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25" yWindow="495" windowWidth="18855" windowHeight="5895"/>
  </bookViews>
  <sheets>
    <sheet name="Summary" sheetId="8" r:id="rId1"/>
    <sheet name="Attributes" sheetId="2" r:id="rId2"/>
    <sheet name="Monitoring" sheetId="10" r:id="rId3"/>
    <sheet name="Pollution Sources" sheetId="11" r:id="rId4"/>
    <sheet name="Beach Days" sheetId="7" r:id="rId5"/>
  </sheets>
  <definedNames>
    <definedName name="_xlnm.Print_Area" localSheetId="1">Attributes!$A$1:$J$14</definedName>
    <definedName name="_xlnm.Print_Area" localSheetId="4">'Beach Days'!$A$1:$L$19</definedName>
    <definedName name="_xlnm.Print_Area" localSheetId="2">Monitoring!$A$1:$J$16</definedName>
    <definedName name="_xlnm.Print_Area" localSheetId="3">'Pollution Sources'!$A$1:$R$32</definedName>
    <definedName name="_xlnm.Print_Area" localSheetId="0">Summary!$A$1:$U$20</definedName>
    <definedName name="_xlnm.Print_Titles" localSheetId="1">Attributes!$1:$1</definedName>
    <definedName name="_xlnm.Print_Titles" localSheetId="4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9" i="7" l="1"/>
  <c r="L9" i="7" s="1"/>
  <c r="I9" i="7"/>
  <c r="K6" i="7"/>
  <c r="L6" i="7" s="1"/>
  <c r="I6" i="7"/>
  <c r="K3" i="7"/>
  <c r="L3" i="7" s="1"/>
  <c r="I3" i="7"/>
  <c r="J9" i="10"/>
  <c r="J6" i="10"/>
  <c r="J3" i="10"/>
  <c r="D16" i="10" s="1"/>
  <c r="D16" i="7" l="1"/>
  <c r="F5" i="8" l="1"/>
  <c r="F4" i="8"/>
  <c r="F3" i="8"/>
  <c r="F9" i="2"/>
  <c r="F6" i="2"/>
  <c r="F3" i="2"/>
  <c r="D14" i="2" s="1"/>
  <c r="F9" i="10"/>
  <c r="D5" i="8" s="1"/>
  <c r="F6" i="10"/>
  <c r="D4" i="8" s="1"/>
  <c r="F3" i="10"/>
  <c r="D14" i="10" s="1"/>
  <c r="E4" i="7"/>
  <c r="E7" i="7"/>
  <c r="S4" i="8" s="1"/>
  <c r="E10" i="7"/>
  <c r="E10" i="11"/>
  <c r="E7" i="11"/>
  <c r="E4" i="11"/>
  <c r="G16" i="11" s="1"/>
  <c r="R4" i="11"/>
  <c r="R7" i="11"/>
  <c r="R10" i="11"/>
  <c r="Q4" i="11"/>
  <c r="Q7" i="11"/>
  <c r="Q10" i="11"/>
  <c r="D4" i="11"/>
  <c r="D7" i="11"/>
  <c r="D10" i="11"/>
  <c r="P4" i="11"/>
  <c r="P7" i="11"/>
  <c r="P10" i="11"/>
  <c r="O4" i="11"/>
  <c r="O7" i="11"/>
  <c r="O10" i="11"/>
  <c r="N4" i="11"/>
  <c r="N7" i="11"/>
  <c r="N10" i="11"/>
  <c r="M4" i="11"/>
  <c r="M7" i="11"/>
  <c r="M10" i="11"/>
  <c r="L4" i="11"/>
  <c r="L7" i="11"/>
  <c r="L10" i="11"/>
  <c r="K4" i="11"/>
  <c r="K7" i="11"/>
  <c r="K10" i="11"/>
  <c r="J4" i="11"/>
  <c r="J7" i="11"/>
  <c r="J10" i="11"/>
  <c r="I4" i="11"/>
  <c r="I7" i="11"/>
  <c r="I10" i="11"/>
  <c r="H4" i="11"/>
  <c r="H7" i="11"/>
  <c r="H10" i="11"/>
  <c r="G4" i="11"/>
  <c r="G7" i="11"/>
  <c r="G10" i="11"/>
  <c r="F4" i="11"/>
  <c r="F7" i="11"/>
  <c r="F10" i="11"/>
  <c r="B4" i="11"/>
  <c r="B7" i="11"/>
  <c r="B10" i="11"/>
  <c r="H4" i="7"/>
  <c r="B7" i="7"/>
  <c r="H7" i="7"/>
  <c r="T4" i="8" s="1"/>
  <c r="G7" i="7"/>
  <c r="H10" i="7"/>
  <c r="T5" i="8" s="1"/>
  <c r="D17" i="7"/>
  <c r="G4" i="7"/>
  <c r="G10" i="7"/>
  <c r="B4" i="7"/>
  <c r="B10" i="7"/>
  <c r="B9" i="10"/>
  <c r="B6" i="10"/>
  <c r="C4" i="8" s="1"/>
  <c r="T3" i="8"/>
  <c r="S3" i="8"/>
  <c r="B3" i="10"/>
  <c r="I10" i="7"/>
  <c r="B3" i="2"/>
  <c r="B6" i="2"/>
  <c r="B9" i="2"/>
  <c r="I4" i="7"/>
  <c r="G14" i="11" l="1"/>
  <c r="G20" i="11"/>
  <c r="G22" i="11"/>
  <c r="G24" i="11"/>
  <c r="G26" i="11"/>
  <c r="G28" i="11"/>
  <c r="G15" i="11"/>
  <c r="G31" i="11"/>
  <c r="E14" i="7"/>
  <c r="D13" i="2"/>
  <c r="C3" i="8"/>
  <c r="D13" i="10"/>
  <c r="E13" i="7"/>
  <c r="E15" i="7"/>
  <c r="E16" i="7"/>
  <c r="G19" i="11"/>
  <c r="G21" i="11"/>
  <c r="G23" i="11"/>
  <c r="G25" i="11"/>
  <c r="G27" i="11"/>
  <c r="G29" i="11"/>
  <c r="G30" i="11"/>
  <c r="Q6" i="8"/>
  <c r="N6" i="8"/>
  <c r="D15" i="10"/>
  <c r="F6" i="8"/>
  <c r="S5" i="8"/>
  <c r="S6" i="8" s="1"/>
  <c r="U3" i="8"/>
  <c r="O6" i="8"/>
  <c r="K4" i="7"/>
  <c r="K7" i="7"/>
  <c r="L7" i="7" s="1"/>
  <c r="I7" i="7"/>
  <c r="I4" i="8"/>
  <c r="M6" i="8"/>
  <c r="C5" i="8"/>
  <c r="E5" i="8" s="1"/>
  <c r="J4" i="8"/>
  <c r="E4" i="8"/>
  <c r="D3" i="8"/>
  <c r="E3" i="8" s="1"/>
  <c r="U4" i="8"/>
  <c r="J5" i="8"/>
  <c r="I5" i="8"/>
  <c r="T6" i="8"/>
  <c r="P6" i="8"/>
  <c r="K10" i="7"/>
  <c r="L10" i="7" s="1"/>
  <c r="L6" i="8"/>
  <c r="E18" i="7" l="1"/>
  <c r="C6" i="8"/>
  <c r="U5" i="8"/>
  <c r="E17" i="7"/>
  <c r="L4" i="7"/>
  <c r="G32" i="11"/>
  <c r="U6" i="8"/>
  <c r="D6" i="8"/>
  <c r="H6" i="8"/>
  <c r="J3" i="8"/>
  <c r="I3" i="8"/>
  <c r="E19" i="7" l="1"/>
  <c r="E6" i="8"/>
  <c r="H24" i="11"/>
  <c r="H25" i="11"/>
  <c r="H19" i="11"/>
  <c r="H20" i="11"/>
  <c r="H21" i="11"/>
  <c r="H31" i="11"/>
  <c r="H28" i="11"/>
  <c r="H29" i="11"/>
  <c r="H23" i="11"/>
  <c r="H26" i="11"/>
  <c r="H27" i="11"/>
  <c r="H30" i="11"/>
  <c r="H22" i="11"/>
  <c r="J6" i="8"/>
  <c r="I6" i="8"/>
  <c r="H32" i="11" l="1"/>
</calcChain>
</file>

<file path=xl/sharedStrings.xml><?xml version="1.0" encoding="utf-8"?>
<sst xmlns="http://schemas.openxmlformats.org/spreadsheetml/2006/main" count="206" uniqueCount="131">
  <si>
    <t>No. of monitored beaches with actions</t>
  </si>
  <si>
    <t>No. of monitored beaches without actions</t>
  </si>
  <si>
    <t>Percent of monitored beaches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</si>
  <si>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</si>
  <si>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</si>
  <si>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</si>
  <si>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</si>
  <si>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</si>
  <si>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</si>
  <si>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</si>
  <si>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</si>
  <si>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</si>
  <si>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</si>
  <si>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</si>
  <si>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</si>
  <si>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</si>
  <si>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</si>
  <si>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CSO</t>
  </si>
  <si>
    <t>SSO</t>
  </si>
  <si>
    <t>CAFO</t>
  </si>
  <si>
    <t>POTW</t>
  </si>
  <si>
    <t>Monitored Beaches</t>
  </si>
  <si>
    <t>No. of beach days</t>
  </si>
  <si>
    <t>Under a Beach Action</t>
  </si>
  <si>
    <t>Yes</t>
  </si>
  <si>
    <t>Public/Public</t>
  </si>
  <si>
    <t>Not Under an Action</t>
  </si>
  <si>
    <t>BEACH Act Beaches</t>
  </si>
  <si>
    <t>DAYS</t>
  </si>
  <si>
    <t>MONITORED BEACHES</t>
  </si>
  <si>
    <t>Beach action in 2010?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</si>
  <si>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</si>
  <si>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</si>
  <si>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</si>
  <si>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</si>
  <si>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</si>
  <si>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</si>
  <si>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</si>
  <si>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</si>
  <si>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</si>
  <si>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</si>
  <si>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</si>
  <si>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</si>
  <si>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</si>
  <si>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</si>
  <si>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</si>
  <si>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</si>
  <si>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</si>
  <si>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</si>
  <si>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</si>
  <si>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</si>
  <si>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</si>
  <si>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</si>
  <si>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</si>
  <si>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</si>
  <si>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</si>
  <si>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</si>
  <si>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</si>
  <si>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</si>
  <si>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</si>
  <si>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</si>
  <si>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</si>
  <si>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</si>
  <si>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</si>
  <si>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</si>
  <si>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</si>
  <si>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</si>
  <si>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</si>
  <si>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</si>
  <si>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</si>
  <si>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</si>
  <si>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</si>
  <si>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</si>
  <si>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</si>
  <si>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</si>
  <si>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</si>
  <si>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</si>
  <si>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</si>
  <si>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</si>
  <si>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</si>
  <si>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</si>
  <si>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</si>
  <si>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</si>
  <si>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</si>
  <si>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</si>
  <si>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>Totals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</si>
  <si>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</si>
  <si>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</si>
  <si>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</si>
  <si>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</si>
  <si>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</si>
  <si>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</si>
  <si>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</si>
  <si>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</si>
  <si>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</si>
  <si>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</si>
  <si>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</si>
  <si>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</si>
  <si>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</si>
  <si>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</si>
  <si>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</si>
  <si>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</si>
  <si>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</si>
  <si>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</si>
  <si>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</si>
  <si>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</si>
  <si>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</si>
  <si>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</si>
  <si>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</si>
  <si>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No. of monitored beaches with actions during swim season: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</si>
  <si>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</si>
  <si>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</si>
  <si>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</si>
  <si>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</si>
  <si>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</si>
  <si>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</si>
  <si>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</si>
  <si>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</si>
  <si>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NAKNEK</t>
  </si>
  <si>
    <t>AK644382</t>
  </si>
  <si>
    <t>King Salmon Beach</t>
  </si>
  <si>
    <t>DILLINGHAM</t>
  </si>
  <si>
    <t>AK482134</t>
  </si>
  <si>
    <t>Kanakanak Beach</t>
  </si>
  <si>
    <t>JUNEAU</t>
  </si>
  <si>
    <t>AK577033</t>
  </si>
  <si>
    <t>Sandy Beach 5</t>
  </si>
  <si>
    <t>Beach length (MI)</t>
  </si>
  <si>
    <t>Miles</t>
  </si>
  <si>
    <t>PER_YEAR</t>
  </si>
  <si>
    <t>Monitored Beach Length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</si>
</sst>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2" fillId="0" borderId="0" xfId="0" applyFont="1"/>
    <xf numFmtId="0" fontId="1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1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165" fontId="14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9" fontId="5" fillId="0" borderId="0" xfId="0" quotePrefix="1" applyNumberFormat="1" applyFont="1" applyFill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9" fontId="5" fillId="0" borderId="1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>
      <selection activeCell="F34" sqref="F34"/>
    </sheetView>
  </sheetViews>
  <sheetFormatPr defaultRowHeight="12.75" x14ac:dyDescent="0.2"/>
  <cols>
    <col min="1" max="1" width="11.5703125" style="4" customWidth="1"/>
    <col min="2" max="2" width="0.5703125" style="4" customWidth="1"/>
    <col min="3" max="6" width="8.28515625" style="4" customWidth="1"/>
    <col min="7" max="7" width="0.5703125" style="4" customWidth="1"/>
    <col min="8" max="10" width="8.28515625" style="4" customWidth="1"/>
    <col min="11" max="11" width="0.5703125" style="4" customWidth="1"/>
    <col min="12" max="17" width="8.28515625" style="4" customWidth="1"/>
    <col min="18" max="18" width="0.5703125" style="4" customWidth="1"/>
    <col min="19" max="16384" width="9.140625" style="4"/>
  </cols>
  <sheetData>
    <row r="1" spans="1:21" x14ac:dyDescent="0.2">
      <c r="A1" s="7"/>
      <c r="B1" s="7"/>
      <c r="C1" s="121" t="s">
        <v>27</v>
      </c>
      <c r="D1" s="123"/>
      <c r="E1" s="123"/>
      <c r="F1" s="122"/>
      <c r="G1" s="58"/>
      <c r="H1" s="121" t="s">
        <v>31</v>
      </c>
      <c r="I1" s="121"/>
      <c r="J1" s="121"/>
      <c r="K1" s="48"/>
      <c r="L1" s="121" t="s">
        <v>35</v>
      </c>
      <c r="M1" s="122"/>
      <c r="N1" s="122"/>
      <c r="O1" s="122"/>
      <c r="P1" s="122"/>
      <c r="Q1" s="122"/>
      <c r="R1" s="48"/>
      <c r="S1" s="121" t="s">
        <v>34</v>
      </c>
      <c r="T1" s="122"/>
      <c r="U1" s="122"/>
    </row>
    <row r="2" spans="1:21" ht="88.5" customHeight="1" x14ac:dyDescent="0.2">
      <c r="A2" s="3" t="s">
        <v>11</v>
      </c>
      <c r="B2" s="3"/>
      <c r="C2" s="2" t="s">
        <v>33</v>
      </c>
      <c r="D2" s="2" t="s">
        <v>38</v>
      </c>
      <c r="E2" s="2" t="s">
        <v>39</v>
      </c>
      <c r="F2" s="2" t="s">
        <v>37</v>
      </c>
      <c r="G2" s="2"/>
      <c r="H2" s="2" t="s">
        <v>0</v>
      </c>
      <c r="I2" s="2" t="s">
        <v>1</v>
      </c>
      <c r="J2" s="2" t="s">
        <v>2</v>
      </c>
      <c r="K2" s="2"/>
      <c r="L2" s="10" t="s">
        <v>36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7</v>
      </c>
      <c r="R2" s="2"/>
      <c r="S2" s="10" t="s">
        <v>8</v>
      </c>
      <c r="T2" s="11" t="s">
        <v>9</v>
      </c>
      <c r="U2" s="2" t="s">
        <v>14</v>
      </c>
    </row>
    <row r="3" spans="1:21" x14ac:dyDescent="0.2">
      <c r="A3" s="21" t="s">
        <v>118</v>
      </c>
      <c r="B3" s="12"/>
      <c r="C3" s="24">
        <f>Monitoring!$B$3</f>
        <v>1</v>
      </c>
      <c r="D3" s="21">
        <f>Monitoring!$F$3</f>
        <v>1</v>
      </c>
      <c r="E3" s="38">
        <f>D3/C3</f>
        <v>1</v>
      </c>
      <c r="F3" s="116">
        <f>Monitoring!$J$3</f>
        <v>14</v>
      </c>
      <c r="G3" s="9"/>
      <c r="H3" s="37">
        <v>0</v>
      </c>
      <c r="I3" s="37">
        <f>D3-H3</f>
        <v>1</v>
      </c>
      <c r="J3" s="38">
        <f>H3/D3</f>
        <v>0</v>
      </c>
      <c r="K3" s="9"/>
      <c r="L3" s="48">
        <v>0</v>
      </c>
      <c r="M3" s="118" t="s">
        <v>32</v>
      </c>
      <c r="N3" s="118" t="s">
        <v>32</v>
      </c>
      <c r="O3" s="118" t="s">
        <v>32</v>
      </c>
      <c r="P3" s="118" t="s">
        <v>32</v>
      </c>
      <c r="Q3" s="118" t="s">
        <v>32</v>
      </c>
      <c r="R3" s="9"/>
      <c r="S3" s="39">
        <f>'Beach Days'!$E$4</f>
        <v>90</v>
      </c>
      <c r="T3" s="39">
        <f>'Beach Days'!$H$4</f>
        <v>0</v>
      </c>
      <c r="U3" s="29">
        <f>T3/S3</f>
        <v>0</v>
      </c>
    </row>
    <row r="4" spans="1:21" x14ac:dyDescent="0.2">
      <c r="A4" s="21" t="s">
        <v>121</v>
      </c>
      <c r="B4" s="12"/>
      <c r="C4" s="44">
        <f>Monitoring!$B$6</f>
        <v>1</v>
      </c>
      <c r="D4" s="21">
        <f>Monitoring!$F$6</f>
        <v>1</v>
      </c>
      <c r="E4" s="38">
        <f>D4/C4</f>
        <v>1</v>
      </c>
      <c r="F4" s="116">
        <f>Monitoring!$J$6</f>
        <v>1</v>
      </c>
      <c r="G4" s="9"/>
      <c r="H4" s="37">
        <v>0</v>
      </c>
      <c r="I4" s="37">
        <f>D4-H4</f>
        <v>1</v>
      </c>
      <c r="J4" s="38">
        <f>H4/D4</f>
        <v>0</v>
      </c>
      <c r="K4" s="9"/>
      <c r="L4" s="48">
        <v>0</v>
      </c>
      <c r="M4" s="118" t="s">
        <v>32</v>
      </c>
      <c r="N4" s="118" t="s">
        <v>32</v>
      </c>
      <c r="O4" s="118" t="s">
        <v>32</v>
      </c>
      <c r="P4" s="118" t="s">
        <v>32</v>
      </c>
      <c r="Q4" s="118" t="s">
        <v>32</v>
      </c>
      <c r="R4" s="9"/>
      <c r="S4" s="39">
        <f>'Beach Days'!$E$7</f>
        <v>90</v>
      </c>
      <c r="T4" s="39">
        <f>'Beach Days'!$H$7</f>
        <v>0</v>
      </c>
      <c r="U4" s="29">
        <f>T4/S4</f>
        <v>0</v>
      </c>
    </row>
    <row r="5" spans="1:21" x14ac:dyDescent="0.2">
      <c r="A5" s="22" t="s">
        <v>124</v>
      </c>
      <c r="B5" s="100"/>
      <c r="C5" s="26">
        <f>Monitoring!$B$9</f>
        <v>1</v>
      </c>
      <c r="D5" s="22">
        <f>Monitoring!$F$9</f>
        <v>1</v>
      </c>
      <c r="E5" s="30">
        <f>D5/C5</f>
        <v>1</v>
      </c>
      <c r="F5" s="119">
        <f>Monitoring!$J$9</f>
        <v>0.2</v>
      </c>
      <c r="G5" s="51"/>
      <c r="H5" s="52">
        <v>0</v>
      </c>
      <c r="I5" s="52">
        <f>D5-H5</f>
        <v>1</v>
      </c>
      <c r="J5" s="30">
        <f>H5/D5</f>
        <v>0</v>
      </c>
      <c r="K5" s="51"/>
      <c r="L5" s="53">
        <v>0</v>
      </c>
      <c r="M5" s="120" t="s">
        <v>32</v>
      </c>
      <c r="N5" s="120" t="s">
        <v>32</v>
      </c>
      <c r="O5" s="120" t="s">
        <v>32</v>
      </c>
      <c r="P5" s="120" t="s">
        <v>32</v>
      </c>
      <c r="Q5" s="120" t="s">
        <v>32</v>
      </c>
      <c r="R5" s="51"/>
      <c r="S5" s="31">
        <f>'Beach Days'!$E$10</f>
        <v>90</v>
      </c>
      <c r="T5" s="31">
        <f>'Beach Days'!$H$10</f>
        <v>0</v>
      </c>
      <c r="U5" s="30">
        <f>T5/S5</f>
        <v>0</v>
      </c>
    </row>
    <row r="6" spans="1:21" x14ac:dyDescent="0.2">
      <c r="C6" s="8">
        <f>SUM(C3:C5)</f>
        <v>3</v>
      </c>
      <c r="D6" s="8">
        <f>SUM(D3:D5)</f>
        <v>3</v>
      </c>
      <c r="E6" s="14">
        <f>D6/C6</f>
        <v>1</v>
      </c>
      <c r="F6" s="117">
        <f>SUM(F3:F5)</f>
        <v>15.2</v>
      </c>
      <c r="G6" s="8"/>
      <c r="H6" s="8">
        <f>SUM(H3:H5)</f>
        <v>0</v>
      </c>
      <c r="I6" s="13">
        <f>D6-H6</f>
        <v>3</v>
      </c>
      <c r="J6" s="14">
        <f>H6/D6</f>
        <v>0</v>
      </c>
      <c r="K6" s="8"/>
      <c r="L6" s="8">
        <f t="shared" ref="L6:Q6" si="0">SUM(L3:L5)</f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/>
      <c r="S6" s="6">
        <f>SUM(S3:S5)</f>
        <v>270</v>
      </c>
      <c r="T6" s="6">
        <f>SUM(T3:T5)</f>
        <v>0</v>
      </c>
      <c r="U6" s="41">
        <f>T6/S6</f>
        <v>0</v>
      </c>
    </row>
    <row r="7" spans="1:21" x14ac:dyDescent="0.2">
      <c r="C7" s="8"/>
      <c r="D7" s="8"/>
      <c r="E7" s="14"/>
      <c r="F7" s="6"/>
      <c r="G7" s="8"/>
      <c r="H7" s="8"/>
      <c r="I7" s="13"/>
      <c r="J7" s="14"/>
      <c r="K7" s="8"/>
      <c r="L7" s="8"/>
      <c r="M7" s="8"/>
      <c r="N7" s="8"/>
      <c r="O7" s="8"/>
      <c r="P7" s="8"/>
      <c r="Q7" s="8"/>
      <c r="R7" s="8"/>
      <c r="S7" s="6"/>
      <c r="T7" s="6"/>
      <c r="U7" s="41"/>
    </row>
    <row r="8" spans="1:21" x14ac:dyDescent="0.2">
      <c r="T8" s="15"/>
    </row>
    <row r="9" spans="1:21" x14ac:dyDescent="0.2">
      <c r="A9" s="64" t="s">
        <v>43</v>
      </c>
      <c r="T9" s="15"/>
    </row>
    <row r="10" spans="1:21" x14ac:dyDescent="0.2">
      <c r="C10" s="65" t="s">
        <v>40</v>
      </c>
      <c r="D10" s="63" t="s">
        <v>51</v>
      </c>
    </row>
    <row r="11" spans="1:21" x14ac:dyDescent="0.2">
      <c r="C11" s="65"/>
      <c r="D11" s="63" t="s">
        <v>52</v>
      </c>
    </row>
    <row r="12" spans="1:21" x14ac:dyDescent="0.2">
      <c r="C12" s="65" t="s">
        <v>44</v>
      </c>
      <c r="D12" s="62" t="s">
        <v>50</v>
      </c>
    </row>
    <row r="13" spans="1:21" x14ac:dyDescent="0.2">
      <c r="C13" s="65" t="s">
        <v>41</v>
      </c>
      <c r="D13" s="63" t="s">
        <v>53</v>
      </c>
    </row>
    <row r="14" spans="1:21" x14ac:dyDescent="0.2">
      <c r="C14" s="65"/>
      <c r="D14" s="63" t="s">
        <v>54</v>
      </c>
    </row>
    <row r="15" spans="1:21" x14ac:dyDescent="0.2">
      <c r="C15" s="65" t="s">
        <v>42</v>
      </c>
      <c r="D15" s="62" t="s">
        <v>55</v>
      </c>
    </row>
    <row r="16" spans="1:21" x14ac:dyDescent="0.2">
      <c r="C16" s="65"/>
      <c r="D16" s="62" t="s">
        <v>56</v>
      </c>
    </row>
    <row r="17" spans="3:4" x14ac:dyDescent="0.2">
      <c r="C17" s="65" t="s">
        <v>46</v>
      </c>
      <c r="D17" s="62" t="s">
        <v>57</v>
      </c>
    </row>
    <row r="18" spans="3:4" x14ac:dyDescent="0.2">
      <c r="C18" s="66"/>
      <c r="D18" s="62" t="s">
        <v>58</v>
      </c>
    </row>
    <row r="19" spans="3:4" x14ac:dyDescent="0.2">
      <c r="C19" s="65" t="s">
        <v>45</v>
      </c>
      <c r="D19" s="62" t="s">
        <v>48</v>
      </c>
    </row>
    <row r="20" spans="3:4" x14ac:dyDescent="0.2">
      <c r="C20" s="65" t="s">
        <v>47</v>
      </c>
      <c r="D20" s="62" t="s">
        <v>49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Alaska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zoomScaleNormal="100" workbookViewId="0">
      <selection activeCell="F2" sqref="F2:F6"/>
    </sheetView>
  </sheetViews>
  <sheetFormatPr defaultRowHeight="12.75" x14ac:dyDescent="0.2"/>
  <cols>
    <col min="1" max="1" width="12.5703125" style="19" customWidth="1"/>
    <col min="2" max="2" width="7.7109375" style="19" customWidth="1"/>
    <col min="3" max="3" width="33" style="19" customWidth="1"/>
    <col min="4" max="4" width="12.5703125" style="19" customWidth="1"/>
    <col min="5" max="5" width="8.28515625" style="43" customWidth="1"/>
    <col min="6" max="6" width="9.140625" style="17"/>
    <col min="7" max="10" width="9.7109375" style="19" customWidth="1"/>
    <col min="12" max="16384" width="9.140625" style="17"/>
  </cols>
  <sheetData>
    <row r="1" spans="1:10" ht="33.75" customHeight="1" x14ac:dyDescent="0.2">
      <c r="A1" s="18" t="s">
        <v>11</v>
      </c>
      <c r="B1" s="18" t="s">
        <v>12</v>
      </c>
      <c r="C1" s="18" t="s">
        <v>67</v>
      </c>
      <c r="D1" s="18" t="s">
        <v>68</v>
      </c>
      <c r="E1" s="2" t="s">
        <v>69</v>
      </c>
      <c r="F1" s="61" t="s">
        <v>127</v>
      </c>
      <c r="G1" s="18" t="s">
        <v>70</v>
      </c>
      <c r="H1" s="18" t="s">
        <v>71</v>
      </c>
      <c r="I1" s="18" t="s">
        <v>72</v>
      </c>
      <c r="J1" s="18" t="s">
        <v>73</v>
      </c>
    </row>
    <row r="2" spans="1:10" ht="12.75" customHeight="1" x14ac:dyDescent="0.2">
      <c r="A2" s="101" t="s">
        <v>118</v>
      </c>
      <c r="B2" s="102" t="s">
        <v>119</v>
      </c>
      <c r="C2" s="102" t="s">
        <v>120</v>
      </c>
      <c r="D2" s="107" t="s">
        <v>25</v>
      </c>
      <c r="E2" s="107">
        <v>1</v>
      </c>
      <c r="F2" s="108">
        <v>14</v>
      </c>
      <c r="G2" s="107">
        <v>58.710157000000002</v>
      </c>
      <c r="H2" s="107">
        <v>-156.76348100000001</v>
      </c>
      <c r="I2" s="107">
        <v>58.703333999999998</v>
      </c>
      <c r="J2" s="107">
        <v>-156.74381600000001</v>
      </c>
    </row>
    <row r="3" spans="1:10" ht="12.75" customHeight="1" x14ac:dyDescent="0.2">
      <c r="A3" s="24"/>
      <c r="B3" s="25">
        <f>COUNTA(B2:B2)</f>
        <v>1</v>
      </c>
      <c r="C3" s="24"/>
      <c r="D3" s="24"/>
      <c r="E3" s="60"/>
      <c r="F3" s="104">
        <f>SUM(F2:F2)</f>
        <v>14</v>
      </c>
      <c r="G3" s="24"/>
      <c r="H3" s="24"/>
      <c r="I3" s="24"/>
      <c r="J3" s="24"/>
    </row>
    <row r="4" spans="1:10" ht="12.75" customHeight="1" x14ac:dyDescent="0.2">
      <c r="A4" s="24"/>
      <c r="B4" s="24"/>
      <c r="C4" s="24"/>
      <c r="D4" s="24"/>
      <c r="E4" s="44"/>
      <c r="F4" s="105"/>
      <c r="G4" s="24"/>
      <c r="H4" s="24"/>
      <c r="I4" s="24"/>
      <c r="J4" s="24"/>
    </row>
    <row r="5" spans="1:10" ht="12.75" customHeight="1" x14ac:dyDescent="0.2">
      <c r="A5" s="103" t="s">
        <v>121</v>
      </c>
      <c r="B5" s="26" t="s">
        <v>122</v>
      </c>
      <c r="C5" s="26" t="s">
        <v>123</v>
      </c>
      <c r="D5" s="57" t="s">
        <v>25</v>
      </c>
      <c r="E5" s="57">
        <v>1</v>
      </c>
      <c r="F5" s="109">
        <v>1</v>
      </c>
      <c r="G5" s="57">
        <v>59.004218999999999</v>
      </c>
      <c r="H5" s="57">
        <v>-158.535099</v>
      </c>
      <c r="I5" s="57">
        <v>58.994701999999997</v>
      </c>
      <c r="J5" s="57">
        <v>-158.534291</v>
      </c>
    </row>
    <row r="6" spans="1:10" ht="12.75" customHeight="1" x14ac:dyDescent="0.2">
      <c r="A6" s="24"/>
      <c r="B6" s="25">
        <f>COUNTA(B5:B5)</f>
        <v>1</v>
      </c>
      <c r="C6" s="24"/>
      <c r="D6" s="24"/>
      <c r="E6" s="60"/>
      <c r="F6" s="104">
        <f>SUM(F5:F5)</f>
        <v>1</v>
      </c>
      <c r="G6" s="24"/>
      <c r="H6" s="24"/>
      <c r="I6" s="24"/>
      <c r="J6" s="24"/>
    </row>
    <row r="7" spans="1:10" ht="12.75" customHeight="1" x14ac:dyDescent="0.2">
      <c r="A7" s="24"/>
      <c r="B7" s="24"/>
      <c r="C7" s="24"/>
      <c r="D7" s="24"/>
      <c r="E7" s="44"/>
      <c r="F7" s="105"/>
      <c r="G7" s="24"/>
      <c r="H7" s="24"/>
      <c r="I7" s="24"/>
      <c r="J7" s="24"/>
    </row>
    <row r="8" spans="1:10" ht="12.75" customHeight="1" x14ac:dyDescent="0.2">
      <c r="A8" s="103" t="s">
        <v>124</v>
      </c>
      <c r="B8" s="26" t="s">
        <v>125</v>
      </c>
      <c r="C8" s="26" t="s">
        <v>126</v>
      </c>
      <c r="D8" s="57" t="s">
        <v>25</v>
      </c>
      <c r="E8" s="57">
        <v>3</v>
      </c>
      <c r="F8" s="109">
        <v>0.2</v>
      </c>
      <c r="G8" s="57">
        <v>58.273533</v>
      </c>
      <c r="H8" s="57">
        <v>-134.37544700000001</v>
      </c>
      <c r="I8" s="57">
        <v>58.268025000000002</v>
      </c>
      <c r="J8" s="57">
        <v>-134.37544</v>
      </c>
    </row>
    <row r="9" spans="1:10" ht="12.75" customHeight="1" x14ac:dyDescent="0.2">
      <c r="A9" s="24"/>
      <c r="B9" s="25">
        <f>COUNTA(B8:B8)</f>
        <v>1</v>
      </c>
      <c r="C9" s="24"/>
      <c r="D9" s="35"/>
      <c r="E9" s="60"/>
      <c r="F9" s="104">
        <f>SUM(F8:F8)</f>
        <v>0.2</v>
      </c>
      <c r="G9" s="35"/>
      <c r="H9" s="35"/>
      <c r="I9" s="35"/>
      <c r="J9" s="35"/>
    </row>
    <row r="10" spans="1:10" ht="12.75" customHeight="1" x14ac:dyDescent="0.2">
      <c r="A10" s="24"/>
      <c r="B10" s="25"/>
      <c r="C10" s="24"/>
      <c r="D10" s="35"/>
      <c r="E10" s="45"/>
      <c r="G10" s="35"/>
      <c r="H10" s="35"/>
      <c r="I10" s="35"/>
      <c r="J10" s="35"/>
    </row>
    <row r="11" spans="1:10" ht="12.75" customHeight="1" x14ac:dyDescent="0.2">
      <c r="A11" s="24"/>
      <c r="B11" s="25"/>
      <c r="C11" s="24"/>
      <c r="D11" s="24"/>
      <c r="E11" s="60"/>
      <c r="F11" s="42"/>
      <c r="G11" s="24"/>
      <c r="H11" s="24"/>
      <c r="I11" s="24"/>
      <c r="J11" s="24"/>
    </row>
    <row r="12" spans="1:10" ht="12.75" customHeight="1" x14ac:dyDescent="0.2">
      <c r="A12" s="24"/>
      <c r="C12" s="76" t="s">
        <v>88</v>
      </c>
      <c r="D12" s="77"/>
      <c r="E12" s="78"/>
      <c r="G12" s="24"/>
      <c r="H12" s="24"/>
      <c r="I12" s="24"/>
      <c r="J12" s="24"/>
    </row>
    <row r="13" spans="1:10" s="1" customFormat="1" ht="12.75" customHeight="1" x14ac:dyDescent="0.15">
      <c r="C13" s="72" t="s">
        <v>86</v>
      </c>
      <c r="D13" s="73">
        <f>SUM(B3+B6+B9)</f>
        <v>3</v>
      </c>
      <c r="E13" s="78"/>
      <c r="G13" s="43"/>
      <c r="H13" s="43"/>
      <c r="I13" s="43"/>
      <c r="J13" s="43"/>
    </row>
    <row r="14" spans="1:10" ht="12.75" customHeight="1" x14ac:dyDescent="0.2">
      <c r="A14" s="36"/>
      <c r="B14" s="36"/>
      <c r="C14" s="72" t="s">
        <v>87</v>
      </c>
      <c r="D14" s="106">
        <f>SUM(F3+F6+F9)</f>
        <v>15.2</v>
      </c>
      <c r="E14" s="75" t="s">
        <v>128</v>
      </c>
      <c r="F14" s="67"/>
      <c r="G14" s="35"/>
      <c r="H14" s="35"/>
      <c r="I14" s="35"/>
      <c r="J14" s="3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Alaska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"/>
  <sheetViews>
    <sheetView workbookViewId="0">
      <selection activeCell="L11" sqref="L11"/>
    </sheetView>
  </sheetViews>
  <sheetFormatPr defaultRowHeight="12.75" x14ac:dyDescent="0.2"/>
  <cols>
    <col min="1" max="1" width="11.5703125" style="4" customWidth="1"/>
    <col min="2" max="2" width="7.7109375" style="4" customWidth="1"/>
    <col min="3" max="3" width="41" style="4" customWidth="1"/>
    <col min="4" max="6" width="9.28515625" style="4" customWidth="1"/>
    <col min="7" max="7" width="11" style="4" customWidth="1"/>
    <col min="8" max="8" width="9.28515625" style="4" customWidth="1"/>
    <col min="9" max="9" width="11" style="4" customWidth="1"/>
    <col min="10" max="16384" width="9.140625" style="4"/>
  </cols>
  <sheetData>
    <row r="1" spans="1:10" s="1" customFormat="1" ht="40.5" customHeight="1" x14ac:dyDescent="0.15">
      <c r="A1" s="18" t="s">
        <v>11</v>
      </c>
      <c r="B1" s="18" t="s">
        <v>12</v>
      </c>
      <c r="C1" s="18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61" t="s">
        <v>130</v>
      </c>
    </row>
    <row r="2" spans="1:10" ht="12.75" customHeight="1" x14ac:dyDescent="0.2">
      <c r="A2" s="102" t="s">
        <v>118</v>
      </c>
      <c r="B2" s="110" t="s">
        <v>119</v>
      </c>
      <c r="C2" s="110" t="s">
        <v>120</v>
      </c>
      <c r="D2" s="110">
        <v>90</v>
      </c>
      <c r="E2" s="110" t="s">
        <v>28</v>
      </c>
      <c r="F2" s="110">
        <v>4</v>
      </c>
      <c r="G2" s="110" t="s">
        <v>129</v>
      </c>
      <c r="H2" s="110">
        <v>0</v>
      </c>
      <c r="I2" s="110" t="s">
        <v>129</v>
      </c>
      <c r="J2" s="108">
        <v>14</v>
      </c>
    </row>
    <row r="3" spans="1:10" ht="12.75" customHeight="1" x14ac:dyDescent="0.2">
      <c r="A3" s="23"/>
      <c r="B3" s="50">
        <f>COUNTA(B2:B2)</f>
        <v>1</v>
      </c>
      <c r="C3" s="16"/>
      <c r="D3" s="16"/>
      <c r="E3" s="16"/>
      <c r="F3" s="20">
        <f>COUNTIF(F2:F2, "&gt;0")</f>
        <v>1</v>
      </c>
      <c r="G3" s="16"/>
      <c r="H3" s="20"/>
      <c r="I3" s="23"/>
      <c r="J3" s="104">
        <f>SUM(J2:J2)</f>
        <v>14</v>
      </c>
    </row>
    <row r="4" spans="1:10" ht="12.75" customHeight="1" x14ac:dyDescent="0.2">
      <c r="A4" s="23"/>
      <c r="B4" s="44"/>
      <c r="C4" s="23"/>
      <c r="D4" s="23"/>
      <c r="E4" s="23"/>
      <c r="F4" s="23"/>
      <c r="G4" s="23"/>
      <c r="H4" s="23"/>
      <c r="I4" s="23"/>
      <c r="J4" s="105"/>
    </row>
    <row r="5" spans="1:10" ht="12.75" customHeight="1" x14ac:dyDescent="0.2">
      <c r="A5" s="26" t="s">
        <v>121</v>
      </c>
      <c r="B5" s="111" t="s">
        <v>122</v>
      </c>
      <c r="C5" s="111" t="s">
        <v>123</v>
      </c>
      <c r="D5" s="111">
        <v>90</v>
      </c>
      <c r="E5" s="111" t="s">
        <v>28</v>
      </c>
      <c r="F5" s="111">
        <v>6</v>
      </c>
      <c r="G5" s="111" t="s">
        <v>129</v>
      </c>
      <c r="H5" s="111">
        <v>0</v>
      </c>
      <c r="I5" s="111" t="s">
        <v>129</v>
      </c>
      <c r="J5" s="109">
        <v>1</v>
      </c>
    </row>
    <row r="6" spans="1:10" ht="12.75" customHeight="1" x14ac:dyDescent="0.2">
      <c r="A6" s="23"/>
      <c r="B6" s="50">
        <f>COUNTA(B5:B5)</f>
        <v>1</v>
      </c>
      <c r="C6" s="16"/>
      <c r="D6" s="16"/>
      <c r="E6" s="16"/>
      <c r="F6" s="20">
        <f>COUNTIF(F5:F5, "&gt;0")</f>
        <v>1</v>
      </c>
      <c r="G6" s="16"/>
      <c r="H6" s="16"/>
      <c r="I6" s="23"/>
      <c r="J6" s="104">
        <f>SUM(J5:J5)</f>
        <v>1</v>
      </c>
    </row>
    <row r="7" spans="1:10" ht="12.75" customHeight="1" x14ac:dyDescent="0.2">
      <c r="A7" s="23"/>
      <c r="B7" s="44"/>
      <c r="C7" s="23"/>
      <c r="D7" s="23"/>
      <c r="E7" s="23"/>
      <c r="F7" s="23"/>
      <c r="G7" s="23"/>
      <c r="H7" s="23"/>
      <c r="I7" s="23"/>
      <c r="J7" s="105"/>
    </row>
    <row r="8" spans="1:10" ht="12.75" customHeight="1" x14ac:dyDescent="0.2">
      <c r="A8" s="26" t="s">
        <v>124</v>
      </c>
      <c r="B8" s="111" t="s">
        <v>125</v>
      </c>
      <c r="C8" s="111" t="s">
        <v>126</v>
      </c>
      <c r="D8" s="111">
        <v>90</v>
      </c>
      <c r="E8" s="111" t="s">
        <v>28</v>
      </c>
      <c r="F8" s="111">
        <v>5</v>
      </c>
      <c r="G8" s="111" t="s">
        <v>129</v>
      </c>
      <c r="H8" s="111">
        <v>0</v>
      </c>
      <c r="I8" s="111" t="s">
        <v>129</v>
      </c>
      <c r="J8" s="109">
        <v>0.2</v>
      </c>
    </row>
    <row r="9" spans="1:10" ht="12.75" customHeight="1" x14ac:dyDescent="0.2">
      <c r="A9" s="21"/>
      <c r="B9" s="20">
        <f>COUNTA(F8:F8)</f>
        <v>1</v>
      </c>
      <c r="C9" s="20"/>
      <c r="D9" s="21"/>
      <c r="E9" s="21"/>
      <c r="F9" s="20">
        <f>COUNTIF(F8:F8, "&gt;0")</f>
        <v>1</v>
      </c>
      <c r="G9" s="21"/>
      <c r="H9" s="20"/>
      <c r="I9" s="21"/>
      <c r="J9" s="104">
        <f>SUM(J8:J8)</f>
        <v>0.2</v>
      </c>
    </row>
    <row r="10" spans="1:10" ht="12.75" customHeight="1" x14ac:dyDescent="0.2">
      <c r="A10" s="23"/>
      <c r="B10" s="50"/>
      <c r="C10" s="23"/>
      <c r="D10" s="23"/>
      <c r="E10" s="23"/>
      <c r="F10" s="23"/>
      <c r="G10" s="23"/>
      <c r="H10" s="23"/>
      <c r="I10" s="23"/>
      <c r="J10" s="17"/>
    </row>
    <row r="11" spans="1:10" x14ac:dyDescent="0.2">
      <c r="A11" s="54"/>
      <c r="B11" s="54"/>
      <c r="C11" s="98"/>
      <c r="D11" s="54"/>
      <c r="E11" s="54"/>
      <c r="F11" s="54"/>
      <c r="G11" s="54"/>
      <c r="H11" s="54"/>
      <c r="I11" s="54"/>
      <c r="J11" s="54"/>
    </row>
    <row r="12" spans="1:10" x14ac:dyDescent="0.2">
      <c r="A12" s="54"/>
      <c r="B12" s="54"/>
      <c r="C12" s="70" t="s">
        <v>91</v>
      </c>
      <c r="D12" s="71"/>
      <c r="E12" s="71"/>
      <c r="F12" s="54"/>
      <c r="G12" s="54"/>
      <c r="H12" s="54"/>
      <c r="I12" s="54"/>
      <c r="J12" s="54"/>
    </row>
    <row r="13" spans="1:10" x14ac:dyDescent="0.2">
      <c r="A13" s="54"/>
      <c r="B13" s="54"/>
      <c r="C13" s="72" t="s">
        <v>86</v>
      </c>
      <c r="D13" s="73">
        <f>SUM(B3+B6+B9)</f>
        <v>3</v>
      </c>
      <c r="E13" s="71"/>
      <c r="F13" s="54"/>
      <c r="G13" s="54"/>
      <c r="H13" s="54"/>
      <c r="I13" s="54"/>
      <c r="J13" s="54"/>
    </row>
    <row r="14" spans="1:10" x14ac:dyDescent="0.2">
      <c r="C14" s="72" t="s">
        <v>89</v>
      </c>
      <c r="D14" s="73">
        <f>SUM(F3+F6+F9)</f>
        <v>3</v>
      </c>
      <c r="E14" s="71"/>
    </row>
    <row r="15" spans="1:10" x14ac:dyDescent="0.2">
      <c r="C15" s="84" t="s">
        <v>116</v>
      </c>
      <c r="D15" s="97">
        <f>D14/D13</f>
        <v>1</v>
      </c>
      <c r="E15" s="71"/>
    </row>
    <row r="16" spans="1:10" x14ac:dyDescent="0.2">
      <c r="C16" s="72" t="s">
        <v>90</v>
      </c>
      <c r="D16" s="106">
        <f>SUM(J3+J6+J9)</f>
        <v>15.2</v>
      </c>
      <c r="E16" s="75" t="s">
        <v>128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Alaska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2"/>
  <sheetViews>
    <sheetView zoomScaleNormal="100" workbookViewId="0">
      <pane ySplit="2" topLeftCell="A3" activePane="bottomLeft" state="frozen"/>
      <selection pane="bottomLeft" activeCell="N13" sqref="N13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49"/>
      <c r="B1" s="124" t="s">
        <v>29</v>
      </c>
      <c r="C1" s="124"/>
      <c r="D1" s="49"/>
      <c r="E1" s="49"/>
      <c r="F1" s="125" t="s">
        <v>117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33" s="17" customFormat="1" ht="39" customHeight="1" x14ac:dyDescent="0.15">
      <c r="A2" s="18" t="s">
        <v>11</v>
      </c>
      <c r="B2" s="18" t="s">
        <v>12</v>
      </c>
      <c r="C2" s="18" t="s">
        <v>60</v>
      </c>
      <c r="D2" s="18" t="s">
        <v>74</v>
      </c>
      <c r="E2" s="18" t="s">
        <v>75</v>
      </c>
      <c r="F2" s="18" t="s">
        <v>76</v>
      </c>
      <c r="G2" s="18" t="s">
        <v>77</v>
      </c>
      <c r="H2" s="2" t="s">
        <v>78</v>
      </c>
      <c r="I2" s="18" t="s">
        <v>79</v>
      </c>
      <c r="J2" s="18" t="s">
        <v>19</v>
      </c>
      <c r="K2" s="18" t="s">
        <v>17</v>
      </c>
      <c r="L2" s="18" t="s">
        <v>18</v>
      </c>
      <c r="M2" s="18" t="s">
        <v>20</v>
      </c>
      <c r="N2" s="18" t="s">
        <v>80</v>
      </c>
      <c r="O2" s="18" t="s">
        <v>81</v>
      </c>
      <c r="P2" s="18" t="s">
        <v>82</v>
      </c>
      <c r="Q2" s="18" t="s">
        <v>83</v>
      </c>
      <c r="R2" s="18" t="s">
        <v>84</v>
      </c>
    </row>
    <row r="3" spans="1:33" x14ac:dyDescent="0.2">
      <c r="A3" s="102" t="s">
        <v>118</v>
      </c>
      <c r="B3" s="26" t="s">
        <v>119</v>
      </c>
      <c r="C3" s="26" t="s">
        <v>120</v>
      </c>
      <c r="D3" s="26" t="s">
        <v>24</v>
      </c>
      <c r="E3" s="26" t="s">
        <v>24</v>
      </c>
      <c r="F3" s="26"/>
      <c r="G3" s="26"/>
      <c r="H3" s="26"/>
      <c r="I3" s="26"/>
      <c r="J3" s="26"/>
      <c r="K3" s="26" t="s">
        <v>24</v>
      </c>
      <c r="L3" s="26"/>
      <c r="M3" s="26" t="s">
        <v>24</v>
      </c>
      <c r="N3" s="26"/>
      <c r="O3" s="26"/>
      <c r="P3" s="26"/>
      <c r="Q3" s="26"/>
      <c r="R3" s="26"/>
      <c r="S3" s="21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x14ac:dyDescent="0.2">
      <c r="A4" s="24"/>
      <c r="B4" s="25">
        <f>COUNTA(B3:B3)</f>
        <v>1</v>
      </c>
      <c r="C4" s="49"/>
      <c r="D4" s="25">
        <f t="shared" ref="D4:R4" si="0">COUNTIF(D3:D3,"Yes")</f>
        <v>1</v>
      </c>
      <c r="E4" s="25">
        <f t="shared" si="0"/>
        <v>1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1</v>
      </c>
      <c r="L4" s="25">
        <f t="shared" si="0"/>
        <v>0</v>
      </c>
      <c r="M4" s="25">
        <f t="shared" si="0"/>
        <v>1</v>
      </c>
      <c r="N4" s="25">
        <f t="shared" si="0"/>
        <v>0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x14ac:dyDescent="0.2">
      <c r="A6" s="26" t="s">
        <v>121</v>
      </c>
      <c r="B6" s="26" t="s">
        <v>122</v>
      </c>
      <c r="C6" s="26" t="s">
        <v>123</v>
      </c>
      <c r="D6" s="26" t="s">
        <v>24</v>
      </c>
      <c r="E6" s="26" t="s">
        <v>24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 t="s">
        <v>24</v>
      </c>
    </row>
    <row r="7" spans="1:33" x14ac:dyDescent="0.2">
      <c r="A7" s="24"/>
      <c r="B7" s="25">
        <f>COUNTA(B6:B6)</f>
        <v>1</v>
      </c>
      <c r="C7" s="49"/>
      <c r="D7" s="25">
        <f t="shared" ref="D7:R7" si="1">COUNTIF(D6:D6,"Yes")</f>
        <v>1</v>
      </c>
      <c r="E7" s="25">
        <f t="shared" si="1"/>
        <v>1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5">
        <f t="shared" si="1"/>
        <v>0</v>
      </c>
      <c r="R7" s="25">
        <f t="shared" si="1"/>
        <v>1</v>
      </c>
    </row>
    <row r="8" spans="1:33" x14ac:dyDescent="0.2">
      <c r="A8" s="24"/>
      <c r="B8" s="3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33" x14ac:dyDescent="0.2">
      <c r="A9" s="26" t="s">
        <v>124</v>
      </c>
      <c r="B9" s="26" t="s">
        <v>125</v>
      </c>
      <c r="C9" s="26" t="s">
        <v>126</v>
      </c>
      <c r="D9" s="26" t="s">
        <v>24</v>
      </c>
      <c r="E9" s="26" t="s">
        <v>24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24</v>
      </c>
    </row>
    <row r="10" spans="1:33" x14ac:dyDescent="0.2">
      <c r="A10" s="24"/>
      <c r="B10" s="25">
        <f>COUNTA(B9:B9)</f>
        <v>1</v>
      </c>
      <c r="C10" s="49"/>
      <c r="D10" s="25">
        <f t="shared" ref="D10:R10" si="2">COUNTIF(D9:D9,"Yes")</f>
        <v>1</v>
      </c>
      <c r="E10" s="25">
        <f t="shared" si="2"/>
        <v>1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t="shared" si="2"/>
        <v>0</v>
      </c>
      <c r="R10" s="25">
        <f t="shared" si="2"/>
        <v>1</v>
      </c>
    </row>
    <row r="11" spans="1:33" x14ac:dyDescent="0.2">
      <c r="A11" s="24"/>
      <c r="B11" s="25"/>
      <c r="C11" s="9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33" x14ac:dyDescent="0.2">
      <c r="A12" s="4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33" x14ac:dyDescent="0.2">
      <c r="A13" s="40"/>
      <c r="C13" s="79" t="s">
        <v>59</v>
      </c>
      <c r="D13" s="80"/>
      <c r="E13" s="80"/>
      <c r="F13" s="80"/>
      <c r="G13" s="80"/>
      <c r="H13" s="8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33" x14ac:dyDescent="0.2">
      <c r="A14" s="40"/>
      <c r="B14" s="69"/>
      <c r="C14" s="81"/>
      <c r="D14" s="82"/>
      <c r="E14" s="83"/>
      <c r="F14" s="84" t="s">
        <v>89</v>
      </c>
      <c r="G14" s="75">
        <f>SUM(B4+B7+B10)</f>
        <v>3</v>
      </c>
      <c r="H14" s="8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33" x14ac:dyDescent="0.2">
      <c r="B15" s="68"/>
      <c r="C15" s="81"/>
      <c r="D15" s="82"/>
      <c r="E15" s="82"/>
      <c r="F15" s="85" t="s">
        <v>92</v>
      </c>
      <c r="G15" s="75">
        <f>SUM(D4+D7+D10)</f>
        <v>3</v>
      </c>
      <c r="H15" s="81"/>
    </row>
    <row r="16" spans="1:33" x14ac:dyDescent="0.2">
      <c r="B16" s="68"/>
      <c r="C16" s="81"/>
      <c r="D16" s="82"/>
      <c r="E16" s="82"/>
      <c r="F16" s="85" t="s">
        <v>93</v>
      </c>
      <c r="G16" s="75">
        <f>SUM(E4+E7+E10)</f>
        <v>3</v>
      </c>
      <c r="H16" s="81"/>
    </row>
    <row r="17" spans="2:8" x14ac:dyDescent="0.2">
      <c r="B17" s="68"/>
      <c r="C17" s="81"/>
      <c r="D17" s="81"/>
      <c r="E17" s="81"/>
      <c r="F17" s="81"/>
      <c r="G17" s="81"/>
      <c r="H17" s="81"/>
    </row>
    <row r="18" spans="2:8" x14ac:dyDescent="0.2">
      <c r="B18" s="68"/>
      <c r="C18" s="79" t="s">
        <v>94</v>
      </c>
      <c r="D18" s="81"/>
      <c r="E18" s="81"/>
      <c r="F18" s="81"/>
      <c r="G18" s="86" t="s">
        <v>85</v>
      </c>
      <c r="H18" s="86" t="s">
        <v>95</v>
      </c>
    </row>
    <row r="19" spans="2:8" x14ac:dyDescent="0.2">
      <c r="B19" s="68"/>
      <c r="C19" s="81"/>
      <c r="D19" s="81"/>
      <c r="E19" s="81"/>
      <c r="F19" s="87" t="s">
        <v>96</v>
      </c>
      <c r="G19" s="75">
        <f>SUM(F4+F7+F10)</f>
        <v>0</v>
      </c>
      <c r="H19" s="88">
        <f>G19/(G32)</f>
        <v>0</v>
      </c>
    </row>
    <row r="20" spans="2:8" x14ac:dyDescent="0.2">
      <c r="B20" s="68"/>
      <c r="C20" s="81"/>
      <c r="D20" s="81"/>
      <c r="E20" s="81"/>
      <c r="F20" s="87" t="s">
        <v>97</v>
      </c>
      <c r="G20" s="75">
        <f>SUM(G4+G7+G10)</f>
        <v>0</v>
      </c>
      <c r="H20" s="88">
        <f>G20/G32</f>
        <v>0</v>
      </c>
    </row>
    <row r="21" spans="2:8" x14ac:dyDescent="0.2">
      <c r="B21" s="68"/>
      <c r="C21" s="81"/>
      <c r="D21" s="81"/>
      <c r="E21" s="81"/>
      <c r="F21" s="87" t="s">
        <v>98</v>
      </c>
      <c r="G21" s="75">
        <f>SUM(H4+H7+H10)</f>
        <v>0</v>
      </c>
      <c r="H21" s="88">
        <f>G21/G32</f>
        <v>0</v>
      </c>
    </row>
    <row r="22" spans="2:8" x14ac:dyDescent="0.2">
      <c r="B22" s="68"/>
      <c r="C22" s="81"/>
      <c r="D22" s="81"/>
      <c r="E22" s="81"/>
      <c r="F22" s="87" t="s">
        <v>99</v>
      </c>
      <c r="G22" s="75">
        <f>SUM(I4+I7+I10)</f>
        <v>0</v>
      </c>
      <c r="H22" s="88">
        <f>G22/G32</f>
        <v>0</v>
      </c>
    </row>
    <row r="23" spans="2:8" x14ac:dyDescent="0.2">
      <c r="B23" s="68"/>
      <c r="C23" s="81"/>
      <c r="D23" s="81"/>
      <c r="E23" s="81"/>
      <c r="F23" s="87" t="s">
        <v>100</v>
      </c>
      <c r="G23" s="75">
        <f>SUM(J4+J7+J10)</f>
        <v>0</v>
      </c>
      <c r="H23" s="88">
        <f>G23/G32</f>
        <v>0</v>
      </c>
    </row>
    <row r="24" spans="2:8" x14ac:dyDescent="0.2">
      <c r="B24" s="68"/>
      <c r="C24" s="81"/>
      <c r="D24" s="81"/>
      <c r="E24" s="81"/>
      <c r="F24" s="87" t="s">
        <v>101</v>
      </c>
      <c r="G24" s="75">
        <f>SUM(K4+K7+K10)</f>
        <v>1</v>
      </c>
      <c r="H24" s="88">
        <f>G24/G32</f>
        <v>0.25</v>
      </c>
    </row>
    <row r="25" spans="2:8" x14ac:dyDescent="0.2">
      <c r="B25" s="68"/>
      <c r="C25" s="81"/>
      <c r="D25" s="81"/>
      <c r="E25" s="81"/>
      <c r="F25" s="87" t="s">
        <v>102</v>
      </c>
      <c r="G25" s="75">
        <f>SUM(L4+L7+L10)</f>
        <v>0</v>
      </c>
      <c r="H25" s="88">
        <f>G25/G32</f>
        <v>0</v>
      </c>
    </row>
    <row r="26" spans="2:8" x14ac:dyDescent="0.2">
      <c r="B26" s="68"/>
      <c r="C26" s="81"/>
      <c r="D26" s="81"/>
      <c r="E26" s="81"/>
      <c r="F26" s="87" t="s">
        <v>103</v>
      </c>
      <c r="G26" s="75">
        <f>SUM(M4+M7+M10)</f>
        <v>1</v>
      </c>
      <c r="H26" s="88">
        <f>G26/G32</f>
        <v>0.25</v>
      </c>
    </row>
    <row r="27" spans="2:8" x14ac:dyDescent="0.2">
      <c r="B27" s="68"/>
      <c r="C27" s="81"/>
      <c r="D27" s="81"/>
      <c r="E27" s="81"/>
      <c r="F27" s="87" t="s">
        <v>104</v>
      </c>
      <c r="G27" s="75">
        <f>SUM(N4+N7+N10)</f>
        <v>0</v>
      </c>
      <c r="H27" s="88">
        <f>G27/G32</f>
        <v>0</v>
      </c>
    </row>
    <row r="28" spans="2:8" x14ac:dyDescent="0.2">
      <c r="B28" s="68"/>
      <c r="C28" s="81"/>
      <c r="D28" s="81"/>
      <c r="E28" s="81"/>
      <c r="F28" s="87" t="s">
        <v>105</v>
      </c>
      <c r="G28" s="75">
        <f>SUM(O4+O7+O10)</f>
        <v>0</v>
      </c>
      <c r="H28" s="88">
        <f>G28/G32</f>
        <v>0</v>
      </c>
    </row>
    <row r="29" spans="2:8" x14ac:dyDescent="0.2">
      <c r="B29" s="68"/>
      <c r="C29" s="81"/>
      <c r="D29" s="81"/>
      <c r="E29" s="81"/>
      <c r="F29" s="87" t="s">
        <v>106</v>
      </c>
      <c r="G29" s="75">
        <f>SUM(P4+P7+P10)</f>
        <v>0</v>
      </c>
      <c r="H29" s="88">
        <f>G29/G32</f>
        <v>0</v>
      </c>
    </row>
    <row r="30" spans="2:8" x14ac:dyDescent="0.2">
      <c r="B30" s="68"/>
      <c r="C30" s="81"/>
      <c r="D30" s="81"/>
      <c r="E30" s="81"/>
      <c r="F30" s="87" t="s">
        <v>107</v>
      </c>
      <c r="G30" s="75">
        <f>SUM(Q4+Q7+Q10)</f>
        <v>0</v>
      </c>
      <c r="H30" s="88">
        <f>G30/G32</f>
        <v>0</v>
      </c>
    </row>
    <row r="31" spans="2:8" x14ac:dyDescent="0.2">
      <c r="B31" s="68"/>
      <c r="C31" s="81"/>
      <c r="D31" s="81"/>
      <c r="E31" s="81"/>
      <c r="F31" s="87" t="s">
        <v>108</v>
      </c>
      <c r="G31" s="96">
        <f>SUM(R4+R7+R10)</f>
        <v>2</v>
      </c>
      <c r="H31" s="90">
        <f>G31/G32</f>
        <v>0.5</v>
      </c>
    </row>
    <row r="32" spans="2:8" x14ac:dyDescent="0.2">
      <c r="B32" s="68"/>
      <c r="C32" s="81"/>
      <c r="D32" s="81"/>
      <c r="E32" s="81"/>
      <c r="F32" s="87"/>
      <c r="G32" s="95">
        <f>SUM(G19:G31)</f>
        <v>4</v>
      </c>
      <c r="H32" s="89">
        <f>SUM(H19:H31)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Alaska Beaches</oddHeader>
    <oddFooter>&amp;R&amp;P of &amp;N</oddFooter>
  </headerFooter>
  <rowBreaks count="1" manualBreakCount="1">
    <brk id="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4"/>
  <sheetViews>
    <sheetView zoomScaleNormal="100" workbookViewId="0">
      <pane ySplit="2" topLeftCell="A3" activePane="bottomLeft" state="frozen"/>
      <selection pane="bottomLeft" activeCell="I12" sqref="I12"/>
    </sheetView>
  </sheetViews>
  <sheetFormatPr defaultRowHeight="12.75" x14ac:dyDescent="0.2"/>
  <cols>
    <col min="1" max="1" width="11.42578125" style="5" customWidth="1"/>
    <col min="2" max="2" width="9" style="5" customWidth="1"/>
    <col min="3" max="3" width="41" style="5" customWidth="1"/>
    <col min="4" max="4" width="0.85546875" style="5" customWidth="1"/>
    <col min="5" max="5" width="9.140625" style="47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43" customFormat="1" ht="12" customHeight="1" x14ac:dyDescent="0.2">
      <c r="B1" s="128" t="s">
        <v>21</v>
      </c>
      <c r="C1" s="128"/>
      <c r="D1" s="55"/>
      <c r="E1" s="56"/>
      <c r="F1" s="55"/>
      <c r="G1" s="127" t="s">
        <v>23</v>
      </c>
      <c r="H1" s="127"/>
      <c r="I1" s="127"/>
      <c r="J1" s="55"/>
      <c r="K1" s="128" t="s">
        <v>26</v>
      </c>
      <c r="L1" s="128"/>
    </row>
    <row r="2" spans="1:12" s="46" customFormat="1" ht="48.75" customHeight="1" x14ac:dyDescent="0.15">
      <c r="A2" s="2" t="s">
        <v>11</v>
      </c>
      <c r="B2" s="2" t="s">
        <v>12</v>
      </c>
      <c r="C2" s="2" t="s">
        <v>10</v>
      </c>
      <c r="D2" s="2"/>
      <c r="E2" s="11" t="s">
        <v>22</v>
      </c>
      <c r="F2" s="2"/>
      <c r="G2" s="2" t="s">
        <v>30</v>
      </c>
      <c r="H2" s="2" t="s">
        <v>13</v>
      </c>
      <c r="I2" s="2" t="s">
        <v>14</v>
      </c>
      <c r="J2" s="2"/>
      <c r="K2" s="2" t="s">
        <v>15</v>
      </c>
      <c r="L2" s="2" t="s">
        <v>16</v>
      </c>
    </row>
    <row r="3" spans="1:12" x14ac:dyDescent="0.2">
      <c r="A3" s="102" t="s">
        <v>118</v>
      </c>
      <c r="B3" s="26" t="s">
        <v>119</v>
      </c>
      <c r="C3" s="26" t="s">
        <v>120</v>
      </c>
      <c r="D3" s="112"/>
      <c r="E3" s="26">
        <v>90</v>
      </c>
      <c r="F3" s="112"/>
      <c r="G3" s="53"/>
      <c r="H3" s="53"/>
      <c r="I3" s="113">
        <f>H3/E3</f>
        <v>0</v>
      </c>
      <c r="J3" s="53"/>
      <c r="K3" s="114">
        <f>E3-H3</f>
        <v>90</v>
      </c>
      <c r="L3" s="113">
        <f>K3/E3</f>
        <v>1</v>
      </c>
    </row>
    <row r="4" spans="1:12" x14ac:dyDescent="0.2">
      <c r="A4" s="24"/>
      <c r="B4" s="25">
        <f>COUNTA(B3:B3)</f>
        <v>1</v>
      </c>
      <c r="C4" s="24"/>
      <c r="E4" s="27">
        <f>SUM(E3:E3)</f>
        <v>90</v>
      </c>
      <c r="F4" s="32"/>
      <c r="G4" s="25">
        <f>COUNTA(G3:G3)</f>
        <v>0</v>
      </c>
      <c r="H4" s="27">
        <f>SUM(H3:H3)</f>
        <v>0</v>
      </c>
      <c r="I4" s="33">
        <f>H4/E4</f>
        <v>0</v>
      </c>
      <c r="J4" s="34"/>
      <c r="K4" s="27">
        <f>SUM(K3:K3)</f>
        <v>90</v>
      </c>
      <c r="L4" s="33">
        <f>K4/E4</f>
        <v>1</v>
      </c>
    </row>
    <row r="5" spans="1:12" ht="8.25" customHeight="1" x14ac:dyDescent="0.2">
      <c r="A5" s="24"/>
      <c r="B5" s="25"/>
      <c r="C5" s="24"/>
      <c r="E5" s="27"/>
      <c r="F5" s="32"/>
      <c r="G5" s="25"/>
      <c r="H5" s="27"/>
      <c r="I5" s="33"/>
      <c r="J5" s="34"/>
      <c r="K5" s="27"/>
      <c r="L5" s="33"/>
    </row>
    <row r="6" spans="1:12" x14ac:dyDescent="0.2">
      <c r="A6" s="26" t="s">
        <v>121</v>
      </c>
      <c r="B6" s="111" t="s">
        <v>122</v>
      </c>
      <c r="C6" s="111" t="s">
        <v>123</v>
      </c>
      <c r="D6" s="115"/>
      <c r="E6" s="26">
        <v>90</v>
      </c>
      <c r="F6" s="115"/>
      <c r="G6" s="115"/>
      <c r="H6" s="115"/>
      <c r="I6" s="113">
        <f>H6/E6</f>
        <v>0</v>
      </c>
      <c r="J6" s="53"/>
      <c r="K6" s="114">
        <f>E6-H6</f>
        <v>90</v>
      </c>
      <c r="L6" s="113">
        <f>K6/E6</f>
        <v>1</v>
      </c>
    </row>
    <row r="7" spans="1:12" x14ac:dyDescent="0.2">
      <c r="A7" s="21"/>
      <c r="B7" s="25">
        <f>COUNTA(B6:B6)</f>
        <v>1</v>
      </c>
      <c r="C7" s="20"/>
      <c r="D7" s="4"/>
      <c r="E7" s="27">
        <f>SUM(E6:E6)</f>
        <v>90</v>
      </c>
      <c r="F7" s="4"/>
      <c r="G7" s="25">
        <f>COUNTA(G6:G6)</f>
        <v>0</v>
      </c>
      <c r="H7" s="27">
        <f>SUM(H6:H6)</f>
        <v>0</v>
      </c>
      <c r="I7" s="33">
        <f t="shared" ref="I7" si="0">H7/E7</f>
        <v>0</v>
      </c>
      <c r="J7" s="34"/>
      <c r="K7" s="27">
        <f>SUM(K6:K6)</f>
        <v>90</v>
      </c>
      <c r="L7" s="33">
        <f t="shared" ref="L7" si="1">K7/E7</f>
        <v>1</v>
      </c>
    </row>
    <row r="8" spans="1:12" ht="8.25" customHeight="1" x14ac:dyDescent="0.2">
      <c r="A8" s="24"/>
      <c r="B8" s="25"/>
      <c r="C8" s="24"/>
      <c r="E8" s="27"/>
      <c r="F8" s="32"/>
      <c r="G8" s="25"/>
      <c r="H8" s="27"/>
      <c r="I8" s="33"/>
      <c r="J8" s="34"/>
      <c r="K8" s="27"/>
      <c r="L8" s="33"/>
    </row>
    <row r="9" spans="1:12" x14ac:dyDescent="0.2">
      <c r="A9" s="26" t="s">
        <v>124</v>
      </c>
      <c r="B9" s="111" t="s">
        <v>125</v>
      </c>
      <c r="C9" s="111" t="s">
        <v>126</v>
      </c>
      <c r="D9" s="112"/>
      <c r="E9" s="26">
        <v>90</v>
      </c>
      <c r="F9" s="115"/>
      <c r="G9" s="53"/>
      <c r="H9" s="53"/>
      <c r="I9" s="113">
        <f>H9/E9</f>
        <v>0</v>
      </c>
      <c r="J9" s="53"/>
      <c r="K9" s="114">
        <f>E9-H9</f>
        <v>90</v>
      </c>
      <c r="L9" s="113">
        <f>K9/E9</f>
        <v>1</v>
      </c>
    </row>
    <row r="10" spans="1:12" x14ac:dyDescent="0.2">
      <c r="A10" s="24"/>
      <c r="B10" s="25">
        <f>COUNTA(B9:B9)</f>
        <v>1</v>
      </c>
      <c r="C10" s="24"/>
      <c r="E10" s="27">
        <f>SUM(E9:E9)</f>
        <v>90</v>
      </c>
      <c r="F10" s="32"/>
      <c r="G10" s="25">
        <f>COUNTA(G9:G9)</f>
        <v>0</v>
      </c>
      <c r="H10" s="27">
        <f>SUM(H9:H9)</f>
        <v>0</v>
      </c>
      <c r="I10" s="33">
        <f>H10/E10</f>
        <v>0</v>
      </c>
      <c r="J10" s="34"/>
      <c r="K10" s="42">
        <f>E10-H10</f>
        <v>90</v>
      </c>
      <c r="L10" s="33">
        <f>K10/E10</f>
        <v>1</v>
      </c>
    </row>
    <row r="11" spans="1:12" x14ac:dyDescent="0.2">
      <c r="A11" s="24"/>
      <c r="B11" s="25"/>
      <c r="C11" s="24"/>
      <c r="E11" s="27"/>
      <c r="F11" s="32"/>
      <c r="G11" s="25"/>
      <c r="H11" s="27"/>
      <c r="I11" s="33"/>
      <c r="J11" s="59"/>
      <c r="K11" s="42"/>
      <c r="L11" s="33"/>
    </row>
    <row r="12" spans="1:12" x14ac:dyDescent="0.2">
      <c r="B12" s="76" t="s">
        <v>110</v>
      </c>
      <c r="C12" s="91"/>
      <c r="D12" s="92"/>
      <c r="G12" s="28"/>
      <c r="H12" s="28"/>
    </row>
    <row r="13" spans="1:12" x14ac:dyDescent="0.2">
      <c r="B13" s="76"/>
      <c r="C13" s="94" t="s">
        <v>89</v>
      </c>
      <c r="D13" s="92"/>
      <c r="E13" s="75">
        <f>SUM(B4+B7+B10)</f>
        <v>3</v>
      </c>
      <c r="G13" s="28"/>
      <c r="H13" s="28"/>
    </row>
    <row r="14" spans="1:12" x14ac:dyDescent="0.2">
      <c r="B14" s="76"/>
      <c r="C14" s="94" t="s">
        <v>111</v>
      </c>
      <c r="D14" s="92"/>
      <c r="E14" s="74">
        <f>SUM(E4+E7+E10)</f>
        <v>270</v>
      </c>
      <c r="G14" s="28"/>
      <c r="H14" s="28"/>
    </row>
    <row r="15" spans="1:12" x14ac:dyDescent="0.2">
      <c r="B15" s="93"/>
      <c r="C15" s="94" t="s">
        <v>109</v>
      </c>
      <c r="D15" s="75"/>
      <c r="E15" s="75">
        <f>SUM(G4+G7+G10)</f>
        <v>0</v>
      </c>
      <c r="G15" s="28"/>
      <c r="H15" s="28"/>
    </row>
    <row r="16" spans="1:12" x14ac:dyDescent="0.2">
      <c r="B16" s="93"/>
      <c r="C16" s="94" t="s">
        <v>112</v>
      </c>
      <c r="D16" s="75" t="e">
        <f>SUM(#REF!+#REF!+#REF!+#REF!)</f>
        <v>#REF!</v>
      </c>
      <c r="E16" s="74">
        <f>SUM(H4+H7+H10)</f>
        <v>0</v>
      </c>
      <c r="G16" s="28"/>
      <c r="H16" s="28"/>
    </row>
    <row r="17" spans="2:8" x14ac:dyDescent="0.2">
      <c r="B17" s="93"/>
      <c r="C17" s="94" t="s">
        <v>113</v>
      </c>
      <c r="D17" s="75" t="e">
        <f>SUM(#REF!+#REF!+#REF!+#REF!)</f>
        <v>#REF!</v>
      </c>
      <c r="E17" s="97">
        <f>E16/E14</f>
        <v>0</v>
      </c>
      <c r="G17" s="28"/>
      <c r="H17" s="28"/>
    </row>
    <row r="18" spans="2:8" x14ac:dyDescent="0.2">
      <c r="C18" s="94" t="s">
        <v>114</v>
      </c>
      <c r="E18" s="74">
        <f>SUM(K4+K7+K10)</f>
        <v>270</v>
      </c>
      <c r="G18" s="28"/>
      <c r="H18" s="28"/>
    </row>
    <row r="19" spans="2:8" x14ac:dyDescent="0.2">
      <c r="C19" s="94" t="s">
        <v>115</v>
      </c>
      <c r="E19" s="97">
        <f>E18/E14</f>
        <v>1</v>
      </c>
      <c r="G19" s="28"/>
      <c r="H19" s="28"/>
    </row>
    <row r="20" spans="2:8" x14ac:dyDescent="0.2">
      <c r="G20" s="28"/>
      <c r="H20" s="28"/>
    </row>
    <row r="21" spans="2:8" x14ac:dyDescent="0.2">
      <c r="G21" s="28"/>
      <c r="H21" s="28"/>
    </row>
    <row r="22" spans="2:8" x14ac:dyDescent="0.2">
      <c r="G22" s="28"/>
      <c r="H22" s="28"/>
    </row>
    <row r="23" spans="2:8" x14ac:dyDescent="0.2">
      <c r="G23" s="28"/>
      <c r="H23" s="28"/>
    </row>
    <row r="24" spans="2:8" x14ac:dyDescent="0.2">
      <c r="G24" s="28"/>
      <c r="H24" s="2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Alaska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Attributes</vt:lpstr>
      <vt:lpstr>Monitoring</vt:lpstr>
      <vt:lpstr>Pollution Sources</vt:lpstr>
      <vt:lpstr>Beach Days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2012-09-27T16:05:00Z</cp:lastPrinted>
  <dcterms:created xsi:type="dcterms:W3CDTF">2006-12-12T20:37:17Z</dcterms:created>
  <dcterms:modified xsi:type="dcterms:W3CDTF">2012-09-27T16:05:49Z</dcterms:modified>
</cp:coreProperties>
</file>