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180" yWindow="15" windowWidth="19020" windowHeight="5580"/>
  </bookViews>
  <sheets>
    <sheet name="Summary" sheetId="8" r:id="rId1"/>
    <sheet name="Attributes" sheetId="2" r:id="rId2"/>
    <sheet name="Monitoring" sheetId="10" r:id="rId3"/>
    <sheet name="Pollution Sources" sheetId="11" r:id="rId4"/>
    <sheet name="2011 Actions" sheetId="4" r:id="rId5"/>
    <sheet name="Action Durations" sheetId="14" r:id="rId6"/>
    <sheet name="Beach Days" sheetId="7" r:id="rId7"/>
  </sheets>
  <definedNames>
    <definedName name="_xlnm.Print_Area" localSheetId="4">'2011 Actions'!$A$1:$K$775</definedName>
    <definedName name="_xlnm.Print_Area" localSheetId="5">'Action Durations'!$A$1:$L$153</definedName>
    <definedName name="_xlnm.Print_Area" localSheetId="1">Attributes!$A$1:$J$402</definedName>
    <definedName name="_xlnm.Print_Area" localSheetId="6">'Beach Days'!$A$1:$L$148</definedName>
    <definedName name="_xlnm.Print_Area" localSheetId="2">Monitoring!$A$1:$I$404</definedName>
    <definedName name="_xlnm.Print_Area" localSheetId="3">'Pollution Sources'!$A$1:$S$161</definedName>
    <definedName name="_xlnm.Print_Area" localSheetId="0">Summary!$A$1:$U$21</definedName>
    <definedName name="_xlnm.Print_Titles" localSheetId="4">'2011 Actions'!$1:$1</definedName>
    <definedName name="_xlnm.Print_Titles" localSheetId="1">Attributes!$1:$1</definedName>
    <definedName name="_xlnm.Print_Titles" localSheetId="6">'Beach Days'!$1:$2</definedName>
    <definedName name="_xlnm.Print_Titles" localSheetId="2">Monitoring!$1:$1</definedName>
    <definedName name="_xlnm.Print_Titles" localSheetId="3">'Pollution Sources'!$1:$2</definedName>
    <definedName name="_xlnm.Print_Titles" localSheetId="0">Summary!$1:$2</definedName>
  </definedNames>
  <calcPr calcId="145621"/>
</workbook>
</file>

<file path=xl/calcChain.xml><?xml version="1.0" encoding="utf-8"?>
<calcChain xmlns="http://schemas.openxmlformats.org/spreadsheetml/2006/main">
  <c r="E145" i="14" l="1"/>
  <c r="K132" i="7" l="1"/>
  <c r="L132" i="7" s="1"/>
  <c r="I132" i="7"/>
  <c r="K131" i="7"/>
  <c r="L131" i="7" s="1"/>
  <c r="I131" i="7"/>
  <c r="K130" i="7"/>
  <c r="L130" i="7" s="1"/>
  <c r="I130" i="7"/>
  <c r="K75" i="7"/>
  <c r="L75" i="7" s="1"/>
  <c r="I75" i="7"/>
  <c r="K74" i="7"/>
  <c r="L74" i="7" s="1"/>
  <c r="I74" i="7"/>
  <c r="K73" i="7"/>
  <c r="L73" i="7" s="1"/>
  <c r="I73" i="7"/>
  <c r="K72" i="7"/>
  <c r="L72" i="7" s="1"/>
  <c r="I72" i="7"/>
  <c r="K71" i="7"/>
  <c r="L71" i="7" s="1"/>
  <c r="I71" i="7"/>
  <c r="L70" i="7"/>
  <c r="K70" i="7"/>
  <c r="I70" i="7"/>
  <c r="K69" i="7"/>
  <c r="L69" i="7" s="1"/>
  <c r="I69" i="7"/>
  <c r="K68" i="7"/>
  <c r="L68" i="7" s="1"/>
  <c r="I68" i="7"/>
  <c r="K54" i="7"/>
  <c r="L54" i="7" s="1"/>
  <c r="I54" i="7"/>
  <c r="K53" i="7"/>
  <c r="L53" i="7" s="1"/>
  <c r="I53" i="7"/>
  <c r="K52" i="7"/>
  <c r="L52" i="7" s="1"/>
  <c r="I52" i="7"/>
  <c r="B62" i="7"/>
  <c r="I85" i="7"/>
  <c r="K85" i="7"/>
  <c r="L85" i="7" s="1"/>
  <c r="I86" i="7"/>
  <c r="K86" i="7"/>
  <c r="L86" i="7" s="1"/>
  <c r="B87" i="7"/>
  <c r="E410" i="10" l="1"/>
  <c r="E409" i="10"/>
  <c r="E408" i="10"/>
  <c r="B87" i="11" l="1"/>
  <c r="E87" i="11"/>
  <c r="F87" i="11"/>
  <c r="B62" i="11"/>
  <c r="E62" i="11"/>
  <c r="F62" i="11"/>
  <c r="B202" i="2"/>
  <c r="F202" i="2"/>
  <c r="L139" i="14" l="1"/>
  <c r="Q6" i="8" s="1"/>
  <c r="K139" i="14"/>
  <c r="P6" i="8" s="1"/>
  <c r="J139" i="14"/>
  <c r="O6" i="8" s="1"/>
  <c r="I139" i="14"/>
  <c r="N6" i="8" s="1"/>
  <c r="H139" i="14"/>
  <c r="M6" i="8" s="1"/>
  <c r="F139" i="14"/>
  <c r="E139" i="14"/>
  <c r="L6" i="8" s="1"/>
  <c r="B139" i="14"/>
  <c r="H6" i="8" s="1"/>
  <c r="L87" i="14"/>
  <c r="Q5" i="8" s="1"/>
  <c r="K87" i="14"/>
  <c r="P5" i="8" s="1"/>
  <c r="J87" i="14"/>
  <c r="O5" i="8" s="1"/>
  <c r="I87" i="14"/>
  <c r="N5" i="8" s="1"/>
  <c r="H87" i="14"/>
  <c r="M5" i="8" s="1"/>
  <c r="F87" i="14"/>
  <c r="E87" i="14"/>
  <c r="L5" i="8" s="1"/>
  <c r="B87" i="14"/>
  <c r="H5" i="8" s="1"/>
  <c r="L62" i="14"/>
  <c r="Q4" i="8" s="1"/>
  <c r="K62" i="14"/>
  <c r="J62" i="14"/>
  <c r="I62" i="14"/>
  <c r="H62" i="14"/>
  <c r="F62" i="14"/>
  <c r="E62" i="14"/>
  <c r="B62" i="14"/>
  <c r="L38" i="14"/>
  <c r="H152" i="14" s="1"/>
  <c r="K38" i="14"/>
  <c r="J38" i="14"/>
  <c r="O3" i="8" s="1"/>
  <c r="I38" i="14"/>
  <c r="N3" i="8" s="1"/>
  <c r="H38" i="14"/>
  <c r="F38" i="14"/>
  <c r="E38" i="14"/>
  <c r="L3" i="8" s="1"/>
  <c r="B38" i="14"/>
  <c r="N4" i="8" l="1"/>
  <c r="H149" i="14"/>
  <c r="P4" i="8"/>
  <c r="H151" i="14"/>
  <c r="L4" i="8"/>
  <c r="E144" i="14"/>
  <c r="M4" i="8"/>
  <c r="H148" i="14"/>
  <c r="O4" i="8"/>
  <c r="H150" i="14"/>
  <c r="H4" i="8"/>
  <c r="E143" i="14"/>
  <c r="H3" i="8"/>
  <c r="P3" i="8"/>
  <c r="M3" i="8"/>
  <c r="Q3" i="8"/>
  <c r="H153" i="14" l="1"/>
  <c r="I152" i="14" s="1"/>
  <c r="B753" i="4"/>
  <c r="B571" i="4"/>
  <c r="B323" i="4"/>
  <c r="B94" i="4"/>
  <c r="E753" i="4"/>
  <c r="E571" i="4"/>
  <c r="E323" i="4"/>
  <c r="E94" i="4"/>
  <c r="E766" i="4"/>
  <c r="E773" i="4"/>
  <c r="H571" i="4"/>
  <c r="H323" i="4"/>
  <c r="E397" i="10"/>
  <c r="D6" i="8" s="1"/>
  <c r="E268" i="10"/>
  <c r="D5" i="8" s="1"/>
  <c r="E202" i="10"/>
  <c r="E85" i="10"/>
  <c r="E420" i="10"/>
  <c r="D4" i="8" l="1"/>
  <c r="E402" i="10"/>
  <c r="D3" i="8"/>
  <c r="I149" i="14"/>
  <c r="I151" i="14"/>
  <c r="I148" i="14"/>
  <c r="I150" i="14"/>
  <c r="E411" i="10"/>
  <c r="E413" i="10"/>
  <c r="E415" i="10"/>
  <c r="E417" i="10"/>
  <c r="E419" i="10"/>
  <c r="E421" i="10"/>
  <c r="E407" i="10"/>
  <c r="E412" i="10"/>
  <c r="E414" i="10"/>
  <c r="E416" i="10"/>
  <c r="E418" i="10"/>
  <c r="F410" i="10" l="1"/>
  <c r="F408" i="10"/>
  <c r="F409" i="10"/>
  <c r="F407" i="10"/>
  <c r="I153" i="14"/>
  <c r="I397" i="10" l="1"/>
  <c r="I268" i="10"/>
  <c r="I202" i="10"/>
  <c r="I85" i="10"/>
  <c r="K57" i="7"/>
  <c r="L57" i="7" s="1"/>
  <c r="I57" i="7"/>
  <c r="K56" i="7"/>
  <c r="L56" i="7" s="1"/>
  <c r="I56" i="7"/>
  <c r="K46" i="7"/>
  <c r="L46" i="7" s="1"/>
  <c r="I46" i="7"/>
  <c r="K43" i="7"/>
  <c r="L43" i="7" s="1"/>
  <c r="K42" i="7"/>
  <c r="L42" i="7" s="1"/>
  <c r="K41" i="7"/>
  <c r="L41" i="7" s="1"/>
  <c r="K61" i="7"/>
  <c r="L61" i="7" s="1"/>
  <c r="I61" i="7"/>
  <c r="K60" i="7"/>
  <c r="L60" i="7" s="1"/>
  <c r="I60" i="7"/>
  <c r="K59" i="7"/>
  <c r="L59" i="7" s="1"/>
  <c r="I59" i="7"/>
  <c r="K58" i="7"/>
  <c r="L58" i="7" s="1"/>
  <c r="I58" i="7"/>
  <c r="K55" i="7"/>
  <c r="L55" i="7" s="1"/>
  <c r="I55" i="7"/>
  <c r="K51" i="7"/>
  <c r="L51" i="7" s="1"/>
  <c r="I51" i="7"/>
  <c r="K50" i="7"/>
  <c r="L50" i="7" s="1"/>
  <c r="I50" i="7"/>
  <c r="K49" i="7"/>
  <c r="L49" i="7" s="1"/>
  <c r="I49" i="7"/>
  <c r="K48" i="7"/>
  <c r="L48" i="7" s="1"/>
  <c r="I48" i="7"/>
  <c r="K47" i="7"/>
  <c r="L47" i="7" s="1"/>
  <c r="I47" i="7"/>
  <c r="K45" i="7"/>
  <c r="L45" i="7" s="1"/>
  <c r="I45" i="7"/>
  <c r="K44" i="7"/>
  <c r="L44" i="7" s="1"/>
  <c r="I44" i="7"/>
  <c r="I43" i="7"/>
  <c r="I42" i="7"/>
  <c r="I41" i="7"/>
  <c r="K40" i="7"/>
  <c r="L40" i="7" s="1"/>
  <c r="I40" i="7"/>
  <c r="G62" i="11"/>
  <c r="H62" i="11"/>
  <c r="I62" i="11"/>
  <c r="J62" i="11"/>
  <c r="K62" i="11"/>
  <c r="L62" i="11"/>
  <c r="M62" i="11"/>
  <c r="N62" i="11"/>
  <c r="O62" i="11"/>
  <c r="P62" i="11"/>
  <c r="Q62" i="11"/>
  <c r="R62" i="11"/>
  <c r="S62" i="11"/>
  <c r="K37" i="7"/>
  <c r="L37" i="7" s="1"/>
  <c r="I37" i="7"/>
  <c r="K36" i="7"/>
  <c r="L36" i="7" s="1"/>
  <c r="I36" i="7"/>
  <c r="K35" i="7"/>
  <c r="L35" i="7" s="1"/>
  <c r="I35" i="7"/>
  <c r="K34" i="7"/>
  <c r="L34" i="7" s="1"/>
  <c r="I34" i="7"/>
  <c r="K33" i="7"/>
  <c r="L33" i="7" s="1"/>
  <c r="I33" i="7"/>
  <c r="K32" i="7"/>
  <c r="L32" i="7" s="1"/>
  <c r="I32" i="7"/>
  <c r="K31" i="7"/>
  <c r="L31" i="7" s="1"/>
  <c r="I31" i="7"/>
  <c r="K30" i="7"/>
  <c r="L30" i="7" s="1"/>
  <c r="I30" i="7"/>
  <c r="K29" i="7"/>
  <c r="L29" i="7" s="1"/>
  <c r="I29" i="7"/>
  <c r="K28" i="7"/>
  <c r="L28" i="7" s="1"/>
  <c r="I28" i="7"/>
  <c r="K27" i="7"/>
  <c r="L27" i="7" s="1"/>
  <c r="I27" i="7"/>
  <c r="K26" i="7"/>
  <c r="L26" i="7" s="1"/>
  <c r="I26" i="7"/>
  <c r="K25" i="7"/>
  <c r="L25" i="7" s="1"/>
  <c r="I25" i="7"/>
  <c r="K24" i="7"/>
  <c r="L24" i="7" s="1"/>
  <c r="I24" i="7"/>
  <c r="K23" i="7"/>
  <c r="L23" i="7" s="1"/>
  <c r="I23" i="7"/>
  <c r="K22" i="7"/>
  <c r="L22" i="7" s="1"/>
  <c r="I22" i="7"/>
  <c r="K21" i="7"/>
  <c r="L21" i="7" s="1"/>
  <c r="I21" i="7"/>
  <c r="K20" i="7"/>
  <c r="L20" i="7" s="1"/>
  <c r="I20" i="7"/>
  <c r="K19" i="7"/>
  <c r="L19" i="7" s="1"/>
  <c r="I19" i="7"/>
  <c r="K18" i="7"/>
  <c r="L18" i="7" s="1"/>
  <c r="I18" i="7"/>
  <c r="K17" i="7"/>
  <c r="L17" i="7" s="1"/>
  <c r="I17" i="7"/>
  <c r="K16" i="7"/>
  <c r="L16" i="7" s="1"/>
  <c r="I16" i="7"/>
  <c r="K15" i="7"/>
  <c r="L15" i="7" s="1"/>
  <c r="I15" i="7"/>
  <c r="K14" i="7"/>
  <c r="L14" i="7" s="1"/>
  <c r="I14" i="7"/>
  <c r="K13" i="7"/>
  <c r="L13" i="7" s="1"/>
  <c r="I13" i="7"/>
  <c r="K12" i="7"/>
  <c r="L12" i="7" s="1"/>
  <c r="I12" i="7"/>
  <c r="K11" i="7"/>
  <c r="L11" i="7" s="1"/>
  <c r="I11" i="7"/>
  <c r="K10" i="7"/>
  <c r="L10" i="7" s="1"/>
  <c r="I10" i="7"/>
  <c r="K9" i="7"/>
  <c r="L9" i="7" s="1"/>
  <c r="I9" i="7"/>
  <c r="K8" i="7"/>
  <c r="L8" i="7" s="1"/>
  <c r="I8" i="7"/>
  <c r="K7" i="7"/>
  <c r="L7" i="7" s="1"/>
  <c r="I7" i="7"/>
  <c r="K6" i="7"/>
  <c r="L6" i="7" s="1"/>
  <c r="I6" i="7"/>
  <c r="K5" i="7"/>
  <c r="L5" i="7" s="1"/>
  <c r="I5" i="7"/>
  <c r="K4" i="7"/>
  <c r="L4" i="7" s="1"/>
  <c r="I4" i="7"/>
  <c r="K3" i="7"/>
  <c r="L3" i="7" s="1"/>
  <c r="I3" i="7"/>
  <c r="K133" i="7"/>
  <c r="L133" i="7" s="1"/>
  <c r="I133" i="7"/>
  <c r="K129" i="7"/>
  <c r="L129" i="7" s="1"/>
  <c r="I129" i="7"/>
  <c r="K128" i="7"/>
  <c r="L128" i="7" s="1"/>
  <c r="I128" i="7"/>
  <c r="K127" i="7"/>
  <c r="L127" i="7" s="1"/>
  <c r="I127" i="7"/>
  <c r="K126" i="7"/>
  <c r="L126" i="7" s="1"/>
  <c r="I126" i="7"/>
  <c r="K125" i="7"/>
  <c r="L125" i="7" s="1"/>
  <c r="I125" i="7"/>
  <c r="K124" i="7"/>
  <c r="L124" i="7" s="1"/>
  <c r="I124" i="7"/>
  <c r="K123" i="7"/>
  <c r="L123" i="7" s="1"/>
  <c r="I123" i="7"/>
  <c r="K122" i="7"/>
  <c r="L122" i="7" s="1"/>
  <c r="I122" i="7"/>
  <c r="K121" i="7"/>
  <c r="L121" i="7" s="1"/>
  <c r="I121" i="7"/>
  <c r="K120" i="7"/>
  <c r="L120" i="7" s="1"/>
  <c r="I120" i="7"/>
  <c r="K119" i="7"/>
  <c r="L119" i="7" s="1"/>
  <c r="I119" i="7"/>
  <c r="K118" i="7"/>
  <c r="L118" i="7" s="1"/>
  <c r="I118" i="7"/>
  <c r="K117" i="7"/>
  <c r="L117" i="7" s="1"/>
  <c r="I117" i="7"/>
  <c r="K116" i="7"/>
  <c r="L116" i="7" s="1"/>
  <c r="I116" i="7"/>
  <c r="K115" i="7"/>
  <c r="L115" i="7" s="1"/>
  <c r="I115" i="7"/>
  <c r="K114" i="7"/>
  <c r="L114" i="7" s="1"/>
  <c r="I114" i="7"/>
  <c r="K113" i="7"/>
  <c r="L113" i="7" s="1"/>
  <c r="I113" i="7"/>
  <c r="K112" i="7"/>
  <c r="L112" i="7" s="1"/>
  <c r="I112" i="7"/>
  <c r="K111" i="7"/>
  <c r="L111" i="7" s="1"/>
  <c r="I111" i="7"/>
  <c r="K110" i="7"/>
  <c r="L110" i="7" s="1"/>
  <c r="I110" i="7"/>
  <c r="K109" i="7"/>
  <c r="L109" i="7" s="1"/>
  <c r="I109" i="7"/>
  <c r="K108" i="7"/>
  <c r="L108" i="7" s="1"/>
  <c r="I108" i="7"/>
  <c r="K107" i="7"/>
  <c r="L107" i="7" s="1"/>
  <c r="I107" i="7"/>
  <c r="K106" i="7"/>
  <c r="L106" i="7" s="1"/>
  <c r="I106" i="7"/>
  <c r="K105" i="7"/>
  <c r="L105" i="7" s="1"/>
  <c r="I105" i="7"/>
  <c r="K104" i="7"/>
  <c r="L104" i="7" s="1"/>
  <c r="I104" i="7"/>
  <c r="K103" i="7"/>
  <c r="L103" i="7" s="1"/>
  <c r="I103" i="7"/>
  <c r="K102" i="7"/>
  <c r="L102" i="7" s="1"/>
  <c r="I102" i="7"/>
  <c r="K101" i="7"/>
  <c r="L101" i="7" s="1"/>
  <c r="I101" i="7"/>
  <c r="K100" i="7"/>
  <c r="L100" i="7" s="1"/>
  <c r="I100" i="7"/>
  <c r="K99" i="7"/>
  <c r="L99" i="7" s="1"/>
  <c r="I99" i="7"/>
  <c r="K98" i="7"/>
  <c r="L98" i="7" s="1"/>
  <c r="I98" i="7"/>
  <c r="K97" i="7"/>
  <c r="L97" i="7" s="1"/>
  <c r="I97" i="7"/>
  <c r="K96" i="7"/>
  <c r="L96" i="7" s="1"/>
  <c r="I96" i="7"/>
  <c r="K95" i="7"/>
  <c r="L95" i="7" s="1"/>
  <c r="I95" i="7"/>
  <c r="K94" i="7"/>
  <c r="L94" i="7" s="1"/>
  <c r="I94" i="7"/>
  <c r="K93" i="7"/>
  <c r="L93" i="7" s="1"/>
  <c r="I93" i="7"/>
  <c r="K92" i="7"/>
  <c r="L92" i="7" s="1"/>
  <c r="I92" i="7"/>
  <c r="K91" i="7"/>
  <c r="L91" i="7" s="1"/>
  <c r="I91" i="7"/>
  <c r="K90" i="7"/>
  <c r="L90" i="7" s="1"/>
  <c r="I90" i="7"/>
  <c r="H753" i="4"/>
  <c r="F770" i="4" l="1"/>
  <c r="E771" i="4" l="1"/>
  <c r="F766" i="4"/>
  <c r="F767" i="4"/>
  <c r="E768" i="4"/>
  <c r="E775" i="4"/>
  <c r="F6" i="8"/>
  <c r="F5" i="8"/>
  <c r="F4" i="8"/>
  <c r="F3" i="8"/>
  <c r="F397" i="2"/>
  <c r="F268" i="2"/>
  <c r="F85" i="2"/>
  <c r="B139" i="11"/>
  <c r="E139" i="11"/>
  <c r="F139" i="11"/>
  <c r="G139" i="11"/>
  <c r="H139" i="11"/>
  <c r="I139" i="11"/>
  <c r="J139" i="11"/>
  <c r="K139" i="11"/>
  <c r="L139" i="11"/>
  <c r="M139" i="11"/>
  <c r="N139" i="11"/>
  <c r="O139" i="11"/>
  <c r="P139" i="11"/>
  <c r="Q139" i="11"/>
  <c r="R139" i="11"/>
  <c r="S139" i="11"/>
  <c r="E38" i="7"/>
  <c r="E62" i="7"/>
  <c r="S4" i="8" s="1"/>
  <c r="E87" i="7"/>
  <c r="F38" i="11"/>
  <c r="H94" i="4"/>
  <c r="S38" i="11"/>
  <c r="S87" i="11"/>
  <c r="R38" i="11"/>
  <c r="R87" i="11"/>
  <c r="E38" i="11"/>
  <c r="Q38" i="11"/>
  <c r="Q87" i="11"/>
  <c r="P38" i="11"/>
  <c r="P87" i="11"/>
  <c r="O38" i="11"/>
  <c r="O87" i="11"/>
  <c r="N38" i="11"/>
  <c r="N87" i="11"/>
  <c r="M38" i="11"/>
  <c r="M87" i="11"/>
  <c r="L38" i="11"/>
  <c r="L87" i="11"/>
  <c r="K38" i="11"/>
  <c r="K87" i="11"/>
  <c r="J38" i="11"/>
  <c r="J87" i="11"/>
  <c r="I38" i="11"/>
  <c r="I87" i="11"/>
  <c r="H38" i="11"/>
  <c r="H87" i="11"/>
  <c r="G38" i="11"/>
  <c r="G87" i="11"/>
  <c r="B38" i="11"/>
  <c r="H38" i="7"/>
  <c r="H62" i="7"/>
  <c r="T4" i="8" s="1"/>
  <c r="G62" i="7"/>
  <c r="H87" i="7"/>
  <c r="T5" i="8" s="1"/>
  <c r="H139" i="7"/>
  <c r="T6" i="8" s="1"/>
  <c r="E139" i="7"/>
  <c r="G38" i="7"/>
  <c r="G87" i="7"/>
  <c r="G139" i="7"/>
  <c r="B38" i="7"/>
  <c r="B139" i="7"/>
  <c r="K138" i="7"/>
  <c r="L138" i="7" s="1"/>
  <c r="I138" i="7"/>
  <c r="K137" i="7"/>
  <c r="L137" i="7" s="1"/>
  <c r="I137" i="7"/>
  <c r="K136" i="7"/>
  <c r="L136" i="7" s="1"/>
  <c r="I136" i="7"/>
  <c r="K135" i="7"/>
  <c r="L135" i="7" s="1"/>
  <c r="I135" i="7"/>
  <c r="K134" i="7"/>
  <c r="L134" i="7" s="1"/>
  <c r="I134" i="7"/>
  <c r="K89" i="7"/>
  <c r="L89" i="7" s="1"/>
  <c r="I89" i="7"/>
  <c r="K84" i="7"/>
  <c r="L84" i="7" s="1"/>
  <c r="I84" i="7"/>
  <c r="K83" i="7"/>
  <c r="L83" i="7" s="1"/>
  <c r="I83" i="7"/>
  <c r="K82" i="7"/>
  <c r="L82" i="7" s="1"/>
  <c r="I82" i="7"/>
  <c r="K81" i="7"/>
  <c r="L81" i="7" s="1"/>
  <c r="I81" i="7"/>
  <c r="K80" i="7"/>
  <c r="L80" i="7" s="1"/>
  <c r="I80" i="7"/>
  <c r="K79" i="7"/>
  <c r="L79" i="7" s="1"/>
  <c r="I79" i="7"/>
  <c r="K78" i="7"/>
  <c r="L78" i="7" s="1"/>
  <c r="I78" i="7"/>
  <c r="K77" i="7"/>
  <c r="L77" i="7" s="1"/>
  <c r="I77" i="7"/>
  <c r="K76" i="7"/>
  <c r="L76" i="7" s="1"/>
  <c r="I76" i="7"/>
  <c r="K67" i="7"/>
  <c r="L67" i="7" s="1"/>
  <c r="I67" i="7"/>
  <c r="K66" i="7"/>
  <c r="L66" i="7" s="1"/>
  <c r="I66" i="7"/>
  <c r="K65" i="7"/>
  <c r="L65" i="7" s="1"/>
  <c r="I65" i="7"/>
  <c r="K64" i="7"/>
  <c r="L64" i="7" s="1"/>
  <c r="I64" i="7"/>
  <c r="B397" i="10"/>
  <c r="C6" i="8" s="1"/>
  <c r="B268" i="10"/>
  <c r="B202" i="10"/>
  <c r="C4" i="8" s="1"/>
  <c r="T3" i="8"/>
  <c r="B85" i="10"/>
  <c r="C3" i="8" s="1"/>
  <c r="B85" i="2"/>
  <c r="B268" i="2"/>
  <c r="B397" i="2"/>
  <c r="S6" i="8"/>
  <c r="I38" i="7" l="1"/>
  <c r="S3" i="8"/>
  <c r="N7" i="8"/>
  <c r="Q7" i="8"/>
  <c r="O7" i="8"/>
  <c r="P7" i="8"/>
  <c r="M7" i="8"/>
  <c r="K139" i="7"/>
  <c r="L139" i="7" s="1"/>
  <c r="I87" i="7"/>
  <c r="F771" i="4"/>
  <c r="F768" i="4"/>
  <c r="H144" i="11"/>
  <c r="H143" i="11"/>
  <c r="D402" i="2"/>
  <c r="D401" i="2"/>
  <c r="E144" i="7"/>
  <c r="H148" i="11"/>
  <c r="H149" i="11"/>
  <c r="H153" i="11"/>
  <c r="H157" i="11"/>
  <c r="H160" i="11"/>
  <c r="H150" i="11"/>
  <c r="H154" i="11"/>
  <c r="H158" i="11"/>
  <c r="E142" i="7"/>
  <c r="E145" i="7"/>
  <c r="E143" i="7"/>
  <c r="H145" i="11"/>
  <c r="H151" i="11"/>
  <c r="H155" i="11"/>
  <c r="H152" i="11"/>
  <c r="H156" i="11"/>
  <c r="H159" i="11"/>
  <c r="F774" i="4"/>
  <c r="F773" i="4"/>
  <c r="E401" i="10"/>
  <c r="E404" i="10"/>
  <c r="J6" i="8"/>
  <c r="F7" i="8"/>
  <c r="I139" i="7"/>
  <c r="S5" i="8"/>
  <c r="S7" i="8" s="1"/>
  <c r="U3" i="8"/>
  <c r="K38" i="7"/>
  <c r="K62" i="7"/>
  <c r="L62" i="7" s="1"/>
  <c r="U6" i="8"/>
  <c r="I62" i="7"/>
  <c r="I4" i="8"/>
  <c r="C5" i="8"/>
  <c r="E5" i="8" s="1"/>
  <c r="J4" i="8"/>
  <c r="E4" i="8"/>
  <c r="E3" i="8"/>
  <c r="U4" i="8"/>
  <c r="J5" i="8"/>
  <c r="I5" i="8"/>
  <c r="E6" i="8"/>
  <c r="I6" i="8"/>
  <c r="T7" i="8"/>
  <c r="K87" i="7"/>
  <c r="L87" i="7" s="1"/>
  <c r="F416" i="10" l="1"/>
  <c r="F412" i="10"/>
  <c r="F418" i="10"/>
  <c r="F414" i="10"/>
  <c r="F415" i="10"/>
  <c r="F419" i="10"/>
  <c r="F421" i="10"/>
  <c r="F411" i="10"/>
  <c r="F417" i="10"/>
  <c r="F420" i="10"/>
  <c r="F413" i="10"/>
  <c r="L7" i="8"/>
  <c r="F775" i="4"/>
  <c r="E403" i="10"/>
  <c r="C7" i="8"/>
  <c r="U5" i="8"/>
  <c r="E146" i="7"/>
  <c r="L38" i="7"/>
  <c r="E147" i="7"/>
  <c r="H161" i="11"/>
  <c r="U7" i="8"/>
  <c r="D7" i="8"/>
  <c r="H7" i="8"/>
  <c r="J3" i="8"/>
  <c r="I3" i="8"/>
  <c r="E148" i="7" l="1"/>
  <c r="E7" i="8"/>
  <c r="J7" i="8"/>
  <c r="I7" i="8"/>
</calcChain>
</file>

<file path=xl/sharedStrings.xml><?xml version="1.0" encoding="utf-8"?>
<sst xmlns="http://schemas.openxmlformats.org/spreadsheetml/2006/main" count="11010" uniqueCount="958">
  <si>
    <t>No. of monitored beaches with actions</t>
  </si>
  <si>
    <t>No. of monitored beaches without actions</t>
  </si>
  <si>
    <t>Percent of monitored beaches affected by a beach action</t>
  </si>
  <si>
    <t>No. of beach actions</t>
  </si>
  <si>
    <t>No. of actions of 1 day duration</t>
  </si>
  <si>
    <t>No. of actions of 2 day duration</t>
  </si>
  <si>
    <t>No. of actions of 3 - 7 day duration</t>
  </si>
  <si>
    <t>No. of actions of 8 - 30 day duration</t>
  </si>
  <si>
    <t>No. of actions greater than 30 day duration</t>
  </si>
  <si>
    <t>No. of beach days (monitored beaches)</t>
  </si>
  <si>
    <t>No. of days under a beach action (monitored beaches)</t>
  </si>
  <si>
    <t>Beach Name</t>
  </si>
  <si>
    <t>County</t>
  </si>
  <si>
    <t>Beach ID</t>
  </si>
  <si>
    <t>No. of days under a beach action</t>
  </si>
  <si>
    <t>Percent days under a beach action</t>
  </si>
  <si>
    <t>No. of days not under a beach action</t>
  </si>
  <si>
    <t>Percent days not under a beach action</t>
  </si>
  <si>
    <t>No. of days under an action</t>
  </si>
  <si>
    <t>CSO</t>
  </si>
  <si>
    <t>SSO</t>
  </si>
  <si>
    <t>CAFO</t>
  </si>
  <si>
    <t>POTW</t>
  </si>
  <si>
    <t>Swim Season Actions Sorted by Duration</t>
  </si>
  <si>
    <t>Monitored Beaches with Actions During Swim Season</t>
  </si>
  <si>
    <t>Monitored Beaches</t>
  </si>
  <si>
    <t>No. of beach days</t>
  </si>
  <si>
    <t>Under a Beach Action</t>
  </si>
  <si>
    <t>Yes</t>
  </si>
  <si>
    <t>Public/Public</t>
  </si>
  <si>
    <t>PREEMPT</t>
  </si>
  <si>
    <t>Contamination Advisory</t>
  </si>
  <si>
    <t>Not Under an Action</t>
  </si>
  <si>
    <t>No</t>
  </si>
  <si>
    <t>BEACH Act Beaches</t>
  </si>
  <si>
    <t>MONITORED BEACHES</t>
  </si>
  <si>
    <t>Actions During Swim Season</t>
  </si>
  <si>
    <t>No. of BEACH Act beaches</t>
  </si>
  <si>
    <t>Swim Season Beach Days</t>
  </si>
  <si>
    <t>Actions Sorted by Duration</t>
  </si>
  <si>
    <t>Total no. of beach actions</t>
  </si>
  <si>
    <t>No. of monitored beaches</t>
  </si>
  <si>
    <t>Percent of beaches monitored</t>
  </si>
  <si>
    <t xml:space="preserve">BEACH Act Beaches: </t>
  </si>
  <si>
    <t xml:space="preserve">Tier 1 beaches: </t>
  </si>
  <si>
    <t xml:space="preserve">Beach actions: </t>
  </si>
  <si>
    <t>Definitions</t>
  </si>
  <si>
    <t xml:space="preserve">Monitored beaches: </t>
  </si>
  <si>
    <t xml:space="preserve">Swim season: </t>
  </si>
  <si>
    <t xml:space="preserve">Action duration: </t>
  </si>
  <si>
    <t xml:space="preserve">Beach days: </t>
  </si>
  <si>
    <t>States indicate to EPA the period of time they consider to be the swim (or recreational) season for each beach. See "Monitoring" tab for swim season lengths.</t>
  </si>
  <si>
    <t>The number of days in the swim season. See "Beach Days" tab for the number of beach days under an action.</t>
  </si>
  <si>
    <t>Beaches that are monitored at regular intervals. See "Monitoring" tab for monitoring frequency information.</t>
  </si>
  <si>
    <t>BEACH Act refers to the Beaches Environmental Assessment, Closure, and Health Act of 2000 which focuses on coastal recreational waters. States/territories provide EPA with a list of their</t>
  </si>
  <si>
    <t>coastal recreational beaches.</t>
  </si>
  <si>
    <t>States and territories designate their significant public beaches as Tier 1 beaches (requirement of BEACH Act grant program).  These are the beaches that have the highest risk. See "Attributes" tab</t>
  </si>
  <si>
    <t>for Tier designations.</t>
  </si>
  <si>
    <t xml:space="preserve">Beach-specific advisories or closings issued by the reporting state or local governments. An action is recorded for a beach even if only a portion of the beach is affected. See "2010 Actions" tab </t>
  </si>
  <si>
    <t>for action information.</t>
  </si>
  <si>
    <t>Action duration is based on the times an action begins and ends. One "day" is considered the 24-hour period following the time an action is issued. Additional "days" are recorded when an action</t>
  </si>
  <si>
    <t>extends into any portion of subsequent 24-hour period(s). For example, an action that lasts 26 hours is recorded as a two-day action. See "Action Durations" tab for duration breakdowns.</t>
  </si>
  <si>
    <t>POLLUTION SOURCES SUMMARY</t>
  </si>
  <si>
    <t xml:space="preserve">Beach Name </t>
  </si>
  <si>
    <t xml:space="preserve">Beach name </t>
  </si>
  <si>
    <t>Beach accessibility</t>
  </si>
  <si>
    <t xml:space="preserve">Beach tier rank </t>
  </si>
  <si>
    <t>Start latitude</t>
  </si>
  <si>
    <t>Start longitude</t>
  </si>
  <si>
    <t>End latitude</t>
  </si>
  <si>
    <t>End longitude</t>
  </si>
  <si>
    <t>Pollution sources investigated?</t>
  </si>
  <si>
    <t>Pollution sources found?</t>
  </si>
  <si>
    <t>Runoff</t>
  </si>
  <si>
    <t>Storm</t>
  </si>
  <si>
    <t>Agriculture</t>
  </si>
  <si>
    <t>Boat</t>
  </si>
  <si>
    <t>Sewer line</t>
  </si>
  <si>
    <t>Septic</t>
  </si>
  <si>
    <t>Wildlife</t>
  </si>
  <si>
    <t>Other</t>
  </si>
  <si>
    <t>Unknown</t>
  </si>
  <si>
    <t xml:space="preserve">Action type </t>
  </si>
  <si>
    <t xml:space="preserve">Action start date/time </t>
  </si>
  <si>
    <t xml:space="preserve">Action end date/time </t>
  </si>
  <si>
    <t xml:space="preserve">Action duration (Days) </t>
  </si>
  <si>
    <t xml:space="preserve">Action reason(s) </t>
  </si>
  <si>
    <t>Action indicator(s)</t>
  </si>
  <si>
    <t>Action source(s)</t>
  </si>
  <si>
    <t>PREEMPT:</t>
  </si>
  <si>
    <t>Totals</t>
  </si>
  <si>
    <t>Percentages</t>
  </si>
  <si>
    <t>No. of BEACH Act beaches:</t>
  </si>
  <si>
    <t>Total length of BEACH Act beaches:</t>
  </si>
  <si>
    <t xml:space="preserve"> ATTRIBUTE SUMMARY</t>
  </si>
  <si>
    <t>No. of monitored beaches:</t>
  </si>
  <si>
    <t>Total length of monitored beaches:</t>
  </si>
  <si>
    <t xml:space="preserve"> MONITORING SUMMARY</t>
  </si>
  <si>
    <t>No. of investigated monitored beaches:</t>
  </si>
  <si>
    <t>No. of investigated monitored beaches with possible pollution sources:</t>
  </si>
  <si>
    <t>POLLUTION SOURCE TALLY</t>
  </si>
  <si>
    <t>Percent</t>
  </si>
  <si>
    <t>No. of actions during the swim season:</t>
  </si>
  <si>
    <t>No. of days under an action during the swim season:</t>
  </si>
  <si>
    <t>ACTION REASON, INDICATOR, AND SOURCE TALLY</t>
  </si>
  <si>
    <r>
      <rPr>
        <b/>
        <sz val="9"/>
        <rFont val="Arial"/>
        <family val="2"/>
      </rPr>
      <t>Runoff</t>
    </r>
    <r>
      <rPr>
        <sz val="9"/>
        <rFont val="Arial"/>
        <family val="2"/>
      </rPr>
      <t xml:space="preserve"> (Non-storm related, dryweather runoff):</t>
    </r>
  </si>
  <si>
    <r>
      <rPr>
        <b/>
        <sz val="9"/>
        <rFont val="Arial"/>
        <family val="2"/>
      </rPr>
      <t>Storm</t>
    </r>
    <r>
      <rPr>
        <sz val="9"/>
        <rFont val="Arial"/>
        <family val="2"/>
      </rPr>
      <t xml:space="preserve"> (Storm related, wet-weather runoff):</t>
    </r>
  </si>
  <si>
    <r>
      <rPr>
        <b/>
        <sz val="9"/>
        <rFont val="Arial"/>
        <family val="2"/>
      </rPr>
      <t>Agriculture</t>
    </r>
    <r>
      <rPr>
        <sz val="9"/>
        <rFont val="Arial"/>
        <family val="2"/>
      </rPr>
      <t xml:space="preserve"> (Agricultural runoff):</t>
    </r>
  </si>
  <si>
    <r>
      <rPr>
        <b/>
        <sz val="9"/>
        <rFont val="Arial"/>
        <family val="2"/>
      </rPr>
      <t>Boat</t>
    </r>
    <r>
      <rPr>
        <sz val="9"/>
        <rFont val="Arial"/>
        <family val="2"/>
      </rPr>
      <t xml:space="preserve"> (Boat discharge):</t>
    </r>
  </si>
  <si>
    <r>
      <rPr>
        <b/>
        <sz val="9"/>
        <rFont val="Arial"/>
        <family val="2"/>
      </rPr>
      <t>CAFO</t>
    </r>
    <r>
      <rPr>
        <sz val="9"/>
        <rFont val="Arial"/>
        <family val="2"/>
      </rPr>
      <t xml:space="preserve"> (Concentrated animal feeding operation):</t>
    </r>
  </si>
  <si>
    <r>
      <rPr>
        <b/>
        <sz val="9"/>
        <rFont val="Arial"/>
        <family val="2"/>
      </rPr>
      <t>CSO</t>
    </r>
    <r>
      <rPr>
        <sz val="9"/>
        <rFont val="Arial"/>
        <family val="2"/>
      </rPr>
      <t xml:space="preserve"> (Combined sewer overflow):</t>
    </r>
  </si>
  <si>
    <r>
      <rPr>
        <b/>
        <sz val="9"/>
        <rFont val="Arial"/>
        <family val="2"/>
      </rPr>
      <t>SSO</t>
    </r>
    <r>
      <rPr>
        <sz val="9"/>
        <rFont val="Arial"/>
        <family val="2"/>
      </rPr>
      <t xml:space="preserve"> (Sanitary sewer overflow):</t>
    </r>
  </si>
  <si>
    <r>
      <rPr>
        <b/>
        <sz val="9"/>
        <rFont val="Arial"/>
        <family val="2"/>
      </rPr>
      <t>POTW</t>
    </r>
    <r>
      <rPr>
        <sz val="9"/>
        <rFont val="Arial"/>
        <family val="2"/>
      </rPr>
      <t xml:space="preserve"> (Publicly-owned treatment works):</t>
    </r>
  </si>
  <si>
    <r>
      <rPr>
        <b/>
        <sz val="9"/>
        <rFont val="Arial"/>
        <family val="2"/>
      </rPr>
      <t>Sewer line</t>
    </r>
    <r>
      <rPr>
        <sz val="9"/>
        <rFont val="Arial"/>
        <family val="2"/>
      </rPr>
      <t xml:space="preserve"> (Sewer line leak, blockage, or break):</t>
    </r>
  </si>
  <si>
    <r>
      <rPr>
        <b/>
        <sz val="9"/>
        <rFont val="Arial"/>
        <family val="2"/>
      </rPr>
      <t>Septic</t>
    </r>
    <r>
      <rPr>
        <sz val="9"/>
        <rFont val="Arial"/>
        <family val="2"/>
      </rPr>
      <t xml:space="preserve"> (Septic system leakage):</t>
    </r>
  </si>
  <si>
    <r>
      <rPr>
        <b/>
        <sz val="9"/>
        <rFont val="Arial"/>
        <family val="2"/>
      </rPr>
      <t>Wildlife</t>
    </r>
    <r>
      <rPr>
        <sz val="9"/>
        <rFont val="Arial"/>
        <family val="2"/>
      </rPr>
      <t xml:space="preserve"> (Wildlife pollution):</t>
    </r>
  </si>
  <si>
    <r>
      <rPr>
        <b/>
        <sz val="9"/>
        <rFont val="Arial"/>
        <family val="2"/>
      </rPr>
      <t>Other</t>
    </r>
    <r>
      <rPr>
        <sz val="9"/>
        <rFont val="Arial"/>
        <family val="2"/>
      </rPr>
      <t xml:space="preserve"> (Other source known but not listed above):</t>
    </r>
  </si>
  <si>
    <r>
      <rPr>
        <b/>
        <sz val="9"/>
        <rFont val="Arial"/>
        <family val="2"/>
      </rPr>
      <t>Unknown</t>
    </r>
    <r>
      <rPr>
        <sz val="9"/>
        <rFont val="Arial"/>
        <family val="2"/>
      </rPr>
      <t xml:space="preserve"> (Source exists but unidentified):</t>
    </r>
  </si>
  <si>
    <t>Action reasons summary:</t>
  </si>
  <si>
    <t>Action indicators summary:</t>
  </si>
  <si>
    <t>Action sources summary:</t>
  </si>
  <si>
    <t>No. of monitored beaches with actions during swim season:</t>
  </si>
  <si>
    <t>No. of actions during swim season:</t>
  </si>
  <si>
    <t>No. of days under an action during swim season:</t>
  </si>
  <si>
    <t>No. of actions of 1 day duration:</t>
  </si>
  <si>
    <t>No. of actions of 2 day duration:</t>
  </si>
  <si>
    <t>No. of actions of 3-7 day duration:</t>
  </si>
  <si>
    <t>No. of actions of 8-30 day duration:</t>
  </si>
  <si>
    <t>No. of actions of greater than 30 day duration:</t>
  </si>
  <si>
    <t>ACTION DURATION DAY TALLY</t>
  </si>
  <si>
    <t>No. of beach days in swim season:</t>
  </si>
  <si>
    <t>No. of beach days under an action during the swim season:</t>
  </si>
  <si>
    <t>Percent of beach days under an action during the swim season:</t>
  </si>
  <si>
    <t>No. of beach days not under an action during the swim season:</t>
  </si>
  <si>
    <t>Percent of beach days not under an action during the swim season:</t>
  </si>
  <si>
    <t>Percent of BEACH Act beaches monitored:</t>
  </si>
  <si>
    <t>POSSIBLE POLLUTION SOURCES</t>
  </si>
  <si>
    <t xml:space="preserve"> = Beach is not monitored. It is not included in EPA's monitored beach summary statistics.</t>
  </si>
  <si>
    <t>HAWAII</t>
  </si>
  <si>
    <t>HI616452</t>
  </si>
  <si>
    <t>2nd Beach (Next to Mahaiula)</t>
  </si>
  <si>
    <t>HI326172</t>
  </si>
  <si>
    <t>Anaeho'omalu Bay</t>
  </si>
  <si>
    <t>HI707059</t>
  </si>
  <si>
    <t>Analani Pond (Puala'a)</t>
  </si>
  <si>
    <t>HI713314</t>
  </si>
  <si>
    <t>Banyan's Surfing Area</t>
  </si>
  <si>
    <t>HI977673</t>
  </si>
  <si>
    <t>Coconut Island Park</t>
  </si>
  <si>
    <t>HI138086</t>
  </si>
  <si>
    <t>Hakalau Co. Pk.</t>
  </si>
  <si>
    <t>HI621002</t>
  </si>
  <si>
    <t>Hapuna Beach St. Rec. Area</t>
  </si>
  <si>
    <t>HI908102</t>
  </si>
  <si>
    <t>Heeia</t>
  </si>
  <si>
    <t>HI315019</t>
  </si>
  <si>
    <t>Hilo Bayfront</t>
  </si>
  <si>
    <t>HI152572</t>
  </si>
  <si>
    <t>Ho'okena</t>
  </si>
  <si>
    <t>HI582331</t>
  </si>
  <si>
    <t>Holoholokai Beach</t>
  </si>
  <si>
    <t>HI246645</t>
  </si>
  <si>
    <t>Honaunau Bay</t>
  </si>
  <si>
    <t>HI315174</t>
  </si>
  <si>
    <t>Honokohau Beach</t>
  </si>
  <si>
    <t>HI857411</t>
  </si>
  <si>
    <t>Honoli'i Beach Co. Park</t>
  </si>
  <si>
    <t>HI831766</t>
  </si>
  <si>
    <t>Honomalino Bay</t>
  </si>
  <si>
    <t>HI659453</t>
  </si>
  <si>
    <t>Ice Pond (single point)</t>
  </si>
  <si>
    <t>HI670326</t>
  </si>
  <si>
    <t>Isaac Hale Beach Co. Pk.</t>
  </si>
  <si>
    <t>HI670254</t>
  </si>
  <si>
    <t>James Kealoha Park</t>
  </si>
  <si>
    <t>HI107517</t>
  </si>
  <si>
    <t>Ka Lae (South Point)</t>
  </si>
  <si>
    <t>HI770607</t>
  </si>
  <si>
    <t>Ka'upulehu</t>
  </si>
  <si>
    <t>HI013290</t>
  </si>
  <si>
    <t>Kahalu'u Beach Co. Pk.</t>
  </si>
  <si>
    <t>HI753566</t>
  </si>
  <si>
    <t>Kailua Bay</t>
  </si>
  <si>
    <t>HI377322</t>
  </si>
  <si>
    <t>Kalahiki Beach</t>
  </si>
  <si>
    <t>HI542822</t>
  </si>
  <si>
    <t>Kalapana Beach (new) (Harry K. Brown Beach Co. Pk.)</t>
  </si>
  <si>
    <t>HI261474</t>
  </si>
  <si>
    <t>Kamakaokahonu</t>
  </si>
  <si>
    <t>HI602472</t>
  </si>
  <si>
    <t>Kamoa Pt.</t>
  </si>
  <si>
    <t>HI871399</t>
  </si>
  <si>
    <t>Kapa'a Beach Co. Pk.</t>
  </si>
  <si>
    <t>HI391407</t>
  </si>
  <si>
    <t>Kapoho Bay</t>
  </si>
  <si>
    <t>HI122881</t>
  </si>
  <si>
    <t>Kapoho Tidepools (Vacationland)</t>
  </si>
  <si>
    <t>HI627359</t>
  </si>
  <si>
    <t>Kapu'a Bay</t>
  </si>
  <si>
    <t>HI261869</t>
  </si>
  <si>
    <t>Kauna'oa Beach</t>
  </si>
  <si>
    <t>HI535602</t>
  </si>
  <si>
    <t>Kawa Bay</t>
  </si>
  <si>
    <t>HI978783</t>
  </si>
  <si>
    <t>Kawaihae Harbor</t>
  </si>
  <si>
    <t>HI858729</t>
  </si>
  <si>
    <t>Ke'ei</t>
  </si>
  <si>
    <t>HI713293</t>
  </si>
  <si>
    <t>Keahou Bay (Kona)</t>
  </si>
  <si>
    <t>HI514168</t>
  </si>
  <si>
    <t>Kealia Beach</t>
  </si>
  <si>
    <t>HI849313</t>
  </si>
  <si>
    <t>Keaukaha Beach Park</t>
  </si>
  <si>
    <t>HI929053</t>
  </si>
  <si>
    <t>Keawaiki</t>
  </si>
  <si>
    <t>HI459942</t>
  </si>
  <si>
    <t>Kehena</t>
  </si>
  <si>
    <t>HI784200</t>
  </si>
  <si>
    <t>Keokea Beach Co. Pk.</t>
  </si>
  <si>
    <t>HI331785</t>
  </si>
  <si>
    <t>Kiholo Bay</t>
  </si>
  <si>
    <t>HI693485</t>
  </si>
  <si>
    <t>Kolekole Beach Co. Park</t>
  </si>
  <si>
    <t>HI887804</t>
  </si>
  <si>
    <t>Kuki'o</t>
  </si>
  <si>
    <t>HI490010</t>
  </si>
  <si>
    <t>Lapakahi St. Hist. Park</t>
  </si>
  <si>
    <t>HI380623</t>
  </si>
  <si>
    <t>Laupahoehoe Beach Co. Park</t>
  </si>
  <si>
    <t>HI691720</t>
  </si>
  <si>
    <t>Lehia Beach Co. Pk.</t>
  </si>
  <si>
    <t>HI540868</t>
  </si>
  <si>
    <t>Leleiwi Beach Co. Pk.</t>
  </si>
  <si>
    <t>HI694255</t>
  </si>
  <si>
    <t>Mahai'ula Bay</t>
  </si>
  <si>
    <t>HI273526</t>
  </si>
  <si>
    <t>Mahukona Beach Co. Pk.</t>
  </si>
  <si>
    <t>HI901744</t>
  </si>
  <si>
    <t>Makalawena</t>
  </si>
  <si>
    <t>HI223059</t>
  </si>
  <si>
    <t>Makole'a Beach</t>
  </si>
  <si>
    <t>HI379764</t>
  </si>
  <si>
    <t>Manini Point Co. Pk.</t>
  </si>
  <si>
    <t>HI720408</t>
  </si>
  <si>
    <t>Manini'owali</t>
  </si>
  <si>
    <t>HI647110</t>
  </si>
  <si>
    <t>Manuka Bay</t>
  </si>
  <si>
    <t>HI120357</t>
  </si>
  <si>
    <t>Mau'umae Beach</t>
  </si>
  <si>
    <t>HI890924</t>
  </si>
  <si>
    <t>Mauna Lani (Kalahuipua'a)</t>
  </si>
  <si>
    <t>HI470112</t>
  </si>
  <si>
    <t>Miloli'i Beach</t>
  </si>
  <si>
    <t>HI588578</t>
  </si>
  <si>
    <t>Napo'apo'o Beach Co. Pk.</t>
  </si>
  <si>
    <t>HI124561</t>
  </si>
  <si>
    <t>Ninole</t>
  </si>
  <si>
    <t>HI143737</t>
  </si>
  <si>
    <t>Ohai'ula Beach</t>
  </si>
  <si>
    <t>HI256093</t>
  </si>
  <si>
    <t>Old Kona Airport St. Rec. Area</t>
  </si>
  <si>
    <t>HI862286</t>
  </si>
  <si>
    <t>Onekahakaha Beach Co. Pk.</t>
  </si>
  <si>
    <t>HI935352</t>
  </si>
  <si>
    <t>Pahoehoe Beach Co. Pk.</t>
  </si>
  <si>
    <t>HI738158</t>
  </si>
  <si>
    <t>Pelekane Bay</t>
  </si>
  <si>
    <t>HI320616</t>
  </si>
  <si>
    <t>Pine Trees</t>
  </si>
  <si>
    <t>HI316864</t>
  </si>
  <si>
    <t>Pohoiki Beach</t>
  </si>
  <si>
    <t>HI227694</t>
  </si>
  <si>
    <t>Pohue Bay</t>
  </si>
  <si>
    <t>HI183806</t>
  </si>
  <si>
    <t>Pololu Valley</t>
  </si>
  <si>
    <t>HI478461</t>
  </si>
  <si>
    <t>Pu'uhonua Pt. (Pu'u o Honaunau)</t>
  </si>
  <si>
    <t>HI668132</t>
  </si>
  <si>
    <t>Puako</t>
  </si>
  <si>
    <t>HI930479</t>
  </si>
  <si>
    <t>Pueo Bay</t>
  </si>
  <si>
    <t>HI224651</t>
  </si>
  <si>
    <t>Punalu'u</t>
  </si>
  <si>
    <t>HI425303</t>
  </si>
  <si>
    <t>Radio Bay</t>
  </si>
  <si>
    <t>HI254097</t>
  </si>
  <si>
    <t>Reeds Bay Park</t>
  </si>
  <si>
    <t>HI936372</t>
  </si>
  <si>
    <t>Spencer Beach Co. Pk.</t>
  </si>
  <si>
    <t>HI754307</t>
  </si>
  <si>
    <t>Wai'ahukini</t>
  </si>
  <si>
    <t>HI381812</t>
  </si>
  <si>
    <t>Waialea Bay</t>
  </si>
  <si>
    <t>HI534434</t>
  </si>
  <si>
    <t>Waipi'o Bay</t>
  </si>
  <si>
    <t>HI934020</t>
  </si>
  <si>
    <t>Waiulaula</t>
  </si>
  <si>
    <t>HI643938</t>
  </si>
  <si>
    <t>Wawaloli Beach</t>
  </si>
  <si>
    <t>HI436267</t>
  </si>
  <si>
    <t>White Sands Beach Co. Pk. (Magic Sands)</t>
  </si>
  <si>
    <t>HI720900</t>
  </si>
  <si>
    <t>Whittington Beach Co. Pk.</t>
  </si>
  <si>
    <t>HONOLULU</t>
  </si>
  <si>
    <t>HI473893</t>
  </si>
  <si>
    <t>Ala Moana Beach Co. Park</t>
  </si>
  <si>
    <t>HI145110</t>
  </si>
  <si>
    <t>Aukai Beach Co. Park</t>
  </si>
  <si>
    <t>HI908378</t>
  </si>
  <si>
    <t>Banzai</t>
  </si>
  <si>
    <t>HI593573</t>
  </si>
  <si>
    <t>Barbers Point Beach Co. Pk.</t>
  </si>
  <si>
    <t>HI544313</t>
  </si>
  <si>
    <t>Diamond Head</t>
  </si>
  <si>
    <t>HI531535</t>
  </si>
  <si>
    <t>Ehukai Beach Co. Pk.</t>
  </si>
  <si>
    <t>HI767464</t>
  </si>
  <si>
    <t>Ewa Beach</t>
  </si>
  <si>
    <t>HI045715</t>
  </si>
  <si>
    <t>Fort DeRussy Beach</t>
  </si>
  <si>
    <t>HI555850</t>
  </si>
  <si>
    <t>Fort DeRussy Beach Park</t>
  </si>
  <si>
    <t>HI410735</t>
  </si>
  <si>
    <t>Fort Hase Beach</t>
  </si>
  <si>
    <t>HI767754</t>
  </si>
  <si>
    <t>Fort Kamehameha Beach</t>
  </si>
  <si>
    <t>HI941499</t>
  </si>
  <si>
    <t>Gray's Beach</t>
  </si>
  <si>
    <t>HI451176</t>
  </si>
  <si>
    <t>Hale'iwa Ali'i Beach Co. Pk.</t>
  </si>
  <si>
    <t>HI994019</t>
  </si>
  <si>
    <t>Hale'iwa Beach Co. Pk.</t>
  </si>
  <si>
    <t>HI132946</t>
  </si>
  <si>
    <t>Halona Blowhole</t>
  </si>
  <si>
    <t>HI646411</t>
  </si>
  <si>
    <t>Hanaka'ilio Beach</t>
  </si>
  <si>
    <t>HI451471</t>
  </si>
  <si>
    <t>Hanauma Bay</t>
  </si>
  <si>
    <t>HI854492</t>
  </si>
  <si>
    <t>Hau'ula Beach Co. Park</t>
  </si>
  <si>
    <t>HI628972</t>
  </si>
  <si>
    <t>Hawaiian Electric Beach Park</t>
  </si>
  <si>
    <t>HI815093</t>
  </si>
  <si>
    <t>Ihilani Honu</t>
  </si>
  <si>
    <t>HI515191</t>
  </si>
  <si>
    <t>Ihilani Kohola</t>
  </si>
  <si>
    <t>HI685981</t>
  </si>
  <si>
    <t>Ihilani Naia</t>
  </si>
  <si>
    <t>HI550240</t>
  </si>
  <si>
    <t>Ihilani Ulua</t>
  </si>
  <si>
    <t>HI412839</t>
  </si>
  <si>
    <t>Iroquois Pt.</t>
  </si>
  <si>
    <t>HI580360</t>
  </si>
  <si>
    <t>Ka'a'awa Beach Co. Park</t>
  </si>
  <si>
    <t>HI253930</t>
  </si>
  <si>
    <t>Ka'alawai Beach</t>
  </si>
  <si>
    <t>HI645485</t>
  </si>
  <si>
    <t>Ka'ena Pt.</t>
  </si>
  <si>
    <t>HI759491</t>
  </si>
  <si>
    <t>Kahana Bay</t>
  </si>
  <si>
    <t>HI366432</t>
  </si>
  <si>
    <t>Kahanamoku Beach</t>
  </si>
  <si>
    <t>HI548986</t>
  </si>
  <si>
    <t>Kahe Pt. Beach Co. Pk.</t>
  </si>
  <si>
    <t>HI989341</t>
  </si>
  <si>
    <t>Kahuku Golf Course</t>
  </si>
  <si>
    <t>HI585092</t>
  </si>
  <si>
    <t>Kaiaka</t>
  </si>
  <si>
    <t>HI668562</t>
  </si>
  <si>
    <t>Kaihalulu Beach</t>
  </si>
  <si>
    <t>HI446787</t>
  </si>
  <si>
    <t>Kailua Beach Middle</t>
  </si>
  <si>
    <t>HI234342</t>
  </si>
  <si>
    <t>Kaiona Beach Co. Park</t>
  </si>
  <si>
    <t>HI787959</t>
  </si>
  <si>
    <t>Kaipapa'u Beach</t>
  </si>
  <si>
    <t>HI302297</t>
  </si>
  <si>
    <t>Kakaako Waterfront</t>
  </si>
  <si>
    <t>HI860454</t>
  </si>
  <si>
    <t>Kalae'o'io Beach Co. Park</t>
  </si>
  <si>
    <t>HI353985</t>
  </si>
  <si>
    <t>Kaloko (Queens) Beach</t>
  </si>
  <si>
    <t>HI391176</t>
  </si>
  <si>
    <t>Kaluahole Beach</t>
  </si>
  <si>
    <t>HI410842</t>
  </si>
  <si>
    <t>Kaluanui Beach</t>
  </si>
  <si>
    <t>HI272280</t>
  </si>
  <si>
    <t>Kane'ohe Bay</t>
  </si>
  <si>
    <t>HI196120</t>
  </si>
  <si>
    <t>Kanenelu Beach</t>
  </si>
  <si>
    <t>HI733929</t>
  </si>
  <si>
    <t>Kapi'olani Park</t>
  </si>
  <si>
    <t>HI622160</t>
  </si>
  <si>
    <t>Kaunala Beach</t>
  </si>
  <si>
    <t>HI791127</t>
  </si>
  <si>
    <t>Kaupo Beach Co. Park</t>
  </si>
  <si>
    <t>HI312049</t>
  </si>
  <si>
    <t>Kawailoa Beach</t>
  </si>
  <si>
    <t>HI698581</t>
  </si>
  <si>
    <t>Kawela Bay</t>
  </si>
  <si>
    <t>HI757588</t>
  </si>
  <si>
    <t>Ke'ehi Lagoon</t>
  </si>
  <si>
    <t>HI730738</t>
  </si>
  <si>
    <t>Kea'au Beach Co. Park</t>
  </si>
  <si>
    <t>HI767708</t>
  </si>
  <si>
    <t>Kokololio Beach</t>
  </si>
  <si>
    <t>HI848207</t>
  </si>
  <si>
    <t>Kualoa Co. Regional Park</t>
  </si>
  <si>
    <t>HI484535</t>
  </si>
  <si>
    <t>Kualoa Sugar Mill Beach</t>
  </si>
  <si>
    <t>HI681782</t>
  </si>
  <si>
    <t>Kuhio Beach Park</t>
  </si>
  <si>
    <t>HI431723</t>
  </si>
  <si>
    <t>Kuilei Cliffs Beach Park</t>
  </si>
  <si>
    <t>HI412224</t>
  </si>
  <si>
    <t>Kuilima Cove</t>
  </si>
  <si>
    <t>HI930562</t>
  </si>
  <si>
    <t>Laenani Beach Co. Park</t>
  </si>
  <si>
    <t>HI472847</t>
  </si>
  <si>
    <t>Laie Beach Co. Park</t>
  </si>
  <si>
    <t>HI596989</t>
  </si>
  <si>
    <t>Lanikai</t>
  </si>
  <si>
    <t>HI201901</t>
  </si>
  <si>
    <t>Laniloa Peninsula (Beach)</t>
  </si>
  <si>
    <t>HI739818</t>
  </si>
  <si>
    <t>Laukinui Beach</t>
  </si>
  <si>
    <t>HI800877</t>
  </si>
  <si>
    <t>Lualualei Beach Co. Park</t>
  </si>
  <si>
    <t>HI627464</t>
  </si>
  <si>
    <t>Ma'ili Beach Co. Park</t>
  </si>
  <si>
    <t>HI529142</t>
  </si>
  <si>
    <t>Magic Island Beach</t>
  </si>
  <si>
    <t>HI280966</t>
  </si>
  <si>
    <t>Maipalaoa Beach</t>
  </si>
  <si>
    <t>HI632106</t>
  </si>
  <si>
    <t>Makaha Beach Co. Park</t>
  </si>
  <si>
    <t>HI147212</t>
  </si>
  <si>
    <t>Makao Beach</t>
  </si>
  <si>
    <t>HI723399</t>
  </si>
  <si>
    <t>Makapu'u Beach Co. Park</t>
  </si>
  <si>
    <t>HI542752</t>
  </si>
  <si>
    <t>Makaua Beach Co. Park</t>
  </si>
  <si>
    <t>HI915061</t>
  </si>
  <si>
    <t>Makua Beach</t>
  </si>
  <si>
    <t>HI137325</t>
  </si>
  <si>
    <t>Malaekahana Bay</t>
  </si>
  <si>
    <t>HI717740</t>
  </si>
  <si>
    <t>Manner's Beach</t>
  </si>
  <si>
    <t>HI639551</t>
  </si>
  <si>
    <t>Mauna Lahilahi Beach Co. Pk.</t>
  </si>
  <si>
    <t>HI423413</t>
  </si>
  <si>
    <t>Maunalua Bay</t>
  </si>
  <si>
    <t>HI908786</t>
  </si>
  <si>
    <t>Mokule'ia Beach</t>
  </si>
  <si>
    <t>HI504242</t>
  </si>
  <si>
    <t>Nanaikapono Beach</t>
  </si>
  <si>
    <t>HI467413</t>
  </si>
  <si>
    <t>Nanakuli Beach Co. Pk.</t>
  </si>
  <si>
    <t>HI682233</t>
  </si>
  <si>
    <t>Nimitz Beach</t>
  </si>
  <si>
    <t>HI426406</t>
  </si>
  <si>
    <t>North Beach</t>
  </si>
  <si>
    <t>HI731423</t>
  </si>
  <si>
    <t>Ohikilolo Beach(Barking Sands)</t>
  </si>
  <si>
    <t>HI825419</t>
  </si>
  <si>
    <t>One'ula Beach Co. Park</t>
  </si>
  <si>
    <t>HI943325</t>
  </si>
  <si>
    <t>Outrigger Canoe Club Beach</t>
  </si>
  <si>
    <t>HI575467</t>
  </si>
  <si>
    <t>Pahipahi'alua Beach</t>
  </si>
  <si>
    <t>HI478834</t>
  </si>
  <si>
    <t>Papa'iloa Beach</t>
  </si>
  <si>
    <t>HI990625</t>
  </si>
  <si>
    <t>Papaoneone Beach</t>
  </si>
  <si>
    <t>HI197311</t>
  </si>
  <si>
    <t>Point Panic Beach Park</t>
  </si>
  <si>
    <t>HI659533</t>
  </si>
  <si>
    <t>Poka'i Bay Beach Co. Pk.</t>
  </si>
  <si>
    <t>HI587568</t>
  </si>
  <si>
    <t>Pounders Beach</t>
  </si>
  <si>
    <t>HI437024</t>
  </si>
  <si>
    <t>Pu'uiki</t>
  </si>
  <si>
    <t>HI960731</t>
  </si>
  <si>
    <t>Pu'uohulu Beach</t>
  </si>
  <si>
    <t>HI148836</t>
  </si>
  <si>
    <t>Punalu'u Beach Co. Park</t>
  </si>
  <si>
    <t>HI193495</t>
  </si>
  <si>
    <t>Pupukea Beach Co. Pk.</t>
  </si>
  <si>
    <t>HI851298</t>
  </si>
  <si>
    <t>Queen's Surf Beach Park</t>
  </si>
  <si>
    <t>HI898947</t>
  </si>
  <si>
    <t>Royal-Moana Beach</t>
  </si>
  <si>
    <t>HI714359</t>
  </si>
  <si>
    <t>Sand Island</t>
  </si>
  <si>
    <t>HI776760</t>
  </si>
  <si>
    <t>Sandy Beach Co. Park</t>
  </si>
  <si>
    <t>HI617815</t>
  </si>
  <si>
    <t>Sans Souci St. Rec. Area</t>
  </si>
  <si>
    <t>HI860544</t>
  </si>
  <si>
    <t>Sunset Beach</t>
  </si>
  <si>
    <t>HI151343</t>
  </si>
  <si>
    <t>Swanzy Beach Co. Park</t>
  </si>
  <si>
    <t>HI248913</t>
  </si>
  <si>
    <t>Tongg's Beach</t>
  </si>
  <si>
    <t>HI776670</t>
  </si>
  <si>
    <t>Turtle Bay</t>
  </si>
  <si>
    <t>HI784010</t>
  </si>
  <si>
    <t>Ulehawa Beach Co. Park</t>
  </si>
  <si>
    <t>HI944962</t>
  </si>
  <si>
    <t>Wai'anae Kai Military Reservation Beach</t>
  </si>
  <si>
    <t>HI668527</t>
  </si>
  <si>
    <t>Wai'anae Regional Park</t>
  </si>
  <si>
    <t>HI109657</t>
  </si>
  <si>
    <t>Waiale'e</t>
  </si>
  <si>
    <t>HI244505</t>
  </si>
  <si>
    <t>Waikiki Beach Center</t>
  </si>
  <si>
    <t>HI696599</t>
  </si>
  <si>
    <t>Waimea Bay Beach Co. Pk.</t>
  </si>
  <si>
    <t>HI329454</t>
  </si>
  <si>
    <t>Wawamalu Beach Park</t>
  </si>
  <si>
    <t>HI267023</t>
  </si>
  <si>
    <t>White Plains Beach</t>
  </si>
  <si>
    <t>HI269028</t>
  </si>
  <si>
    <t>Yokohama Bay</t>
  </si>
  <si>
    <t>KAUAI</t>
  </si>
  <si>
    <t>HI710019</t>
  </si>
  <si>
    <t>Aliomanu Beach</t>
  </si>
  <si>
    <t>HI270737</t>
  </si>
  <si>
    <t>Anahola Beach</t>
  </si>
  <si>
    <t>HI922249</t>
  </si>
  <si>
    <t>Anahola Beach Co. Park</t>
  </si>
  <si>
    <t>HI338804</t>
  </si>
  <si>
    <t>Anini Beach</t>
  </si>
  <si>
    <t>HI418744</t>
  </si>
  <si>
    <t>Anini Beach Park</t>
  </si>
  <si>
    <t>HI156238</t>
  </si>
  <si>
    <t>Beach House Beach</t>
  </si>
  <si>
    <t>HI891354</t>
  </si>
  <si>
    <t>Black Pot Beach Park</t>
  </si>
  <si>
    <t>HI166521</t>
  </si>
  <si>
    <t>Brennecke Beach</t>
  </si>
  <si>
    <t>HI853903</t>
  </si>
  <si>
    <t>Donkey Park</t>
  </si>
  <si>
    <t>HI976083</t>
  </si>
  <si>
    <t>Gillin's Beach</t>
  </si>
  <si>
    <t>HI949505</t>
  </si>
  <si>
    <t>Glass Beach</t>
  </si>
  <si>
    <t>HI554189</t>
  </si>
  <si>
    <t>Ha'ena Beach Co. Park</t>
  </si>
  <si>
    <t>HI385259</t>
  </si>
  <si>
    <t>Hanalei Beach Co. Park</t>
  </si>
  <si>
    <t>HI352580</t>
  </si>
  <si>
    <t>Hanama'ulu Beach Co. Park</t>
  </si>
  <si>
    <t>HI277808</t>
  </si>
  <si>
    <t>Haula Beach</t>
  </si>
  <si>
    <t>HI533519</t>
  </si>
  <si>
    <t>Kahili Beach</t>
  </si>
  <si>
    <t>HI758685</t>
  </si>
  <si>
    <t>Kalapaki Beach</t>
  </si>
  <si>
    <t>HI264001</t>
  </si>
  <si>
    <t>Kalihiwai Bay</t>
  </si>
  <si>
    <t>HI972832</t>
  </si>
  <si>
    <t>Kapa'a Beach Co. Park</t>
  </si>
  <si>
    <t>HI669328</t>
  </si>
  <si>
    <t>Kaupea Beach (Secret Beach)</t>
  </si>
  <si>
    <t>HI698776</t>
  </si>
  <si>
    <t>HI124511</t>
  </si>
  <si>
    <t>Ke'e Beach</t>
  </si>
  <si>
    <t>HI402035</t>
  </si>
  <si>
    <t>Kealia</t>
  </si>
  <si>
    <t>HI530569</t>
  </si>
  <si>
    <t>Kekaha Beach Co. Pk.</t>
  </si>
  <si>
    <t>HI344813</t>
  </si>
  <si>
    <t>Kepuhi Beach</t>
  </si>
  <si>
    <t>HI119207</t>
  </si>
  <si>
    <t>Kikiaola Beach</t>
  </si>
  <si>
    <t>HI471488</t>
  </si>
  <si>
    <t>Kilauea Pt. Nat. Wildlife Ref.</t>
  </si>
  <si>
    <t>HI266627</t>
  </si>
  <si>
    <t>Kipu Kai</t>
  </si>
  <si>
    <t>HI955435</t>
  </si>
  <si>
    <t>Koloa Landing</t>
  </si>
  <si>
    <t>HI619039</t>
  </si>
  <si>
    <t>Kukui'ula Bay</t>
  </si>
  <si>
    <t>HI860960</t>
  </si>
  <si>
    <t>Larsens Beach</t>
  </si>
  <si>
    <t>HI434882</t>
  </si>
  <si>
    <t>Lawa'i Kai</t>
  </si>
  <si>
    <t>HI862821</t>
  </si>
  <si>
    <t>Lucy Wright Beach Co. Park</t>
  </si>
  <si>
    <t>HI889639</t>
  </si>
  <si>
    <t>Lumaha'i Beach</t>
  </si>
  <si>
    <t>HI798758</t>
  </si>
  <si>
    <t>Lydgate State Park</t>
  </si>
  <si>
    <t>HI547745</t>
  </si>
  <si>
    <t>Moloa'a Bay</t>
  </si>
  <si>
    <t>HI709808</t>
  </si>
  <si>
    <t>Na Pali Coast State Park</t>
  </si>
  <si>
    <t>HI953916</t>
  </si>
  <si>
    <t>Niumalu Beach Park</t>
  </si>
  <si>
    <t>HI502794</t>
  </si>
  <si>
    <t>Nukoli'I Beach Park</t>
  </si>
  <si>
    <t>HI176480</t>
  </si>
  <si>
    <t>Pacific Missile Range Facility</t>
  </si>
  <si>
    <t>HI468251</t>
  </si>
  <si>
    <t>Pakala (Makaweli)</t>
  </si>
  <si>
    <t>HI665178</t>
  </si>
  <si>
    <t>Palama Beach (Nomilu)</t>
  </si>
  <si>
    <t>HI130639</t>
  </si>
  <si>
    <t>Papa'a Bay</t>
  </si>
  <si>
    <t>HI363048</t>
  </si>
  <si>
    <t>Pila'a Beach</t>
  </si>
  <si>
    <t>HI396850</t>
  </si>
  <si>
    <t>Po'ipu Beach Co. Park</t>
  </si>
  <si>
    <t>HI247403</t>
  </si>
  <si>
    <t>Polihale State Park</t>
  </si>
  <si>
    <t>HI646762</t>
  </si>
  <si>
    <t>Port Allen</t>
  </si>
  <si>
    <t>HI742228</t>
  </si>
  <si>
    <t>Prince Kuhio Park</t>
  </si>
  <si>
    <t>HI520271</t>
  </si>
  <si>
    <t>Princeville</t>
  </si>
  <si>
    <t>HI701008</t>
  </si>
  <si>
    <t>Salt Pond Beach Co. Park</t>
  </si>
  <si>
    <t>HI542569</t>
  </si>
  <si>
    <t>Sheraton Beach</t>
  </si>
  <si>
    <t>HI358435</t>
  </si>
  <si>
    <t>Shipwreck Beach</t>
  </si>
  <si>
    <t>HI951651</t>
  </si>
  <si>
    <t>Spouting Horn Beach Co. Park</t>
  </si>
  <si>
    <t>HI936087</t>
  </si>
  <si>
    <t>Tunnels Beach</t>
  </si>
  <si>
    <t>HI179708</t>
  </si>
  <si>
    <t>Wahiawa Bay</t>
  </si>
  <si>
    <t>HI392082</t>
  </si>
  <si>
    <t>Wai'ohai Beach</t>
  </si>
  <si>
    <t>HI836118</t>
  </si>
  <si>
    <t>Wai'oli Beach Park</t>
  </si>
  <si>
    <t>HI505816</t>
  </si>
  <si>
    <t>Waiakalua Iki Beach</t>
  </si>
  <si>
    <t>HI371632</t>
  </si>
  <si>
    <t>Waiakalua Nui Beach</t>
  </si>
  <si>
    <t>HI330114</t>
  </si>
  <si>
    <t>Waikoko Bay</t>
  </si>
  <si>
    <t>HI606168</t>
  </si>
  <si>
    <t>Wailua Beach</t>
  </si>
  <si>
    <t>HI245235</t>
  </si>
  <si>
    <t>Waimea Rec. Pier St. Pk.</t>
  </si>
  <si>
    <t>HI417823</t>
  </si>
  <si>
    <t>Wainiha Bay</t>
  </si>
  <si>
    <t>HI682678</t>
  </si>
  <si>
    <t>Waipouli</t>
  </si>
  <si>
    <t>MAUI</t>
  </si>
  <si>
    <t>HI879646</t>
  </si>
  <si>
    <t>Ahihi-kina'u Natural Area Reserve</t>
  </si>
  <si>
    <t>HI616569</t>
  </si>
  <si>
    <t>Alaeloa Beach</t>
  </si>
  <si>
    <t>HI702920</t>
  </si>
  <si>
    <t>Awahua Beach</t>
  </si>
  <si>
    <t>HI839739</t>
  </si>
  <si>
    <t>Awalua Beach</t>
  </si>
  <si>
    <t>HI571680</t>
  </si>
  <si>
    <t>Fagans Beach</t>
  </si>
  <si>
    <t>HI525524</t>
  </si>
  <si>
    <t>Father Jules Papa</t>
  </si>
  <si>
    <t>HI253548</t>
  </si>
  <si>
    <t>Fleming Beach North</t>
  </si>
  <si>
    <t>HI901232</t>
  </si>
  <si>
    <t>H-Poko Papa</t>
  </si>
  <si>
    <t>HI846900</t>
  </si>
  <si>
    <t>H.P. Baldwin Beach Co. Pk.</t>
  </si>
  <si>
    <t>HI928793</t>
  </si>
  <si>
    <t>Halawa Beach Park</t>
  </si>
  <si>
    <t>HI417163</t>
  </si>
  <si>
    <t>Halena Beach</t>
  </si>
  <si>
    <t>HI297944</t>
  </si>
  <si>
    <t>Halepalaoa Beach</t>
  </si>
  <si>
    <t>HI287670</t>
  </si>
  <si>
    <t>Hamoa</t>
  </si>
  <si>
    <t>HI996835</t>
  </si>
  <si>
    <t>Hana Bay</t>
  </si>
  <si>
    <t>HI797917</t>
  </si>
  <si>
    <t>Hanaka'o'o Beach Co. Pk.</t>
  </si>
  <si>
    <t>HI553820</t>
  </si>
  <si>
    <t>Hata's</t>
  </si>
  <si>
    <t>HI985873</t>
  </si>
  <si>
    <t>Ho'okipa Beach Co. Pk.</t>
  </si>
  <si>
    <t>HI229021</t>
  </si>
  <si>
    <t>Honokeana Bay</t>
  </si>
  <si>
    <t>HI432902</t>
  </si>
  <si>
    <t>Honokohau Bay</t>
  </si>
  <si>
    <t>HI412391</t>
  </si>
  <si>
    <t>Honokowai Beach Co. Pk.</t>
  </si>
  <si>
    <t>HI280286</t>
  </si>
  <si>
    <t>Honolua Bay</t>
  </si>
  <si>
    <t>HI984456</t>
  </si>
  <si>
    <t>Honomanu Bay</t>
  </si>
  <si>
    <t>HI783671</t>
  </si>
  <si>
    <t>Honouli Malo'o</t>
  </si>
  <si>
    <t>HI376731</t>
  </si>
  <si>
    <t>Honouli Wai</t>
  </si>
  <si>
    <t>HI385800</t>
  </si>
  <si>
    <t>Huakini Bay</t>
  </si>
  <si>
    <t>HI126591</t>
  </si>
  <si>
    <t>Hulopo'e Beach Park</t>
  </si>
  <si>
    <t>HI618345</t>
  </si>
  <si>
    <t>Iliopi'i Beach</t>
  </si>
  <si>
    <t>HI643627</t>
  </si>
  <si>
    <t>Ka'anapali</t>
  </si>
  <si>
    <t>HI641844</t>
  </si>
  <si>
    <t>Ka'ili'ili Beach</t>
  </si>
  <si>
    <t>HI191374</t>
  </si>
  <si>
    <t>Kahalepohaku Beach</t>
  </si>
  <si>
    <t>HI280920</t>
  </si>
  <si>
    <t>Kahalui Harbor</t>
  </si>
  <si>
    <t>HI160433</t>
  </si>
  <si>
    <t>Kahana</t>
  </si>
  <si>
    <t>HI801428</t>
  </si>
  <si>
    <t>Kahemano Beach</t>
  </si>
  <si>
    <t>HI432263</t>
  </si>
  <si>
    <t>Kaihalulu Bay</t>
  </si>
  <si>
    <t>HI939514</t>
  </si>
  <si>
    <t>Kakahai'a Beach Park</t>
  </si>
  <si>
    <t>HI705118</t>
  </si>
  <si>
    <t>Kalama Beach Co. Park</t>
  </si>
  <si>
    <t>HI647373</t>
  </si>
  <si>
    <t>Kalepolepo Beach</t>
  </si>
  <si>
    <t>HI761092</t>
  </si>
  <si>
    <t>Kama'ole Beach 1</t>
  </si>
  <si>
    <t>HI097179</t>
  </si>
  <si>
    <t>Kama'ole Beach 2 (Ili'iliholo Beach)</t>
  </si>
  <si>
    <t>HI496115</t>
  </si>
  <si>
    <t>Kama'ole Beach 3</t>
  </si>
  <si>
    <t>HI923737</t>
  </si>
  <si>
    <t>Kamaka'ipo Beach</t>
  </si>
  <si>
    <t>HI797225</t>
  </si>
  <si>
    <t>Kanaha Beach Co. Park</t>
  </si>
  <si>
    <t>HI404881</t>
  </si>
  <si>
    <t>Kanaio Beach</t>
  </si>
  <si>
    <t>HI559049</t>
  </si>
  <si>
    <t>Kanalukaha Beach</t>
  </si>
  <si>
    <t>HI391006</t>
  </si>
  <si>
    <t>Kapalua (Fleming's) Beach</t>
  </si>
  <si>
    <t>HI599968</t>
  </si>
  <si>
    <t>Kapoli Beach Co. Park</t>
  </si>
  <si>
    <t>HI941577</t>
  </si>
  <si>
    <t>Kapukahehu Beach</t>
  </si>
  <si>
    <t>HI565164</t>
  </si>
  <si>
    <t>Kapukuwahine Beach</t>
  </si>
  <si>
    <t>HI726225</t>
  </si>
  <si>
    <t>HI923988</t>
  </si>
  <si>
    <t>Kaunolu Bay</t>
  </si>
  <si>
    <t>HI481092</t>
  </si>
  <si>
    <t>Kaupoa Beach</t>
  </si>
  <si>
    <t>HI384043</t>
  </si>
  <si>
    <t>Kawa'aloa Bay</t>
  </si>
  <si>
    <t>HI114962</t>
  </si>
  <si>
    <t>Kawakiu Bay (Nui)</t>
  </si>
  <si>
    <t>HI959746</t>
  </si>
  <si>
    <t>Ke'anae</t>
  </si>
  <si>
    <t>HI593477</t>
  </si>
  <si>
    <t>Kea'a Beach</t>
  </si>
  <si>
    <t>HI607763</t>
  </si>
  <si>
    <t>Keawakapu Beach</t>
  </si>
  <si>
    <t>HI854690</t>
  </si>
  <si>
    <t>Keomuku Beach</t>
  </si>
  <si>
    <t>HI199865</t>
  </si>
  <si>
    <t>Keonenui Beach</t>
  </si>
  <si>
    <t>HI287930</t>
  </si>
  <si>
    <t>HI206014</t>
  </si>
  <si>
    <t>Kiowea Park (Kamehameha Coconut Grove)</t>
  </si>
  <si>
    <t>HI650469</t>
  </si>
  <si>
    <t>Koki Beach Park (VFW)</t>
  </si>
  <si>
    <t>HI928768</t>
  </si>
  <si>
    <t>Kolo Wharf</t>
  </si>
  <si>
    <t>HI276573</t>
  </si>
  <si>
    <t>Ku'au Bay</t>
  </si>
  <si>
    <t>HI852861</t>
  </si>
  <si>
    <t>Kuiaha Bay</t>
  </si>
  <si>
    <t>HI674004</t>
  </si>
  <si>
    <t>La Perouse Bay</t>
  </si>
  <si>
    <t>HI407363</t>
  </si>
  <si>
    <t>Lahaina Beach</t>
  </si>
  <si>
    <t>HI558359</t>
  </si>
  <si>
    <t>Launiupoko St. Wayside</t>
  </si>
  <si>
    <t>HI884223</t>
  </si>
  <si>
    <t>Leho'ula Beach</t>
  </si>
  <si>
    <t>HI934213</t>
  </si>
  <si>
    <t>Lighthouse Beach</t>
  </si>
  <si>
    <t>HI735036</t>
  </si>
  <si>
    <t>Lopa Beach</t>
  </si>
  <si>
    <t>HI864937</t>
  </si>
  <si>
    <t>Lower Pa'ia</t>
  </si>
  <si>
    <t>HI058731</t>
  </si>
  <si>
    <t>Ma'alaea Beach</t>
  </si>
  <si>
    <t>HI715975</t>
  </si>
  <si>
    <t>Mai Poina Oe lau Beach Co. Pk.</t>
  </si>
  <si>
    <t>HI978171</t>
  </si>
  <si>
    <t>Maka'alae Pt.</t>
  </si>
  <si>
    <t>HI245556</t>
  </si>
  <si>
    <t>Makena Landing Beach</t>
  </si>
  <si>
    <t>HI423064</t>
  </si>
  <si>
    <t>Maliko Bay</t>
  </si>
  <si>
    <t>HI847607</t>
  </si>
  <si>
    <t>Malu'aka Beach</t>
  </si>
  <si>
    <t>HI615699</t>
  </si>
  <si>
    <t>Manele Bay</t>
  </si>
  <si>
    <t>HI482300</t>
  </si>
  <si>
    <t>Mantokuji Bay</t>
  </si>
  <si>
    <t>HI227321</t>
  </si>
  <si>
    <t>McGregor Pt.</t>
  </si>
  <si>
    <t>HI204811</t>
  </si>
  <si>
    <t>Mo'omomi Beach</t>
  </si>
  <si>
    <t>HI861961</t>
  </si>
  <si>
    <t>Mokapu Beach Park</t>
  </si>
  <si>
    <t>HI519980</t>
  </si>
  <si>
    <t>Mokulau</t>
  </si>
  <si>
    <t>HI977299</t>
  </si>
  <si>
    <t>HI138494</t>
  </si>
  <si>
    <t>Murphy Beach Park</t>
  </si>
  <si>
    <t>HI225961</t>
  </si>
  <si>
    <t>Naha Beach</t>
  </si>
  <si>
    <t>HI983172</t>
  </si>
  <si>
    <t>Nahiku</t>
  </si>
  <si>
    <t>HI764060</t>
  </si>
  <si>
    <t>Napili Bay</t>
  </si>
  <si>
    <t>HI176594</t>
  </si>
  <si>
    <t>Nu'u Bay</t>
  </si>
  <si>
    <t>HI491359</t>
  </si>
  <si>
    <t>Olowalu</t>
  </si>
  <si>
    <t>HI904462</t>
  </si>
  <si>
    <t>Oneali'I Beach Park</t>
  </si>
  <si>
    <t>HI740710</t>
  </si>
  <si>
    <t>Oneloa Bay Beach</t>
  </si>
  <si>
    <t>HI279887</t>
  </si>
  <si>
    <t>Oneloa Beach (Big Beach)</t>
  </si>
  <si>
    <t>HI756040</t>
  </si>
  <si>
    <t>Oneuli Beach</t>
  </si>
  <si>
    <t>HI997014</t>
  </si>
  <si>
    <t>Palauea Beach Park</t>
  </si>
  <si>
    <t>HI462219</t>
  </si>
  <si>
    <t>Papalaua</t>
  </si>
  <si>
    <t>HI301825</t>
  </si>
  <si>
    <t>Papaloa Beach</t>
  </si>
  <si>
    <t>HI556777</t>
  </si>
  <si>
    <t>Papohaku Beach</t>
  </si>
  <si>
    <t>HI463097</t>
  </si>
  <si>
    <t>Paukukalo Beach</t>
  </si>
  <si>
    <t>HI443237</t>
  </si>
  <si>
    <t>Pelekunu</t>
  </si>
  <si>
    <t>HI136430</t>
  </si>
  <si>
    <t>Pepeiaolepo Bay</t>
  </si>
  <si>
    <t>HI454004</t>
  </si>
  <si>
    <t>Po'olau Beach</t>
  </si>
  <si>
    <t>HI684864</t>
  </si>
  <si>
    <t>Po'olenalena Beach</t>
  </si>
  <si>
    <t>HI268134</t>
  </si>
  <si>
    <t>Pohaku Mauliuli Beach</t>
  </si>
  <si>
    <t>HI845453</t>
  </si>
  <si>
    <t>Polihua Beach</t>
  </si>
  <si>
    <t>HI339656</t>
  </si>
  <si>
    <t>Polo Beach Park</t>
  </si>
  <si>
    <t>HI579345</t>
  </si>
  <si>
    <t>Pu'u Pehe Cove</t>
  </si>
  <si>
    <t>HI157533</t>
  </si>
  <si>
    <t>Pu'u ola'i (Small Beach)</t>
  </si>
  <si>
    <t>HI373055</t>
  </si>
  <si>
    <t>Pu'unoa Beach</t>
  </si>
  <si>
    <t>HI167153</t>
  </si>
  <si>
    <t>Puamana Beach Co. Park</t>
  </si>
  <si>
    <t>HI665969</t>
  </si>
  <si>
    <t>Puko'o</t>
  </si>
  <si>
    <t>HI641109</t>
  </si>
  <si>
    <t>Punalau</t>
  </si>
  <si>
    <t>HI329518</t>
  </si>
  <si>
    <t>Sandy Beach</t>
  </si>
  <si>
    <t>HI362906</t>
  </si>
  <si>
    <t>HI789952</t>
  </si>
  <si>
    <t>Spreckelsville</t>
  </si>
  <si>
    <t>HI765340</t>
  </si>
  <si>
    <t>St. Theresa's</t>
  </si>
  <si>
    <t>HI814309</t>
  </si>
  <si>
    <t>Ukumehame Beach Co. Pk.</t>
  </si>
  <si>
    <t>HI588333</t>
  </si>
  <si>
    <t>Ulua Beach Park</t>
  </si>
  <si>
    <t>HI169380</t>
  </si>
  <si>
    <t>Wahikuli State Wayside Park</t>
  </si>
  <si>
    <t>HI118874</t>
  </si>
  <si>
    <t>Wai'anapanapa State Park</t>
  </si>
  <si>
    <t>HI916183</t>
  </si>
  <si>
    <t>Waiehu Beach Co. Park</t>
  </si>
  <si>
    <t>HI343702</t>
  </si>
  <si>
    <t>Waihe'e Beach Co. Park</t>
  </si>
  <si>
    <t>HI796679</t>
  </si>
  <si>
    <t>Waikoloa Beach</t>
  </si>
  <si>
    <t>HI603285</t>
  </si>
  <si>
    <t>Wailau</t>
  </si>
  <si>
    <t>HI278988</t>
  </si>
  <si>
    <t>Wailea Beach Park</t>
  </si>
  <si>
    <t>HI236756</t>
  </si>
  <si>
    <t>Waimaha'ihai Beach</t>
  </si>
  <si>
    <t>HI284036</t>
  </si>
  <si>
    <t>Waipulani</t>
  </si>
  <si>
    <t>Beach length (MI)</t>
  </si>
  <si>
    <t>Miles</t>
  </si>
  <si>
    <t>SEWAGE</t>
  </si>
  <si>
    <t>SEWAGE:</t>
  </si>
  <si>
    <t>POTW:</t>
  </si>
  <si>
    <t>Total length of monitored beaches (MI)</t>
  </si>
  <si>
    <t>HI950962</t>
  </si>
  <si>
    <t>Chun's Reef</t>
  </si>
  <si>
    <t>HI471097</t>
  </si>
  <si>
    <t>Waimanalo Beach Co Park</t>
  </si>
  <si>
    <t>HI559410</t>
  </si>
  <si>
    <t>Keone'ele Cove</t>
  </si>
  <si>
    <t>N/A</t>
  </si>
  <si>
    <t>Beach monitored?</t>
  </si>
  <si>
    <t>Swim season length (days)</t>
  </si>
  <si>
    <t>Swim season monitoring frequency (per week)</t>
  </si>
  <si>
    <t>Off season monitoring frequency (per week)</t>
  </si>
  <si>
    <t xml:space="preserve"> MONITORING FREQUENCY SUMMARY</t>
  </si>
  <si>
    <t>No.</t>
  </si>
  <si>
    <t>Monitored once per month</t>
  </si>
  <si>
    <t>Monitored twice per month</t>
  </si>
  <si>
    <t>Monitored once a week</t>
  </si>
  <si>
    <t>Monitored five times per month</t>
  </si>
  <si>
    <t>Monitored six times per month</t>
  </si>
  <si>
    <t>Monitored twice a week</t>
  </si>
  <si>
    <t>Monitored ten times per month</t>
  </si>
  <si>
    <t>Monitored three times a week</t>
  </si>
  <si>
    <t>Monitored four times a week</t>
  </si>
  <si>
    <t>Monitored five times a week</t>
  </si>
  <si>
    <t>Monitored seven times a week</t>
  </si>
  <si>
    <t>Twice per yr</t>
  </si>
  <si>
    <t>Monitored twice per year</t>
  </si>
  <si>
    <t>Rain Advisory</t>
  </si>
  <si>
    <t>RAINFALL</t>
  </si>
  <si>
    <t>STORM</t>
  </si>
  <si>
    <t>POTW; STORM</t>
  </si>
  <si>
    <t>RAINFALL:</t>
  </si>
  <si>
    <t>STORM:</t>
  </si>
  <si>
    <t>2011 ACTIONS SUMMARY</t>
  </si>
  <si>
    <t>2011 ACTIONS DURATION SUMMARY</t>
  </si>
  <si>
    <t>Beach action in 2011?</t>
  </si>
  <si>
    <t>2011 BEACH DAYS SUMMARY</t>
  </si>
  <si>
    <t>HI482719</t>
  </si>
  <si>
    <t>Kailua Beach Co. Pk</t>
  </si>
  <si>
    <t>HI071892</t>
  </si>
  <si>
    <t>Kalama Beach</t>
  </si>
  <si>
    <t>HI279194</t>
  </si>
  <si>
    <t>Waimanalo Bay St. Rec. Area</t>
  </si>
  <si>
    <t>Six per yr</t>
  </si>
  <si>
    <t>Three per yr</t>
  </si>
  <si>
    <t>Four per yr</t>
  </si>
  <si>
    <t>Monitored three per year</t>
  </si>
  <si>
    <t>Monitored four per year</t>
  </si>
  <si>
    <t>Monitored six per year</t>
  </si>
  <si>
    <t xml:space="preserve"> = These dates overlap with dates in the cell immediately above. When calculating action duration, EPA's policy is to not double count action days. This entry will ignored.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</si>
</sst>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[$-409]m/d/yy\ h:mm\ AM/PM;@"/>
  </numFmts>
  <fonts count="24" x14ac:knownFonts="1">
    <font>
      <sz val="10"/>
      <name val="Arial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i/>
      <sz val="7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color indexed="9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theme="0"/>
      <name val="Arial"/>
      <family val="2"/>
    </font>
    <font>
      <sz val="8"/>
      <color rgb="FF151515"/>
      <name val="Arial"/>
      <family val="2"/>
    </font>
    <font>
      <b/>
      <sz val="9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7"/>
      <color rgb="FF000000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450666829432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1" fillId="0" borderId="0"/>
  </cellStyleXfs>
  <cellXfs count="193">
    <xf numFmtId="0" fontId="0" fillId="0" borderId="0" xfId="0"/>
    <xf numFmtId="0" fontId="5" fillId="0" borderId="0" xfId="0" applyFont="1" applyFill="1" applyBorder="1"/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3" fontId="4" fillId="0" borderId="0" xfId="0" applyNumberFormat="1" applyFont="1" applyFill="1" applyAlignment="1">
      <alignment horizontal="center"/>
    </xf>
    <xf numFmtId="0" fontId="5" fillId="0" borderId="0" xfId="0" applyFont="1" applyFill="1"/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" xfId="0" applyNumberFormat="1" applyFont="1" applyFill="1" applyBorder="1" applyAlignment="1">
      <alignment horizontal="center" wrapText="1"/>
    </xf>
    <xf numFmtId="3" fontId="4" fillId="0" borderId="1" xfId="0" applyNumberFormat="1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right" wrapText="1"/>
    </xf>
    <xf numFmtId="1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3" fontId="0" fillId="0" borderId="0" xfId="0" applyNumberFormat="1" applyFill="1"/>
    <xf numFmtId="0" fontId="4" fillId="0" borderId="0" xfId="0" applyFont="1" applyFill="1" applyBorder="1" applyAlignment="1">
      <alignment horizontal="center" wrapText="1"/>
    </xf>
    <xf numFmtId="0" fontId="5" fillId="0" borderId="0" xfId="0" applyFont="1" applyBorder="1"/>
    <xf numFmtId="0" fontId="4" fillId="0" borderId="1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8" fillId="0" borderId="0" xfId="0" applyFont="1" applyFill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3" fontId="5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" fontId="5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center"/>
    </xf>
    <xf numFmtId="0" fontId="0" fillId="0" borderId="0" xfId="0" applyBorder="1"/>
    <xf numFmtId="164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wrapText="1"/>
    </xf>
    <xf numFmtId="3" fontId="0" fillId="0" borderId="0" xfId="0" applyNumberForma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1" xfId="0" applyFill="1" applyBorder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0" xfId="0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wrapText="1"/>
    </xf>
    <xf numFmtId="0" fontId="2" fillId="0" borderId="0" xfId="0" applyFont="1" applyFill="1"/>
    <xf numFmtId="0" fontId="15" fillId="0" borderId="0" xfId="0" applyFont="1"/>
    <xf numFmtId="0" fontId="16" fillId="0" borderId="3" xfId="0" applyFont="1" applyFill="1" applyBorder="1" applyAlignment="1">
      <alignment horizontal="center"/>
    </xf>
    <xf numFmtId="0" fontId="4" fillId="0" borderId="0" xfId="0" quotePrefix="1" applyFont="1" applyFill="1" applyBorder="1" applyAlignment="1">
      <alignment horizontal="center" wrapText="1"/>
    </xf>
    <xf numFmtId="0" fontId="1" fillId="0" borderId="0" xfId="0" applyFont="1" applyFill="1" applyAlignment="1">
      <alignment horizontal="right"/>
    </xf>
    <xf numFmtId="0" fontId="7" fillId="0" borderId="0" xfId="0" applyFont="1" applyFill="1"/>
    <xf numFmtId="0" fontId="0" fillId="0" borderId="0" xfId="0" applyBorder="1" applyAlignment="1">
      <alignment horizontal="center" vertical="center"/>
    </xf>
    <xf numFmtId="0" fontId="2" fillId="0" borderId="0" xfId="0" applyFont="1"/>
    <xf numFmtId="0" fontId="2" fillId="0" borderId="0" xfId="0" applyFont="1" applyBorder="1"/>
    <xf numFmtId="0" fontId="17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right" vertical="center" wrapText="1"/>
    </xf>
    <xf numFmtId="1" fontId="17" fillId="0" borderId="0" xfId="0" applyNumberFormat="1" applyFont="1" applyBorder="1" applyAlignment="1">
      <alignment horizontal="center" vertical="center"/>
    </xf>
    <xf numFmtId="3" fontId="17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17" fillId="0" borderId="0" xfId="0" applyFont="1" applyFill="1" applyBorder="1" applyAlignment="1">
      <alignment horizontal="right" vertical="center"/>
    </xf>
    <xf numFmtId="0" fontId="17" fillId="0" borderId="0" xfId="0" quotePrefix="1" applyFont="1" applyFill="1" applyBorder="1" applyAlignment="1">
      <alignment horizontal="right"/>
    </xf>
    <xf numFmtId="0" fontId="18" fillId="0" borderId="4" xfId="0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right"/>
    </xf>
    <xf numFmtId="164" fontId="17" fillId="0" borderId="0" xfId="0" applyNumberFormat="1" applyFont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wrapText="1"/>
    </xf>
    <xf numFmtId="0" fontId="18" fillId="0" borderId="0" xfId="0" applyFont="1" applyAlignment="1">
      <alignment horizontal="center"/>
    </xf>
    <xf numFmtId="0" fontId="17" fillId="0" borderId="0" xfId="0" quotePrefix="1" applyFont="1" applyFill="1" applyBorder="1" applyAlignment="1">
      <alignment horizontal="right"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164" fontId="17" fillId="0" borderId="0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right" wrapText="1"/>
    </xf>
    <xf numFmtId="4" fontId="4" fillId="0" borderId="0" xfId="0" applyNumberFormat="1" applyFont="1" applyFill="1" applyBorder="1" applyAlignment="1">
      <alignment horizontal="center"/>
    </xf>
    <xf numFmtId="4" fontId="5" fillId="0" borderId="0" xfId="0" applyNumberFormat="1" applyFont="1" applyBorder="1"/>
    <xf numFmtId="4" fontId="5" fillId="0" borderId="0" xfId="0" applyNumberFormat="1" applyFont="1" applyFill="1" applyBorder="1"/>
    <xf numFmtId="4" fontId="4" fillId="0" borderId="0" xfId="0" applyNumberFormat="1" applyFont="1" applyBorder="1" applyAlignment="1">
      <alignment horizontal="center" vertical="center"/>
    </xf>
    <xf numFmtId="4" fontId="17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wrapText="1"/>
    </xf>
    <xf numFmtId="4" fontId="5" fillId="0" borderId="1" xfId="0" applyNumberFormat="1" applyFont="1" applyBorder="1" applyAlignment="1">
      <alignment horizontal="center" wrapText="1"/>
    </xf>
    <xf numFmtId="4" fontId="4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left" vertical="center" wrapText="1"/>
    </xf>
    <xf numFmtId="1" fontId="17" fillId="0" borderId="0" xfId="0" applyNumberFormat="1" applyFont="1" applyFill="1" applyBorder="1" applyAlignment="1">
      <alignment horizontal="center" vertical="center"/>
    </xf>
    <xf numFmtId="164" fontId="17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0" xfId="0" applyFont="1" applyFill="1" applyAlignment="1">
      <alignment horizontal="center" vertical="center"/>
    </xf>
    <xf numFmtId="164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 horizontal="right" vertical="center"/>
    </xf>
    <xf numFmtId="0" fontId="20" fillId="0" borderId="1" xfId="0" applyFont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vertical="center"/>
    </xf>
    <xf numFmtId="0" fontId="18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wrapText="1"/>
    </xf>
    <xf numFmtId="0" fontId="18" fillId="0" borderId="0" xfId="0" applyFont="1" applyFill="1" applyAlignment="1">
      <alignment horizontal="center"/>
    </xf>
    <xf numFmtId="0" fontId="17" fillId="0" borderId="0" xfId="0" applyFont="1" applyFill="1"/>
    <xf numFmtId="0" fontId="16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64" fontId="17" fillId="0" borderId="1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1" fontId="17" fillId="0" borderId="0" xfId="0" applyNumberFormat="1" applyFont="1" applyFill="1" applyAlignment="1">
      <alignment horizontal="center" vertical="center"/>
    </xf>
    <xf numFmtId="3" fontId="5" fillId="0" borderId="0" xfId="0" applyNumberFormat="1" applyFont="1" applyFill="1"/>
    <xf numFmtId="0" fontId="13" fillId="0" borderId="0" xfId="0" applyFont="1" applyFill="1" applyBorder="1" applyAlignment="1">
      <alignment horizontal="right" vertical="center"/>
    </xf>
    <xf numFmtId="165" fontId="5" fillId="0" borderId="0" xfId="0" applyNumberFormat="1" applyFont="1" applyFill="1"/>
    <xf numFmtId="0" fontId="5" fillId="0" borderId="0" xfId="0" applyFont="1" applyFill="1" applyAlignment="1">
      <alignment horizontal="right"/>
    </xf>
    <xf numFmtId="0" fontId="12" fillId="0" borderId="0" xfId="0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1" fontId="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wrapText="1"/>
    </xf>
    <xf numFmtId="14" fontId="20" fillId="0" borderId="0" xfId="0" applyNumberFormat="1" applyFont="1" applyAlignment="1">
      <alignment horizontal="center" vertical="center" wrapText="1"/>
    </xf>
    <xf numFmtId="14" fontId="20" fillId="0" borderId="1" xfId="0" applyNumberFormat="1" applyFont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4" borderId="0" xfId="0" applyFont="1" applyFill="1" applyBorder="1" applyAlignment="1">
      <alignment horizontal="center" wrapText="1"/>
    </xf>
    <xf numFmtId="0" fontId="5" fillId="0" borderId="0" xfId="0" applyFont="1" applyFill="1" applyAlignment="1">
      <alignment horizontal="center" vertical="center"/>
    </xf>
    <xf numFmtId="0" fontId="20" fillId="0" borderId="0" xfId="0" applyFont="1" applyBorder="1" applyAlignment="1">
      <alignment horizontal="center" vertical="center" wrapText="1"/>
    </xf>
    <xf numFmtId="0" fontId="20" fillId="5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20" fillId="6" borderId="0" xfId="0" applyFont="1" applyFill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0" fontId="20" fillId="6" borderId="0" xfId="0" applyFont="1" applyFill="1" applyBorder="1" applyAlignment="1">
      <alignment horizontal="center" vertical="center" wrapText="1"/>
    </xf>
    <xf numFmtId="14" fontId="20" fillId="5" borderId="0" xfId="0" applyNumberFormat="1" applyFont="1" applyFill="1" applyAlignment="1">
      <alignment horizontal="center" vertical="center" wrapText="1"/>
    </xf>
    <xf numFmtId="1" fontId="23" fillId="6" borderId="0" xfId="0" applyNumberFormat="1" applyFont="1" applyFill="1" applyBorder="1"/>
    <xf numFmtId="0" fontId="20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4" fontId="20" fillId="3" borderId="0" xfId="0" applyNumberFormat="1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2" fillId="0" borderId="0" xfId="1" applyFont="1" applyFill="1" applyBorder="1" applyAlignment="1">
      <alignment horizontal="center" vertical="center" wrapText="1"/>
    </xf>
    <xf numFmtId="0" fontId="20" fillId="4" borderId="0" xfId="0" applyFont="1" applyFill="1" applyAlignment="1">
      <alignment horizontal="center" vertical="center" wrapText="1"/>
    </xf>
    <xf numFmtId="14" fontId="20" fillId="0" borderId="0" xfId="0" applyNumberFormat="1" applyFont="1" applyFill="1" applyAlignment="1">
      <alignment horizontal="center" vertical="center" wrapText="1"/>
    </xf>
    <xf numFmtId="0" fontId="4" fillId="3" borderId="0" xfId="0" applyFont="1" applyFill="1" applyBorder="1" applyAlignment="1">
      <alignment horizontal="center" wrapText="1"/>
    </xf>
    <xf numFmtId="3" fontId="1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4" fontId="9" fillId="2" borderId="0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10" fillId="2" borderId="0" xfId="0" applyFont="1" applyFill="1" applyBorder="1" applyAlignment="1">
      <alignment horizontal="center"/>
    </xf>
    <xf numFmtId="0" fontId="9" fillId="2" borderId="0" xfId="0" applyFont="1" applyFill="1" applyAlignment="1">
      <alignment horizontal="center"/>
    </xf>
    <xf numFmtId="0" fontId="11" fillId="2" borderId="0" xfId="0" applyFont="1" applyFill="1" applyAlignment="1">
      <alignment horizontal="center"/>
    </xf>
    <xf numFmtId="14" fontId="9" fillId="2" borderId="0" xfId="0" applyNumberFormat="1" applyFont="1" applyFill="1" applyBorder="1" applyAlignment="1">
      <alignment horizontal="center"/>
    </xf>
    <xf numFmtId="14" fontId="9" fillId="2" borderId="0" xfId="0" applyNumberFormat="1" applyFont="1" applyFill="1" applyBorder="1" applyAlignment="1">
      <alignment horizontal="center" wrapText="1"/>
    </xf>
    <xf numFmtId="1" fontId="5" fillId="0" borderId="0" xfId="0" applyNumberFormat="1" applyFont="1" applyFill="1" applyBorder="1"/>
  </cellXfs>
  <cellStyles count="2">
    <cellStyle name="Normal" xfId="0" builtinId="0"/>
    <cellStyle name="Normal_Sheet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U21"/>
  <sheetViews>
    <sheetView tabSelected="1" workbookViewId="0"/>
  </sheetViews>
  <sheetFormatPr defaultRowHeight="12.75" x14ac:dyDescent="0.2"/>
  <cols>
    <col min="1" max="1" width="11.5703125" style="4" customWidth="1"/>
    <col min="2" max="2" width="0.5703125" style="4" customWidth="1"/>
    <col min="3" max="6" width="8.28515625" style="4" customWidth="1"/>
    <col min="7" max="7" width="0.5703125" style="4" customWidth="1"/>
    <col min="8" max="10" width="8.28515625" style="4" customWidth="1"/>
    <col min="11" max="11" width="0.5703125" style="4" customWidth="1"/>
    <col min="12" max="17" width="8.28515625" style="4" customWidth="1"/>
    <col min="18" max="18" width="0.5703125" style="4" customWidth="1"/>
    <col min="19" max="16384" width="9.140625" style="4"/>
  </cols>
  <sheetData>
    <row r="1" spans="1:21" x14ac:dyDescent="0.2">
      <c r="A1" s="8"/>
      <c r="B1" s="8"/>
      <c r="C1" s="180" t="s">
        <v>34</v>
      </c>
      <c r="D1" s="182"/>
      <c r="E1" s="182"/>
      <c r="F1" s="181"/>
      <c r="G1" s="65"/>
      <c r="H1" s="180" t="s">
        <v>36</v>
      </c>
      <c r="I1" s="180"/>
      <c r="J1" s="180"/>
      <c r="K1" s="51"/>
      <c r="L1" s="180" t="s">
        <v>39</v>
      </c>
      <c r="M1" s="181"/>
      <c r="N1" s="181"/>
      <c r="O1" s="181"/>
      <c r="P1" s="181"/>
      <c r="Q1" s="181"/>
      <c r="R1" s="51"/>
      <c r="S1" s="180" t="s">
        <v>38</v>
      </c>
      <c r="T1" s="181"/>
      <c r="U1" s="181"/>
    </row>
    <row r="2" spans="1:21" ht="88.5" customHeight="1" x14ac:dyDescent="0.2">
      <c r="A2" s="3" t="s">
        <v>12</v>
      </c>
      <c r="B2" s="3"/>
      <c r="C2" s="2" t="s">
        <v>37</v>
      </c>
      <c r="D2" s="2" t="s">
        <v>41</v>
      </c>
      <c r="E2" s="2" t="s">
        <v>42</v>
      </c>
      <c r="F2" s="2" t="s">
        <v>908</v>
      </c>
      <c r="G2" s="2"/>
      <c r="H2" s="2" t="s">
        <v>0</v>
      </c>
      <c r="I2" s="2" t="s">
        <v>1</v>
      </c>
      <c r="J2" s="2" t="s">
        <v>2</v>
      </c>
      <c r="K2" s="2"/>
      <c r="L2" s="11" t="s">
        <v>40</v>
      </c>
      <c r="M2" s="2" t="s">
        <v>4</v>
      </c>
      <c r="N2" s="2" t="s">
        <v>5</v>
      </c>
      <c r="O2" s="2" t="s">
        <v>6</v>
      </c>
      <c r="P2" s="2" t="s">
        <v>7</v>
      </c>
      <c r="Q2" s="2" t="s">
        <v>8</v>
      </c>
      <c r="R2" s="2"/>
      <c r="S2" s="11" t="s">
        <v>9</v>
      </c>
      <c r="T2" s="12" t="s">
        <v>10</v>
      </c>
      <c r="U2" s="2" t="s">
        <v>15</v>
      </c>
    </row>
    <row r="3" spans="1:21" x14ac:dyDescent="0.2">
      <c r="A3" s="63" t="s">
        <v>138</v>
      </c>
      <c r="B3" s="13"/>
      <c r="C3" s="25">
        <f>Monitoring!$B$85</f>
        <v>83</v>
      </c>
      <c r="D3" s="22">
        <f>Monitoring!$E$85</f>
        <v>35</v>
      </c>
      <c r="E3" s="41">
        <f>D3/C3</f>
        <v>0.42168674698795183</v>
      </c>
      <c r="F3" s="112">
        <f>Monitoring!$I$85</f>
        <v>28.72</v>
      </c>
      <c r="G3" s="10"/>
      <c r="H3" s="40">
        <f>'Action Durations'!$B$38</f>
        <v>35</v>
      </c>
      <c r="I3" s="40">
        <f>D3-H3</f>
        <v>0</v>
      </c>
      <c r="J3" s="41">
        <f>H3/D3</f>
        <v>1</v>
      </c>
      <c r="K3" s="10"/>
      <c r="L3" s="157">
        <f>'Action Durations'!$E$38</f>
        <v>41</v>
      </c>
      <c r="M3" s="40">
        <f>'Action Durations'!H38</f>
        <v>1</v>
      </c>
      <c r="N3" s="40">
        <f>'Action Durations'!I38</f>
        <v>0</v>
      </c>
      <c r="O3" s="40">
        <f>'Action Durations'!J38</f>
        <v>40</v>
      </c>
      <c r="P3" s="40">
        <f>'Action Durations'!K38</f>
        <v>0</v>
      </c>
      <c r="Q3" s="40">
        <f>'Action Durations'!L38</f>
        <v>0</v>
      </c>
      <c r="R3" s="10"/>
      <c r="S3" s="42">
        <f>'Beach Days'!$E$38</f>
        <v>12775</v>
      </c>
      <c r="T3" s="42">
        <f>'Beach Days'!$H$38</f>
        <v>206</v>
      </c>
      <c r="U3" s="31">
        <f>T3/S3</f>
        <v>1.6125244618395304E-2</v>
      </c>
    </row>
    <row r="4" spans="1:21" x14ac:dyDescent="0.2">
      <c r="A4" s="63" t="s">
        <v>303</v>
      </c>
      <c r="B4" s="13"/>
      <c r="C4" s="47">
        <f>Monitoring!$B$202</f>
        <v>115</v>
      </c>
      <c r="D4" s="22">
        <f>Monitoring!$E$202</f>
        <v>22</v>
      </c>
      <c r="E4" s="41">
        <f>D4/C4</f>
        <v>0.19130434782608696</v>
      </c>
      <c r="F4" s="112">
        <f>Monitoring!$I$202</f>
        <v>108.57999999999993</v>
      </c>
      <c r="G4" s="10"/>
      <c r="H4" s="40">
        <f>'Action Durations'!$B$62</f>
        <v>22</v>
      </c>
      <c r="I4" s="40">
        <f>D4-H4</f>
        <v>0</v>
      </c>
      <c r="J4" s="41">
        <f>H4/D4</f>
        <v>1</v>
      </c>
      <c r="K4" s="10"/>
      <c r="L4" s="157">
        <f>'Action Durations'!$E$62</f>
        <v>35</v>
      </c>
      <c r="M4" s="40">
        <f>'Action Durations'!H62</f>
        <v>0</v>
      </c>
      <c r="N4" s="40">
        <f>'Action Durations'!I62</f>
        <v>0</v>
      </c>
      <c r="O4" s="40">
        <f>'Action Durations'!J62</f>
        <v>10</v>
      </c>
      <c r="P4" s="40">
        <f>'Action Durations'!K62</f>
        <v>25</v>
      </c>
      <c r="Q4" s="40">
        <f>'Action Durations'!L62</f>
        <v>0</v>
      </c>
      <c r="R4" s="10"/>
      <c r="S4" s="42">
        <f>'Beach Days'!$E$62</f>
        <v>8030</v>
      </c>
      <c r="T4" s="42">
        <f>'Beach Days'!$H$62</f>
        <v>245</v>
      </c>
      <c r="U4" s="31">
        <f>T4/S4</f>
        <v>3.0510585305105854E-2</v>
      </c>
    </row>
    <row r="5" spans="1:21" x14ac:dyDescent="0.2">
      <c r="A5" s="63" t="s">
        <v>524</v>
      </c>
      <c r="B5" s="13"/>
      <c r="C5" s="25">
        <f>Monitoring!$B$268</f>
        <v>64</v>
      </c>
      <c r="D5" s="22">
        <f>Monitoring!$E$268</f>
        <v>23</v>
      </c>
      <c r="E5" s="41">
        <f>D5/C5</f>
        <v>0.359375</v>
      </c>
      <c r="F5" s="112">
        <f>Monitoring!$I$268</f>
        <v>66.260000000000019</v>
      </c>
      <c r="G5" s="10"/>
      <c r="H5" s="40">
        <f>'Action Durations'!$B$87</f>
        <v>23</v>
      </c>
      <c r="I5" s="40">
        <f>D5-H5</f>
        <v>0</v>
      </c>
      <c r="J5" s="41">
        <f>H5/D5</f>
        <v>1</v>
      </c>
      <c r="K5" s="10"/>
      <c r="L5" s="157">
        <f>'Action Durations'!$E$87</f>
        <v>84</v>
      </c>
      <c r="M5" s="40">
        <f>'Action Durations'!H87</f>
        <v>0</v>
      </c>
      <c r="N5" s="40">
        <f>'Action Durations'!I87</f>
        <v>21</v>
      </c>
      <c r="O5" s="40">
        <f>'Action Durations'!J87</f>
        <v>17</v>
      </c>
      <c r="P5" s="40">
        <f>'Action Durations'!K87</f>
        <v>46</v>
      </c>
      <c r="Q5" s="40">
        <f>'Action Durations'!L87</f>
        <v>0</v>
      </c>
      <c r="R5" s="10"/>
      <c r="S5" s="42">
        <f>'Beach Days'!$E$87</f>
        <v>8395</v>
      </c>
      <c r="T5" s="42">
        <f>'Beach Days'!$H$87</f>
        <v>524</v>
      </c>
      <c r="U5" s="31">
        <f>T5/S5</f>
        <v>6.2418106015485406E-2</v>
      </c>
    </row>
    <row r="6" spans="1:21" x14ac:dyDescent="0.2">
      <c r="A6" s="63" t="s">
        <v>652</v>
      </c>
      <c r="B6" s="106"/>
      <c r="C6" s="28">
        <f>Monitoring!$B$397</f>
        <v>127</v>
      </c>
      <c r="D6" s="23">
        <f>Monitoring!$E$397</f>
        <v>50</v>
      </c>
      <c r="E6" s="33">
        <f>D6/C6</f>
        <v>0.39370078740157483</v>
      </c>
      <c r="F6" s="113">
        <f>Monitoring!$I$397</f>
        <v>90.340000000000018</v>
      </c>
      <c r="G6" s="57"/>
      <c r="H6" s="58">
        <f>'Action Durations'!$B$139</f>
        <v>50</v>
      </c>
      <c r="I6" s="58">
        <f>D6-H6</f>
        <v>0</v>
      </c>
      <c r="J6" s="33">
        <f>H6/D6</f>
        <v>1</v>
      </c>
      <c r="K6" s="57"/>
      <c r="L6" s="59">
        <f>'Action Durations'!$E$139</f>
        <v>109</v>
      </c>
      <c r="M6" s="58">
        <f>'Action Durations'!H139</f>
        <v>1</v>
      </c>
      <c r="N6" s="58">
        <f>'Action Durations'!I139</f>
        <v>3</v>
      </c>
      <c r="O6" s="58">
        <f>'Action Durations'!J139</f>
        <v>82</v>
      </c>
      <c r="P6" s="58">
        <f>'Action Durations'!K139</f>
        <v>23</v>
      </c>
      <c r="Q6" s="58">
        <f>'Action Durations'!L139</f>
        <v>0</v>
      </c>
      <c r="R6" s="57"/>
      <c r="S6" s="34">
        <f>'Beach Days'!$E$139</f>
        <v>18250</v>
      </c>
      <c r="T6" s="34">
        <f>'Beach Days'!$H$139</f>
        <v>742</v>
      </c>
      <c r="U6" s="33">
        <f>T6/S6</f>
        <v>4.0657534246575346E-2</v>
      </c>
    </row>
    <row r="7" spans="1:21" x14ac:dyDescent="0.2">
      <c r="C7" s="9">
        <f>SUM(C3:C6)</f>
        <v>389</v>
      </c>
      <c r="D7" s="9">
        <f>SUM(D3:D6)</f>
        <v>130</v>
      </c>
      <c r="E7" s="15">
        <f>D7/C7</f>
        <v>0.33419023136246789</v>
      </c>
      <c r="F7" s="114">
        <f>SUM(F3:F6)</f>
        <v>293.89999999999998</v>
      </c>
      <c r="G7" s="9"/>
      <c r="H7" s="9">
        <f>SUM(H3:H6)</f>
        <v>130</v>
      </c>
      <c r="I7" s="14">
        <f>D7-H7</f>
        <v>0</v>
      </c>
      <c r="J7" s="15">
        <f>H7/D7</f>
        <v>1</v>
      </c>
      <c r="K7" s="9"/>
      <c r="L7" s="9">
        <f t="shared" ref="L7:Q7" si="0">SUM(L3:L6)</f>
        <v>269</v>
      </c>
      <c r="M7" s="9">
        <f t="shared" si="0"/>
        <v>2</v>
      </c>
      <c r="N7" s="9">
        <f t="shared" si="0"/>
        <v>24</v>
      </c>
      <c r="O7" s="9">
        <f t="shared" si="0"/>
        <v>149</v>
      </c>
      <c r="P7" s="9">
        <f t="shared" si="0"/>
        <v>94</v>
      </c>
      <c r="Q7" s="9">
        <f t="shared" si="0"/>
        <v>0</v>
      </c>
      <c r="R7" s="9"/>
      <c r="S7" s="7">
        <f>SUM(S3:S6)</f>
        <v>47450</v>
      </c>
      <c r="T7" s="7">
        <f>SUM(T3:T6)</f>
        <v>1717</v>
      </c>
      <c r="U7" s="44">
        <f>T7/S7</f>
        <v>3.6185458377239202E-2</v>
      </c>
    </row>
    <row r="8" spans="1:21" x14ac:dyDescent="0.2">
      <c r="C8" s="9"/>
      <c r="D8" s="9"/>
      <c r="E8" s="15"/>
      <c r="F8" s="7"/>
      <c r="G8" s="9"/>
      <c r="H8" s="9"/>
      <c r="I8" s="14"/>
      <c r="J8" s="15"/>
      <c r="K8" s="9"/>
      <c r="L8" s="9"/>
      <c r="M8" s="9"/>
      <c r="N8" s="9"/>
      <c r="O8" s="9"/>
      <c r="P8" s="9"/>
      <c r="Q8" s="9"/>
      <c r="R8" s="9"/>
      <c r="S8" s="7"/>
      <c r="T8" s="7"/>
      <c r="U8" s="44"/>
    </row>
    <row r="9" spans="1:21" x14ac:dyDescent="0.2">
      <c r="T9" s="16"/>
    </row>
    <row r="10" spans="1:21" x14ac:dyDescent="0.2">
      <c r="A10" s="71" t="s">
        <v>46</v>
      </c>
      <c r="T10" s="16"/>
    </row>
    <row r="11" spans="1:21" x14ac:dyDescent="0.2">
      <c r="C11" s="73" t="s">
        <v>43</v>
      </c>
      <c r="D11" s="70" t="s">
        <v>54</v>
      </c>
    </row>
    <row r="12" spans="1:21" x14ac:dyDescent="0.2">
      <c r="C12" s="73"/>
      <c r="D12" s="70" t="s">
        <v>55</v>
      </c>
    </row>
    <row r="13" spans="1:21" x14ac:dyDescent="0.2">
      <c r="C13" s="73" t="s">
        <v>47</v>
      </c>
      <c r="D13" s="69" t="s">
        <v>53</v>
      </c>
    </row>
    <row r="14" spans="1:21" x14ac:dyDescent="0.2">
      <c r="C14" s="73" t="s">
        <v>44</v>
      </c>
      <c r="D14" s="70" t="s">
        <v>56</v>
      </c>
    </row>
    <row r="15" spans="1:21" x14ac:dyDescent="0.2">
      <c r="C15" s="73"/>
      <c r="D15" s="70" t="s">
        <v>57</v>
      </c>
    </row>
    <row r="16" spans="1:21" x14ac:dyDescent="0.2">
      <c r="C16" s="73" t="s">
        <v>45</v>
      </c>
      <c r="D16" s="69" t="s">
        <v>58</v>
      </c>
    </row>
    <row r="17" spans="3:4" x14ac:dyDescent="0.2">
      <c r="C17" s="73"/>
      <c r="D17" s="69" t="s">
        <v>59</v>
      </c>
    </row>
    <row r="18" spans="3:4" x14ac:dyDescent="0.2">
      <c r="C18" s="73" t="s">
        <v>49</v>
      </c>
      <c r="D18" s="69" t="s">
        <v>60</v>
      </c>
    </row>
    <row r="19" spans="3:4" x14ac:dyDescent="0.2">
      <c r="C19" s="74"/>
      <c r="D19" s="69" t="s">
        <v>61</v>
      </c>
    </row>
    <row r="20" spans="3:4" x14ac:dyDescent="0.2">
      <c r="C20" s="73" t="s">
        <v>48</v>
      </c>
      <c r="D20" s="69" t="s">
        <v>51</v>
      </c>
    </row>
    <row r="21" spans="3:4" x14ac:dyDescent="0.2">
      <c r="C21" s="73" t="s">
        <v>50</v>
      </c>
      <c r="D21" s="69" t="s">
        <v>52</v>
      </c>
    </row>
  </sheetData>
  <mergeCells count="4">
    <mergeCell ref="H1:J1"/>
    <mergeCell ref="L1:Q1"/>
    <mergeCell ref="S1:U1"/>
    <mergeCell ref="C1:F1"/>
  </mergeCells>
  <phoneticPr fontId="3" type="noConversion"/>
  <printOptions horizontalCentered="1" gridLines="1"/>
  <pageMargins left="0.25" right="0.25" top="1.5" bottom="0.75" header="0.5" footer="0.5"/>
  <pageSetup scale="80" orientation="landscape" r:id="rId1"/>
  <headerFooter alignWithMargins="0">
    <oddHeader>&amp;C&amp;"Arial,Bold"&amp;16 2011 Swimming Season
Hawaii Summary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K402"/>
  <sheetViews>
    <sheetView zoomScaleNormal="100" workbookViewId="0"/>
  </sheetViews>
  <sheetFormatPr defaultRowHeight="12.75" x14ac:dyDescent="0.2"/>
  <cols>
    <col min="1" max="1" width="12.5703125" style="20" customWidth="1"/>
    <col min="2" max="2" width="7.7109375" style="20" customWidth="1"/>
    <col min="3" max="3" width="33" style="20" customWidth="1"/>
    <col min="4" max="4" width="9.7109375" style="20" customWidth="1"/>
    <col min="5" max="5" width="10" style="46" customWidth="1"/>
    <col min="6" max="6" width="9.140625" style="108"/>
    <col min="7" max="10" width="9.7109375" style="20" customWidth="1"/>
    <col min="12" max="16384" width="9.140625" style="18"/>
  </cols>
  <sheetData>
    <row r="1" spans="1:10" ht="33.75" customHeight="1" x14ac:dyDescent="0.2">
      <c r="A1" s="19" t="s">
        <v>12</v>
      </c>
      <c r="B1" s="19" t="s">
        <v>13</v>
      </c>
      <c r="C1" s="19" t="s">
        <v>64</v>
      </c>
      <c r="D1" s="2" t="s">
        <v>66</v>
      </c>
      <c r="E1" s="19" t="s">
        <v>65</v>
      </c>
      <c r="F1" s="68" t="s">
        <v>903</v>
      </c>
      <c r="G1" s="19" t="s">
        <v>67</v>
      </c>
      <c r="H1" s="19" t="s">
        <v>68</v>
      </c>
      <c r="I1" s="19" t="s">
        <v>69</v>
      </c>
      <c r="J1" s="19" t="s">
        <v>70</v>
      </c>
    </row>
    <row r="2" spans="1:10" ht="12.75" customHeight="1" x14ac:dyDescent="0.2">
      <c r="A2" s="118" t="s">
        <v>138</v>
      </c>
      <c r="B2" s="118" t="s">
        <v>139</v>
      </c>
      <c r="C2" s="118" t="s">
        <v>140</v>
      </c>
      <c r="D2" s="118">
        <v>2</v>
      </c>
      <c r="E2" s="118" t="s">
        <v>29</v>
      </c>
      <c r="F2" s="63">
        <v>0.16</v>
      </c>
      <c r="G2" s="118">
        <v>19.780885999999999</v>
      </c>
      <c r="H2" s="118">
        <v>-156.04255800000001</v>
      </c>
      <c r="I2" s="118">
        <v>19.781590999999999</v>
      </c>
      <c r="J2" s="118">
        <v>-156.040424</v>
      </c>
    </row>
    <row r="3" spans="1:10" ht="12.75" customHeight="1" x14ac:dyDescent="0.2">
      <c r="A3" s="118" t="s">
        <v>138</v>
      </c>
      <c r="B3" s="118" t="s">
        <v>141</v>
      </c>
      <c r="C3" s="118" t="s">
        <v>142</v>
      </c>
      <c r="D3" s="118">
        <v>1</v>
      </c>
      <c r="E3" s="118" t="s">
        <v>29</v>
      </c>
      <c r="F3" s="63">
        <v>0.44</v>
      </c>
      <c r="G3" s="118">
        <v>19.913083</v>
      </c>
      <c r="H3" s="118">
        <v>-155.88916599999999</v>
      </c>
      <c r="I3" s="118">
        <v>19.917860999999998</v>
      </c>
      <c r="J3" s="118">
        <v>-155.88916599999999</v>
      </c>
    </row>
    <row r="4" spans="1:10" ht="12.75" customHeight="1" x14ac:dyDescent="0.2">
      <c r="A4" s="118" t="s">
        <v>138</v>
      </c>
      <c r="B4" s="118" t="s">
        <v>143</v>
      </c>
      <c r="C4" s="118" t="s">
        <v>144</v>
      </c>
      <c r="D4" s="118">
        <v>1</v>
      </c>
      <c r="E4" s="118" t="s">
        <v>29</v>
      </c>
      <c r="F4" s="63">
        <v>0.09</v>
      </c>
      <c r="G4" s="118">
        <v>19.468077999999998</v>
      </c>
      <c r="H4" s="118">
        <v>-154.83226300000001</v>
      </c>
      <c r="I4" s="118">
        <v>19.468036000000001</v>
      </c>
      <c r="J4" s="118">
        <v>-154.83228399999999</v>
      </c>
    </row>
    <row r="5" spans="1:10" ht="12.75" customHeight="1" x14ac:dyDescent="0.2">
      <c r="A5" s="118" t="s">
        <v>138</v>
      </c>
      <c r="B5" s="118" t="s">
        <v>145</v>
      </c>
      <c r="C5" s="118" t="s">
        <v>146</v>
      </c>
      <c r="D5" s="118">
        <v>2</v>
      </c>
      <c r="E5" s="118" t="s">
        <v>29</v>
      </c>
      <c r="F5" s="63">
        <v>0.21</v>
      </c>
      <c r="G5" s="118">
        <v>19.605473</v>
      </c>
      <c r="H5" s="118">
        <v>-155.976212</v>
      </c>
      <c r="I5" s="118">
        <v>19.607935000000001</v>
      </c>
      <c r="J5" s="118">
        <v>-155.977769</v>
      </c>
    </row>
    <row r="6" spans="1:10" ht="12.75" customHeight="1" x14ac:dyDescent="0.2">
      <c r="A6" s="118" t="s">
        <v>138</v>
      </c>
      <c r="B6" s="118" t="s">
        <v>147</v>
      </c>
      <c r="C6" s="118" t="s">
        <v>148</v>
      </c>
      <c r="D6" s="118">
        <v>2</v>
      </c>
      <c r="E6" s="118" t="s">
        <v>29</v>
      </c>
      <c r="F6" s="63">
        <v>0.33</v>
      </c>
      <c r="G6" s="118">
        <v>19.730468999999999</v>
      </c>
      <c r="H6" s="118">
        <v>-155.06855999999999</v>
      </c>
      <c r="I6" s="118">
        <v>19.729144000000002</v>
      </c>
      <c r="J6" s="118">
        <v>-155.06868299999999</v>
      </c>
    </row>
    <row r="7" spans="1:10" ht="12.75" customHeight="1" x14ac:dyDescent="0.2">
      <c r="A7" s="118" t="s">
        <v>138</v>
      </c>
      <c r="B7" s="118" t="s">
        <v>149</v>
      </c>
      <c r="C7" s="118" t="s">
        <v>150</v>
      </c>
      <c r="D7" s="118">
        <v>3</v>
      </c>
      <c r="E7" s="118" t="s">
        <v>29</v>
      </c>
      <c r="F7" s="63">
        <v>0.08</v>
      </c>
      <c r="G7" s="118">
        <v>19.900825999999999</v>
      </c>
      <c r="H7" s="118">
        <v>-155.12887000000001</v>
      </c>
      <c r="I7" s="118">
        <v>19.899812000000001</v>
      </c>
      <c r="J7" s="118">
        <v>-155.128275</v>
      </c>
    </row>
    <row r="8" spans="1:10" ht="12.75" customHeight="1" x14ac:dyDescent="0.2">
      <c r="A8" s="118" t="s">
        <v>138</v>
      </c>
      <c r="B8" s="118" t="s">
        <v>151</v>
      </c>
      <c r="C8" s="118" t="s">
        <v>152</v>
      </c>
      <c r="D8" s="118">
        <v>2</v>
      </c>
      <c r="E8" s="118" t="s">
        <v>29</v>
      </c>
      <c r="F8" s="63">
        <v>0.37</v>
      </c>
      <c r="G8" s="118">
        <v>19.989699000000002</v>
      </c>
      <c r="H8" s="118">
        <v>-155.82644300000001</v>
      </c>
      <c r="I8" s="118">
        <v>19.994861</v>
      </c>
      <c r="J8" s="118">
        <v>-155.82583299999999</v>
      </c>
    </row>
    <row r="9" spans="1:10" ht="12.75" customHeight="1" x14ac:dyDescent="0.2">
      <c r="A9" s="118" t="s">
        <v>138</v>
      </c>
      <c r="B9" s="118" t="s">
        <v>153</v>
      </c>
      <c r="C9" s="118" t="s">
        <v>154</v>
      </c>
      <c r="D9" s="118">
        <v>3</v>
      </c>
      <c r="E9" s="118" t="s">
        <v>29</v>
      </c>
      <c r="F9" s="63">
        <v>0.16</v>
      </c>
      <c r="G9" s="118">
        <v>19.562826000000001</v>
      </c>
      <c r="H9" s="118">
        <v>-155.965236</v>
      </c>
      <c r="I9" s="118">
        <v>19.563998000000002</v>
      </c>
      <c r="J9" s="118">
        <v>-155.96582599999999</v>
      </c>
    </row>
    <row r="10" spans="1:10" ht="12.75" customHeight="1" x14ac:dyDescent="0.2">
      <c r="A10" s="118" t="s">
        <v>138</v>
      </c>
      <c r="B10" s="118" t="s">
        <v>155</v>
      </c>
      <c r="C10" s="118" t="s">
        <v>156</v>
      </c>
      <c r="D10" s="118">
        <v>1</v>
      </c>
      <c r="E10" s="118" t="s">
        <v>29</v>
      </c>
      <c r="F10" s="63">
        <v>1.1399999999999999</v>
      </c>
      <c r="G10" s="118">
        <v>19.723669000000001</v>
      </c>
      <c r="H10" s="118">
        <v>-155.071483</v>
      </c>
      <c r="I10" s="118">
        <v>19.727744000000001</v>
      </c>
      <c r="J10" s="118">
        <v>-155.086758</v>
      </c>
    </row>
    <row r="11" spans="1:10" ht="12.75" customHeight="1" x14ac:dyDescent="0.2">
      <c r="A11" s="118" t="s">
        <v>138</v>
      </c>
      <c r="B11" s="118" t="s">
        <v>159</v>
      </c>
      <c r="C11" s="118" t="s">
        <v>160</v>
      </c>
      <c r="D11" s="118">
        <v>2</v>
      </c>
      <c r="E11" s="118" t="s">
        <v>29</v>
      </c>
      <c r="F11" s="63">
        <v>0.38</v>
      </c>
      <c r="G11" s="118">
        <v>19.952766</v>
      </c>
      <c r="H11" s="118">
        <v>-155.86207400000001</v>
      </c>
      <c r="I11" s="118">
        <v>19.943152999999999</v>
      </c>
      <c r="J11" s="118">
        <v>-155.872793</v>
      </c>
    </row>
    <row r="12" spans="1:10" ht="12.75" customHeight="1" x14ac:dyDescent="0.2">
      <c r="A12" s="118" t="s">
        <v>138</v>
      </c>
      <c r="B12" s="118" t="s">
        <v>161</v>
      </c>
      <c r="C12" s="118" t="s">
        <v>162</v>
      </c>
      <c r="D12" s="118">
        <v>2</v>
      </c>
      <c r="E12" s="118" t="s">
        <v>29</v>
      </c>
      <c r="F12" s="63">
        <v>0.37</v>
      </c>
      <c r="G12" s="118">
        <v>19.421468999999998</v>
      </c>
      <c r="H12" s="118">
        <v>-155.91123200000001</v>
      </c>
      <c r="I12" s="118">
        <v>19.422647999999999</v>
      </c>
      <c r="J12" s="118">
        <v>-155.91167300000001</v>
      </c>
    </row>
    <row r="13" spans="1:10" ht="12.75" customHeight="1" x14ac:dyDescent="0.2">
      <c r="A13" s="118" t="s">
        <v>138</v>
      </c>
      <c r="B13" s="118" t="s">
        <v>163</v>
      </c>
      <c r="C13" s="118" t="s">
        <v>164</v>
      </c>
      <c r="D13" s="118">
        <v>3</v>
      </c>
      <c r="E13" s="118" t="s">
        <v>29</v>
      </c>
      <c r="F13" s="63">
        <v>0.91</v>
      </c>
      <c r="G13" s="118">
        <v>19.671063</v>
      </c>
      <c r="H13" s="118">
        <v>-156.027558</v>
      </c>
      <c r="I13" s="118">
        <v>19.678059999999999</v>
      </c>
      <c r="J13" s="118">
        <v>-156.029864</v>
      </c>
    </row>
    <row r="14" spans="1:10" ht="12.75" customHeight="1" x14ac:dyDescent="0.2">
      <c r="A14" s="118" t="s">
        <v>138</v>
      </c>
      <c r="B14" s="118" t="s">
        <v>165</v>
      </c>
      <c r="C14" s="118" t="s">
        <v>166</v>
      </c>
      <c r="D14" s="118">
        <v>1</v>
      </c>
      <c r="E14" s="118" t="s">
        <v>29</v>
      </c>
      <c r="F14" s="63">
        <v>0.16</v>
      </c>
      <c r="G14" s="118">
        <v>19.75665</v>
      </c>
      <c r="H14" s="118">
        <v>-155.09133299999999</v>
      </c>
      <c r="I14" s="118">
        <v>19.754740999999999</v>
      </c>
      <c r="J14" s="118">
        <v>-155.090633</v>
      </c>
    </row>
    <row r="15" spans="1:10" ht="12.75" customHeight="1" x14ac:dyDescent="0.2">
      <c r="A15" s="118" t="s">
        <v>138</v>
      </c>
      <c r="B15" s="118" t="s">
        <v>167</v>
      </c>
      <c r="C15" s="118" t="s">
        <v>168</v>
      </c>
      <c r="D15" s="118">
        <v>3</v>
      </c>
      <c r="E15" s="118" t="s">
        <v>29</v>
      </c>
      <c r="F15" s="63">
        <v>0.19</v>
      </c>
      <c r="G15" s="118">
        <v>19.171271999999998</v>
      </c>
      <c r="H15" s="118">
        <v>-155.90685099999999</v>
      </c>
      <c r="I15" s="118">
        <v>19.172432000000001</v>
      </c>
      <c r="J15" s="118">
        <v>-155.90848800000001</v>
      </c>
    </row>
    <row r="16" spans="1:10" ht="12.75" customHeight="1" x14ac:dyDescent="0.2">
      <c r="A16" s="118" t="s">
        <v>138</v>
      </c>
      <c r="B16" s="118" t="s">
        <v>157</v>
      </c>
      <c r="C16" s="118" t="s">
        <v>158</v>
      </c>
      <c r="D16" s="118">
        <v>2</v>
      </c>
      <c r="E16" s="118" t="s">
        <v>29</v>
      </c>
      <c r="F16" s="63">
        <v>0.14000000000000001</v>
      </c>
      <c r="G16" s="118">
        <v>19.379135999999999</v>
      </c>
      <c r="H16" s="118">
        <v>-155.896739</v>
      </c>
      <c r="I16" s="118">
        <v>19.379731</v>
      </c>
      <c r="J16" s="118">
        <v>-155.898796</v>
      </c>
    </row>
    <row r="17" spans="1:10" ht="12.75" customHeight="1" x14ac:dyDescent="0.2">
      <c r="A17" s="118" t="s">
        <v>138</v>
      </c>
      <c r="B17" s="118" t="s">
        <v>169</v>
      </c>
      <c r="C17" s="118" t="s">
        <v>170</v>
      </c>
      <c r="D17" s="118">
        <v>2</v>
      </c>
      <c r="E17" s="118" t="s">
        <v>29</v>
      </c>
      <c r="F17" s="63">
        <v>0.22</v>
      </c>
      <c r="G17" s="118">
        <v>19.725263000000002</v>
      </c>
      <c r="H17" s="118">
        <v>-155.06262799999999</v>
      </c>
      <c r="I17" s="118">
        <v>19.724734000000002</v>
      </c>
      <c r="J17" s="118">
        <v>-155.062499</v>
      </c>
    </row>
    <row r="18" spans="1:10" ht="12.75" customHeight="1" x14ac:dyDescent="0.2">
      <c r="A18" s="118" t="s">
        <v>138</v>
      </c>
      <c r="B18" s="118" t="s">
        <v>171</v>
      </c>
      <c r="C18" s="118" t="s">
        <v>172</v>
      </c>
      <c r="D18" s="118">
        <v>3</v>
      </c>
      <c r="E18" s="118" t="s">
        <v>29</v>
      </c>
      <c r="F18" s="63">
        <v>0</v>
      </c>
      <c r="G18" s="118">
        <v>19.457678000000001</v>
      </c>
      <c r="H18" s="118">
        <v>-154.84107800000001</v>
      </c>
      <c r="I18" s="118">
        <v>19.457425000000001</v>
      </c>
      <c r="J18" s="118">
        <v>-154.842581</v>
      </c>
    </row>
    <row r="19" spans="1:10" ht="12.75" customHeight="1" x14ac:dyDescent="0.2">
      <c r="A19" s="118" t="s">
        <v>138</v>
      </c>
      <c r="B19" s="118" t="s">
        <v>173</v>
      </c>
      <c r="C19" s="118" t="s">
        <v>174</v>
      </c>
      <c r="D19" s="118">
        <v>1</v>
      </c>
      <c r="E19" s="118" t="s">
        <v>29</v>
      </c>
      <c r="F19" s="63">
        <v>0.49</v>
      </c>
      <c r="G19" s="118">
        <v>19.734655</v>
      </c>
      <c r="H19" s="118">
        <v>-155.03123299999999</v>
      </c>
      <c r="I19" s="118">
        <v>19.734210999999998</v>
      </c>
      <c r="J19" s="118">
        <v>-155.02748</v>
      </c>
    </row>
    <row r="20" spans="1:10" ht="12.75" customHeight="1" x14ac:dyDescent="0.2">
      <c r="A20" s="118" t="s">
        <v>138</v>
      </c>
      <c r="B20" s="118" t="s">
        <v>175</v>
      </c>
      <c r="C20" s="118" t="s">
        <v>176</v>
      </c>
      <c r="D20" s="118">
        <v>3</v>
      </c>
      <c r="E20" s="118" t="s">
        <v>29</v>
      </c>
      <c r="F20" s="63">
        <v>0.17</v>
      </c>
      <c r="G20" s="118">
        <v>18.910993999999999</v>
      </c>
      <c r="H20" s="118">
        <v>-155.681319</v>
      </c>
      <c r="I20" s="118">
        <v>18.913484</v>
      </c>
      <c r="J20" s="118">
        <v>-155.682827</v>
      </c>
    </row>
    <row r="21" spans="1:10" ht="12.75" customHeight="1" x14ac:dyDescent="0.2">
      <c r="A21" s="118" t="s">
        <v>138</v>
      </c>
      <c r="B21" s="118" t="s">
        <v>179</v>
      </c>
      <c r="C21" s="118" t="s">
        <v>180</v>
      </c>
      <c r="D21" s="118">
        <v>1</v>
      </c>
      <c r="E21" s="118" t="s">
        <v>29</v>
      </c>
      <c r="F21" s="63">
        <v>0.15</v>
      </c>
      <c r="G21" s="118">
        <v>19.578779999999998</v>
      </c>
      <c r="H21" s="118">
        <v>-155.96733800000001</v>
      </c>
      <c r="I21" s="118">
        <v>19.580501999999999</v>
      </c>
      <c r="J21" s="118">
        <v>-155.966476</v>
      </c>
    </row>
    <row r="22" spans="1:10" ht="12.75" customHeight="1" x14ac:dyDescent="0.2">
      <c r="A22" s="118" t="s">
        <v>138</v>
      </c>
      <c r="B22" s="118" t="s">
        <v>181</v>
      </c>
      <c r="C22" s="118" t="s">
        <v>182</v>
      </c>
      <c r="D22" s="118">
        <v>1</v>
      </c>
      <c r="E22" s="118" t="s">
        <v>29</v>
      </c>
      <c r="F22" s="63">
        <v>0.28999999999999998</v>
      </c>
      <c r="G22" s="118">
        <v>19.638932</v>
      </c>
      <c r="H22" s="118">
        <v>-155.99710400000001</v>
      </c>
      <c r="I22" s="118">
        <v>19.639284</v>
      </c>
      <c r="J22" s="118">
        <v>-155.99477999999999</v>
      </c>
    </row>
    <row r="23" spans="1:10" ht="12.75" customHeight="1" x14ac:dyDescent="0.2">
      <c r="A23" s="118" t="s">
        <v>138</v>
      </c>
      <c r="B23" s="118" t="s">
        <v>183</v>
      </c>
      <c r="C23" s="118" t="s">
        <v>184</v>
      </c>
      <c r="D23" s="118">
        <v>3</v>
      </c>
      <c r="E23" s="118" t="s">
        <v>29</v>
      </c>
      <c r="F23" s="63">
        <v>0.25</v>
      </c>
      <c r="G23" s="118">
        <v>19.370549</v>
      </c>
      <c r="H23" s="118">
        <v>-155.89732599999999</v>
      </c>
      <c r="I23" s="118">
        <v>19.374493000000001</v>
      </c>
      <c r="J23" s="118">
        <v>-155.896444</v>
      </c>
    </row>
    <row r="24" spans="1:10" ht="12.75" customHeight="1" x14ac:dyDescent="0.2">
      <c r="A24" s="118" t="s">
        <v>138</v>
      </c>
      <c r="B24" s="118" t="s">
        <v>185</v>
      </c>
      <c r="C24" s="118" t="s">
        <v>186</v>
      </c>
      <c r="D24" s="118">
        <v>3</v>
      </c>
      <c r="E24" s="118" t="s">
        <v>29</v>
      </c>
      <c r="F24" s="63">
        <v>0.2</v>
      </c>
      <c r="G24" s="118">
        <v>19.357161999999999</v>
      </c>
      <c r="H24" s="118">
        <v>-154.967591</v>
      </c>
      <c r="I24" s="118">
        <v>19.354868</v>
      </c>
      <c r="J24" s="118">
        <v>-154.96937800000001</v>
      </c>
    </row>
    <row r="25" spans="1:10" ht="12.75" customHeight="1" x14ac:dyDescent="0.2">
      <c r="A25" s="118" t="s">
        <v>138</v>
      </c>
      <c r="B25" s="118" t="s">
        <v>187</v>
      </c>
      <c r="C25" s="118" t="s">
        <v>188</v>
      </c>
      <c r="D25" s="118">
        <v>1</v>
      </c>
      <c r="E25" s="118" t="s">
        <v>29</v>
      </c>
      <c r="F25" s="63">
        <v>0.19</v>
      </c>
      <c r="G25" s="118">
        <v>19.638522999999999</v>
      </c>
      <c r="H25" s="118">
        <v>-155.99694</v>
      </c>
      <c r="I25" s="118">
        <v>19.638932</v>
      </c>
      <c r="J25" s="118">
        <v>-155.99710400000001</v>
      </c>
    </row>
    <row r="26" spans="1:10" ht="12.75" customHeight="1" x14ac:dyDescent="0.2">
      <c r="A26" s="118" t="s">
        <v>138</v>
      </c>
      <c r="B26" s="118" t="s">
        <v>189</v>
      </c>
      <c r="C26" s="118" t="s">
        <v>190</v>
      </c>
      <c r="D26" s="118">
        <v>3</v>
      </c>
      <c r="E26" s="118" t="s">
        <v>29</v>
      </c>
      <c r="F26" s="63">
        <v>0.06</v>
      </c>
      <c r="G26" s="118">
        <v>19.602250999999999</v>
      </c>
      <c r="H26" s="118">
        <v>-155.97589300000001</v>
      </c>
      <c r="I26" s="118">
        <v>19.602473</v>
      </c>
      <c r="J26" s="118">
        <v>-155.97511499999999</v>
      </c>
    </row>
    <row r="27" spans="1:10" ht="12.75" customHeight="1" x14ac:dyDescent="0.2">
      <c r="A27" s="118" t="s">
        <v>138</v>
      </c>
      <c r="B27" s="118" t="s">
        <v>191</v>
      </c>
      <c r="C27" s="118" t="s">
        <v>192</v>
      </c>
      <c r="D27" s="118">
        <v>3</v>
      </c>
      <c r="E27" s="118" t="s">
        <v>29</v>
      </c>
      <c r="F27" s="63">
        <v>0.08</v>
      </c>
      <c r="G27" s="118">
        <v>20.202335999999999</v>
      </c>
      <c r="H27" s="118">
        <v>-155.902536</v>
      </c>
      <c r="I27" s="118">
        <v>20.204718</v>
      </c>
      <c r="J27" s="118">
        <v>-155.90157099999999</v>
      </c>
    </row>
    <row r="28" spans="1:10" ht="12.75" customHeight="1" x14ac:dyDescent="0.2">
      <c r="A28" s="118" t="s">
        <v>138</v>
      </c>
      <c r="B28" s="118" t="s">
        <v>193</v>
      </c>
      <c r="C28" s="118" t="s">
        <v>194</v>
      </c>
      <c r="D28" s="118">
        <v>2</v>
      </c>
      <c r="E28" s="118" t="s">
        <v>29</v>
      </c>
      <c r="F28" s="63">
        <v>0.17</v>
      </c>
      <c r="G28" s="118">
        <v>19.501017000000001</v>
      </c>
      <c r="H28" s="118">
        <v>-154.81504200000001</v>
      </c>
      <c r="I28" s="118">
        <v>19.501859</v>
      </c>
      <c r="J28" s="118">
        <v>-154.81662800000001</v>
      </c>
    </row>
    <row r="29" spans="1:10" ht="12.75" customHeight="1" x14ac:dyDescent="0.2">
      <c r="A29" s="118" t="s">
        <v>138</v>
      </c>
      <c r="B29" s="118" t="s">
        <v>195</v>
      </c>
      <c r="C29" s="118" t="s">
        <v>196</v>
      </c>
      <c r="D29" s="118">
        <v>2</v>
      </c>
      <c r="E29" s="118" t="s">
        <v>29</v>
      </c>
      <c r="F29" s="63">
        <v>0.56000000000000005</v>
      </c>
      <c r="G29" s="118">
        <v>19.488416000000001</v>
      </c>
      <c r="H29" s="118">
        <v>-154.819862</v>
      </c>
      <c r="I29" s="118">
        <v>19.489007999999998</v>
      </c>
      <c r="J29" s="118">
        <v>-154.82219499999999</v>
      </c>
    </row>
    <row r="30" spans="1:10" ht="12.75" customHeight="1" x14ac:dyDescent="0.2">
      <c r="A30" s="118" t="s">
        <v>138</v>
      </c>
      <c r="B30" s="118" t="s">
        <v>197</v>
      </c>
      <c r="C30" s="118" t="s">
        <v>198</v>
      </c>
      <c r="D30" s="118">
        <v>3</v>
      </c>
      <c r="E30" s="118" t="s">
        <v>29</v>
      </c>
      <c r="F30" s="63">
        <v>0.06</v>
      </c>
      <c r="G30" s="118">
        <v>19.142281000000001</v>
      </c>
      <c r="H30" s="118">
        <v>-155.91108500000001</v>
      </c>
      <c r="I30" s="118">
        <v>19.142800999999999</v>
      </c>
      <c r="J30" s="118">
        <v>-155.91089500000001</v>
      </c>
    </row>
    <row r="31" spans="1:10" ht="12.75" customHeight="1" x14ac:dyDescent="0.2">
      <c r="A31" s="118" t="s">
        <v>138</v>
      </c>
      <c r="B31" s="118" t="s">
        <v>199</v>
      </c>
      <c r="C31" s="118" t="s">
        <v>200</v>
      </c>
      <c r="D31" s="118">
        <v>2</v>
      </c>
      <c r="E31" s="118" t="s">
        <v>29</v>
      </c>
      <c r="F31" s="63">
        <v>0.26</v>
      </c>
      <c r="G31" s="118">
        <v>20.002707000000001</v>
      </c>
      <c r="H31" s="118">
        <v>-155.82628800000001</v>
      </c>
      <c r="I31" s="118">
        <v>20.006088999999999</v>
      </c>
      <c r="J31" s="118">
        <v>-155.825084</v>
      </c>
    </row>
    <row r="32" spans="1:10" ht="12.75" customHeight="1" x14ac:dyDescent="0.2">
      <c r="A32" s="118" t="s">
        <v>138</v>
      </c>
      <c r="B32" s="118" t="s">
        <v>177</v>
      </c>
      <c r="C32" s="118" t="s">
        <v>178</v>
      </c>
      <c r="D32" s="118">
        <v>3</v>
      </c>
      <c r="E32" s="118" t="s">
        <v>29</v>
      </c>
      <c r="F32" s="63">
        <v>0.8</v>
      </c>
      <c r="G32" s="118">
        <v>19.826611</v>
      </c>
      <c r="H32" s="118">
        <v>-155.99522200000001</v>
      </c>
      <c r="I32" s="118">
        <v>19.832138</v>
      </c>
      <c r="J32" s="118">
        <v>-155.985972</v>
      </c>
    </row>
    <row r="33" spans="1:10" ht="12.75" customHeight="1" x14ac:dyDescent="0.2">
      <c r="A33" s="118" t="s">
        <v>138</v>
      </c>
      <c r="B33" s="118" t="s">
        <v>201</v>
      </c>
      <c r="C33" s="118" t="s">
        <v>202</v>
      </c>
      <c r="D33" s="118">
        <v>3</v>
      </c>
      <c r="E33" s="118" t="s">
        <v>29</v>
      </c>
      <c r="F33" s="63">
        <v>0.12</v>
      </c>
      <c r="G33" s="118">
        <v>19.113586000000002</v>
      </c>
      <c r="H33" s="118">
        <v>-155.52447900000001</v>
      </c>
      <c r="I33" s="118">
        <v>19.112514999999998</v>
      </c>
      <c r="J33" s="118">
        <v>-155.525734</v>
      </c>
    </row>
    <row r="34" spans="1:10" ht="12.75" customHeight="1" x14ac:dyDescent="0.2">
      <c r="A34" s="161" t="s">
        <v>138</v>
      </c>
      <c r="B34" s="161" t="s">
        <v>203</v>
      </c>
      <c r="C34" s="161" t="s">
        <v>204</v>
      </c>
      <c r="D34" s="118">
        <v>2</v>
      </c>
      <c r="E34" s="161" t="s">
        <v>29</v>
      </c>
      <c r="F34" s="63">
        <v>0.31</v>
      </c>
      <c r="G34" s="161">
        <v>20.031238999999999</v>
      </c>
      <c r="H34" s="161">
        <v>-155.83031500000001</v>
      </c>
      <c r="I34" s="161">
        <v>20.032678000000001</v>
      </c>
      <c r="J34" s="161">
        <v>-155.826773</v>
      </c>
    </row>
    <row r="35" spans="1:10" ht="12.75" customHeight="1" x14ac:dyDescent="0.2">
      <c r="A35" s="118" t="s">
        <v>138</v>
      </c>
      <c r="B35" s="118" t="s">
        <v>207</v>
      </c>
      <c r="C35" s="118" t="s">
        <v>208</v>
      </c>
      <c r="D35" s="118">
        <v>2</v>
      </c>
      <c r="E35" s="118" t="s">
        <v>29</v>
      </c>
      <c r="F35" s="63">
        <v>0.57999999999999996</v>
      </c>
      <c r="G35" s="118">
        <v>19.559871000000001</v>
      </c>
      <c r="H35" s="118">
        <v>-155.96571700000001</v>
      </c>
      <c r="I35" s="118">
        <v>19.562346999999999</v>
      </c>
      <c r="J35" s="118">
        <v>-155.963009</v>
      </c>
    </row>
    <row r="36" spans="1:10" ht="12.75" customHeight="1" x14ac:dyDescent="0.2">
      <c r="A36" s="118" t="s">
        <v>138</v>
      </c>
      <c r="B36" s="118" t="s">
        <v>209</v>
      </c>
      <c r="C36" s="118" t="s">
        <v>210</v>
      </c>
      <c r="D36" s="118">
        <v>3</v>
      </c>
      <c r="E36" s="118" t="s">
        <v>29</v>
      </c>
      <c r="F36" s="63">
        <v>0.7</v>
      </c>
      <c r="G36" s="118">
        <v>19.379731</v>
      </c>
      <c r="H36" s="118">
        <v>-155.898796</v>
      </c>
      <c r="I36" s="118">
        <v>19.387352</v>
      </c>
      <c r="J36" s="118">
        <v>-155.90240499999999</v>
      </c>
    </row>
    <row r="37" spans="1:10" ht="12.75" customHeight="1" x14ac:dyDescent="0.2">
      <c r="A37" s="118" t="s">
        <v>138</v>
      </c>
      <c r="B37" s="118" t="s">
        <v>211</v>
      </c>
      <c r="C37" s="118" t="s">
        <v>212</v>
      </c>
      <c r="D37" s="118">
        <v>2</v>
      </c>
      <c r="E37" s="118" t="s">
        <v>29</v>
      </c>
      <c r="F37" s="63">
        <v>0.68</v>
      </c>
      <c r="G37" s="118">
        <v>19.732561</v>
      </c>
      <c r="H37" s="118">
        <v>-155.04901899999999</v>
      </c>
      <c r="I37" s="118">
        <v>19.733668999999999</v>
      </c>
      <c r="J37" s="118">
        <v>-155.044714</v>
      </c>
    </row>
    <row r="38" spans="1:10" ht="12.75" customHeight="1" x14ac:dyDescent="0.2">
      <c r="A38" s="118" t="s">
        <v>138</v>
      </c>
      <c r="B38" s="118" t="s">
        <v>213</v>
      </c>
      <c r="C38" s="118" t="s">
        <v>214</v>
      </c>
      <c r="D38" s="118">
        <v>3</v>
      </c>
      <c r="E38" s="118" t="s">
        <v>29</v>
      </c>
      <c r="F38" s="63">
        <v>0.6</v>
      </c>
      <c r="G38" s="118">
        <v>19.885729999999999</v>
      </c>
      <c r="H38" s="118">
        <v>-155.909142</v>
      </c>
      <c r="I38" s="118">
        <v>19.891916999999999</v>
      </c>
      <c r="J38" s="118">
        <v>-155.906226</v>
      </c>
    </row>
    <row r="39" spans="1:10" ht="12.75" customHeight="1" x14ac:dyDescent="0.2">
      <c r="A39" s="118" t="s">
        <v>138</v>
      </c>
      <c r="B39" s="118" t="s">
        <v>205</v>
      </c>
      <c r="C39" s="118" t="s">
        <v>206</v>
      </c>
      <c r="D39" s="118">
        <v>3</v>
      </c>
      <c r="E39" s="118" t="s">
        <v>29</v>
      </c>
      <c r="F39" s="63">
        <v>0.27</v>
      </c>
      <c r="G39" s="118">
        <v>19.459575999999998</v>
      </c>
      <c r="H39" s="118">
        <v>-155.926804</v>
      </c>
      <c r="I39" s="118">
        <v>19.460528</v>
      </c>
      <c r="J39" s="118">
        <v>-155.925195</v>
      </c>
    </row>
    <row r="40" spans="1:10" ht="12.75" customHeight="1" x14ac:dyDescent="0.2">
      <c r="A40" s="118" t="s">
        <v>138</v>
      </c>
      <c r="B40" s="118" t="s">
        <v>215</v>
      </c>
      <c r="C40" s="118" t="s">
        <v>216</v>
      </c>
      <c r="D40" s="118">
        <v>3</v>
      </c>
      <c r="E40" s="118" t="s">
        <v>29</v>
      </c>
      <c r="F40" s="63">
        <v>0.05</v>
      </c>
      <c r="G40" s="118">
        <v>19.395209999999999</v>
      </c>
      <c r="H40" s="118">
        <v>-154.928596</v>
      </c>
      <c r="I40" s="118">
        <v>19.394666999999998</v>
      </c>
      <c r="J40" s="118">
        <v>-154.92914099999999</v>
      </c>
    </row>
    <row r="41" spans="1:10" ht="12.75" customHeight="1" x14ac:dyDescent="0.2">
      <c r="A41" s="118" t="s">
        <v>138</v>
      </c>
      <c r="B41" s="118" t="s">
        <v>217</v>
      </c>
      <c r="C41" s="118" t="s">
        <v>218</v>
      </c>
      <c r="D41" s="118">
        <v>3</v>
      </c>
      <c r="E41" s="118" t="s">
        <v>29</v>
      </c>
      <c r="F41" s="63">
        <v>0.11</v>
      </c>
      <c r="G41" s="118">
        <v>20.227063000000001</v>
      </c>
      <c r="H41" s="118">
        <v>-155.748636</v>
      </c>
      <c r="I41" s="118">
        <v>20.226807999999998</v>
      </c>
      <c r="J41" s="118">
        <v>-155.747073</v>
      </c>
    </row>
    <row r="42" spans="1:10" ht="12.75" customHeight="1" x14ac:dyDescent="0.2">
      <c r="A42" s="118" t="s">
        <v>138</v>
      </c>
      <c r="B42" s="118" t="s">
        <v>913</v>
      </c>
      <c r="C42" s="118" t="s">
        <v>914</v>
      </c>
      <c r="D42" s="118">
        <v>3</v>
      </c>
      <c r="E42" s="118" t="s">
        <v>29</v>
      </c>
      <c r="F42" s="63">
        <v>0.18</v>
      </c>
      <c r="G42" s="118">
        <v>19.421554</v>
      </c>
      <c r="H42" s="118">
        <v>-155.911563</v>
      </c>
      <c r="I42" s="118">
        <v>19.421468999999998</v>
      </c>
      <c r="J42" s="118">
        <v>-155.91123200000001</v>
      </c>
    </row>
    <row r="43" spans="1:10" ht="12.75" customHeight="1" x14ac:dyDescent="0.2">
      <c r="A43" s="118" t="s">
        <v>138</v>
      </c>
      <c r="B43" s="118" t="s">
        <v>219</v>
      </c>
      <c r="C43" s="118" t="s">
        <v>220</v>
      </c>
      <c r="D43" s="118">
        <v>3</v>
      </c>
      <c r="E43" s="118" t="s">
        <v>29</v>
      </c>
      <c r="F43" s="63">
        <v>1.67</v>
      </c>
      <c r="G43" s="118">
        <v>19.850023</v>
      </c>
      <c r="H43" s="118">
        <v>-155.94107</v>
      </c>
      <c r="I43" s="118">
        <v>19.856698999999999</v>
      </c>
      <c r="J43" s="118">
        <v>-155.92036899999999</v>
      </c>
    </row>
    <row r="44" spans="1:10" ht="12.75" customHeight="1" x14ac:dyDescent="0.2">
      <c r="A44" s="118" t="s">
        <v>138</v>
      </c>
      <c r="B44" s="118" t="s">
        <v>221</v>
      </c>
      <c r="C44" s="118" t="s">
        <v>222</v>
      </c>
      <c r="D44" s="118">
        <v>3</v>
      </c>
      <c r="E44" s="118" t="s">
        <v>29</v>
      </c>
      <c r="F44" s="63">
        <v>0.11</v>
      </c>
      <c r="G44" s="118">
        <v>19.883229</v>
      </c>
      <c r="H44" s="118">
        <v>-155.119057</v>
      </c>
      <c r="I44" s="118">
        <v>19.882997</v>
      </c>
      <c r="J44" s="118">
        <v>-155.11873800000001</v>
      </c>
    </row>
    <row r="45" spans="1:10" ht="12.75" customHeight="1" x14ac:dyDescent="0.2">
      <c r="A45" s="118" t="s">
        <v>138</v>
      </c>
      <c r="B45" s="118" t="s">
        <v>223</v>
      </c>
      <c r="C45" s="118" t="s">
        <v>224</v>
      </c>
      <c r="D45" s="118">
        <v>3</v>
      </c>
      <c r="E45" s="118" t="s">
        <v>29</v>
      </c>
      <c r="F45" s="63">
        <v>0.47</v>
      </c>
      <c r="G45" s="118">
        <v>19.819385</v>
      </c>
      <c r="H45" s="118">
        <v>-156.001205</v>
      </c>
      <c r="I45" s="118">
        <v>19.821994</v>
      </c>
      <c r="J45" s="118">
        <v>-155.99693099999999</v>
      </c>
    </row>
    <row r="46" spans="1:10" ht="12.75" customHeight="1" x14ac:dyDescent="0.2">
      <c r="A46" s="118" t="s">
        <v>138</v>
      </c>
      <c r="B46" s="118" t="s">
        <v>225</v>
      </c>
      <c r="C46" s="118" t="s">
        <v>226</v>
      </c>
      <c r="D46" s="118">
        <v>3</v>
      </c>
      <c r="E46" s="118" t="s">
        <v>29</v>
      </c>
      <c r="F46" s="63">
        <v>0.42</v>
      </c>
      <c r="G46" s="118">
        <v>20.174026000000001</v>
      </c>
      <c r="H46" s="118">
        <v>-155.899767</v>
      </c>
      <c r="I46" s="118">
        <v>20.17933</v>
      </c>
      <c r="J46" s="118">
        <v>-155.901104</v>
      </c>
    </row>
    <row r="47" spans="1:10" ht="12.75" customHeight="1" x14ac:dyDescent="0.2">
      <c r="A47" s="118" t="s">
        <v>138</v>
      </c>
      <c r="B47" s="118" t="s">
        <v>227</v>
      </c>
      <c r="C47" s="118" t="s">
        <v>228</v>
      </c>
      <c r="D47" s="118">
        <v>3</v>
      </c>
      <c r="E47" s="118" t="s">
        <v>29</v>
      </c>
      <c r="F47" s="63">
        <v>0.24</v>
      </c>
      <c r="G47" s="118">
        <v>19.992135999999999</v>
      </c>
      <c r="H47" s="118">
        <v>-155.23996099999999</v>
      </c>
      <c r="I47" s="118">
        <v>19.989363000000001</v>
      </c>
      <c r="J47" s="118">
        <v>-155.24002999999999</v>
      </c>
    </row>
    <row r="48" spans="1:10" ht="12.75" customHeight="1" x14ac:dyDescent="0.2">
      <c r="A48" s="118" t="s">
        <v>138</v>
      </c>
      <c r="B48" s="118" t="s">
        <v>229</v>
      </c>
      <c r="C48" s="118" t="s">
        <v>230</v>
      </c>
      <c r="D48" s="118">
        <v>3</v>
      </c>
      <c r="E48" s="118" t="s">
        <v>29</v>
      </c>
      <c r="F48" s="63">
        <v>0.13</v>
      </c>
      <c r="G48" s="118">
        <v>19.735735999999999</v>
      </c>
      <c r="H48" s="118">
        <v>-155.010491</v>
      </c>
      <c r="I48" s="118">
        <v>19.735163</v>
      </c>
      <c r="J48" s="118">
        <v>-155.008925</v>
      </c>
    </row>
    <row r="49" spans="1:10" ht="12.75" customHeight="1" x14ac:dyDescent="0.2">
      <c r="A49" s="118" t="s">
        <v>138</v>
      </c>
      <c r="B49" s="118" t="s">
        <v>231</v>
      </c>
      <c r="C49" s="118" t="s">
        <v>232</v>
      </c>
      <c r="D49" s="118">
        <v>2</v>
      </c>
      <c r="E49" s="118" t="s">
        <v>29</v>
      </c>
      <c r="F49" s="63">
        <v>0.56999999999999995</v>
      </c>
      <c r="G49" s="118">
        <v>19.733211000000001</v>
      </c>
      <c r="H49" s="118">
        <v>-155.018</v>
      </c>
      <c r="I49" s="118">
        <v>19.736751999999999</v>
      </c>
      <c r="J49" s="118">
        <v>-155.01343</v>
      </c>
    </row>
    <row r="50" spans="1:10" ht="12.75" customHeight="1" x14ac:dyDescent="0.2">
      <c r="A50" s="118" t="s">
        <v>138</v>
      </c>
      <c r="B50" s="118" t="s">
        <v>233</v>
      </c>
      <c r="C50" s="118" t="s">
        <v>234</v>
      </c>
      <c r="D50" s="118">
        <v>3</v>
      </c>
      <c r="E50" s="118" t="s">
        <v>29</v>
      </c>
      <c r="F50" s="63">
        <v>0.24</v>
      </c>
      <c r="G50" s="118">
        <v>19.781362000000001</v>
      </c>
      <c r="H50" s="118">
        <v>-156.038543</v>
      </c>
      <c r="I50" s="118">
        <v>19.783653000000001</v>
      </c>
      <c r="J50" s="118">
        <v>-156.036531</v>
      </c>
    </row>
    <row r="51" spans="1:10" ht="12.75" customHeight="1" x14ac:dyDescent="0.2">
      <c r="A51" s="118" t="s">
        <v>138</v>
      </c>
      <c r="B51" s="118" t="s">
        <v>235</v>
      </c>
      <c r="C51" s="118" t="s">
        <v>236</v>
      </c>
      <c r="D51" s="118">
        <v>3</v>
      </c>
      <c r="E51" s="118" t="s">
        <v>29</v>
      </c>
      <c r="F51" s="63">
        <v>7.0000000000000007E-2</v>
      </c>
      <c r="G51" s="118">
        <v>20.183342</v>
      </c>
      <c r="H51" s="118">
        <v>-155.900825</v>
      </c>
      <c r="I51" s="118">
        <v>20.183868</v>
      </c>
      <c r="J51" s="118">
        <v>-155.90047999999999</v>
      </c>
    </row>
    <row r="52" spans="1:10" ht="12.75" customHeight="1" x14ac:dyDescent="0.2">
      <c r="A52" s="118" t="s">
        <v>138</v>
      </c>
      <c r="B52" s="118" t="s">
        <v>237</v>
      </c>
      <c r="C52" s="118" t="s">
        <v>238</v>
      </c>
      <c r="D52" s="118">
        <v>3</v>
      </c>
      <c r="E52" s="118" t="s">
        <v>29</v>
      </c>
      <c r="F52" s="63">
        <v>0.52</v>
      </c>
      <c r="G52" s="118">
        <v>19.790151000000002</v>
      </c>
      <c r="H52" s="118">
        <v>-156.03200799999999</v>
      </c>
      <c r="I52" s="118">
        <v>19.793541000000001</v>
      </c>
      <c r="J52" s="118">
        <v>-156.02575100000001</v>
      </c>
    </row>
    <row r="53" spans="1:10" ht="12.75" customHeight="1" x14ac:dyDescent="0.2">
      <c r="A53" s="118" t="s">
        <v>138</v>
      </c>
      <c r="B53" s="118" t="s">
        <v>239</v>
      </c>
      <c r="C53" s="118" t="s">
        <v>240</v>
      </c>
      <c r="D53" s="118">
        <v>3</v>
      </c>
      <c r="E53" s="118" t="s">
        <v>29</v>
      </c>
      <c r="F53" s="63">
        <v>0.04</v>
      </c>
      <c r="G53" s="118">
        <v>19.767721000000002</v>
      </c>
      <c r="H53" s="118">
        <v>-156.048889</v>
      </c>
      <c r="I53" s="118">
        <v>19.768228000000001</v>
      </c>
      <c r="J53" s="118">
        <v>-156.04898499999999</v>
      </c>
    </row>
    <row r="54" spans="1:10" ht="12.75" customHeight="1" x14ac:dyDescent="0.2">
      <c r="A54" s="118" t="s">
        <v>138</v>
      </c>
      <c r="B54" s="118" t="s">
        <v>241</v>
      </c>
      <c r="C54" s="118" t="s">
        <v>242</v>
      </c>
      <c r="D54" s="118">
        <v>3</v>
      </c>
      <c r="E54" s="118" t="s">
        <v>29</v>
      </c>
      <c r="F54" s="63">
        <v>0.09</v>
      </c>
      <c r="G54" s="118">
        <v>19.47129</v>
      </c>
      <c r="H54" s="118">
        <v>-155.92149800000001</v>
      </c>
      <c r="I54" s="118">
        <v>19.471145</v>
      </c>
      <c r="J54" s="118">
        <v>-155.92077</v>
      </c>
    </row>
    <row r="55" spans="1:10" ht="12.75" customHeight="1" x14ac:dyDescent="0.2">
      <c r="A55" s="118" t="s">
        <v>138</v>
      </c>
      <c r="B55" s="118" t="s">
        <v>243</v>
      </c>
      <c r="C55" s="118" t="s">
        <v>244</v>
      </c>
      <c r="D55" s="118">
        <v>2</v>
      </c>
      <c r="E55" s="118" t="s">
        <v>29</v>
      </c>
      <c r="F55" s="63">
        <v>0.35</v>
      </c>
      <c r="G55" s="118">
        <v>19.808641999999999</v>
      </c>
      <c r="H55" s="118">
        <v>-156.00870399999999</v>
      </c>
      <c r="I55" s="118">
        <v>19.812532999999998</v>
      </c>
      <c r="J55" s="118">
        <v>-156.00708499999999</v>
      </c>
    </row>
    <row r="56" spans="1:10" ht="12.75" customHeight="1" x14ac:dyDescent="0.2">
      <c r="A56" s="118" t="s">
        <v>138</v>
      </c>
      <c r="B56" s="118" t="s">
        <v>245</v>
      </c>
      <c r="C56" s="118" t="s">
        <v>246</v>
      </c>
      <c r="D56" s="118">
        <v>3</v>
      </c>
      <c r="E56" s="118" t="s">
        <v>29</v>
      </c>
      <c r="F56" s="63">
        <v>0.24</v>
      </c>
      <c r="G56" s="118">
        <v>19.076703999999999</v>
      </c>
      <c r="H56" s="118">
        <v>-155.900137</v>
      </c>
      <c r="I56" s="118">
        <v>19.078534000000001</v>
      </c>
      <c r="J56" s="118">
        <v>-155.903076</v>
      </c>
    </row>
    <row r="57" spans="1:10" ht="12.75" customHeight="1" x14ac:dyDescent="0.2">
      <c r="A57" s="118" t="s">
        <v>138</v>
      </c>
      <c r="B57" s="118" t="s">
        <v>249</v>
      </c>
      <c r="C57" s="118" t="s">
        <v>250</v>
      </c>
      <c r="D57" s="118">
        <v>2</v>
      </c>
      <c r="E57" s="118" t="s">
        <v>29</v>
      </c>
      <c r="F57" s="63">
        <v>1.34</v>
      </c>
      <c r="G57" s="118">
        <v>19.943152999999999</v>
      </c>
      <c r="H57" s="118">
        <v>-155.872793</v>
      </c>
      <c r="I57" s="118">
        <v>19.952766</v>
      </c>
      <c r="J57" s="118">
        <v>-155.86207400000001</v>
      </c>
    </row>
    <row r="58" spans="1:10" ht="12.75" customHeight="1" x14ac:dyDescent="0.2">
      <c r="A58" s="118" t="s">
        <v>138</v>
      </c>
      <c r="B58" s="118" t="s">
        <v>247</v>
      </c>
      <c r="C58" s="118" t="s">
        <v>248</v>
      </c>
      <c r="D58" s="118">
        <v>3</v>
      </c>
      <c r="E58" s="118" t="s">
        <v>29</v>
      </c>
      <c r="F58" s="63">
        <v>7.0000000000000007E-2</v>
      </c>
      <c r="G58" s="118">
        <v>20.015841999999999</v>
      </c>
      <c r="H58" s="118">
        <v>-155.82367600000001</v>
      </c>
      <c r="I58" s="118">
        <v>20.016712999999999</v>
      </c>
      <c r="J58" s="118">
        <v>-155.823117</v>
      </c>
    </row>
    <row r="59" spans="1:10" ht="12.75" customHeight="1" x14ac:dyDescent="0.2">
      <c r="A59" s="118" t="s">
        <v>138</v>
      </c>
      <c r="B59" s="118" t="s">
        <v>251</v>
      </c>
      <c r="C59" s="118" t="s">
        <v>252</v>
      </c>
      <c r="D59" s="118">
        <v>2</v>
      </c>
      <c r="E59" s="118" t="s">
        <v>29</v>
      </c>
      <c r="F59" s="63">
        <v>0.1</v>
      </c>
      <c r="G59" s="118">
        <v>19.182027000000001</v>
      </c>
      <c r="H59" s="118">
        <v>-155.90783300000001</v>
      </c>
      <c r="I59" s="118">
        <v>19.182490999999999</v>
      </c>
      <c r="J59" s="118">
        <v>-155.90776600000001</v>
      </c>
    </row>
    <row r="60" spans="1:10" ht="12.75" customHeight="1" x14ac:dyDescent="0.2">
      <c r="A60" s="118" t="s">
        <v>138</v>
      </c>
      <c r="B60" s="118" t="s">
        <v>253</v>
      </c>
      <c r="C60" s="118" t="s">
        <v>254</v>
      </c>
      <c r="D60" s="118">
        <v>3</v>
      </c>
      <c r="E60" s="118" t="s">
        <v>29</v>
      </c>
      <c r="F60" s="63">
        <v>0.14000000000000001</v>
      </c>
      <c r="G60" s="118">
        <v>19.470299000000001</v>
      </c>
      <c r="H60" s="118">
        <v>-155.92229699999999</v>
      </c>
      <c r="I60" s="118">
        <v>19.47129</v>
      </c>
      <c r="J60" s="118">
        <v>-155.92149800000001</v>
      </c>
    </row>
    <row r="61" spans="1:10" ht="12.75" customHeight="1" x14ac:dyDescent="0.2">
      <c r="A61" s="118" t="s">
        <v>138</v>
      </c>
      <c r="B61" s="118" t="s">
        <v>255</v>
      </c>
      <c r="C61" s="118" t="s">
        <v>256</v>
      </c>
      <c r="D61" s="118">
        <v>3</v>
      </c>
      <c r="E61" s="118" t="s">
        <v>29</v>
      </c>
      <c r="F61" s="63">
        <v>0.4</v>
      </c>
      <c r="G61" s="118">
        <v>19.129079000000001</v>
      </c>
      <c r="H61" s="118">
        <v>-155.51016100000001</v>
      </c>
      <c r="I61" s="118">
        <v>19.127666999999999</v>
      </c>
      <c r="J61" s="118">
        <v>-155.510864</v>
      </c>
    </row>
    <row r="62" spans="1:10" ht="12.75" customHeight="1" x14ac:dyDescent="0.2">
      <c r="A62" s="118" t="s">
        <v>138</v>
      </c>
      <c r="B62" s="118" t="s">
        <v>257</v>
      </c>
      <c r="C62" s="118" t="s">
        <v>258</v>
      </c>
      <c r="D62" s="118">
        <v>2</v>
      </c>
      <c r="E62" s="118" t="s">
        <v>29</v>
      </c>
      <c r="F62" s="63">
        <v>0.09</v>
      </c>
      <c r="G62" s="118">
        <v>20.023101</v>
      </c>
      <c r="H62" s="118">
        <v>-155.822407</v>
      </c>
      <c r="I62" s="118">
        <v>20.02422</v>
      </c>
      <c r="J62" s="118">
        <v>-155.82283799999999</v>
      </c>
    </row>
    <row r="63" spans="1:10" ht="12.75" customHeight="1" x14ac:dyDescent="0.2">
      <c r="A63" s="118" t="s">
        <v>138</v>
      </c>
      <c r="B63" s="118" t="s">
        <v>259</v>
      </c>
      <c r="C63" s="118" t="s">
        <v>260</v>
      </c>
      <c r="D63" s="118">
        <v>3</v>
      </c>
      <c r="E63" s="118" t="s">
        <v>29</v>
      </c>
      <c r="F63" s="63">
        <v>1.55</v>
      </c>
      <c r="G63" s="118">
        <v>19.637104000000001</v>
      </c>
      <c r="H63" s="118">
        <v>-156.00128699999999</v>
      </c>
      <c r="I63" s="118">
        <v>19.647807</v>
      </c>
      <c r="J63" s="118">
        <v>-156.01993999999999</v>
      </c>
    </row>
    <row r="64" spans="1:10" ht="12.75" customHeight="1" x14ac:dyDescent="0.2">
      <c r="A64" s="118" t="s">
        <v>138</v>
      </c>
      <c r="B64" s="118" t="s">
        <v>261</v>
      </c>
      <c r="C64" s="118" t="s">
        <v>262</v>
      </c>
      <c r="D64" s="118">
        <v>1</v>
      </c>
      <c r="E64" s="118" t="s">
        <v>29</v>
      </c>
      <c r="F64" s="63">
        <v>0.94</v>
      </c>
      <c r="G64" s="118">
        <v>19.736661000000002</v>
      </c>
      <c r="H64" s="118">
        <v>-155.04300499999999</v>
      </c>
      <c r="I64" s="118">
        <v>19.737925000000001</v>
      </c>
      <c r="J64" s="118">
        <v>-155.03688</v>
      </c>
    </row>
    <row r="65" spans="1:10" ht="12.75" customHeight="1" x14ac:dyDescent="0.2">
      <c r="A65" s="118" t="s">
        <v>138</v>
      </c>
      <c r="B65" s="118" t="s">
        <v>263</v>
      </c>
      <c r="C65" s="118" t="s">
        <v>264</v>
      </c>
      <c r="D65" s="118">
        <v>3</v>
      </c>
      <c r="E65" s="118" t="s">
        <v>29</v>
      </c>
      <c r="F65" s="63">
        <v>0.01</v>
      </c>
      <c r="G65" s="118">
        <v>19.596278999999999</v>
      </c>
      <c r="H65" s="118">
        <v>-155.97333699999999</v>
      </c>
      <c r="I65" s="118">
        <v>19.596335</v>
      </c>
      <c r="J65" s="118">
        <v>-155.97347600000001</v>
      </c>
    </row>
    <row r="66" spans="1:10" ht="12.75" customHeight="1" x14ac:dyDescent="0.2">
      <c r="A66" s="118" t="s">
        <v>138</v>
      </c>
      <c r="B66" s="118" t="s">
        <v>265</v>
      </c>
      <c r="C66" s="118" t="s">
        <v>266</v>
      </c>
      <c r="D66" s="118">
        <v>2</v>
      </c>
      <c r="E66" s="118" t="s">
        <v>29</v>
      </c>
      <c r="F66" s="63">
        <v>0.17</v>
      </c>
      <c r="G66" s="118">
        <v>20.027401999999999</v>
      </c>
      <c r="H66" s="118">
        <v>-155.82310000000001</v>
      </c>
      <c r="I66" s="118">
        <v>20.027428</v>
      </c>
      <c r="J66" s="118">
        <v>-155.825096</v>
      </c>
    </row>
    <row r="67" spans="1:10" ht="12.75" customHeight="1" x14ac:dyDescent="0.2">
      <c r="A67" s="118" t="s">
        <v>138</v>
      </c>
      <c r="B67" s="118" t="s">
        <v>267</v>
      </c>
      <c r="C67" s="118" t="s">
        <v>268</v>
      </c>
      <c r="D67" s="118">
        <v>2</v>
      </c>
      <c r="E67" s="118" t="s">
        <v>29</v>
      </c>
      <c r="F67" s="63">
        <v>0.19</v>
      </c>
      <c r="G67" s="118">
        <v>19.694324000000002</v>
      </c>
      <c r="H67" s="118">
        <v>-156.044939</v>
      </c>
      <c r="I67" s="118">
        <v>19.696608999999999</v>
      </c>
      <c r="J67" s="118">
        <v>-156.04610700000001</v>
      </c>
    </row>
    <row r="68" spans="1:10" ht="12.75" customHeight="1" x14ac:dyDescent="0.2">
      <c r="A68" s="118" t="s">
        <v>138</v>
      </c>
      <c r="B68" s="118" t="s">
        <v>269</v>
      </c>
      <c r="C68" s="118" t="s">
        <v>270</v>
      </c>
      <c r="D68" s="118">
        <v>2</v>
      </c>
      <c r="E68" s="118" t="s">
        <v>29</v>
      </c>
      <c r="F68" s="63">
        <v>0.22</v>
      </c>
      <c r="G68" s="118">
        <v>19.457425000000001</v>
      </c>
      <c r="H68" s="118">
        <v>-154.842581</v>
      </c>
      <c r="I68" s="118">
        <v>19.455978000000002</v>
      </c>
      <c r="J68" s="118">
        <v>-154.84463199999999</v>
      </c>
    </row>
    <row r="69" spans="1:10" ht="12.75" customHeight="1" x14ac:dyDescent="0.2">
      <c r="A69" s="118" t="s">
        <v>138</v>
      </c>
      <c r="B69" s="118" t="s">
        <v>271</v>
      </c>
      <c r="C69" s="118" t="s">
        <v>272</v>
      </c>
      <c r="D69" s="118">
        <v>3</v>
      </c>
      <c r="E69" s="118" t="s">
        <v>29</v>
      </c>
      <c r="F69" s="63">
        <v>0.13</v>
      </c>
      <c r="G69" s="118">
        <v>19.009416000000002</v>
      </c>
      <c r="H69" s="118">
        <v>-155.79739900000001</v>
      </c>
      <c r="I69" s="118">
        <v>19.010359999999999</v>
      </c>
      <c r="J69" s="118">
        <v>-155.799645</v>
      </c>
    </row>
    <row r="70" spans="1:10" ht="12.75" customHeight="1" x14ac:dyDescent="0.2">
      <c r="A70" s="118" t="s">
        <v>138</v>
      </c>
      <c r="B70" s="118" t="s">
        <v>273</v>
      </c>
      <c r="C70" s="118" t="s">
        <v>274</v>
      </c>
      <c r="D70" s="118">
        <v>3</v>
      </c>
      <c r="E70" s="118" t="s">
        <v>29</v>
      </c>
      <c r="F70" s="63">
        <v>0.4</v>
      </c>
      <c r="G70" s="118">
        <v>20.204833000000001</v>
      </c>
      <c r="H70" s="118">
        <v>-155.731134</v>
      </c>
      <c r="I70" s="118">
        <v>20.201142000000001</v>
      </c>
      <c r="J70" s="118">
        <v>-155.72725399999999</v>
      </c>
    </row>
    <row r="71" spans="1:10" ht="12.75" customHeight="1" x14ac:dyDescent="0.2">
      <c r="A71" s="118" t="s">
        <v>138</v>
      </c>
      <c r="B71" s="118" t="s">
        <v>277</v>
      </c>
      <c r="C71" s="118" t="s">
        <v>278</v>
      </c>
      <c r="D71" s="118">
        <v>1</v>
      </c>
      <c r="E71" s="118" t="s">
        <v>29</v>
      </c>
      <c r="F71" s="63">
        <v>1.5</v>
      </c>
      <c r="G71" s="118">
        <v>19.956665999999998</v>
      </c>
      <c r="H71" s="118">
        <v>-155.8595</v>
      </c>
      <c r="I71" s="118">
        <v>19.97467</v>
      </c>
      <c r="J71" s="118">
        <v>-155.831548</v>
      </c>
    </row>
    <row r="72" spans="1:10" ht="12.75" customHeight="1" x14ac:dyDescent="0.2">
      <c r="A72" s="118" t="s">
        <v>138</v>
      </c>
      <c r="B72" s="118" t="s">
        <v>279</v>
      </c>
      <c r="C72" s="118" t="s">
        <v>280</v>
      </c>
      <c r="D72" s="118">
        <v>3</v>
      </c>
      <c r="E72" s="118" t="s">
        <v>29</v>
      </c>
      <c r="F72" s="63">
        <v>0.56000000000000005</v>
      </c>
      <c r="G72" s="118">
        <v>19.891916999999999</v>
      </c>
      <c r="H72" s="118">
        <v>-155.906226</v>
      </c>
      <c r="I72" s="118">
        <v>19.89716</v>
      </c>
      <c r="J72" s="118">
        <v>-155.90665799999999</v>
      </c>
    </row>
    <row r="73" spans="1:10" ht="12.75" customHeight="1" x14ac:dyDescent="0.2">
      <c r="A73" s="118" t="s">
        <v>138</v>
      </c>
      <c r="B73" s="118" t="s">
        <v>281</v>
      </c>
      <c r="C73" s="118" t="s">
        <v>282</v>
      </c>
      <c r="D73" s="118">
        <v>3</v>
      </c>
      <c r="E73" s="118" t="s">
        <v>29</v>
      </c>
      <c r="F73" s="63">
        <v>0.19</v>
      </c>
      <c r="G73" s="118">
        <v>19.136377</v>
      </c>
      <c r="H73" s="118">
        <v>-155.50353999999999</v>
      </c>
      <c r="I73" s="118">
        <v>19.13449</v>
      </c>
      <c r="J73" s="118">
        <v>-155.505133</v>
      </c>
    </row>
    <row r="74" spans="1:10" ht="12.75" customHeight="1" x14ac:dyDescent="0.2">
      <c r="A74" s="118" t="s">
        <v>138</v>
      </c>
      <c r="B74" s="118" t="s">
        <v>275</v>
      </c>
      <c r="C74" s="118" t="s">
        <v>276</v>
      </c>
      <c r="D74" s="118">
        <v>3</v>
      </c>
      <c r="E74" s="118" t="s">
        <v>29</v>
      </c>
      <c r="F74" s="63">
        <v>0.02</v>
      </c>
      <c r="G74" s="118">
        <v>19.421554</v>
      </c>
      <c r="H74" s="118">
        <v>-155.911563</v>
      </c>
      <c r="I74" s="118">
        <v>19.421468999999998</v>
      </c>
      <c r="J74" s="118">
        <v>-155.91123200000001</v>
      </c>
    </row>
    <row r="75" spans="1:10" ht="12.75" customHeight="1" x14ac:dyDescent="0.2">
      <c r="A75" s="118" t="s">
        <v>138</v>
      </c>
      <c r="B75" s="118" t="s">
        <v>283</v>
      </c>
      <c r="C75" s="118" t="s">
        <v>284</v>
      </c>
      <c r="D75" s="118">
        <v>3</v>
      </c>
      <c r="E75" s="118" t="s">
        <v>29</v>
      </c>
      <c r="F75" s="63">
        <v>0.2</v>
      </c>
      <c r="G75" s="118">
        <v>19.731241000000001</v>
      </c>
      <c r="H75" s="118">
        <v>-155.053214</v>
      </c>
      <c r="I75" s="118">
        <v>19.732679999999998</v>
      </c>
      <c r="J75" s="118">
        <v>-155.05176599999999</v>
      </c>
    </row>
    <row r="76" spans="1:10" ht="12.75" customHeight="1" x14ac:dyDescent="0.2">
      <c r="A76" s="118" t="s">
        <v>138</v>
      </c>
      <c r="B76" s="118" t="s">
        <v>285</v>
      </c>
      <c r="C76" s="118" t="s">
        <v>286</v>
      </c>
      <c r="D76" s="118">
        <v>3</v>
      </c>
      <c r="E76" s="118" t="s">
        <v>29</v>
      </c>
      <c r="F76" s="63">
        <v>0.16</v>
      </c>
      <c r="G76" s="118">
        <v>19.732679999999998</v>
      </c>
      <c r="H76" s="118">
        <v>-155.05176599999999</v>
      </c>
      <c r="I76" s="118">
        <v>19.725263000000002</v>
      </c>
      <c r="J76" s="118">
        <v>-155.06262799999999</v>
      </c>
    </row>
    <row r="77" spans="1:10" ht="12.75" customHeight="1" x14ac:dyDescent="0.2">
      <c r="A77" s="118" t="s">
        <v>138</v>
      </c>
      <c r="B77" s="118" t="s">
        <v>287</v>
      </c>
      <c r="C77" s="118" t="s">
        <v>288</v>
      </c>
      <c r="D77" s="118">
        <v>3</v>
      </c>
      <c r="E77" s="118" t="s">
        <v>29</v>
      </c>
      <c r="F77" s="63">
        <v>0.23</v>
      </c>
      <c r="G77" s="118">
        <v>20.023102000000002</v>
      </c>
      <c r="H77" s="118">
        <v>-155.822408</v>
      </c>
      <c r="I77" s="118">
        <v>20.024221000000001</v>
      </c>
      <c r="J77" s="118">
        <v>-155.82283799999999</v>
      </c>
    </row>
    <row r="78" spans="1:10" ht="12.75" customHeight="1" x14ac:dyDescent="0.2">
      <c r="A78" s="118" t="s">
        <v>138</v>
      </c>
      <c r="B78" s="118" t="s">
        <v>289</v>
      </c>
      <c r="C78" s="118" t="s">
        <v>290</v>
      </c>
      <c r="D78" s="118">
        <v>3</v>
      </c>
      <c r="E78" s="118" t="s">
        <v>29</v>
      </c>
      <c r="F78" s="63">
        <v>0.4</v>
      </c>
      <c r="G78" s="118">
        <v>18.945806000000001</v>
      </c>
      <c r="H78" s="118">
        <v>-155.696392</v>
      </c>
      <c r="I78" s="118">
        <v>18.946885999999999</v>
      </c>
      <c r="J78" s="118">
        <v>-155.700478</v>
      </c>
    </row>
    <row r="79" spans="1:10" ht="12.75" customHeight="1" x14ac:dyDescent="0.2">
      <c r="A79" s="118" t="s">
        <v>138</v>
      </c>
      <c r="B79" s="118" t="s">
        <v>291</v>
      </c>
      <c r="C79" s="118" t="s">
        <v>292</v>
      </c>
      <c r="D79" s="118">
        <v>3</v>
      </c>
      <c r="E79" s="118" t="s">
        <v>29</v>
      </c>
      <c r="F79" s="63">
        <v>0.28000000000000003</v>
      </c>
      <c r="G79" s="118">
        <v>19.978783</v>
      </c>
      <c r="H79" s="118">
        <v>-155.82988800000001</v>
      </c>
      <c r="I79" s="118">
        <v>19.982333000000001</v>
      </c>
      <c r="J79" s="118">
        <v>-155.82844399999999</v>
      </c>
    </row>
    <row r="80" spans="1:10" ht="12.75" customHeight="1" x14ac:dyDescent="0.2">
      <c r="A80" s="118" t="s">
        <v>138</v>
      </c>
      <c r="B80" s="118" t="s">
        <v>293</v>
      </c>
      <c r="C80" s="118" t="s">
        <v>294</v>
      </c>
      <c r="D80" s="118">
        <v>3</v>
      </c>
      <c r="E80" s="118" t="s">
        <v>29</v>
      </c>
      <c r="F80" s="63">
        <v>0.84</v>
      </c>
      <c r="G80" s="118">
        <v>20.123913000000002</v>
      </c>
      <c r="H80" s="118">
        <v>-155.59840299999999</v>
      </c>
      <c r="I80" s="118">
        <v>20.118922000000001</v>
      </c>
      <c r="J80" s="118">
        <v>-155.587255</v>
      </c>
    </row>
    <row r="81" spans="1:10" ht="12.75" customHeight="1" x14ac:dyDescent="0.2">
      <c r="A81" s="118" t="s">
        <v>138</v>
      </c>
      <c r="B81" s="118" t="s">
        <v>295</v>
      </c>
      <c r="C81" s="118" t="s">
        <v>296</v>
      </c>
      <c r="D81" s="118">
        <v>2</v>
      </c>
      <c r="E81" s="118" t="s">
        <v>29</v>
      </c>
      <c r="F81" s="63">
        <v>0.2</v>
      </c>
      <c r="G81" s="118">
        <v>20.011889</v>
      </c>
      <c r="H81" s="118">
        <v>-155.82504399999999</v>
      </c>
      <c r="I81" s="118">
        <v>20.014405</v>
      </c>
      <c r="J81" s="118">
        <v>-155.82518999999999</v>
      </c>
    </row>
    <row r="82" spans="1:10" ht="12.75" customHeight="1" x14ac:dyDescent="0.2">
      <c r="A82" s="118" t="s">
        <v>138</v>
      </c>
      <c r="B82" s="118" t="s">
        <v>297</v>
      </c>
      <c r="C82" s="118" t="s">
        <v>298</v>
      </c>
      <c r="D82" s="118">
        <v>2</v>
      </c>
      <c r="E82" s="118" t="s">
        <v>29</v>
      </c>
      <c r="F82" s="63">
        <v>0.3</v>
      </c>
      <c r="G82" s="118">
        <v>19.716957000000001</v>
      </c>
      <c r="H82" s="118">
        <v>-156.05098599999999</v>
      </c>
      <c r="I82" s="118">
        <v>19.719418000000001</v>
      </c>
      <c r="J82" s="118">
        <v>-156.05407700000001</v>
      </c>
    </row>
    <row r="83" spans="1:10" ht="12.75" customHeight="1" x14ac:dyDescent="0.2">
      <c r="A83" s="118" t="s">
        <v>138</v>
      </c>
      <c r="B83" s="118" t="s">
        <v>299</v>
      </c>
      <c r="C83" s="118" t="s">
        <v>300</v>
      </c>
      <c r="D83" s="118">
        <v>2</v>
      </c>
      <c r="E83" s="118" t="s">
        <v>29</v>
      </c>
      <c r="F83" s="63">
        <v>7.0000000000000007E-2</v>
      </c>
      <c r="G83" s="118">
        <v>19.593917999999999</v>
      </c>
      <c r="H83" s="118">
        <v>-155.97172599999999</v>
      </c>
      <c r="I83" s="118">
        <v>19.594695999999999</v>
      </c>
      <c r="J83" s="118">
        <v>-155.972115</v>
      </c>
    </row>
    <row r="84" spans="1:10" ht="12.75" customHeight="1" x14ac:dyDescent="0.2">
      <c r="A84" s="128" t="s">
        <v>138</v>
      </c>
      <c r="B84" s="128" t="s">
        <v>301</v>
      </c>
      <c r="C84" s="128" t="s">
        <v>302</v>
      </c>
      <c r="D84" s="128">
        <v>3</v>
      </c>
      <c r="E84" s="128" t="s">
        <v>29</v>
      </c>
      <c r="F84" s="64">
        <v>0.18</v>
      </c>
      <c r="G84" s="128">
        <v>19.086196999999999</v>
      </c>
      <c r="H84" s="128">
        <v>-155.548484</v>
      </c>
      <c r="I84" s="128">
        <v>19.085204000000001</v>
      </c>
      <c r="J84" s="128">
        <v>-155.54972900000001</v>
      </c>
    </row>
    <row r="85" spans="1:10" ht="12.75" customHeight="1" x14ac:dyDescent="0.2">
      <c r="A85" s="25"/>
      <c r="B85" s="26">
        <f>COUNTA(B2:B84)</f>
        <v>83</v>
      </c>
      <c r="C85" s="25"/>
      <c r="D85" s="67"/>
      <c r="E85" s="25"/>
      <c r="F85" s="107">
        <f>SUM(F2:F84)</f>
        <v>28.72</v>
      </c>
      <c r="G85" s="25"/>
      <c r="H85" s="25"/>
      <c r="I85" s="25"/>
      <c r="J85" s="25"/>
    </row>
    <row r="86" spans="1:10" ht="12.75" customHeight="1" x14ac:dyDescent="0.2">
      <c r="A86" s="25"/>
      <c r="B86" s="25"/>
      <c r="C86" s="25"/>
      <c r="D86" s="47"/>
      <c r="E86" s="25"/>
      <c r="G86" s="25"/>
      <c r="H86" s="25"/>
      <c r="I86" s="25"/>
      <c r="J86" s="25"/>
    </row>
    <row r="87" spans="1:10" ht="12.75" customHeight="1" x14ac:dyDescent="0.2">
      <c r="A87" s="118" t="s">
        <v>303</v>
      </c>
      <c r="B87" s="118" t="s">
        <v>304</v>
      </c>
      <c r="C87" s="118" t="s">
        <v>305</v>
      </c>
      <c r="D87" s="118">
        <v>1</v>
      </c>
      <c r="E87" s="118" t="s">
        <v>29</v>
      </c>
      <c r="F87" s="63">
        <v>0.78</v>
      </c>
      <c r="G87" s="118">
        <v>21.285969999999999</v>
      </c>
      <c r="H87" s="118">
        <v>-157.846914</v>
      </c>
      <c r="I87" s="118">
        <v>21.291356</v>
      </c>
      <c r="J87" s="118">
        <v>-157.85548199999999</v>
      </c>
    </row>
    <row r="88" spans="1:10" ht="12.75" customHeight="1" x14ac:dyDescent="0.2">
      <c r="A88" s="118" t="s">
        <v>303</v>
      </c>
      <c r="B88" s="118" t="s">
        <v>306</v>
      </c>
      <c r="C88" s="118" t="s">
        <v>307</v>
      </c>
      <c r="D88" s="118">
        <v>3</v>
      </c>
      <c r="E88" s="118" t="s">
        <v>29</v>
      </c>
      <c r="F88" s="63">
        <v>0.16</v>
      </c>
      <c r="G88" s="118">
        <v>21.610485000000001</v>
      </c>
      <c r="H88" s="118">
        <v>-157.909458</v>
      </c>
      <c r="I88" s="118">
        <v>21.608478000000002</v>
      </c>
      <c r="J88" s="118">
        <v>-157.908716</v>
      </c>
    </row>
    <row r="89" spans="1:10" ht="12.75" customHeight="1" x14ac:dyDescent="0.2">
      <c r="A89" s="118" t="s">
        <v>303</v>
      </c>
      <c r="B89" s="118" t="s">
        <v>308</v>
      </c>
      <c r="C89" s="118" t="s">
        <v>309</v>
      </c>
      <c r="D89" s="118">
        <v>3</v>
      </c>
      <c r="E89" s="118" t="s">
        <v>29</v>
      </c>
      <c r="F89" s="63">
        <v>0.66</v>
      </c>
      <c r="G89" s="118">
        <v>21.658498000000002</v>
      </c>
      <c r="H89" s="118">
        <v>-158.05897899999999</v>
      </c>
      <c r="I89" s="118">
        <v>21.665132</v>
      </c>
      <c r="J89" s="118">
        <v>-158.051795</v>
      </c>
    </row>
    <row r="90" spans="1:10" ht="12.75" customHeight="1" x14ac:dyDescent="0.2">
      <c r="A90" s="118" t="s">
        <v>303</v>
      </c>
      <c r="B90" s="118" t="s">
        <v>310</v>
      </c>
      <c r="C90" s="118" t="s">
        <v>311</v>
      </c>
      <c r="D90" s="118">
        <v>3</v>
      </c>
      <c r="E90" s="118" t="s">
        <v>29</v>
      </c>
      <c r="F90" s="63">
        <v>0.21</v>
      </c>
      <c r="G90" s="118">
        <v>21.295112</v>
      </c>
      <c r="H90" s="118">
        <v>-158.10091199999999</v>
      </c>
      <c r="I90" s="118">
        <v>21.295688999999999</v>
      </c>
      <c r="J90" s="118">
        <v>-158.10395500000001</v>
      </c>
    </row>
    <row r="91" spans="1:10" ht="12.75" customHeight="1" x14ac:dyDescent="0.2">
      <c r="A91" s="118" t="s">
        <v>303</v>
      </c>
      <c r="B91" s="118" t="s">
        <v>909</v>
      </c>
      <c r="C91" s="118" t="s">
        <v>910</v>
      </c>
      <c r="D91" s="118">
        <v>1</v>
      </c>
      <c r="E91" s="118" t="s">
        <v>29</v>
      </c>
      <c r="F91" s="63">
        <v>0.83</v>
      </c>
      <c r="G91" s="118">
        <v>21.621424000000001</v>
      </c>
      <c r="H91" s="118">
        <v>-158.08273299999999</v>
      </c>
      <c r="I91" s="118">
        <v>21.628675000000001</v>
      </c>
      <c r="J91" s="118">
        <v>-158.07386700000001</v>
      </c>
    </row>
    <row r="92" spans="1:10" ht="12.75" customHeight="1" x14ac:dyDescent="0.2">
      <c r="A92" s="118" t="s">
        <v>303</v>
      </c>
      <c r="B92" s="118" t="s">
        <v>312</v>
      </c>
      <c r="C92" s="118" t="s">
        <v>313</v>
      </c>
      <c r="D92" s="118">
        <v>2</v>
      </c>
      <c r="E92" s="118" t="s">
        <v>29</v>
      </c>
      <c r="F92" s="63">
        <v>0.16</v>
      </c>
      <c r="G92" s="118">
        <v>21.255407000000002</v>
      </c>
      <c r="H92" s="118">
        <v>-157.81010800000001</v>
      </c>
      <c r="I92" s="118">
        <v>21.255953000000002</v>
      </c>
      <c r="J92" s="118">
        <v>-157.81250600000001</v>
      </c>
    </row>
    <row r="93" spans="1:10" ht="12.75" customHeight="1" x14ac:dyDescent="0.2">
      <c r="A93" s="118" t="s">
        <v>303</v>
      </c>
      <c r="B93" s="118" t="s">
        <v>314</v>
      </c>
      <c r="C93" s="118" t="s">
        <v>315</v>
      </c>
      <c r="D93" s="118">
        <v>3</v>
      </c>
      <c r="E93" s="118" t="s">
        <v>29</v>
      </c>
      <c r="F93" s="63">
        <v>7.0000000000000007E-2</v>
      </c>
      <c r="G93" s="118">
        <v>21.665132</v>
      </c>
      <c r="H93" s="118">
        <v>-158.051795</v>
      </c>
      <c r="I93" s="118">
        <v>21.665732999999999</v>
      </c>
      <c r="J93" s="118">
        <v>-158.05098699999999</v>
      </c>
    </row>
    <row r="94" spans="1:10" ht="12.75" customHeight="1" x14ac:dyDescent="0.2">
      <c r="A94" s="118" t="s">
        <v>303</v>
      </c>
      <c r="B94" s="118" t="s">
        <v>316</v>
      </c>
      <c r="C94" s="118" t="s">
        <v>317</v>
      </c>
      <c r="D94" s="118">
        <v>1</v>
      </c>
      <c r="E94" s="118" t="s">
        <v>29</v>
      </c>
      <c r="F94" s="63">
        <v>2.11</v>
      </c>
      <c r="G94" s="118">
        <v>21.313849000000001</v>
      </c>
      <c r="H94" s="118">
        <v>-157.99056400000001</v>
      </c>
      <c r="I94" s="118">
        <v>21.306190000000001</v>
      </c>
      <c r="J94" s="118">
        <v>-158.02194800000001</v>
      </c>
    </row>
    <row r="95" spans="1:10" ht="12.75" customHeight="1" x14ac:dyDescent="0.2">
      <c r="A95" s="118" t="s">
        <v>303</v>
      </c>
      <c r="B95" s="118" t="s">
        <v>318</v>
      </c>
      <c r="C95" s="118" t="s">
        <v>319</v>
      </c>
      <c r="D95" s="118">
        <v>2</v>
      </c>
      <c r="E95" s="118" t="s">
        <v>29</v>
      </c>
      <c r="F95" s="63">
        <v>0.4</v>
      </c>
      <c r="G95" s="118">
        <v>21.277515999999999</v>
      </c>
      <c r="H95" s="118">
        <v>-157.832716</v>
      </c>
      <c r="I95" s="118">
        <v>21.278120000000001</v>
      </c>
      <c r="J95" s="118">
        <v>-157.83412799999999</v>
      </c>
    </row>
    <row r="96" spans="1:10" ht="12.75" customHeight="1" x14ac:dyDescent="0.2">
      <c r="A96" s="118" t="s">
        <v>303</v>
      </c>
      <c r="B96" s="118" t="s">
        <v>320</v>
      </c>
      <c r="C96" s="118" t="s">
        <v>321</v>
      </c>
      <c r="D96" s="118">
        <v>2</v>
      </c>
      <c r="E96" s="118" t="s">
        <v>29</v>
      </c>
      <c r="F96" s="63">
        <v>0.25</v>
      </c>
      <c r="G96" s="118">
        <v>21.278120000000001</v>
      </c>
      <c r="H96" s="118">
        <v>-157.83412799999999</v>
      </c>
      <c r="I96" s="118">
        <v>21.280362</v>
      </c>
      <c r="J96" s="118">
        <v>-157.836973</v>
      </c>
    </row>
    <row r="97" spans="1:10" ht="12.75" customHeight="1" x14ac:dyDescent="0.2">
      <c r="A97" s="118" t="s">
        <v>303</v>
      </c>
      <c r="B97" s="118" t="s">
        <v>322</v>
      </c>
      <c r="C97" s="118" t="s">
        <v>323</v>
      </c>
      <c r="D97" s="118">
        <v>3</v>
      </c>
      <c r="E97" s="118" t="s">
        <v>29</v>
      </c>
      <c r="F97" s="63">
        <v>0.3</v>
      </c>
      <c r="G97" s="118">
        <v>21.445042999999998</v>
      </c>
      <c r="H97" s="118">
        <v>-157.73535799999999</v>
      </c>
      <c r="I97" s="118">
        <v>21.441420999999998</v>
      </c>
      <c r="J97" s="118">
        <v>-157.73670100000001</v>
      </c>
    </row>
    <row r="98" spans="1:10" ht="12.75" customHeight="1" x14ac:dyDescent="0.2">
      <c r="A98" s="118" t="s">
        <v>303</v>
      </c>
      <c r="B98" s="118" t="s">
        <v>324</v>
      </c>
      <c r="C98" s="118" t="s">
        <v>325</v>
      </c>
      <c r="D98" s="118">
        <v>3</v>
      </c>
      <c r="E98" s="118" t="s">
        <v>29</v>
      </c>
      <c r="F98" s="63">
        <v>0.25</v>
      </c>
      <c r="G98" s="118">
        <v>21.317231</v>
      </c>
      <c r="H98" s="118">
        <v>-157.95876899999999</v>
      </c>
      <c r="I98" s="118">
        <v>21.319009999999999</v>
      </c>
      <c r="J98" s="118">
        <v>-157.960106</v>
      </c>
    </row>
    <row r="99" spans="1:10" ht="12.75" customHeight="1" x14ac:dyDescent="0.2">
      <c r="A99" s="118" t="s">
        <v>303</v>
      </c>
      <c r="B99" s="118" t="s">
        <v>326</v>
      </c>
      <c r="C99" s="118" t="s">
        <v>327</v>
      </c>
      <c r="D99" s="118">
        <v>2</v>
      </c>
      <c r="E99" s="118" t="s">
        <v>29</v>
      </c>
      <c r="F99" s="63">
        <v>0.09</v>
      </c>
      <c r="G99" s="118">
        <v>21.277142999999999</v>
      </c>
      <c r="H99" s="118">
        <v>-157.83148600000001</v>
      </c>
      <c r="I99" s="118">
        <v>21.277515999999999</v>
      </c>
      <c r="J99" s="118">
        <v>-157.832716</v>
      </c>
    </row>
    <row r="100" spans="1:10" ht="12.75" customHeight="1" x14ac:dyDescent="0.2">
      <c r="A100" s="118" t="s">
        <v>303</v>
      </c>
      <c r="B100" s="118" t="s">
        <v>328</v>
      </c>
      <c r="C100" s="118" t="s">
        <v>329</v>
      </c>
      <c r="D100" s="118">
        <v>3</v>
      </c>
      <c r="E100" s="118" t="s">
        <v>29</v>
      </c>
      <c r="F100" s="63">
        <v>0.91</v>
      </c>
      <c r="G100" s="118">
        <v>21.589224000000002</v>
      </c>
      <c r="H100" s="118">
        <v>-158.11737400000001</v>
      </c>
      <c r="I100" s="118">
        <v>21.595167</v>
      </c>
      <c r="J100" s="118">
        <v>-158.10698300000001</v>
      </c>
    </row>
    <row r="101" spans="1:10" ht="12.75" customHeight="1" x14ac:dyDescent="0.2">
      <c r="A101" s="118" t="s">
        <v>303</v>
      </c>
      <c r="B101" s="118" t="s">
        <v>330</v>
      </c>
      <c r="C101" s="118" t="s">
        <v>331</v>
      </c>
      <c r="D101" s="118">
        <v>3</v>
      </c>
      <c r="E101" s="118" t="s">
        <v>29</v>
      </c>
      <c r="F101" s="63">
        <v>0.39</v>
      </c>
      <c r="G101" s="118">
        <v>21.595680000000002</v>
      </c>
      <c r="H101" s="118">
        <v>-158.10335699999999</v>
      </c>
      <c r="I101" s="118">
        <v>21.600401000000002</v>
      </c>
      <c r="J101" s="118">
        <v>-158.104703</v>
      </c>
    </row>
    <row r="102" spans="1:10" ht="12.75" customHeight="1" x14ac:dyDescent="0.2">
      <c r="A102" s="118" t="s">
        <v>303</v>
      </c>
      <c r="B102" s="118" t="s">
        <v>332</v>
      </c>
      <c r="C102" s="118" t="s">
        <v>333</v>
      </c>
      <c r="D102" s="118">
        <v>2</v>
      </c>
      <c r="E102" s="118" t="s">
        <v>29</v>
      </c>
      <c r="F102" s="63">
        <v>0.04</v>
      </c>
      <c r="G102" s="118">
        <v>21.281752999999998</v>
      </c>
      <c r="H102" s="118">
        <v>-157.67741799999999</v>
      </c>
      <c r="I102" s="118">
        <v>21.281507000000001</v>
      </c>
      <c r="J102" s="118">
        <v>-157.67757399999999</v>
      </c>
    </row>
    <row r="103" spans="1:10" ht="12.75" customHeight="1" x14ac:dyDescent="0.2">
      <c r="A103" s="118" t="s">
        <v>303</v>
      </c>
      <c r="B103" s="118" t="s">
        <v>334</v>
      </c>
      <c r="C103" s="118" t="s">
        <v>335</v>
      </c>
      <c r="D103" s="118">
        <v>3</v>
      </c>
      <c r="E103" s="118" t="s">
        <v>29</v>
      </c>
      <c r="F103" s="63">
        <v>1.39</v>
      </c>
      <c r="G103" s="118">
        <v>21.711825000000001</v>
      </c>
      <c r="H103" s="118">
        <v>-157.98396600000001</v>
      </c>
      <c r="I103" s="118">
        <v>21.708583000000001</v>
      </c>
      <c r="J103" s="118">
        <v>-157.96588199999999</v>
      </c>
    </row>
    <row r="104" spans="1:10" ht="12.75" customHeight="1" x14ac:dyDescent="0.2">
      <c r="A104" s="118" t="s">
        <v>303</v>
      </c>
      <c r="B104" s="118" t="s">
        <v>336</v>
      </c>
      <c r="C104" s="118" t="s">
        <v>337</v>
      </c>
      <c r="D104" s="118">
        <v>1</v>
      </c>
      <c r="E104" s="118" t="s">
        <v>29</v>
      </c>
      <c r="F104" s="63">
        <v>0.36</v>
      </c>
      <c r="G104" s="118">
        <v>21.272566999999999</v>
      </c>
      <c r="H104" s="118">
        <v>-157.695706</v>
      </c>
      <c r="I104" s="118">
        <v>21.267997999999999</v>
      </c>
      <c r="J104" s="118">
        <v>-157.69714200000001</v>
      </c>
    </row>
    <row r="105" spans="1:10" ht="12.75" customHeight="1" x14ac:dyDescent="0.2">
      <c r="A105" s="118" t="s">
        <v>303</v>
      </c>
      <c r="B105" s="118" t="s">
        <v>338</v>
      </c>
      <c r="C105" s="118" t="s">
        <v>339</v>
      </c>
      <c r="D105" s="118">
        <v>2</v>
      </c>
      <c r="E105" s="118" t="s">
        <v>29</v>
      </c>
      <c r="F105" s="63">
        <v>0.27</v>
      </c>
      <c r="G105" s="118">
        <v>21.613423999999998</v>
      </c>
      <c r="H105" s="118">
        <v>-157.91209799999999</v>
      </c>
      <c r="I105" s="118">
        <v>21.610485000000001</v>
      </c>
      <c r="J105" s="118">
        <v>-157.909458</v>
      </c>
    </row>
    <row r="106" spans="1:10" ht="12.75" customHeight="1" x14ac:dyDescent="0.2">
      <c r="A106" s="118" t="s">
        <v>303</v>
      </c>
      <c r="B106" s="118" t="s">
        <v>340</v>
      </c>
      <c r="C106" s="118" t="s">
        <v>341</v>
      </c>
      <c r="D106" s="118">
        <v>3</v>
      </c>
      <c r="E106" s="118" t="s">
        <v>29</v>
      </c>
      <c r="F106" s="63">
        <v>0.19</v>
      </c>
      <c r="G106" s="118">
        <v>21.356345000000001</v>
      </c>
      <c r="H106" s="118">
        <v>-158.130672</v>
      </c>
      <c r="I106" s="118">
        <v>21.357855000000001</v>
      </c>
      <c r="J106" s="118">
        <v>-158.131236</v>
      </c>
    </row>
    <row r="107" spans="1:10" ht="12.75" customHeight="1" x14ac:dyDescent="0.2">
      <c r="A107" s="118" t="s">
        <v>303</v>
      </c>
      <c r="B107" s="118" t="s">
        <v>342</v>
      </c>
      <c r="C107" s="118" t="s">
        <v>343</v>
      </c>
      <c r="D107" s="118">
        <v>3</v>
      </c>
      <c r="E107" s="118" t="s">
        <v>29</v>
      </c>
      <c r="F107" s="63">
        <v>0.15</v>
      </c>
      <c r="G107" s="118">
        <v>21.334036000000001</v>
      </c>
      <c r="H107" s="118">
        <v>-158.12392399999999</v>
      </c>
      <c r="I107" s="118">
        <v>21.335494000000001</v>
      </c>
      <c r="J107" s="118">
        <v>-158.12449899999999</v>
      </c>
    </row>
    <row r="108" spans="1:10" ht="12.75" customHeight="1" x14ac:dyDescent="0.2">
      <c r="A108" s="118" t="s">
        <v>303</v>
      </c>
      <c r="B108" s="118" t="s">
        <v>344</v>
      </c>
      <c r="C108" s="118" t="s">
        <v>345</v>
      </c>
      <c r="D108" s="118">
        <v>3</v>
      </c>
      <c r="E108" s="118" t="s">
        <v>29</v>
      </c>
      <c r="F108" s="63">
        <v>0.19</v>
      </c>
      <c r="G108" s="118">
        <v>21.336618999999999</v>
      </c>
      <c r="H108" s="118">
        <v>-158.124977</v>
      </c>
      <c r="I108" s="118">
        <v>21.338168</v>
      </c>
      <c r="J108" s="118">
        <v>-158.12600900000001</v>
      </c>
    </row>
    <row r="109" spans="1:10" ht="12.75" customHeight="1" x14ac:dyDescent="0.2">
      <c r="A109" s="118" t="s">
        <v>303</v>
      </c>
      <c r="B109" s="118" t="s">
        <v>346</v>
      </c>
      <c r="C109" s="118" t="s">
        <v>347</v>
      </c>
      <c r="D109" s="118">
        <v>3</v>
      </c>
      <c r="E109" s="118" t="s">
        <v>29</v>
      </c>
      <c r="F109" s="63">
        <v>0.18</v>
      </c>
      <c r="G109" s="118">
        <v>21.331057000000001</v>
      </c>
      <c r="H109" s="118">
        <v>-158.123154</v>
      </c>
      <c r="I109" s="118">
        <v>21.332604</v>
      </c>
      <c r="J109" s="118">
        <v>-158.123332</v>
      </c>
    </row>
    <row r="110" spans="1:10" ht="12.75" customHeight="1" x14ac:dyDescent="0.2">
      <c r="A110" s="118" t="s">
        <v>303</v>
      </c>
      <c r="B110" s="118" t="s">
        <v>348</v>
      </c>
      <c r="C110" s="118" t="s">
        <v>349</v>
      </c>
      <c r="D110" s="118">
        <v>3</v>
      </c>
      <c r="E110" s="118" t="s">
        <v>29</v>
      </c>
      <c r="F110" s="63">
        <v>0.17</v>
      </c>
      <c r="G110" s="118">
        <v>21.327500000000001</v>
      </c>
      <c r="H110" s="118">
        <v>-158.12262899999999</v>
      </c>
      <c r="I110" s="118">
        <v>21.328835999999999</v>
      </c>
      <c r="J110" s="118">
        <v>-158.12278599999999</v>
      </c>
    </row>
    <row r="111" spans="1:10" ht="12.75" customHeight="1" x14ac:dyDescent="0.2">
      <c r="A111" s="118" t="s">
        <v>303</v>
      </c>
      <c r="B111" s="118" t="s">
        <v>350</v>
      </c>
      <c r="C111" s="118" t="s">
        <v>351</v>
      </c>
      <c r="D111" s="118">
        <v>3</v>
      </c>
      <c r="E111" s="118" t="s">
        <v>29</v>
      </c>
      <c r="F111" s="63">
        <v>1.25</v>
      </c>
      <c r="G111" s="118">
        <v>21.314938999999999</v>
      </c>
      <c r="H111" s="118">
        <v>-157.985828</v>
      </c>
      <c r="I111" s="118">
        <v>21.323854000000001</v>
      </c>
      <c r="J111" s="118">
        <v>-157.970707</v>
      </c>
    </row>
    <row r="112" spans="1:10" ht="12.75" customHeight="1" x14ac:dyDescent="0.2">
      <c r="A112" s="118" t="s">
        <v>303</v>
      </c>
      <c r="B112" s="118" t="s">
        <v>352</v>
      </c>
      <c r="C112" s="118" t="s">
        <v>353</v>
      </c>
      <c r="D112" s="118">
        <v>2</v>
      </c>
      <c r="E112" s="118" t="s">
        <v>29</v>
      </c>
      <c r="F112" s="63">
        <v>0.14000000000000001</v>
      </c>
      <c r="G112" s="118">
        <v>21.550072</v>
      </c>
      <c r="H112" s="118">
        <v>-157.84672900000001</v>
      </c>
      <c r="I112" s="118">
        <v>21.548079000000001</v>
      </c>
      <c r="J112" s="118">
        <v>-157.84625199999999</v>
      </c>
    </row>
    <row r="113" spans="1:10" ht="12.75" customHeight="1" x14ac:dyDescent="0.2">
      <c r="A113" s="118" t="s">
        <v>303</v>
      </c>
      <c r="B113" s="118" t="s">
        <v>354</v>
      </c>
      <c r="C113" s="118" t="s">
        <v>355</v>
      </c>
      <c r="D113" s="118">
        <v>2</v>
      </c>
      <c r="E113" s="118" t="s">
        <v>29</v>
      </c>
      <c r="F113" s="63">
        <v>0.84</v>
      </c>
      <c r="G113" s="118">
        <v>21.255623</v>
      </c>
      <c r="H113" s="118">
        <v>-157.79126099999999</v>
      </c>
      <c r="I113" s="118">
        <v>21.255973000000001</v>
      </c>
      <c r="J113" s="118">
        <v>-157.80273099999999</v>
      </c>
    </row>
    <row r="114" spans="1:10" ht="12.75" customHeight="1" x14ac:dyDescent="0.2">
      <c r="A114" s="118" t="s">
        <v>303</v>
      </c>
      <c r="B114" s="118" t="s">
        <v>356</v>
      </c>
      <c r="C114" s="118" t="s">
        <v>357</v>
      </c>
      <c r="D114" s="118">
        <v>3</v>
      </c>
      <c r="E114" s="118" t="s">
        <v>29</v>
      </c>
      <c r="F114" s="63">
        <v>7.01</v>
      </c>
      <c r="G114" s="118">
        <v>21.554117000000002</v>
      </c>
      <c r="H114" s="118">
        <v>-158.24763799999999</v>
      </c>
      <c r="I114" s="118">
        <v>21.579152000000001</v>
      </c>
      <c r="J114" s="118">
        <v>-158.23062899999999</v>
      </c>
    </row>
    <row r="115" spans="1:10" ht="12.75" customHeight="1" x14ac:dyDescent="0.2">
      <c r="A115" s="118" t="s">
        <v>303</v>
      </c>
      <c r="B115" s="118" t="s">
        <v>358</v>
      </c>
      <c r="C115" s="118" t="s">
        <v>359</v>
      </c>
      <c r="D115" s="118">
        <v>3</v>
      </c>
      <c r="E115" s="118" t="s">
        <v>29</v>
      </c>
      <c r="F115" s="63">
        <v>0.75</v>
      </c>
      <c r="G115" s="118">
        <v>21.558878</v>
      </c>
      <c r="H115" s="118">
        <v>-157.87587500000001</v>
      </c>
      <c r="I115" s="118">
        <v>21.554597999999999</v>
      </c>
      <c r="J115" s="118">
        <v>-157.87078</v>
      </c>
    </row>
    <row r="116" spans="1:10" ht="12.75" customHeight="1" x14ac:dyDescent="0.2">
      <c r="A116" s="118" t="s">
        <v>303</v>
      </c>
      <c r="B116" s="118" t="s">
        <v>360</v>
      </c>
      <c r="C116" s="118" t="s">
        <v>361</v>
      </c>
      <c r="D116" s="118">
        <v>1</v>
      </c>
      <c r="E116" s="118" t="s">
        <v>29</v>
      </c>
      <c r="F116" s="63">
        <v>0.28999999999999998</v>
      </c>
      <c r="G116" s="118">
        <v>21.280707</v>
      </c>
      <c r="H116" s="118">
        <v>-157.83759800000001</v>
      </c>
      <c r="I116" s="118">
        <v>21.281632999999999</v>
      </c>
      <c r="J116" s="118">
        <v>-157.84108499999999</v>
      </c>
    </row>
    <row r="117" spans="1:10" ht="12.75" customHeight="1" x14ac:dyDescent="0.2">
      <c r="A117" s="118" t="s">
        <v>303</v>
      </c>
      <c r="B117" s="118" t="s">
        <v>362</v>
      </c>
      <c r="C117" s="118" t="s">
        <v>363</v>
      </c>
      <c r="D117" s="118">
        <v>2</v>
      </c>
      <c r="E117" s="118" t="s">
        <v>29</v>
      </c>
      <c r="F117" s="63">
        <v>0.15</v>
      </c>
      <c r="G117" s="118">
        <v>21.352515</v>
      </c>
      <c r="H117" s="118">
        <v>-158.130528</v>
      </c>
      <c r="I117" s="118">
        <v>21.354292999999998</v>
      </c>
      <c r="J117" s="118">
        <v>-158.13033300000001</v>
      </c>
    </row>
    <row r="118" spans="1:10" ht="12.75" customHeight="1" x14ac:dyDescent="0.2">
      <c r="A118" s="118" t="s">
        <v>303</v>
      </c>
      <c r="B118" s="118" t="s">
        <v>364</v>
      </c>
      <c r="C118" s="118" t="s">
        <v>365</v>
      </c>
      <c r="D118" s="118">
        <v>3</v>
      </c>
      <c r="E118" s="118" t="s">
        <v>29</v>
      </c>
      <c r="F118" s="63">
        <v>1.6</v>
      </c>
      <c r="G118" s="118">
        <v>21.686589000000001</v>
      </c>
      <c r="H118" s="118">
        <v>-157.944988</v>
      </c>
      <c r="I118" s="118">
        <v>21.672481000000001</v>
      </c>
      <c r="J118" s="118">
        <v>-157.93606700000001</v>
      </c>
    </row>
    <row r="119" spans="1:10" ht="12.75" customHeight="1" x14ac:dyDescent="0.2">
      <c r="A119" s="118" t="s">
        <v>303</v>
      </c>
      <c r="B119" s="118" t="s">
        <v>366</v>
      </c>
      <c r="C119" s="118" t="s">
        <v>367</v>
      </c>
      <c r="D119" s="118">
        <v>3</v>
      </c>
      <c r="E119" s="118" t="s">
        <v>29</v>
      </c>
      <c r="F119" s="63">
        <v>0.24</v>
      </c>
      <c r="G119" s="118">
        <v>21.582042000000001</v>
      </c>
      <c r="H119" s="118">
        <v>-158.11918600000001</v>
      </c>
      <c r="I119" s="118">
        <v>21.584150000000001</v>
      </c>
      <c r="J119" s="118">
        <v>-158.11638099999999</v>
      </c>
    </row>
    <row r="120" spans="1:10" ht="12.75" customHeight="1" x14ac:dyDescent="0.2">
      <c r="A120" s="165" t="s">
        <v>303</v>
      </c>
      <c r="B120" s="165" t="s">
        <v>368</v>
      </c>
      <c r="C120" s="165" t="s">
        <v>369</v>
      </c>
      <c r="D120" s="165">
        <v>3</v>
      </c>
      <c r="E120" s="165" t="s">
        <v>29</v>
      </c>
      <c r="F120" s="115">
        <v>1.1399999999999999</v>
      </c>
      <c r="G120" s="165">
        <v>21.706033999999999</v>
      </c>
      <c r="H120" s="165">
        <v>-157.99650700000001</v>
      </c>
      <c r="I120" s="165">
        <v>21.711825000000001</v>
      </c>
      <c r="J120" s="165">
        <v>-157.98396600000001</v>
      </c>
    </row>
    <row r="121" spans="1:10" ht="12.75" customHeight="1" x14ac:dyDescent="0.2">
      <c r="A121" s="165" t="s">
        <v>303</v>
      </c>
      <c r="B121" s="165" t="s">
        <v>945</v>
      </c>
      <c r="C121" s="115" t="s">
        <v>946</v>
      </c>
      <c r="D121" s="165">
        <v>1</v>
      </c>
      <c r="E121" s="165" t="s">
        <v>29</v>
      </c>
      <c r="F121" s="115">
        <v>0.57999999999999996</v>
      </c>
      <c r="G121" s="175">
        <v>21.398949999999999</v>
      </c>
      <c r="H121" s="175">
        <v>-157.72897399999999</v>
      </c>
      <c r="I121" s="175">
        <v>21.395959999999999</v>
      </c>
      <c r="J121" s="175">
        <v>-157.721045</v>
      </c>
    </row>
    <row r="122" spans="1:10" ht="12.75" customHeight="1" x14ac:dyDescent="0.2">
      <c r="A122" s="165" t="s">
        <v>303</v>
      </c>
      <c r="B122" s="165" t="s">
        <v>370</v>
      </c>
      <c r="C122" s="165" t="s">
        <v>371</v>
      </c>
      <c r="D122" s="165">
        <v>3</v>
      </c>
      <c r="E122" s="165" t="s">
        <v>29</v>
      </c>
      <c r="F122" s="115">
        <v>0.78</v>
      </c>
      <c r="G122" s="165">
        <v>21.405063999999999</v>
      </c>
      <c r="H122" s="165">
        <v>-157.73871199999999</v>
      </c>
      <c r="I122" s="165">
        <v>21.398951</v>
      </c>
      <c r="J122" s="165">
        <v>-157.72897399999999</v>
      </c>
    </row>
    <row r="123" spans="1:10" ht="12.75" customHeight="1" x14ac:dyDescent="0.2">
      <c r="A123" s="165" t="s">
        <v>303</v>
      </c>
      <c r="B123" s="165" t="s">
        <v>372</v>
      </c>
      <c r="C123" s="165" t="s">
        <v>373</v>
      </c>
      <c r="D123" s="165">
        <v>3</v>
      </c>
      <c r="E123" s="165" t="s">
        <v>29</v>
      </c>
      <c r="F123" s="115">
        <v>0.59</v>
      </c>
      <c r="G123" s="165">
        <v>21.333977000000001</v>
      </c>
      <c r="H123" s="165">
        <v>-157.694627</v>
      </c>
      <c r="I123" s="165">
        <v>21.326336999999999</v>
      </c>
      <c r="J123" s="165">
        <v>-157.68299400000001</v>
      </c>
    </row>
    <row r="124" spans="1:10" ht="12.75" customHeight="1" x14ac:dyDescent="0.2">
      <c r="A124" s="165" t="s">
        <v>303</v>
      </c>
      <c r="B124" s="165" t="s">
        <v>374</v>
      </c>
      <c r="C124" s="165" t="s">
        <v>375</v>
      </c>
      <c r="D124" s="165">
        <v>2</v>
      </c>
      <c r="E124" s="165" t="s">
        <v>29</v>
      </c>
      <c r="F124" s="115">
        <v>0.39</v>
      </c>
      <c r="G124" s="165">
        <v>21.62163</v>
      </c>
      <c r="H124" s="165">
        <v>-157.91468599999999</v>
      </c>
      <c r="I124" s="165">
        <v>21.617004999999999</v>
      </c>
      <c r="J124" s="165">
        <v>-157.91368900000001</v>
      </c>
    </row>
    <row r="125" spans="1:10" ht="12.75" customHeight="1" x14ac:dyDescent="0.2">
      <c r="A125" s="165" t="s">
        <v>303</v>
      </c>
      <c r="B125" s="165" t="s">
        <v>376</v>
      </c>
      <c r="C125" s="165" t="s">
        <v>377</v>
      </c>
      <c r="D125" s="165">
        <v>3</v>
      </c>
      <c r="E125" s="165" t="s">
        <v>29</v>
      </c>
      <c r="F125" s="115">
        <v>0.37</v>
      </c>
      <c r="G125" s="165">
        <v>21.291285999999999</v>
      </c>
      <c r="H125" s="165">
        <v>-157.86214000000001</v>
      </c>
      <c r="I125" s="165">
        <v>21.294457000000001</v>
      </c>
      <c r="J125" s="165">
        <v>-157.86653200000001</v>
      </c>
    </row>
    <row r="126" spans="1:10" ht="12.75" customHeight="1" x14ac:dyDescent="0.2">
      <c r="A126" s="165" t="s">
        <v>303</v>
      </c>
      <c r="B126" s="165" t="s">
        <v>378</v>
      </c>
      <c r="C126" s="165" t="s">
        <v>379</v>
      </c>
      <c r="D126" s="165">
        <v>2</v>
      </c>
      <c r="E126" s="165" t="s">
        <v>29</v>
      </c>
      <c r="F126" s="115">
        <v>0.22</v>
      </c>
      <c r="G126" s="165">
        <v>21.545719999999999</v>
      </c>
      <c r="H126" s="165">
        <v>-157.846135</v>
      </c>
      <c r="I126" s="165">
        <v>21.543407999999999</v>
      </c>
      <c r="J126" s="165">
        <v>-157.844379</v>
      </c>
    </row>
    <row r="127" spans="1:10" ht="12.75" customHeight="1" x14ac:dyDescent="0.2">
      <c r="A127" s="165" t="s">
        <v>303</v>
      </c>
      <c r="B127" s="48" t="s">
        <v>947</v>
      </c>
      <c r="C127" s="165" t="s">
        <v>948</v>
      </c>
      <c r="D127" s="165">
        <v>2</v>
      </c>
      <c r="E127" s="165" t="s">
        <v>29</v>
      </c>
      <c r="F127" s="115">
        <v>0.5</v>
      </c>
      <c r="G127" s="175">
        <v>21.411373999999999</v>
      </c>
      <c r="H127" s="175">
        <v>-157.74227200000001</v>
      </c>
      <c r="I127" s="175">
        <v>21.405063999999999</v>
      </c>
      <c r="J127" s="175">
        <v>-157.738711</v>
      </c>
    </row>
    <row r="128" spans="1:10" ht="12.75" customHeight="1" x14ac:dyDescent="0.2">
      <c r="A128" s="165" t="s">
        <v>303</v>
      </c>
      <c r="B128" s="165" t="s">
        <v>380</v>
      </c>
      <c r="C128" s="165" t="s">
        <v>381</v>
      </c>
      <c r="D128" s="165">
        <v>3</v>
      </c>
      <c r="E128" s="165" t="s">
        <v>29</v>
      </c>
      <c r="F128" s="115">
        <v>0.3</v>
      </c>
      <c r="G128" s="165">
        <v>21.293365999999999</v>
      </c>
      <c r="H128" s="165">
        <v>-157.65808200000001</v>
      </c>
      <c r="I128" s="165">
        <v>21.291523999999999</v>
      </c>
      <c r="J128" s="165">
        <v>-157.66196400000001</v>
      </c>
    </row>
    <row r="129" spans="1:10" ht="12.75" customHeight="1" x14ac:dyDescent="0.2">
      <c r="A129" s="118" t="s">
        <v>303</v>
      </c>
      <c r="B129" s="118" t="s">
        <v>382</v>
      </c>
      <c r="C129" s="118" t="s">
        <v>383</v>
      </c>
      <c r="D129" s="118">
        <v>3</v>
      </c>
      <c r="E129" s="118" t="s">
        <v>29</v>
      </c>
      <c r="F129" s="63">
        <v>0.28999999999999998</v>
      </c>
      <c r="G129" s="118">
        <v>21.256176</v>
      </c>
      <c r="H129" s="118">
        <v>-157.814841</v>
      </c>
      <c r="I129" s="118">
        <v>21.257722999999999</v>
      </c>
      <c r="J129" s="118">
        <v>-157.81886499999999</v>
      </c>
    </row>
    <row r="130" spans="1:10" ht="12.75" customHeight="1" x14ac:dyDescent="0.2">
      <c r="A130" s="118" t="s">
        <v>303</v>
      </c>
      <c r="B130" s="118" t="s">
        <v>384</v>
      </c>
      <c r="C130" s="118" t="s">
        <v>385</v>
      </c>
      <c r="D130" s="118">
        <v>2</v>
      </c>
      <c r="E130" s="118" t="s">
        <v>29</v>
      </c>
      <c r="F130" s="63">
        <v>1.08</v>
      </c>
      <c r="G130" s="118">
        <v>21.598006000000002</v>
      </c>
      <c r="H130" s="118">
        <v>-157.89666</v>
      </c>
      <c r="I130" s="118">
        <v>21.585875000000001</v>
      </c>
      <c r="J130" s="118">
        <v>-157.88737699999999</v>
      </c>
    </row>
    <row r="131" spans="1:10" ht="12.75" customHeight="1" x14ac:dyDescent="0.2">
      <c r="A131" s="118" t="s">
        <v>303</v>
      </c>
      <c r="B131" s="118" t="s">
        <v>388</v>
      </c>
      <c r="C131" s="118" t="s">
        <v>389</v>
      </c>
      <c r="D131" s="118">
        <v>3</v>
      </c>
      <c r="E131" s="118" t="s">
        <v>29</v>
      </c>
      <c r="F131" s="63">
        <v>17.489999999999998</v>
      </c>
      <c r="G131" s="118">
        <v>21.538312000000001</v>
      </c>
      <c r="H131" s="118">
        <v>-157.84081900000001</v>
      </c>
      <c r="I131" s="118">
        <v>21.535834000000001</v>
      </c>
      <c r="J131" s="118">
        <v>-157.839688</v>
      </c>
    </row>
    <row r="132" spans="1:10" ht="12.75" customHeight="1" x14ac:dyDescent="0.2">
      <c r="A132" s="118" t="s">
        <v>303</v>
      </c>
      <c r="B132" s="118" t="s">
        <v>386</v>
      </c>
      <c r="C132" s="118" t="s">
        <v>387</v>
      </c>
      <c r="D132" s="118">
        <v>2</v>
      </c>
      <c r="E132" s="118" t="s">
        <v>29</v>
      </c>
      <c r="F132" s="63">
        <v>0.19</v>
      </c>
      <c r="G132" s="118">
        <v>21.509689000000002</v>
      </c>
      <c r="H132" s="118">
        <v>-157.83560199999999</v>
      </c>
      <c r="I132" s="118">
        <v>21.445969000000002</v>
      </c>
      <c r="J132" s="118">
        <v>-157.77858800000001</v>
      </c>
    </row>
    <row r="133" spans="1:10" ht="12.75" customHeight="1" x14ac:dyDescent="0.2">
      <c r="A133" s="118" t="s">
        <v>303</v>
      </c>
      <c r="B133" s="118" t="s">
        <v>390</v>
      </c>
      <c r="C133" s="118" t="s">
        <v>391</v>
      </c>
      <c r="D133" s="118">
        <v>2</v>
      </c>
      <c r="E133" s="118" t="s">
        <v>29</v>
      </c>
      <c r="F133" s="63">
        <v>0.45</v>
      </c>
      <c r="G133" s="118">
        <v>21.265091999999999</v>
      </c>
      <c r="H133" s="118">
        <v>-157.82198700000001</v>
      </c>
      <c r="I133" s="118">
        <v>21.271332000000001</v>
      </c>
      <c r="J133" s="118">
        <v>-157.82321400000001</v>
      </c>
    </row>
    <row r="134" spans="1:10" ht="12.75" customHeight="1" x14ac:dyDescent="0.2">
      <c r="A134" s="118" t="s">
        <v>303</v>
      </c>
      <c r="B134" s="118" t="s">
        <v>392</v>
      </c>
      <c r="C134" s="118" t="s">
        <v>393</v>
      </c>
      <c r="D134" s="118">
        <v>3</v>
      </c>
      <c r="E134" s="118" t="s">
        <v>29</v>
      </c>
      <c r="F134" s="63">
        <v>0.3</v>
      </c>
      <c r="G134" s="118">
        <v>21.680952999999999</v>
      </c>
      <c r="H134" s="118">
        <v>-158.037789</v>
      </c>
      <c r="I134" s="118">
        <v>21.686544000000001</v>
      </c>
      <c r="J134" s="118">
        <v>-158.03052</v>
      </c>
    </row>
    <row r="135" spans="1:10" ht="12.75" customHeight="1" x14ac:dyDescent="0.2">
      <c r="A135" s="118" t="s">
        <v>303</v>
      </c>
      <c r="B135" s="118" t="s">
        <v>394</v>
      </c>
      <c r="C135" s="118" t="s">
        <v>395</v>
      </c>
      <c r="D135" s="118">
        <v>3</v>
      </c>
      <c r="E135" s="118" t="s">
        <v>29</v>
      </c>
      <c r="F135" s="63">
        <v>1.49</v>
      </c>
      <c r="G135" s="118">
        <v>21.322876000000001</v>
      </c>
      <c r="H135" s="118">
        <v>-157.67594800000001</v>
      </c>
      <c r="I135" s="118">
        <v>21.312197999999999</v>
      </c>
      <c r="J135" s="118">
        <v>-157.660574</v>
      </c>
    </row>
    <row r="136" spans="1:10" ht="12.75" customHeight="1" x14ac:dyDescent="0.2">
      <c r="A136" s="118" t="s">
        <v>303</v>
      </c>
      <c r="B136" s="118" t="s">
        <v>396</v>
      </c>
      <c r="C136" s="118" t="s">
        <v>397</v>
      </c>
      <c r="D136" s="118">
        <v>2</v>
      </c>
      <c r="E136" s="118" t="s">
        <v>29</v>
      </c>
      <c r="F136" s="63">
        <v>3.85</v>
      </c>
      <c r="G136" s="118">
        <v>21.602917000000001</v>
      </c>
      <c r="H136" s="118">
        <v>-158.10684699999999</v>
      </c>
      <c r="I136" s="118">
        <v>21.637764000000001</v>
      </c>
      <c r="J136" s="118">
        <v>-158.06855899999999</v>
      </c>
    </row>
    <row r="137" spans="1:10" ht="12.75" customHeight="1" x14ac:dyDescent="0.2">
      <c r="A137" s="118" t="s">
        <v>303</v>
      </c>
      <c r="B137" s="118" t="s">
        <v>398</v>
      </c>
      <c r="C137" s="118" t="s">
        <v>399</v>
      </c>
      <c r="D137" s="118">
        <v>2</v>
      </c>
      <c r="E137" s="118" t="s">
        <v>29</v>
      </c>
      <c r="F137" s="63">
        <v>0.81</v>
      </c>
      <c r="G137" s="118">
        <v>21.698155</v>
      </c>
      <c r="H137" s="118">
        <v>-158.01317399999999</v>
      </c>
      <c r="I137" s="118">
        <v>21.700661</v>
      </c>
      <c r="J137" s="118">
        <v>-158.009221</v>
      </c>
    </row>
    <row r="138" spans="1:10" ht="12.75" customHeight="1" x14ac:dyDescent="0.2">
      <c r="A138" s="118" t="s">
        <v>303</v>
      </c>
      <c r="B138" s="118" t="s">
        <v>402</v>
      </c>
      <c r="C138" s="118" t="s">
        <v>403</v>
      </c>
      <c r="D138" s="118">
        <v>3</v>
      </c>
      <c r="E138" s="118" t="s">
        <v>29</v>
      </c>
      <c r="F138" s="63">
        <v>0.17</v>
      </c>
      <c r="G138" s="118">
        <v>21.488129000000001</v>
      </c>
      <c r="H138" s="118">
        <v>-158.230433</v>
      </c>
      <c r="I138" s="118">
        <v>21.505388</v>
      </c>
      <c r="J138" s="118">
        <v>-158.22923800000001</v>
      </c>
    </row>
    <row r="139" spans="1:10" ht="12.75" customHeight="1" x14ac:dyDescent="0.2">
      <c r="A139" s="118" t="s">
        <v>303</v>
      </c>
      <c r="B139" s="118" t="s">
        <v>400</v>
      </c>
      <c r="C139" s="118" t="s">
        <v>401</v>
      </c>
      <c r="D139" s="118">
        <v>2</v>
      </c>
      <c r="E139" s="118" t="s">
        <v>29</v>
      </c>
      <c r="F139" s="63">
        <v>1.22</v>
      </c>
      <c r="G139" s="118">
        <v>21.330635999999998</v>
      </c>
      <c r="H139" s="118">
        <v>-157.89540199999999</v>
      </c>
      <c r="I139" s="118">
        <v>21.329411</v>
      </c>
      <c r="J139" s="118">
        <v>-157.89761300000001</v>
      </c>
    </row>
    <row r="140" spans="1:10" ht="12.75" customHeight="1" x14ac:dyDescent="0.2">
      <c r="A140" s="118" t="s">
        <v>303</v>
      </c>
      <c r="B140" s="118" t="s">
        <v>404</v>
      </c>
      <c r="C140" s="118" t="s">
        <v>405</v>
      </c>
      <c r="D140" s="118">
        <v>2</v>
      </c>
      <c r="E140" s="118" t="s">
        <v>29</v>
      </c>
      <c r="F140" s="63">
        <v>0.86</v>
      </c>
      <c r="G140" s="118">
        <v>21.630177</v>
      </c>
      <c r="H140" s="118">
        <v>-157.92102800000001</v>
      </c>
      <c r="I140" s="118">
        <v>21.62163</v>
      </c>
      <c r="J140" s="118">
        <v>-157.91468599999999</v>
      </c>
    </row>
    <row r="141" spans="1:10" ht="12.75" customHeight="1" x14ac:dyDescent="0.2">
      <c r="A141" s="118" t="s">
        <v>303</v>
      </c>
      <c r="B141" s="118" t="s">
        <v>406</v>
      </c>
      <c r="C141" s="118" t="s">
        <v>407</v>
      </c>
      <c r="D141" s="118">
        <v>1</v>
      </c>
      <c r="E141" s="118" t="s">
        <v>29</v>
      </c>
      <c r="F141" s="63">
        <v>1.1100000000000001</v>
      </c>
      <c r="G141" s="118">
        <v>21.517738000000001</v>
      </c>
      <c r="H141" s="118">
        <v>-157.835847</v>
      </c>
      <c r="I141" s="118">
        <v>21.508013999999999</v>
      </c>
      <c r="J141" s="118">
        <v>-157.842164</v>
      </c>
    </row>
    <row r="142" spans="1:10" ht="12.75" customHeight="1" x14ac:dyDescent="0.2">
      <c r="A142" s="118" t="s">
        <v>303</v>
      </c>
      <c r="B142" s="118" t="s">
        <v>408</v>
      </c>
      <c r="C142" s="118" t="s">
        <v>409</v>
      </c>
      <c r="D142" s="118">
        <v>3</v>
      </c>
      <c r="E142" s="118" t="s">
        <v>29</v>
      </c>
      <c r="F142" s="63">
        <v>0.16</v>
      </c>
      <c r="G142" s="118">
        <v>21.522480000000002</v>
      </c>
      <c r="H142" s="118">
        <v>-157.835149</v>
      </c>
      <c r="I142" s="118">
        <v>21.520315</v>
      </c>
      <c r="J142" s="118">
        <v>-157.83537799999999</v>
      </c>
    </row>
    <row r="143" spans="1:10" ht="12.75" customHeight="1" x14ac:dyDescent="0.2">
      <c r="A143" s="118" t="s">
        <v>303</v>
      </c>
      <c r="B143" s="118" t="s">
        <v>410</v>
      </c>
      <c r="C143" s="118" t="s">
        <v>411</v>
      </c>
      <c r="D143" s="118">
        <v>1</v>
      </c>
      <c r="E143" s="118" t="s">
        <v>29</v>
      </c>
      <c r="F143" s="63">
        <v>0.37</v>
      </c>
      <c r="G143" s="118">
        <v>21.271332000000001</v>
      </c>
      <c r="H143" s="118">
        <v>-157.82321400000001</v>
      </c>
      <c r="I143" s="118">
        <v>21.275476000000001</v>
      </c>
      <c r="J143" s="118">
        <v>-157.82586599999999</v>
      </c>
    </row>
    <row r="144" spans="1:10" ht="12.75" customHeight="1" x14ac:dyDescent="0.2">
      <c r="A144" s="118" t="s">
        <v>303</v>
      </c>
      <c r="B144" s="118" t="s">
        <v>412</v>
      </c>
      <c r="C144" s="118" t="s">
        <v>413</v>
      </c>
      <c r="D144" s="118">
        <v>3</v>
      </c>
      <c r="E144" s="118" t="s">
        <v>29</v>
      </c>
      <c r="F144" s="63">
        <v>0.5</v>
      </c>
      <c r="G144" s="118">
        <v>21.255973000000001</v>
      </c>
      <c r="H144" s="118">
        <v>-157.80273099999999</v>
      </c>
      <c r="I144" s="118">
        <v>21.255407000000002</v>
      </c>
      <c r="J144" s="118">
        <v>-157.81010800000001</v>
      </c>
    </row>
    <row r="145" spans="1:10" ht="12.75" customHeight="1" x14ac:dyDescent="0.2">
      <c r="A145" s="118" t="s">
        <v>303</v>
      </c>
      <c r="B145" s="118" t="s">
        <v>414</v>
      </c>
      <c r="C145" s="118" t="s">
        <v>415</v>
      </c>
      <c r="D145" s="118">
        <v>3</v>
      </c>
      <c r="E145" s="118" t="s">
        <v>29</v>
      </c>
      <c r="F145" s="63">
        <v>0.11</v>
      </c>
      <c r="G145" s="118">
        <v>21.705458</v>
      </c>
      <c r="H145" s="118">
        <v>-157.99795700000001</v>
      </c>
      <c r="I145" s="118">
        <v>21.706033999999999</v>
      </c>
      <c r="J145" s="118">
        <v>-157.99650700000001</v>
      </c>
    </row>
    <row r="146" spans="1:10" ht="12.75" customHeight="1" x14ac:dyDescent="0.2">
      <c r="A146" s="118" t="s">
        <v>303</v>
      </c>
      <c r="B146" s="118" t="s">
        <v>416</v>
      </c>
      <c r="C146" s="118" t="s">
        <v>417</v>
      </c>
      <c r="D146" s="118">
        <v>2</v>
      </c>
      <c r="E146" s="118" t="s">
        <v>29</v>
      </c>
      <c r="F146" s="63">
        <v>0.1</v>
      </c>
      <c r="G146" s="118">
        <v>21.459928000000001</v>
      </c>
      <c r="H146" s="118">
        <v>-157.83218400000001</v>
      </c>
      <c r="I146" s="118">
        <v>21.459002000000002</v>
      </c>
      <c r="J146" s="118">
        <v>-157.83191400000001</v>
      </c>
    </row>
    <row r="147" spans="1:10" ht="12.75" customHeight="1" x14ac:dyDescent="0.2">
      <c r="A147" s="118" t="s">
        <v>303</v>
      </c>
      <c r="B147" s="118" t="s">
        <v>418</v>
      </c>
      <c r="C147" s="118" t="s">
        <v>419</v>
      </c>
      <c r="D147" s="118">
        <v>3</v>
      </c>
      <c r="E147" s="118" t="s">
        <v>29</v>
      </c>
      <c r="F147" s="63">
        <v>1.75</v>
      </c>
      <c r="G147" s="118">
        <v>21.661180999999999</v>
      </c>
      <c r="H147" s="118">
        <v>-157.92713000000001</v>
      </c>
      <c r="I147" s="118">
        <v>21.648361000000001</v>
      </c>
      <c r="J147" s="118">
        <v>-157.91274799999999</v>
      </c>
    </row>
    <row r="148" spans="1:10" ht="12.75" customHeight="1" x14ac:dyDescent="0.2">
      <c r="A148" s="118" t="s">
        <v>303</v>
      </c>
      <c r="B148" s="118" t="s">
        <v>420</v>
      </c>
      <c r="C148" s="118" t="s">
        <v>421</v>
      </c>
      <c r="D148" s="118">
        <v>2</v>
      </c>
      <c r="E148" s="118" t="s">
        <v>29</v>
      </c>
      <c r="F148" s="63">
        <v>1.47</v>
      </c>
      <c r="G148" s="161">
        <v>21.395959999999999</v>
      </c>
      <c r="H148" s="161">
        <v>-157.721045</v>
      </c>
      <c r="I148" s="161">
        <v>21.380645999999999</v>
      </c>
      <c r="J148" s="161">
        <v>-157.70730599999999</v>
      </c>
    </row>
    <row r="149" spans="1:10" ht="12.75" customHeight="1" x14ac:dyDescent="0.2">
      <c r="A149" s="118" t="s">
        <v>303</v>
      </c>
      <c r="B149" s="118" t="s">
        <v>422</v>
      </c>
      <c r="C149" s="118" t="s">
        <v>423</v>
      </c>
      <c r="D149" s="118">
        <v>3</v>
      </c>
      <c r="E149" s="118" t="s">
        <v>29</v>
      </c>
      <c r="F149" s="63">
        <v>1.3</v>
      </c>
      <c r="G149" s="118">
        <v>21.648361000000001</v>
      </c>
      <c r="H149" s="118">
        <v>-157.91274799999999</v>
      </c>
      <c r="I149" s="118">
        <v>21.634031</v>
      </c>
      <c r="J149" s="118">
        <v>-157.918924</v>
      </c>
    </row>
    <row r="150" spans="1:10" ht="12.75" customHeight="1" x14ac:dyDescent="0.2">
      <c r="A150" s="118" t="s">
        <v>303</v>
      </c>
      <c r="B150" s="118" t="s">
        <v>424</v>
      </c>
      <c r="C150" s="118" t="s">
        <v>425</v>
      </c>
      <c r="D150" s="118">
        <v>3</v>
      </c>
      <c r="E150" s="118" t="s">
        <v>29</v>
      </c>
      <c r="F150" s="63">
        <v>0.53</v>
      </c>
      <c r="G150" s="118">
        <v>21.468499999999999</v>
      </c>
      <c r="H150" s="118">
        <v>-158.21759299999999</v>
      </c>
      <c r="I150" s="118">
        <v>21.475110999999998</v>
      </c>
      <c r="J150" s="118">
        <v>-158.219571</v>
      </c>
    </row>
    <row r="151" spans="1:10" ht="12.75" customHeight="1" x14ac:dyDescent="0.2">
      <c r="A151" s="118" t="s">
        <v>303</v>
      </c>
      <c r="B151" s="118" t="s">
        <v>426</v>
      </c>
      <c r="C151" s="118" t="s">
        <v>427</v>
      </c>
      <c r="D151" s="118">
        <v>2</v>
      </c>
      <c r="E151" s="118" t="s">
        <v>29</v>
      </c>
      <c r="F151" s="63">
        <v>0.91</v>
      </c>
      <c r="G151" s="118">
        <v>21.429984000000001</v>
      </c>
      <c r="H151" s="118">
        <v>-158.1831</v>
      </c>
      <c r="I151" s="118">
        <v>21.440608000000001</v>
      </c>
      <c r="J151" s="118">
        <v>-158.19234299999999</v>
      </c>
    </row>
    <row r="152" spans="1:10" ht="12.75" customHeight="1" x14ac:dyDescent="0.2">
      <c r="A152" s="118" t="s">
        <v>303</v>
      </c>
      <c r="B152" s="118" t="s">
        <v>430</v>
      </c>
      <c r="C152" s="118" t="s">
        <v>431</v>
      </c>
      <c r="D152" s="118">
        <v>1</v>
      </c>
      <c r="E152" s="118" t="s">
        <v>29</v>
      </c>
      <c r="F152" s="63">
        <v>1.51</v>
      </c>
      <c r="G152" s="118">
        <v>21.282029999999999</v>
      </c>
      <c r="H152" s="118">
        <v>-157.84601499999999</v>
      </c>
      <c r="I152" s="118">
        <v>21.283958999999999</v>
      </c>
      <c r="J152" s="118">
        <v>-157.847759</v>
      </c>
    </row>
    <row r="153" spans="1:10" ht="12.75" customHeight="1" x14ac:dyDescent="0.2">
      <c r="A153" s="118" t="s">
        <v>303</v>
      </c>
      <c r="B153" s="118" t="s">
        <v>428</v>
      </c>
      <c r="C153" s="118" t="s">
        <v>429</v>
      </c>
      <c r="D153" s="118">
        <v>1</v>
      </c>
      <c r="E153" s="118" t="s">
        <v>29</v>
      </c>
      <c r="F153" s="63">
        <v>0.19</v>
      </c>
      <c r="G153" s="118">
        <v>21.408788999999999</v>
      </c>
      <c r="H153" s="118">
        <v>-158.17792700000001</v>
      </c>
      <c r="I153" s="118">
        <v>21.42858</v>
      </c>
      <c r="J153" s="118">
        <v>-158.180531</v>
      </c>
    </row>
    <row r="154" spans="1:10" ht="12.75" customHeight="1" x14ac:dyDescent="0.2">
      <c r="A154" s="118" t="s">
        <v>303</v>
      </c>
      <c r="B154" s="118" t="s">
        <v>432</v>
      </c>
      <c r="C154" s="118" t="s">
        <v>433</v>
      </c>
      <c r="D154" s="118">
        <v>3</v>
      </c>
      <c r="E154" s="118" t="s">
        <v>29</v>
      </c>
      <c r="F154" s="63">
        <v>0.42</v>
      </c>
      <c r="G154" s="118">
        <v>21.403409</v>
      </c>
      <c r="H154" s="118">
        <v>-158.17675700000001</v>
      </c>
      <c r="I154" s="118">
        <v>21.408788999999999</v>
      </c>
      <c r="J154" s="118">
        <v>-158.17792700000001</v>
      </c>
    </row>
    <row r="155" spans="1:10" ht="12.75" customHeight="1" x14ac:dyDescent="0.2">
      <c r="A155" s="118" t="s">
        <v>303</v>
      </c>
      <c r="B155" s="118" t="s">
        <v>434</v>
      </c>
      <c r="C155" s="118" t="s">
        <v>435</v>
      </c>
      <c r="D155" s="118">
        <v>1</v>
      </c>
      <c r="E155" s="118" t="s">
        <v>29</v>
      </c>
      <c r="F155" s="63">
        <v>0.34</v>
      </c>
      <c r="G155" s="118">
        <v>21.475110999999998</v>
      </c>
      <c r="H155" s="118">
        <v>-158.219571</v>
      </c>
      <c r="I155" s="118">
        <v>21.478200000000001</v>
      </c>
      <c r="J155" s="118">
        <v>-158.22341399999999</v>
      </c>
    </row>
    <row r="156" spans="1:10" ht="12.75" customHeight="1" x14ac:dyDescent="0.2">
      <c r="A156" s="118" t="s">
        <v>303</v>
      </c>
      <c r="B156" s="118" t="s">
        <v>436</v>
      </c>
      <c r="C156" s="118" t="s">
        <v>437</v>
      </c>
      <c r="D156" s="118">
        <v>3</v>
      </c>
      <c r="E156" s="118" t="s">
        <v>29</v>
      </c>
      <c r="F156" s="63">
        <v>0.27</v>
      </c>
      <c r="G156" s="118">
        <v>21.608478000000002</v>
      </c>
      <c r="H156" s="118">
        <v>-157.908716</v>
      </c>
      <c r="I156" s="118">
        <v>21.60727</v>
      </c>
      <c r="J156" s="118">
        <v>-157.90512000000001</v>
      </c>
    </row>
    <row r="157" spans="1:10" ht="12.75" customHeight="1" x14ac:dyDescent="0.2">
      <c r="A157" s="118" t="s">
        <v>303</v>
      </c>
      <c r="B157" s="118" t="s">
        <v>438</v>
      </c>
      <c r="C157" s="118" t="s">
        <v>439</v>
      </c>
      <c r="D157" s="118">
        <v>1</v>
      </c>
      <c r="E157" s="118" t="s">
        <v>29</v>
      </c>
      <c r="F157" s="63">
        <v>0.16</v>
      </c>
      <c r="G157" s="118">
        <v>21.312197999999999</v>
      </c>
      <c r="H157" s="118">
        <v>-157.660574</v>
      </c>
      <c r="I157" s="118">
        <v>21.31016</v>
      </c>
      <c r="J157" s="118">
        <v>-157.65931699999999</v>
      </c>
    </row>
    <row r="158" spans="1:10" ht="12.75" customHeight="1" x14ac:dyDescent="0.2">
      <c r="A158" s="118" t="s">
        <v>303</v>
      </c>
      <c r="B158" s="118" t="s">
        <v>440</v>
      </c>
      <c r="C158" s="118" t="s">
        <v>441</v>
      </c>
      <c r="D158" s="118">
        <v>3</v>
      </c>
      <c r="E158" s="118" t="s">
        <v>29</v>
      </c>
      <c r="F158" s="63">
        <v>0.22</v>
      </c>
      <c r="G158" s="118">
        <v>21.557614000000001</v>
      </c>
      <c r="H158" s="118">
        <v>-157.855737</v>
      </c>
      <c r="I158" s="118">
        <v>21.558358999999999</v>
      </c>
      <c r="J158" s="118">
        <v>-157.858835</v>
      </c>
    </row>
    <row r="159" spans="1:10" ht="12.75" customHeight="1" x14ac:dyDescent="0.2">
      <c r="A159" s="118" t="s">
        <v>303</v>
      </c>
      <c r="B159" s="118" t="s">
        <v>442</v>
      </c>
      <c r="C159" s="118" t="s">
        <v>443</v>
      </c>
      <c r="D159" s="118">
        <v>3</v>
      </c>
      <c r="E159" s="118" t="s">
        <v>29</v>
      </c>
      <c r="F159" s="63">
        <v>0.91</v>
      </c>
      <c r="G159" s="118">
        <v>21.524380000000001</v>
      </c>
      <c r="H159" s="118">
        <v>-158.22945999999999</v>
      </c>
      <c r="I159" s="118">
        <v>21.53781</v>
      </c>
      <c r="J159" s="118">
        <v>-158.23181</v>
      </c>
    </row>
    <row r="160" spans="1:10" ht="12.75" customHeight="1" x14ac:dyDescent="0.2">
      <c r="A160" s="118" t="s">
        <v>303</v>
      </c>
      <c r="B160" s="118" t="s">
        <v>444</v>
      </c>
      <c r="C160" s="118" t="s">
        <v>445</v>
      </c>
      <c r="D160" s="118">
        <v>1</v>
      </c>
      <c r="E160" s="118" t="s">
        <v>29</v>
      </c>
      <c r="F160" s="63">
        <v>1.17</v>
      </c>
      <c r="G160" s="118">
        <v>21.672481000000001</v>
      </c>
      <c r="H160" s="118">
        <v>-157.93606700000001</v>
      </c>
      <c r="I160" s="118">
        <v>21.661180999999999</v>
      </c>
      <c r="J160" s="118">
        <v>-157.92713000000001</v>
      </c>
    </row>
    <row r="161" spans="1:10" ht="12.75" customHeight="1" x14ac:dyDescent="0.2">
      <c r="A161" s="118" t="s">
        <v>303</v>
      </c>
      <c r="B161" s="118" t="s">
        <v>446</v>
      </c>
      <c r="C161" s="118" t="s">
        <v>447</v>
      </c>
      <c r="D161" s="118">
        <v>3</v>
      </c>
      <c r="E161" s="118" t="s">
        <v>29</v>
      </c>
      <c r="F161" s="63">
        <v>0.52</v>
      </c>
      <c r="G161" s="118">
        <v>21.357855000000001</v>
      </c>
      <c r="H161" s="118">
        <v>-158.131236</v>
      </c>
      <c r="I161" s="118">
        <v>21.363302000000001</v>
      </c>
      <c r="J161" s="118">
        <v>-158.13360299999999</v>
      </c>
    </row>
    <row r="162" spans="1:10" ht="12.75" customHeight="1" x14ac:dyDescent="0.2">
      <c r="A162" s="118" t="s">
        <v>303</v>
      </c>
      <c r="B162" s="118" t="s">
        <v>448</v>
      </c>
      <c r="C162" s="118" t="s">
        <v>449</v>
      </c>
      <c r="D162" s="118">
        <v>3</v>
      </c>
      <c r="E162" s="118" t="s">
        <v>29</v>
      </c>
      <c r="F162" s="63">
        <v>0.34</v>
      </c>
      <c r="G162" s="118">
        <v>21.458929999999999</v>
      </c>
      <c r="H162" s="118">
        <v>-158.20560900000001</v>
      </c>
      <c r="I162" s="118">
        <v>21.460867</v>
      </c>
      <c r="J162" s="118">
        <v>-158.210183</v>
      </c>
    </row>
    <row r="163" spans="1:10" ht="12.75" customHeight="1" x14ac:dyDescent="0.2">
      <c r="A163" s="118" t="s">
        <v>303</v>
      </c>
      <c r="B163" s="118" t="s">
        <v>450</v>
      </c>
      <c r="C163" s="118" t="s">
        <v>451</v>
      </c>
      <c r="D163" s="118">
        <v>2</v>
      </c>
      <c r="E163" s="118" t="s">
        <v>29</v>
      </c>
      <c r="F163" s="63">
        <v>8.74</v>
      </c>
      <c r="G163" s="118">
        <v>21.259177999999999</v>
      </c>
      <c r="H163" s="118">
        <v>-157.70717400000001</v>
      </c>
      <c r="I163" s="118">
        <v>21.255623</v>
      </c>
      <c r="J163" s="118">
        <v>-157.79126099999999</v>
      </c>
    </row>
    <row r="164" spans="1:10" ht="12.75" customHeight="1" x14ac:dyDescent="0.2">
      <c r="A164" s="118" t="s">
        <v>303</v>
      </c>
      <c r="B164" s="118" t="s">
        <v>452</v>
      </c>
      <c r="C164" s="118" t="s">
        <v>453</v>
      </c>
      <c r="D164" s="118">
        <v>3</v>
      </c>
      <c r="E164" s="118" t="s">
        <v>29</v>
      </c>
      <c r="F164" s="63">
        <v>7.8</v>
      </c>
      <c r="G164" s="118">
        <v>21.579152000000001</v>
      </c>
      <c r="H164" s="118">
        <v>-158.23062899999999</v>
      </c>
      <c r="I164" s="118">
        <v>21.582042000000001</v>
      </c>
      <c r="J164" s="118">
        <v>-158.11918600000001</v>
      </c>
    </row>
    <row r="165" spans="1:10" ht="12.75" customHeight="1" x14ac:dyDescent="0.2">
      <c r="A165" s="118" t="s">
        <v>303</v>
      </c>
      <c r="B165" s="118" t="s">
        <v>454</v>
      </c>
      <c r="C165" s="118" t="s">
        <v>455</v>
      </c>
      <c r="D165" s="118">
        <v>3</v>
      </c>
      <c r="E165" s="118" t="s">
        <v>29</v>
      </c>
      <c r="F165" s="63">
        <v>0.21</v>
      </c>
      <c r="G165" s="118">
        <v>21.385352999999999</v>
      </c>
      <c r="H165" s="118">
        <v>-158.15042099999999</v>
      </c>
      <c r="I165" s="118">
        <v>21.387561999999999</v>
      </c>
      <c r="J165" s="118">
        <v>-158.152536</v>
      </c>
    </row>
    <row r="166" spans="1:10" ht="12.75" customHeight="1" x14ac:dyDescent="0.2">
      <c r="A166" s="118" t="s">
        <v>303</v>
      </c>
      <c r="B166" s="118" t="s">
        <v>456</v>
      </c>
      <c r="C166" s="118" t="s">
        <v>457</v>
      </c>
      <c r="D166" s="118">
        <v>3</v>
      </c>
      <c r="E166" s="118" t="s">
        <v>29</v>
      </c>
      <c r="F166" s="63">
        <v>0.35</v>
      </c>
      <c r="G166" s="118">
        <v>21.372039000000001</v>
      </c>
      <c r="H166" s="118">
        <v>-158.13913299999999</v>
      </c>
      <c r="I166" s="118">
        <v>21.378378999999999</v>
      </c>
      <c r="J166" s="118">
        <v>-158.14447200000001</v>
      </c>
    </row>
    <row r="167" spans="1:10" ht="12.75" customHeight="1" x14ac:dyDescent="0.2">
      <c r="A167" s="118" t="s">
        <v>303</v>
      </c>
      <c r="B167" s="118" t="s">
        <v>458</v>
      </c>
      <c r="C167" s="118" t="s">
        <v>459</v>
      </c>
      <c r="D167" s="118">
        <v>3</v>
      </c>
      <c r="E167" s="118" t="s">
        <v>29</v>
      </c>
      <c r="F167" s="63">
        <v>1.55</v>
      </c>
      <c r="G167" s="118">
        <v>21.301303000000001</v>
      </c>
      <c r="H167" s="118">
        <v>-158.050016</v>
      </c>
      <c r="I167" s="118">
        <v>21.298506</v>
      </c>
      <c r="J167" s="118">
        <v>-158.073543</v>
      </c>
    </row>
    <row r="168" spans="1:10" ht="12.75" customHeight="1" x14ac:dyDescent="0.2">
      <c r="A168" s="118" t="s">
        <v>303</v>
      </c>
      <c r="B168" s="118" t="s">
        <v>460</v>
      </c>
      <c r="C168" s="118" t="s">
        <v>461</v>
      </c>
      <c r="D168" s="118">
        <v>3</v>
      </c>
      <c r="E168" s="118" t="s">
        <v>29</v>
      </c>
      <c r="F168" s="63">
        <v>2.0099999999999998</v>
      </c>
      <c r="G168" s="118">
        <v>21.461839999999999</v>
      </c>
      <c r="H168" s="118">
        <v>-157.763701</v>
      </c>
      <c r="I168" s="118">
        <v>21.455908999999998</v>
      </c>
      <c r="J168" s="118">
        <v>-157.737628</v>
      </c>
    </row>
    <row r="169" spans="1:10" ht="12.75" customHeight="1" x14ac:dyDescent="0.2">
      <c r="A169" s="118" t="s">
        <v>303</v>
      </c>
      <c r="B169" s="118" t="s">
        <v>462</v>
      </c>
      <c r="C169" s="118" t="s">
        <v>463</v>
      </c>
      <c r="D169" s="118">
        <v>3</v>
      </c>
      <c r="E169" s="118" t="s">
        <v>29</v>
      </c>
      <c r="F169" s="63">
        <v>1.44</v>
      </c>
      <c r="G169" s="118">
        <v>21.505388</v>
      </c>
      <c r="H169" s="118">
        <v>-158.22923800000001</v>
      </c>
      <c r="I169" s="118">
        <v>21.524380000000001</v>
      </c>
      <c r="J169" s="118">
        <v>-158.22945999999999</v>
      </c>
    </row>
    <row r="170" spans="1:10" ht="12.75" customHeight="1" x14ac:dyDescent="0.2">
      <c r="A170" s="118" t="s">
        <v>303</v>
      </c>
      <c r="B170" s="118" t="s">
        <v>464</v>
      </c>
      <c r="C170" s="118" t="s">
        <v>465</v>
      </c>
      <c r="D170" s="118">
        <v>3</v>
      </c>
      <c r="E170" s="118" t="s">
        <v>29</v>
      </c>
      <c r="F170" s="63">
        <v>0.71</v>
      </c>
      <c r="G170" s="118">
        <v>21.306190000000001</v>
      </c>
      <c r="H170" s="118">
        <v>-158.02194800000001</v>
      </c>
      <c r="I170" s="118">
        <v>21.304472000000001</v>
      </c>
      <c r="J170" s="118">
        <v>-158.032569</v>
      </c>
    </row>
    <row r="171" spans="1:10" ht="12.75" customHeight="1" x14ac:dyDescent="0.2">
      <c r="A171" s="118" t="s">
        <v>303</v>
      </c>
      <c r="B171" s="118" t="s">
        <v>466</v>
      </c>
      <c r="C171" s="118" t="s">
        <v>467</v>
      </c>
      <c r="D171" s="118">
        <v>2</v>
      </c>
      <c r="E171" s="118" t="s">
        <v>29</v>
      </c>
      <c r="F171" s="63">
        <v>0.03</v>
      </c>
      <c r="G171" s="118">
        <v>21.26201</v>
      </c>
      <c r="H171" s="118">
        <v>-157.82151400000001</v>
      </c>
      <c r="I171" s="118">
        <v>21.262414</v>
      </c>
      <c r="J171" s="118">
        <v>-157.82171</v>
      </c>
    </row>
    <row r="172" spans="1:10" ht="12.75" customHeight="1" x14ac:dyDescent="0.2">
      <c r="A172" s="118" t="s">
        <v>303</v>
      </c>
      <c r="B172" s="118" t="s">
        <v>468</v>
      </c>
      <c r="C172" s="118" t="s">
        <v>469</v>
      </c>
      <c r="D172" s="118">
        <v>3</v>
      </c>
      <c r="E172" s="118" t="s">
        <v>29</v>
      </c>
      <c r="F172" s="63">
        <v>0.49</v>
      </c>
      <c r="G172" s="118">
        <v>21.693977</v>
      </c>
      <c r="H172" s="118">
        <v>-158.01869300000001</v>
      </c>
      <c r="I172" s="118">
        <v>21.698155</v>
      </c>
      <c r="J172" s="118">
        <v>-158.01317399999999</v>
      </c>
    </row>
    <row r="173" spans="1:10" ht="12.75" customHeight="1" x14ac:dyDescent="0.2">
      <c r="A173" s="118" t="s">
        <v>303</v>
      </c>
      <c r="B173" s="118" t="s">
        <v>470</v>
      </c>
      <c r="C173" s="118" t="s">
        <v>471</v>
      </c>
      <c r="D173" s="118">
        <v>2</v>
      </c>
      <c r="E173" s="118" t="s">
        <v>29</v>
      </c>
      <c r="F173" s="63">
        <v>0.28000000000000003</v>
      </c>
      <c r="G173" s="118">
        <v>21.613624000000002</v>
      </c>
      <c r="H173" s="118">
        <v>-158.09459200000001</v>
      </c>
      <c r="I173" s="118">
        <v>21.614493</v>
      </c>
      <c r="J173" s="118">
        <v>-158.09019000000001</v>
      </c>
    </row>
    <row r="174" spans="1:10" ht="12.75" customHeight="1" x14ac:dyDescent="0.2">
      <c r="A174" s="118" t="s">
        <v>303</v>
      </c>
      <c r="B174" s="118" t="s">
        <v>472</v>
      </c>
      <c r="C174" s="118" t="s">
        <v>473</v>
      </c>
      <c r="D174" s="118">
        <v>3</v>
      </c>
      <c r="E174" s="118" t="s">
        <v>29</v>
      </c>
      <c r="F174" s="63">
        <v>0.32</v>
      </c>
      <c r="G174" s="118">
        <v>21.461079000000002</v>
      </c>
      <c r="H174" s="118">
        <v>-158.21292299999999</v>
      </c>
      <c r="I174" s="118">
        <v>21.464893</v>
      </c>
      <c r="J174" s="118">
        <v>-158.21520899999999</v>
      </c>
    </row>
    <row r="175" spans="1:10" ht="12.75" customHeight="1" x14ac:dyDescent="0.2">
      <c r="A175" s="118" t="s">
        <v>303</v>
      </c>
      <c r="B175" s="118" t="s">
        <v>474</v>
      </c>
      <c r="C175" s="118" t="s">
        <v>475</v>
      </c>
      <c r="D175" s="118">
        <v>3</v>
      </c>
      <c r="E175" s="118" t="s">
        <v>29</v>
      </c>
      <c r="F175" s="63">
        <v>0.52</v>
      </c>
      <c r="G175" s="118">
        <v>21.291356</v>
      </c>
      <c r="H175" s="118">
        <v>-157.85548199999999</v>
      </c>
      <c r="I175" s="118">
        <v>21.291285999999999</v>
      </c>
      <c r="J175" s="118">
        <v>-157.86214000000001</v>
      </c>
    </row>
    <row r="176" spans="1:10" ht="12.75" customHeight="1" x14ac:dyDescent="0.2">
      <c r="A176" s="118" t="s">
        <v>303</v>
      </c>
      <c r="B176" s="118" t="s">
        <v>476</v>
      </c>
      <c r="C176" s="118" t="s">
        <v>477</v>
      </c>
      <c r="D176" s="118">
        <v>1</v>
      </c>
      <c r="E176" s="118" t="s">
        <v>29</v>
      </c>
      <c r="F176" s="63">
        <v>0.22</v>
      </c>
      <c r="G176" s="118">
        <v>21.44116</v>
      </c>
      <c r="H176" s="118">
        <v>-158.190719</v>
      </c>
      <c r="I176" s="118">
        <v>21.443964000000001</v>
      </c>
      <c r="J176" s="118">
        <v>-158.18934300000001</v>
      </c>
    </row>
    <row r="177" spans="1:10" ht="12.75" customHeight="1" x14ac:dyDescent="0.2">
      <c r="A177" s="118" t="s">
        <v>303</v>
      </c>
      <c r="B177" s="118" t="s">
        <v>478</v>
      </c>
      <c r="C177" s="118" t="s">
        <v>479</v>
      </c>
      <c r="D177" s="118">
        <v>3</v>
      </c>
      <c r="E177" s="118" t="s">
        <v>29</v>
      </c>
      <c r="F177" s="63">
        <v>0.32</v>
      </c>
      <c r="G177" s="118">
        <v>21.634031</v>
      </c>
      <c r="H177" s="118">
        <v>-157.918924</v>
      </c>
      <c r="I177" s="118">
        <v>21.630177</v>
      </c>
      <c r="J177" s="118">
        <v>-157.92102800000001</v>
      </c>
    </row>
    <row r="178" spans="1:10" ht="12.75" customHeight="1" x14ac:dyDescent="0.2">
      <c r="A178" s="118" t="s">
        <v>303</v>
      </c>
      <c r="B178" s="118" t="s">
        <v>484</v>
      </c>
      <c r="C178" s="118" t="s">
        <v>485</v>
      </c>
      <c r="D178" s="118">
        <v>2</v>
      </c>
      <c r="E178" s="118" t="s">
        <v>29</v>
      </c>
      <c r="F178" s="63">
        <v>0.81</v>
      </c>
      <c r="G178" s="118">
        <v>21.578861</v>
      </c>
      <c r="H178" s="118">
        <v>-157.884578</v>
      </c>
      <c r="I178" s="118">
        <v>21.576129999999999</v>
      </c>
      <c r="J178" s="118">
        <v>-157.87984800000001</v>
      </c>
    </row>
    <row r="179" spans="1:10" ht="12.75" customHeight="1" x14ac:dyDescent="0.2">
      <c r="A179" s="118" t="s">
        <v>303</v>
      </c>
      <c r="B179" s="118" t="s">
        <v>486</v>
      </c>
      <c r="C179" s="118" t="s">
        <v>487</v>
      </c>
      <c r="D179" s="118">
        <v>3</v>
      </c>
      <c r="E179" s="118" t="s">
        <v>29</v>
      </c>
      <c r="F179" s="63">
        <v>0.16</v>
      </c>
      <c r="G179" s="118">
        <v>21.645520000000001</v>
      </c>
      <c r="H179" s="118">
        <v>-158.064189</v>
      </c>
      <c r="I179" s="118">
        <v>21.658498000000002</v>
      </c>
      <c r="J179" s="118">
        <v>-158.05897899999999</v>
      </c>
    </row>
    <row r="180" spans="1:10" ht="12.75" customHeight="1" x14ac:dyDescent="0.2">
      <c r="A180" s="118" t="s">
        <v>303</v>
      </c>
      <c r="B180" s="118" t="s">
        <v>480</v>
      </c>
      <c r="C180" s="118" t="s">
        <v>481</v>
      </c>
      <c r="D180" s="118">
        <v>3</v>
      </c>
      <c r="E180" s="118" t="s">
        <v>29</v>
      </c>
      <c r="F180" s="63">
        <v>0.37</v>
      </c>
      <c r="G180" s="118">
        <v>21.583061000000001</v>
      </c>
      <c r="H180" s="118">
        <v>-158.14315300000001</v>
      </c>
      <c r="I180" s="118">
        <v>21.583233</v>
      </c>
      <c r="J180" s="118">
        <v>-158.134343</v>
      </c>
    </row>
    <row r="181" spans="1:10" ht="12.75" customHeight="1" x14ac:dyDescent="0.2">
      <c r="A181" s="118" t="s">
        <v>303</v>
      </c>
      <c r="B181" s="118" t="s">
        <v>482</v>
      </c>
      <c r="C181" s="118" t="s">
        <v>483</v>
      </c>
      <c r="D181" s="118">
        <v>3</v>
      </c>
      <c r="E181" s="118" t="s">
        <v>29</v>
      </c>
      <c r="F181" s="63">
        <v>0.83</v>
      </c>
      <c r="G181" s="118">
        <v>21.396753</v>
      </c>
      <c r="H181" s="118">
        <v>-158.16439</v>
      </c>
      <c r="I181" s="118">
        <v>21.397174</v>
      </c>
      <c r="J181" s="118">
        <v>-158.166382</v>
      </c>
    </row>
    <row r="182" spans="1:10" ht="12.75" customHeight="1" x14ac:dyDescent="0.2">
      <c r="A182" s="118" t="s">
        <v>303</v>
      </c>
      <c r="B182" s="118" t="s">
        <v>488</v>
      </c>
      <c r="C182" s="118" t="s">
        <v>489</v>
      </c>
      <c r="D182" s="118">
        <v>1</v>
      </c>
      <c r="E182" s="118" t="s">
        <v>29</v>
      </c>
      <c r="F182" s="63">
        <v>0.25</v>
      </c>
      <c r="G182" s="118">
        <v>21.265091999999999</v>
      </c>
      <c r="H182" s="118">
        <v>-157.82198700000001</v>
      </c>
      <c r="I182" s="118">
        <v>21.268501000000001</v>
      </c>
      <c r="J182" s="118">
        <v>-157.822889</v>
      </c>
    </row>
    <row r="183" spans="1:10" ht="12.75" customHeight="1" x14ac:dyDescent="0.2">
      <c r="A183" s="118" t="s">
        <v>303</v>
      </c>
      <c r="B183" s="118" t="s">
        <v>490</v>
      </c>
      <c r="C183" s="118" t="s">
        <v>491</v>
      </c>
      <c r="D183" s="118">
        <v>1</v>
      </c>
      <c r="E183" s="118" t="s">
        <v>29</v>
      </c>
      <c r="F183" s="63">
        <v>0.38</v>
      </c>
      <c r="G183" s="118">
        <v>21.275841</v>
      </c>
      <c r="H183" s="118">
        <v>-157.82620299999999</v>
      </c>
      <c r="I183" s="118">
        <v>21.277142999999999</v>
      </c>
      <c r="J183" s="118">
        <v>-157.83148600000001</v>
      </c>
    </row>
    <row r="184" spans="1:10" ht="12.75" customHeight="1" x14ac:dyDescent="0.2">
      <c r="A184" s="118" t="s">
        <v>303</v>
      </c>
      <c r="B184" s="118" t="s">
        <v>492</v>
      </c>
      <c r="C184" s="118" t="s">
        <v>493</v>
      </c>
      <c r="D184" s="118">
        <v>3</v>
      </c>
      <c r="E184" s="118" t="s">
        <v>29</v>
      </c>
      <c r="F184" s="63">
        <v>2.25</v>
      </c>
      <c r="G184" s="118">
        <v>21.303189</v>
      </c>
      <c r="H184" s="118">
        <v>-157.870023</v>
      </c>
      <c r="I184" s="118">
        <v>21.311862000000001</v>
      </c>
      <c r="J184" s="118">
        <v>-157.889431</v>
      </c>
    </row>
    <row r="185" spans="1:10" ht="12.75" customHeight="1" x14ac:dyDescent="0.2">
      <c r="A185" s="118" t="s">
        <v>303</v>
      </c>
      <c r="B185" s="118" t="s">
        <v>494</v>
      </c>
      <c r="C185" s="118" t="s">
        <v>495</v>
      </c>
      <c r="D185" s="118">
        <v>1</v>
      </c>
      <c r="E185" s="118" t="s">
        <v>29</v>
      </c>
      <c r="F185" s="63">
        <v>0.71</v>
      </c>
      <c r="G185" s="118">
        <v>21.289524</v>
      </c>
      <c r="H185" s="118">
        <v>-157.665693</v>
      </c>
      <c r="I185" s="118">
        <v>21.284965</v>
      </c>
      <c r="J185" s="118">
        <v>-157.67473699999999</v>
      </c>
    </row>
    <row r="186" spans="1:10" ht="12.75" customHeight="1" x14ac:dyDescent="0.2">
      <c r="A186" s="118" t="s">
        <v>303</v>
      </c>
      <c r="B186" s="118" t="s">
        <v>496</v>
      </c>
      <c r="C186" s="118" t="s">
        <v>497</v>
      </c>
      <c r="D186" s="118">
        <v>1</v>
      </c>
      <c r="E186" s="118" t="s">
        <v>29</v>
      </c>
      <c r="F186" s="63">
        <v>0.11</v>
      </c>
      <c r="G186" s="118">
        <v>21.262414</v>
      </c>
      <c r="H186" s="118">
        <v>-157.82171</v>
      </c>
      <c r="I186" s="118">
        <v>21.264032</v>
      </c>
      <c r="J186" s="118">
        <v>-157.82202699999999</v>
      </c>
    </row>
    <row r="187" spans="1:10" ht="12.75" customHeight="1" x14ac:dyDescent="0.2">
      <c r="A187" s="118" t="s">
        <v>303</v>
      </c>
      <c r="B187" s="118" t="s">
        <v>498</v>
      </c>
      <c r="C187" s="118" t="s">
        <v>499</v>
      </c>
      <c r="D187" s="118">
        <v>1</v>
      </c>
      <c r="E187" s="118" t="s">
        <v>29</v>
      </c>
      <c r="F187" s="63">
        <v>0.41</v>
      </c>
      <c r="G187" s="118">
        <v>21.665732999999999</v>
      </c>
      <c r="H187" s="118">
        <v>-158.05098699999999</v>
      </c>
      <c r="I187" s="118">
        <v>21.670051000000001</v>
      </c>
      <c r="J187" s="118">
        <v>-158.04728600000001</v>
      </c>
    </row>
    <row r="188" spans="1:10" ht="12.75" customHeight="1" x14ac:dyDescent="0.2">
      <c r="A188" s="118" t="s">
        <v>303</v>
      </c>
      <c r="B188" s="118" t="s">
        <v>500</v>
      </c>
      <c r="C188" s="118" t="s">
        <v>501</v>
      </c>
      <c r="D188" s="118">
        <v>3</v>
      </c>
      <c r="E188" s="118" t="s">
        <v>29</v>
      </c>
      <c r="F188" s="63">
        <v>0.19</v>
      </c>
      <c r="G188" s="118">
        <v>21.557651</v>
      </c>
      <c r="H188" s="118">
        <v>-157.85450599999999</v>
      </c>
      <c r="I188" s="118">
        <v>21.556334</v>
      </c>
      <c r="J188" s="118">
        <v>-157.852149</v>
      </c>
    </row>
    <row r="189" spans="1:10" ht="12.75" customHeight="1" x14ac:dyDescent="0.2">
      <c r="A189" s="118" t="s">
        <v>303</v>
      </c>
      <c r="B189" s="118" t="s">
        <v>502</v>
      </c>
      <c r="C189" s="118" t="s">
        <v>503</v>
      </c>
      <c r="D189" s="118">
        <v>2</v>
      </c>
      <c r="E189" s="118" t="s">
        <v>29</v>
      </c>
      <c r="F189" s="63">
        <v>0.14000000000000001</v>
      </c>
      <c r="G189" s="118">
        <v>21.259488000000001</v>
      </c>
      <c r="H189" s="118">
        <v>-157.81969799999999</v>
      </c>
      <c r="I189" s="118">
        <v>21.261071000000001</v>
      </c>
      <c r="J189" s="118">
        <v>-157.82105799999999</v>
      </c>
    </row>
    <row r="190" spans="1:10" ht="12.75" customHeight="1" x14ac:dyDescent="0.2">
      <c r="A190" s="118" t="s">
        <v>303</v>
      </c>
      <c r="B190" s="118" t="s">
        <v>504</v>
      </c>
      <c r="C190" s="118" t="s">
        <v>505</v>
      </c>
      <c r="D190" s="118">
        <v>3</v>
      </c>
      <c r="E190" s="118" t="s">
        <v>29</v>
      </c>
      <c r="F190" s="63">
        <v>1.19</v>
      </c>
      <c r="G190" s="118">
        <v>21.700661</v>
      </c>
      <c r="H190" s="118">
        <v>-158.009221</v>
      </c>
      <c r="I190" s="118">
        <v>21.706755000000001</v>
      </c>
      <c r="J190" s="118">
        <v>-157.99931000000001</v>
      </c>
    </row>
    <row r="191" spans="1:10" ht="12.75" customHeight="1" x14ac:dyDescent="0.2">
      <c r="A191" s="118" t="s">
        <v>303</v>
      </c>
      <c r="B191" s="118" t="s">
        <v>506</v>
      </c>
      <c r="C191" s="118" t="s">
        <v>507</v>
      </c>
      <c r="D191" s="118">
        <v>2</v>
      </c>
      <c r="E191" s="118" t="s">
        <v>29</v>
      </c>
      <c r="F191" s="63">
        <v>1.06</v>
      </c>
      <c r="G191" s="118">
        <v>21.381097</v>
      </c>
      <c r="H191" s="118">
        <v>-158.14692299999999</v>
      </c>
      <c r="I191" s="118">
        <v>21.385352999999999</v>
      </c>
      <c r="J191" s="118">
        <v>-158.15042099999999</v>
      </c>
    </row>
    <row r="192" spans="1:10" ht="12.75" customHeight="1" x14ac:dyDescent="0.2">
      <c r="A192" s="118" t="s">
        <v>303</v>
      </c>
      <c r="B192" s="118" t="s">
        <v>512</v>
      </c>
      <c r="C192" s="118" t="s">
        <v>513</v>
      </c>
      <c r="D192" s="118">
        <v>2</v>
      </c>
      <c r="E192" s="118" t="s">
        <v>29</v>
      </c>
      <c r="F192" s="63">
        <v>0.72</v>
      </c>
      <c r="G192" s="118">
        <v>21.693006</v>
      </c>
      <c r="H192" s="118">
        <v>-158.019948</v>
      </c>
      <c r="I192" s="118">
        <v>21.693977</v>
      </c>
      <c r="J192" s="118">
        <v>-158.01869300000001</v>
      </c>
    </row>
    <row r="193" spans="1:10" ht="12.75" customHeight="1" x14ac:dyDescent="0.2">
      <c r="A193" s="118" t="s">
        <v>303</v>
      </c>
      <c r="B193" s="118" t="s">
        <v>508</v>
      </c>
      <c r="C193" s="118" t="s">
        <v>509</v>
      </c>
      <c r="D193" s="118">
        <v>3</v>
      </c>
      <c r="E193" s="118" t="s">
        <v>29</v>
      </c>
      <c r="F193" s="63">
        <v>0.11</v>
      </c>
      <c r="G193" s="161">
        <v>21.443964000000001</v>
      </c>
      <c r="H193" s="161">
        <v>-158.18934300000001</v>
      </c>
      <c r="I193" s="161">
        <v>21.453389999999999</v>
      </c>
      <c r="J193" s="161">
        <v>-158.201402</v>
      </c>
    </row>
    <row r="194" spans="1:10" ht="12.75" customHeight="1" x14ac:dyDescent="0.2">
      <c r="A194" s="118" t="s">
        <v>303</v>
      </c>
      <c r="B194" s="118" t="s">
        <v>510</v>
      </c>
      <c r="C194" s="118" t="s">
        <v>511</v>
      </c>
      <c r="D194" s="118">
        <v>3</v>
      </c>
      <c r="E194" s="118" t="s">
        <v>29</v>
      </c>
      <c r="F194" s="63">
        <v>0.46</v>
      </c>
      <c r="G194" s="118">
        <v>21.453389999999999</v>
      </c>
      <c r="H194" s="118">
        <v>-158.201402</v>
      </c>
      <c r="I194" s="118">
        <v>21.448791</v>
      </c>
      <c r="J194" s="118">
        <v>-158.19378399999999</v>
      </c>
    </row>
    <row r="195" spans="1:10" ht="12.75" customHeight="1" x14ac:dyDescent="0.2">
      <c r="A195" s="118" t="s">
        <v>303</v>
      </c>
      <c r="B195" s="118" t="s">
        <v>514</v>
      </c>
      <c r="C195" s="118" t="s">
        <v>515</v>
      </c>
      <c r="D195" s="118">
        <v>2</v>
      </c>
      <c r="E195" s="118" t="s">
        <v>29</v>
      </c>
      <c r="F195" s="63">
        <v>0.03</v>
      </c>
      <c r="G195" s="118">
        <v>21.275476000000001</v>
      </c>
      <c r="H195" s="118">
        <v>-157.82586599999999</v>
      </c>
      <c r="I195" s="118">
        <v>21.275841</v>
      </c>
      <c r="J195" s="118">
        <v>-157.82620299999999</v>
      </c>
    </row>
    <row r="196" spans="1:10" ht="12.75" customHeight="1" x14ac:dyDescent="0.2">
      <c r="A196" s="163" t="s">
        <v>303</v>
      </c>
      <c r="B196" s="163" t="s">
        <v>949</v>
      </c>
      <c r="C196" s="150" t="s">
        <v>950</v>
      </c>
      <c r="D196" s="163">
        <v>2</v>
      </c>
      <c r="E196" s="163" t="s">
        <v>29</v>
      </c>
      <c r="F196" s="115">
        <v>0.76</v>
      </c>
      <c r="G196" s="175">
        <v>21.351275999999999</v>
      </c>
      <c r="H196" s="175">
        <v>-157.705929</v>
      </c>
      <c r="I196" s="175">
        <v>21.341864000000001</v>
      </c>
      <c r="J196" s="175">
        <v>-157.69972999999999</v>
      </c>
    </row>
    <row r="197" spans="1:10" ht="12.75" customHeight="1" x14ac:dyDescent="0.2">
      <c r="A197" s="118" t="s">
        <v>303</v>
      </c>
      <c r="B197" s="118" t="s">
        <v>911</v>
      </c>
      <c r="C197" s="118" t="s">
        <v>912</v>
      </c>
      <c r="D197" s="118">
        <v>1</v>
      </c>
      <c r="E197" s="118" t="s">
        <v>29</v>
      </c>
      <c r="F197" s="63">
        <v>0.68</v>
      </c>
      <c r="G197" s="118">
        <v>21.339780000000001</v>
      </c>
      <c r="H197" s="118">
        <v>-157.694627</v>
      </c>
      <c r="I197" s="118">
        <v>21.341864000000001</v>
      </c>
      <c r="J197" s="118">
        <v>-157.69972999999999</v>
      </c>
    </row>
    <row r="198" spans="1:10" ht="12.75" customHeight="1" x14ac:dyDescent="0.2">
      <c r="A198" s="118" t="s">
        <v>303</v>
      </c>
      <c r="B198" s="118" t="s">
        <v>516</v>
      </c>
      <c r="C198" s="118" t="s">
        <v>517</v>
      </c>
      <c r="D198" s="118">
        <v>1</v>
      </c>
      <c r="E198" s="118" t="s">
        <v>29</v>
      </c>
      <c r="F198" s="63">
        <v>0.37</v>
      </c>
      <c r="G198" s="161">
        <v>21.638134999999998</v>
      </c>
      <c r="H198" s="161">
        <v>-158.065865</v>
      </c>
      <c r="I198" s="161">
        <v>21.642484</v>
      </c>
      <c r="J198" s="161">
        <v>-158.063039</v>
      </c>
    </row>
    <row r="199" spans="1:10" ht="12.75" customHeight="1" x14ac:dyDescent="0.2">
      <c r="A199" s="118" t="s">
        <v>303</v>
      </c>
      <c r="B199" s="118" t="s">
        <v>518</v>
      </c>
      <c r="C199" s="118" t="s">
        <v>519</v>
      </c>
      <c r="D199" s="118">
        <v>3</v>
      </c>
      <c r="E199" s="118" t="s">
        <v>29</v>
      </c>
      <c r="F199" s="63">
        <v>0.28000000000000003</v>
      </c>
      <c r="G199" s="118">
        <v>21.291523999999999</v>
      </c>
      <c r="H199" s="118">
        <v>-157.66196400000001</v>
      </c>
      <c r="I199" s="118">
        <v>21.289524</v>
      </c>
      <c r="J199" s="118">
        <v>-157.665693</v>
      </c>
    </row>
    <row r="200" spans="1:10" ht="12.75" customHeight="1" x14ac:dyDescent="0.2">
      <c r="A200" s="118" t="s">
        <v>303</v>
      </c>
      <c r="B200" s="118" t="s">
        <v>520</v>
      </c>
      <c r="C200" s="118" t="s">
        <v>521</v>
      </c>
      <c r="D200" s="118">
        <v>1</v>
      </c>
      <c r="E200" s="118" t="s">
        <v>29</v>
      </c>
      <c r="F200" s="63">
        <v>0.41</v>
      </c>
      <c r="G200" s="118">
        <v>21.303594</v>
      </c>
      <c r="H200" s="118">
        <v>-158.04431299999999</v>
      </c>
      <c r="I200" s="118">
        <v>21.301303000000001</v>
      </c>
      <c r="J200" s="118">
        <v>-158.050016</v>
      </c>
    </row>
    <row r="201" spans="1:10" ht="12.75" customHeight="1" x14ac:dyDescent="0.2">
      <c r="A201" s="128" t="s">
        <v>303</v>
      </c>
      <c r="B201" s="128" t="s">
        <v>522</v>
      </c>
      <c r="C201" s="128" t="s">
        <v>523</v>
      </c>
      <c r="D201" s="128">
        <v>3</v>
      </c>
      <c r="E201" s="128" t="s">
        <v>29</v>
      </c>
      <c r="F201" s="64">
        <v>0.7</v>
      </c>
      <c r="G201" s="128">
        <v>21.546579000000001</v>
      </c>
      <c r="H201" s="128">
        <v>-158.24059600000001</v>
      </c>
      <c r="I201" s="128">
        <v>21.554117000000002</v>
      </c>
      <c r="J201" s="128">
        <v>-158.24763799999999</v>
      </c>
    </row>
    <row r="202" spans="1:10" ht="12.75" customHeight="1" x14ac:dyDescent="0.2">
      <c r="A202" s="25"/>
      <c r="B202" s="26">
        <f>COUNTA(B87:B201)</f>
        <v>115</v>
      </c>
      <c r="C202" s="25"/>
      <c r="D202" s="67"/>
      <c r="E202" s="25"/>
      <c r="F202" s="107">
        <f>SUM(F87:F201)</f>
        <v>108.57999999999993</v>
      </c>
      <c r="G202" s="25"/>
      <c r="H202" s="25"/>
      <c r="I202" s="25"/>
      <c r="J202" s="25"/>
    </row>
    <row r="203" spans="1:10" ht="12.75" customHeight="1" x14ac:dyDescent="0.2">
      <c r="A203" s="25"/>
      <c r="B203" s="25"/>
      <c r="C203" s="25"/>
      <c r="D203" s="47"/>
      <c r="E203" s="25"/>
      <c r="G203" s="25"/>
      <c r="H203" s="25"/>
      <c r="I203" s="25"/>
      <c r="J203" s="25"/>
    </row>
    <row r="204" spans="1:10" ht="12.75" customHeight="1" x14ac:dyDescent="0.2">
      <c r="A204" s="118" t="s">
        <v>524</v>
      </c>
      <c r="B204" s="118" t="s">
        <v>525</v>
      </c>
      <c r="C204" s="118" t="s">
        <v>526</v>
      </c>
      <c r="D204" s="118">
        <v>3</v>
      </c>
      <c r="E204" s="118" t="s">
        <v>29</v>
      </c>
      <c r="F204" s="63">
        <v>1.1200000000000001</v>
      </c>
      <c r="G204" s="118">
        <v>22.170287999999999</v>
      </c>
      <c r="H204" s="118">
        <v>-159.31109699999999</v>
      </c>
      <c r="I204" s="118">
        <v>22.157601</v>
      </c>
      <c r="J204" s="118">
        <v>-159.305035</v>
      </c>
    </row>
    <row r="205" spans="1:10" ht="12.75" customHeight="1" x14ac:dyDescent="0.2">
      <c r="A205" s="118" t="s">
        <v>524</v>
      </c>
      <c r="B205" s="118" t="s">
        <v>527</v>
      </c>
      <c r="C205" s="118" t="s">
        <v>528</v>
      </c>
      <c r="D205" s="118">
        <v>3</v>
      </c>
      <c r="E205" s="118" t="s">
        <v>29</v>
      </c>
      <c r="F205" s="63">
        <v>1.19</v>
      </c>
      <c r="G205" s="118">
        <v>22.157601</v>
      </c>
      <c r="H205" s="118">
        <v>-159.305035</v>
      </c>
      <c r="I205" s="118">
        <v>22.146377000000001</v>
      </c>
      <c r="J205" s="118">
        <v>-159.29800700000001</v>
      </c>
    </row>
    <row r="206" spans="1:10" ht="12.75" customHeight="1" x14ac:dyDescent="0.2">
      <c r="A206" s="118" t="s">
        <v>524</v>
      </c>
      <c r="B206" s="118" t="s">
        <v>529</v>
      </c>
      <c r="C206" s="118" t="s">
        <v>530</v>
      </c>
      <c r="D206" s="118">
        <v>2</v>
      </c>
      <c r="E206" s="118" t="s">
        <v>29</v>
      </c>
      <c r="F206" s="63">
        <v>0.28999999999999998</v>
      </c>
      <c r="G206" s="118">
        <v>22.146564999999999</v>
      </c>
      <c r="H206" s="118">
        <v>-159.30249699999999</v>
      </c>
      <c r="I206" s="118">
        <v>22.146377000000001</v>
      </c>
      <c r="J206" s="118">
        <v>-159.29800700000001</v>
      </c>
    </row>
    <row r="207" spans="1:10" ht="12.75" customHeight="1" x14ac:dyDescent="0.2">
      <c r="A207" s="118" t="s">
        <v>524</v>
      </c>
      <c r="B207" s="118" t="s">
        <v>531</v>
      </c>
      <c r="C207" s="118" t="s">
        <v>532</v>
      </c>
      <c r="D207" s="118">
        <v>2</v>
      </c>
      <c r="E207" s="118" t="s">
        <v>29</v>
      </c>
      <c r="F207" s="63">
        <v>2.87</v>
      </c>
      <c r="G207" s="118">
        <v>22.226313999999999</v>
      </c>
      <c r="H207" s="118">
        <v>-159.469044</v>
      </c>
      <c r="I207" s="118">
        <v>22.217358000000001</v>
      </c>
      <c r="J207" s="118">
        <v>-159.431196</v>
      </c>
    </row>
    <row r="208" spans="1:10" ht="12.75" customHeight="1" x14ac:dyDescent="0.2">
      <c r="A208" s="118" t="s">
        <v>524</v>
      </c>
      <c r="B208" s="118" t="s">
        <v>533</v>
      </c>
      <c r="C208" s="118" t="s">
        <v>534</v>
      </c>
      <c r="D208" s="118">
        <v>3</v>
      </c>
      <c r="E208" s="118" t="s">
        <v>29</v>
      </c>
      <c r="F208" s="63">
        <v>0.23</v>
      </c>
      <c r="G208" s="118">
        <v>22.223769999999998</v>
      </c>
      <c r="H208" s="118">
        <v>-159.44546299999999</v>
      </c>
      <c r="I208" s="118">
        <v>22.222850000000001</v>
      </c>
      <c r="J208" s="118">
        <v>-159.44130799999999</v>
      </c>
    </row>
    <row r="209" spans="1:10" ht="12.75" customHeight="1" x14ac:dyDescent="0.2">
      <c r="A209" s="118" t="s">
        <v>524</v>
      </c>
      <c r="B209" s="118" t="s">
        <v>535</v>
      </c>
      <c r="C209" s="118" t="s">
        <v>536</v>
      </c>
      <c r="D209" s="118">
        <v>2</v>
      </c>
      <c r="E209" s="118" t="s">
        <v>29</v>
      </c>
      <c r="F209" s="63">
        <v>0.04</v>
      </c>
      <c r="G209" s="118">
        <v>21.881325</v>
      </c>
      <c r="H209" s="118">
        <v>-159.47571300000001</v>
      </c>
      <c r="I209" s="118">
        <v>21.881588000000001</v>
      </c>
      <c r="J209" s="118">
        <v>-159.47618199999999</v>
      </c>
    </row>
    <row r="210" spans="1:10" ht="12.75" customHeight="1" x14ac:dyDescent="0.2">
      <c r="A210" s="118" t="s">
        <v>524</v>
      </c>
      <c r="B210" s="118" t="s">
        <v>537</v>
      </c>
      <c r="C210" s="118" t="s">
        <v>538</v>
      </c>
      <c r="D210" s="118">
        <v>3</v>
      </c>
      <c r="E210" s="118" t="s">
        <v>29</v>
      </c>
      <c r="F210" s="63">
        <v>0.13</v>
      </c>
      <c r="G210" s="118">
        <v>22.212723</v>
      </c>
      <c r="H210" s="118">
        <v>-159.49719999999999</v>
      </c>
      <c r="I210" s="118">
        <v>22.214617000000001</v>
      </c>
      <c r="J210" s="118">
        <v>-159.49750499999999</v>
      </c>
    </row>
    <row r="211" spans="1:10" ht="12.75" customHeight="1" x14ac:dyDescent="0.2">
      <c r="A211" s="118" t="s">
        <v>524</v>
      </c>
      <c r="B211" s="118" t="s">
        <v>539</v>
      </c>
      <c r="C211" s="118" t="s">
        <v>540</v>
      </c>
      <c r="D211" s="118">
        <v>2</v>
      </c>
      <c r="E211" s="118" t="s">
        <v>29</v>
      </c>
      <c r="F211" s="63">
        <v>0.05</v>
      </c>
      <c r="G211" s="118">
        <v>21.872921000000002</v>
      </c>
      <c r="H211" s="118">
        <v>-159.451007</v>
      </c>
      <c r="I211" s="118">
        <v>21.873118000000002</v>
      </c>
      <c r="J211" s="118">
        <v>-159.451706</v>
      </c>
    </row>
    <row r="212" spans="1:10" ht="12.75" customHeight="1" x14ac:dyDescent="0.2">
      <c r="A212" s="118" t="s">
        <v>524</v>
      </c>
      <c r="B212" s="118" t="s">
        <v>541</v>
      </c>
      <c r="C212" s="118" t="s">
        <v>542</v>
      </c>
      <c r="D212" s="118">
        <v>3</v>
      </c>
      <c r="E212" s="118" t="s">
        <v>29</v>
      </c>
      <c r="F212" s="63">
        <v>0.25</v>
      </c>
      <c r="G212" s="118">
        <v>22.115887000000001</v>
      </c>
      <c r="H212" s="118">
        <v>-159.29659000000001</v>
      </c>
      <c r="I212" s="118">
        <v>22.112200999999999</v>
      </c>
      <c r="J212" s="118">
        <v>-159.29622499999999</v>
      </c>
    </row>
    <row r="213" spans="1:10" ht="12.75" customHeight="1" x14ac:dyDescent="0.2">
      <c r="A213" s="161" t="s">
        <v>524</v>
      </c>
      <c r="B213" s="161" t="s">
        <v>543</v>
      </c>
      <c r="C213" s="161" t="s">
        <v>544</v>
      </c>
      <c r="D213" s="118">
        <v>3</v>
      </c>
      <c r="E213" s="161" t="s">
        <v>29</v>
      </c>
      <c r="F213" s="63">
        <v>0.68</v>
      </c>
      <c r="G213" s="161">
        <v>21.892624000000001</v>
      </c>
      <c r="H213" s="161">
        <v>-159.41066799999999</v>
      </c>
      <c r="I213" s="161">
        <v>21.888235999999999</v>
      </c>
      <c r="J213" s="161">
        <v>-159.417687</v>
      </c>
    </row>
    <row r="214" spans="1:10" ht="12.75" customHeight="1" x14ac:dyDescent="0.2">
      <c r="A214" s="118" t="s">
        <v>524</v>
      </c>
      <c r="B214" s="118" t="s">
        <v>545</v>
      </c>
      <c r="C214" s="118" t="s">
        <v>546</v>
      </c>
      <c r="D214" s="118">
        <v>3</v>
      </c>
      <c r="E214" s="118" t="s">
        <v>29</v>
      </c>
      <c r="F214" s="63">
        <v>7.0000000000000007E-2</v>
      </c>
      <c r="G214" s="118">
        <v>21.897981000000001</v>
      </c>
      <c r="H214" s="118">
        <v>-159.58389099999999</v>
      </c>
      <c r="I214" s="118">
        <v>21.898337000000001</v>
      </c>
      <c r="J214" s="118">
        <v>-159.58495300000001</v>
      </c>
    </row>
    <row r="215" spans="1:10" ht="12.75" customHeight="1" x14ac:dyDescent="0.2">
      <c r="A215" s="118" t="s">
        <v>524</v>
      </c>
      <c r="B215" s="118" t="s">
        <v>547</v>
      </c>
      <c r="C215" s="118" t="s">
        <v>548</v>
      </c>
      <c r="D215" s="118">
        <v>2</v>
      </c>
      <c r="E215" s="118" t="s">
        <v>29</v>
      </c>
      <c r="F215" s="63">
        <v>0.28999999999999998</v>
      </c>
      <c r="G215" s="118">
        <v>22.221278999999999</v>
      </c>
      <c r="H215" s="118">
        <v>-159.56764100000001</v>
      </c>
      <c r="I215" s="118">
        <v>22.221436000000001</v>
      </c>
      <c r="J215" s="118">
        <v>-159.56386900000001</v>
      </c>
    </row>
    <row r="216" spans="1:10" ht="12.75" customHeight="1" x14ac:dyDescent="0.2">
      <c r="A216" s="118" t="s">
        <v>524</v>
      </c>
      <c r="B216" s="118" t="s">
        <v>549</v>
      </c>
      <c r="C216" s="118" t="s">
        <v>550</v>
      </c>
      <c r="D216" s="118">
        <v>1</v>
      </c>
      <c r="E216" s="118" t="s">
        <v>29</v>
      </c>
      <c r="F216" s="63">
        <v>0.67</v>
      </c>
      <c r="G216" s="118">
        <v>22.204609999999999</v>
      </c>
      <c r="H216" s="118">
        <v>-159.501341</v>
      </c>
      <c r="I216" s="118">
        <v>22.212723</v>
      </c>
      <c r="J216" s="118">
        <v>-159.49719999999999</v>
      </c>
    </row>
    <row r="217" spans="1:10" ht="12.75" customHeight="1" x14ac:dyDescent="0.2">
      <c r="A217" s="118" t="s">
        <v>524</v>
      </c>
      <c r="B217" s="118" t="s">
        <v>551</v>
      </c>
      <c r="C217" s="118" t="s">
        <v>552</v>
      </c>
      <c r="D217" s="118">
        <v>3</v>
      </c>
      <c r="E217" s="118" t="s">
        <v>29</v>
      </c>
      <c r="F217" s="63">
        <v>0.28999999999999998</v>
      </c>
      <c r="G217" s="118">
        <v>21.994721999999999</v>
      </c>
      <c r="H217" s="118">
        <v>-159.34115199999999</v>
      </c>
      <c r="I217" s="118">
        <v>21.990873000000001</v>
      </c>
      <c r="J217" s="118">
        <v>-159.33986100000001</v>
      </c>
    </row>
    <row r="218" spans="1:10" ht="12.75" customHeight="1" x14ac:dyDescent="0.2">
      <c r="A218" s="118" t="s">
        <v>524</v>
      </c>
      <c r="B218" s="118" t="s">
        <v>553</v>
      </c>
      <c r="C218" s="118" t="s">
        <v>554</v>
      </c>
      <c r="D218" s="118">
        <v>3</v>
      </c>
      <c r="E218" s="118" t="s">
        <v>29</v>
      </c>
      <c r="F218" s="63">
        <v>0.09</v>
      </c>
      <c r="G218" s="118">
        <v>21.899366000000001</v>
      </c>
      <c r="H218" s="118">
        <v>-159.40323599999999</v>
      </c>
      <c r="I218" s="118">
        <v>21.898586999999999</v>
      </c>
      <c r="J218" s="118">
        <v>-159.40415400000001</v>
      </c>
    </row>
    <row r="219" spans="1:10" ht="12.75" customHeight="1" x14ac:dyDescent="0.2">
      <c r="A219" s="118" t="s">
        <v>524</v>
      </c>
      <c r="B219" s="118" t="s">
        <v>555</v>
      </c>
      <c r="C219" s="118" t="s">
        <v>556</v>
      </c>
      <c r="D219" s="118">
        <v>3</v>
      </c>
      <c r="E219" s="118" t="s">
        <v>29</v>
      </c>
      <c r="F219" s="63">
        <v>0.43</v>
      </c>
      <c r="G219" s="118">
        <v>22.219992999999999</v>
      </c>
      <c r="H219" s="118">
        <v>-159.38531</v>
      </c>
      <c r="I219" s="118">
        <v>22.216004999999999</v>
      </c>
      <c r="J219" s="118">
        <v>-159.38144</v>
      </c>
    </row>
    <row r="220" spans="1:10" ht="12.75" customHeight="1" x14ac:dyDescent="0.2">
      <c r="A220" s="118" t="s">
        <v>524</v>
      </c>
      <c r="B220" s="118" t="s">
        <v>557</v>
      </c>
      <c r="C220" s="118" t="s">
        <v>558</v>
      </c>
      <c r="D220" s="118">
        <v>1</v>
      </c>
      <c r="E220" s="118" t="s">
        <v>29</v>
      </c>
      <c r="F220" s="63">
        <v>0.26</v>
      </c>
      <c r="G220" s="118">
        <v>21.959896000000001</v>
      </c>
      <c r="H220" s="118">
        <v>-159.348118</v>
      </c>
      <c r="I220" s="118">
        <v>21.959720999999998</v>
      </c>
      <c r="J220" s="118">
        <v>-159.352373</v>
      </c>
    </row>
    <row r="221" spans="1:10" ht="12.75" customHeight="1" x14ac:dyDescent="0.2">
      <c r="A221" s="118" t="s">
        <v>524</v>
      </c>
      <c r="B221" s="118" t="s">
        <v>559</v>
      </c>
      <c r="C221" s="118" t="s">
        <v>560</v>
      </c>
      <c r="D221" s="118">
        <v>2</v>
      </c>
      <c r="E221" s="118" t="s">
        <v>29</v>
      </c>
      <c r="F221" s="63">
        <v>0.3</v>
      </c>
      <c r="G221" s="118">
        <v>22.216529999999999</v>
      </c>
      <c r="H221" s="118">
        <v>-159.428923</v>
      </c>
      <c r="I221" s="118">
        <v>22.218174999999999</v>
      </c>
      <c r="J221" s="118">
        <v>-159.42535100000001</v>
      </c>
    </row>
    <row r="222" spans="1:10" ht="12.75" customHeight="1" x14ac:dyDescent="0.2">
      <c r="A222" s="118" t="s">
        <v>524</v>
      </c>
      <c r="B222" s="118" t="s">
        <v>561</v>
      </c>
      <c r="C222" s="118" t="s">
        <v>562</v>
      </c>
      <c r="D222" s="118">
        <v>2</v>
      </c>
      <c r="E222" s="118" t="s">
        <v>29</v>
      </c>
      <c r="F222" s="63">
        <v>0.93</v>
      </c>
      <c r="G222" s="118">
        <v>22.082471000000002</v>
      </c>
      <c r="H222" s="118">
        <v>-159.311958</v>
      </c>
      <c r="I222" s="118">
        <v>22.07076</v>
      </c>
      <c r="J222" s="118">
        <v>-159.316531</v>
      </c>
    </row>
    <row r="223" spans="1:10" ht="12.75" customHeight="1" x14ac:dyDescent="0.2">
      <c r="A223" s="118" t="s">
        <v>524</v>
      </c>
      <c r="B223" s="118" t="s">
        <v>563</v>
      </c>
      <c r="C223" s="118" t="s">
        <v>564</v>
      </c>
      <c r="D223" s="118">
        <v>3</v>
      </c>
      <c r="E223" s="118" t="s">
        <v>29</v>
      </c>
      <c r="F223" s="63">
        <v>1.06</v>
      </c>
      <c r="G223" s="118">
        <v>22.222702999999999</v>
      </c>
      <c r="H223" s="118">
        <v>-159.41826</v>
      </c>
      <c r="I223" s="118">
        <v>22.227702000000001</v>
      </c>
      <c r="J223" s="118">
        <v>-159.404562</v>
      </c>
    </row>
    <row r="224" spans="1:10" ht="12.75" customHeight="1" x14ac:dyDescent="0.2">
      <c r="A224" s="118" t="s">
        <v>524</v>
      </c>
      <c r="B224" s="118" t="s">
        <v>565</v>
      </c>
      <c r="C224" s="118" t="s">
        <v>397</v>
      </c>
      <c r="D224" s="118">
        <v>3</v>
      </c>
      <c r="E224" s="118" t="s">
        <v>29</v>
      </c>
      <c r="F224" s="63">
        <v>0.27</v>
      </c>
      <c r="G224" s="118">
        <v>21.897514000000001</v>
      </c>
      <c r="H224" s="118">
        <v>-159.403502</v>
      </c>
      <c r="I224" s="118">
        <v>21.894245999999999</v>
      </c>
      <c r="J224" s="118">
        <v>-159.405845</v>
      </c>
    </row>
    <row r="225" spans="1:10" ht="12.75" customHeight="1" x14ac:dyDescent="0.2">
      <c r="A225" s="118" t="s">
        <v>524</v>
      </c>
      <c r="B225" s="118" t="s">
        <v>568</v>
      </c>
      <c r="C225" s="118" t="s">
        <v>569</v>
      </c>
      <c r="D225" s="118">
        <v>2</v>
      </c>
      <c r="E225" s="118" t="s">
        <v>29</v>
      </c>
      <c r="F225" s="63">
        <v>0.93</v>
      </c>
      <c r="G225" s="118">
        <v>22.099947</v>
      </c>
      <c r="H225" s="118">
        <v>-159.30220600000001</v>
      </c>
      <c r="I225" s="118">
        <v>22.090662999999999</v>
      </c>
      <c r="J225" s="118">
        <v>-159.30606800000001</v>
      </c>
    </row>
    <row r="226" spans="1:10" ht="12.75" customHeight="1" x14ac:dyDescent="0.2">
      <c r="A226" s="118" t="s">
        <v>524</v>
      </c>
      <c r="B226" s="118" t="s">
        <v>566</v>
      </c>
      <c r="C226" s="118" t="s">
        <v>567</v>
      </c>
      <c r="D226" s="118">
        <v>2</v>
      </c>
      <c r="E226" s="118" t="s">
        <v>29</v>
      </c>
      <c r="F226" s="63">
        <v>1.21</v>
      </c>
      <c r="G226" s="118">
        <v>22.220312</v>
      </c>
      <c r="H226" s="118">
        <v>-159.58375599999999</v>
      </c>
      <c r="I226" s="118">
        <v>22.221278999999999</v>
      </c>
      <c r="J226" s="118">
        <v>-159.56764100000001</v>
      </c>
    </row>
    <row r="227" spans="1:10" ht="12.75" customHeight="1" x14ac:dyDescent="0.2">
      <c r="A227" s="118" t="s">
        <v>524</v>
      </c>
      <c r="B227" s="118" t="s">
        <v>570</v>
      </c>
      <c r="C227" s="118" t="s">
        <v>571</v>
      </c>
      <c r="D227" s="118">
        <v>2</v>
      </c>
      <c r="E227" s="118" t="s">
        <v>29</v>
      </c>
      <c r="F227" s="63">
        <v>3.47</v>
      </c>
      <c r="G227" s="118">
        <v>21.96069</v>
      </c>
      <c r="H227" s="118">
        <v>-159.703912</v>
      </c>
      <c r="I227" s="118">
        <v>21.977242</v>
      </c>
      <c r="J227" s="118">
        <v>-159.75324699999999</v>
      </c>
    </row>
    <row r="228" spans="1:10" ht="12.75" customHeight="1" x14ac:dyDescent="0.2">
      <c r="A228" s="118" t="s">
        <v>524</v>
      </c>
      <c r="B228" s="118" t="s">
        <v>572</v>
      </c>
      <c r="C228" s="118" t="s">
        <v>573</v>
      </c>
      <c r="D228" s="118">
        <v>3</v>
      </c>
      <c r="E228" s="118" t="s">
        <v>29</v>
      </c>
      <c r="F228" s="63">
        <v>1.4</v>
      </c>
      <c r="G228" s="118">
        <v>22.226478</v>
      </c>
      <c r="H228" s="118">
        <v>-159.55803</v>
      </c>
      <c r="I228" s="118">
        <v>22.216813999999999</v>
      </c>
      <c r="J228" s="118">
        <v>-159.54208199999999</v>
      </c>
    </row>
    <row r="229" spans="1:10" ht="12.75" customHeight="1" x14ac:dyDescent="0.2">
      <c r="A229" s="118" t="s">
        <v>524</v>
      </c>
      <c r="B229" s="118" t="s">
        <v>574</v>
      </c>
      <c r="C229" s="118" t="s">
        <v>575</v>
      </c>
      <c r="D229" s="118">
        <v>3</v>
      </c>
      <c r="E229" s="118" t="s">
        <v>29</v>
      </c>
      <c r="F229" s="63">
        <v>0.96</v>
      </c>
      <c r="G229" s="118">
        <v>21.958268</v>
      </c>
      <c r="H229" s="118">
        <v>-159.69049100000001</v>
      </c>
      <c r="I229" s="118">
        <v>21.96069</v>
      </c>
      <c r="J229" s="118">
        <v>-159.703912</v>
      </c>
    </row>
    <row r="230" spans="1:10" ht="12.75" customHeight="1" x14ac:dyDescent="0.2">
      <c r="A230" s="118" t="s">
        <v>524</v>
      </c>
      <c r="B230" s="118" t="s">
        <v>576</v>
      </c>
      <c r="C230" s="118" t="s">
        <v>577</v>
      </c>
      <c r="D230" s="118">
        <v>3</v>
      </c>
      <c r="E230" s="118" t="s">
        <v>29</v>
      </c>
      <c r="F230" s="63">
        <v>1.01</v>
      </c>
      <c r="G230" s="118">
        <v>22.229376999999999</v>
      </c>
      <c r="H230" s="118">
        <v>-159.40138899999999</v>
      </c>
      <c r="I230" s="118">
        <v>22.223395</v>
      </c>
      <c r="J230" s="118">
        <v>-159.391018</v>
      </c>
    </row>
    <row r="231" spans="1:10" ht="12.75" customHeight="1" x14ac:dyDescent="0.2">
      <c r="A231" s="118" t="s">
        <v>524</v>
      </c>
      <c r="B231" s="118" t="s">
        <v>578</v>
      </c>
      <c r="C231" s="118" t="s">
        <v>579</v>
      </c>
      <c r="D231" s="118">
        <v>3</v>
      </c>
      <c r="E231" s="118" t="s">
        <v>29</v>
      </c>
      <c r="F231" s="63">
        <v>2.0299999999999998</v>
      </c>
      <c r="G231" s="118">
        <v>21.922996000000001</v>
      </c>
      <c r="H231" s="118">
        <v>-159.375821</v>
      </c>
      <c r="I231" s="118">
        <v>21.907751999999999</v>
      </c>
      <c r="J231" s="118">
        <v>-159.39070799999999</v>
      </c>
    </row>
    <row r="232" spans="1:10" ht="12.75" customHeight="1" x14ac:dyDescent="0.2">
      <c r="A232" s="118" t="s">
        <v>524</v>
      </c>
      <c r="B232" s="118" t="s">
        <v>580</v>
      </c>
      <c r="C232" s="118" t="s">
        <v>581</v>
      </c>
      <c r="D232" s="118">
        <v>2</v>
      </c>
      <c r="E232" s="118" t="s">
        <v>29</v>
      </c>
      <c r="F232" s="63">
        <v>0.01</v>
      </c>
      <c r="G232" s="118">
        <v>21.879073999999999</v>
      </c>
      <c r="H232" s="118">
        <v>-159.46841000000001</v>
      </c>
      <c r="I232" s="118">
        <v>21.879213</v>
      </c>
      <c r="J232" s="118">
        <v>-159.46856199999999</v>
      </c>
    </row>
    <row r="233" spans="1:10" ht="12.75" customHeight="1" x14ac:dyDescent="0.2">
      <c r="A233" s="118" t="s">
        <v>524</v>
      </c>
      <c r="B233" s="118" t="s">
        <v>582</v>
      </c>
      <c r="C233" s="118" t="s">
        <v>583</v>
      </c>
      <c r="D233" s="118">
        <v>3</v>
      </c>
      <c r="E233" s="118" t="s">
        <v>29</v>
      </c>
      <c r="F233" s="63">
        <v>0.09</v>
      </c>
      <c r="G233" s="118">
        <v>21.884315000000001</v>
      </c>
      <c r="H233" s="118">
        <v>-159.487255</v>
      </c>
      <c r="I233" s="118">
        <v>21.885531</v>
      </c>
      <c r="J233" s="118">
        <v>-159.48761500000001</v>
      </c>
    </row>
    <row r="234" spans="1:10" ht="12.75" customHeight="1" x14ac:dyDescent="0.2">
      <c r="A234" s="118" t="s">
        <v>524</v>
      </c>
      <c r="B234" s="118" t="s">
        <v>584</v>
      </c>
      <c r="C234" s="118" t="s">
        <v>585</v>
      </c>
      <c r="D234" s="118">
        <v>3</v>
      </c>
      <c r="E234" s="118" t="s">
        <v>29</v>
      </c>
      <c r="F234" s="63">
        <v>0.47</v>
      </c>
      <c r="G234" s="118">
        <v>22.208233</v>
      </c>
      <c r="H234" s="118">
        <v>-159.34155699999999</v>
      </c>
      <c r="I234" s="118">
        <v>22.204191999999999</v>
      </c>
      <c r="J234" s="118">
        <v>-159.335837</v>
      </c>
    </row>
    <row r="235" spans="1:10" ht="12.75" customHeight="1" x14ac:dyDescent="0.2">
      <c r="A235" s="118" t="s">
        <v>524</v>
      </c>
      <c r="B235" s="118" t="s">
        <v>586</v>
      </c>
      <c r="C235" s="118" t="s">
        <v>587</v>
      </c>
      <c r="D235" s="118">
        <v>3</v>
      </c>
      <c r="E235" s="118" t="s">
        <v>29</v>
      </c>
      <c r="F235" s="63">
        <v>0.17</v>
      </c>
      <c r="G235" s="118">
        <v>21.887937999999998</v>
      </c>
      <c r="H235" s="118">
        <v>-159.501632</v>
      </c>
      <c r="I235" s="118">
        <v>21.888266000000002</v>
      </c>
      <c r="J235" s="118">
        <v>-159.50384</v>
      </c>
    </row>
    <row r="236" spans="1:10" ht="12.75" customHeight="1" x14ac:dyDescent="0.2">
      <c r="A236" s="118" t="s">
        <v>524</v>
      </c>
      <c r="B236" s="118" t="s">
        <v>588</v>
      </c>
      <c r="C236" s="118" t="s">
        <v>589</v>
      </c>
      <c r="D236" s="118">
        <v>3</v>
      </c>
      <c r="E236" s="118" t="s">
        <v>29</v>
      </c>
      <c r="F236" s="63">
        <v>0.06</v>
      </c>
      <c r="G236" s="118">
        <v>21.951509000000001</v>
      </c>
      <c r="H236" s="118">
        <v>-159.66601399999999</v>
      </c>
      <c r="I236" s="118">
        <v>21.952134999999998</v>
      </c>
      <c r="J236" s="118">
        <v>-159.66671299999999</v>
      </c>
    </row>
    <row r="237" spans="1:10" ht="12.75" customHeight="1" x14ac:dyDescent="0.2">
      <c r="A237" s="118" t="s">
        <v>524</v>
      </c>
      <c r="B237" s="118" t="s">
        <v>590</v>
      </c>
      <c r="C237" s="118" t="s">
        <v>591</v>
      </c>
      <c r="D237" s="118">
        <v>3</v>
      </c>
      <c r="E237" s="118" t="s">
        <v>29</v>
      </c>
      <c r="F237" s="63">
        <v>0.99</v>
      </c>
      <c r="G237" s="118">
        <v>22.21733</v>
      </c>
      <c r="H237" s="118">
        <v>-159.53182699999999</v>
      </c>
      <c r="I237" s="118">
        <v>22.215074999999999</v>
      </c>
      <c r="J237" s="118">
        <v>-159.52047999999999</v>
      </c>
    </row>
    <row r="238" spans="1:10" ht="12.75" customHeight="1" x14ac:dyDescent="0.2">
      <c r="A238" s="118" t="s">
        <v>524</v>
      </c>
      <c r="B238" s="118" t="s">
        <v>592</v>
      </c>
      <c r="C238" s="118" t="s">
        <v>593</v>
      </c>
      <c r="D238" s="118">
        <v>1</v>
      </c>
      <c r="E238" s="118" t="s">
        <v>29</v>
      </c>
      <c r="F238" s="63">
        <v>0.78</v>
      </c>
      <c r="G238" s="118">
        <v>22.042126</v>
      </c>
      <c r="H238" s="118">
        <v>-159.33450400000001</v>
      </c>
      <c r="I238" s="118">
        <v>22.031345000000002</v>
      </c>
      <c r="J238" s="118">
        <v>-159.33729700000001</v>
      </c>
    </row>
    <row r="239" spans="1:10" ht="12.75" customHeight="1" x14ac:dyDescent="0.2">
      <c r="A239" s="118" t="s">
        <v>524</v>
      </c>
      <c r="B239" s="118" t="s">
        <v>594</v>
      </c>
      <c r="C239" s="118" t="s">
        <v>595</v>
      </c>
      <c r="D239" s="118">
        <v>3</v>
      </c>
      <c r="E239" s="118" t="s">
        <v>29</v>
      </c>
      <c r="F239" s="63">
        <v>0.44</v>
      </c>
      <c r="G239" s="118">
        <v>22.196648</v>
      </c>
      <c r="H239" s="118">
        <v>-159.33337800000001</v>
      </c>
      <c r="I239" s="118">
        <v>22.193284999999999</v>
      </c>
      <c r="J239" s="118">
        <v>-159.32999599999999</v>
      </c>
    </row>
    <row r="240" spans="1:10" ht="12.75" customHeight="1" x14ac:dyDescent="0.2">
      <c r="A240" s="118" t="s">
        <v>524</v>
      </c>
      <c r="B240" s="118" t="s">
        <v>596</v>
      </c>
      <c r="C240" s="118" t="s">
        <v>597</v>
      </c>
      <c r="D240" s="118">
        <v>3</v>
      </c>
      <c r="E240" s="118" t="s">
        <v>29</v>
      </c>
      <c r="F240" s="63">
        <v>15.85</v>
      </c>
      <c r="G240" s="118">
        <v>22.099378999999999</v>
      </c>
      <c r="H240" s="118">
        <v>-159.74448000000001</v>
      </c>
      <c r="I240" s="118">
        <v>22.220312</v>
      </c>
      <c r="J240" s="118">
        <v>-159.58375599999999</v>
      </c>
    </row>
    <row r="241" spans="1:10" ht="12.75" customHeight="1" x14ac:dyDescent="0.2">
      <c r="A241" s="118" t="s">
        <v>524</v>
      </c>
      <c r="B241" s="118" t="s">
        <v>598</v>
      </c>
      <c r="C241" s="118" t="s">
        <v>599</v>
      </c>
      <c r="D241" s="118">
        <v>3</v>
      </c>
      <c r="E241" s="118" t="s">
        <v>29</v>
      </c>
      <c r="F241" s="63">
        <v>0.19</v>
      </c>
      <c r="G241" s="118">
        <v>21.951263999999998</v>
      </c>
      <c r="H241" s="118">
        <v>-159.360792</v>
      </c>
      <c r="I241" s="118">
        <v>21.949345999999998</v>
      </c>
      <c r="J241" s="118">
        <v>-159.36198300000001</v>
      </c>
    </row>
    <row r="242" spans="1:10" ht="12.75" customHeight="1" x14ac:dyDescent="0.2">
      <c r="A242" s="118" t="s">
        <v>524</v>
      </c>
      <c r="B242" s="118" t="s">
        <v>600</v>
      </c>
      <c r="C242" s="118" t="s">
        <v>601</v>
      </c>
      <c r="D242" s="118">
        <v>3</v>
      </c>
      <c r="E242" s="118" t="s">
        <v>29</v>
      </c>
      <c r="F242" s="63">
        <v>0.55000000000000004</v>
      </c>
      <c r="G242" s="118">
        <v>22.011689000000001</v>
      </c>
      <c r="H242" s="118">
        <v>-159.336636</v>
      </c>
      <c r="I242" s="118">
        <v>22.003896999999998</v>
      </c>
      <c r="J242" s="118">
        <v>-159.33538100000001</v>
      </c>
    </row>
    <row r="243" spans="1:10" ht="12.75" customHeight="1" x14ac:dyDescent="0.2">
      <c r="A243" s="118" t="s">
        <v>524</v>
      </c>
      <c r="B243" s="118" t="s">
        <v>602</v>
      </c>
      <c r="C243" s="118" t="s">
        <v>603</v>
      </c>
      <c r="D243" s="118">
        <v>2</v>
      </c>
      <c r="E243" s="118" t="s">
        <v>29</v>
      </c>
      <c r="F243" s="63">
        <v>8.35</v>
      </c>
      <c r="G243" s="118">
        <v>21.977242</v>
      </c>
      <c r="H243" s="118">
        <v>-159.75324699999999</v>
      </c>
      <c r="I243" s="118">
        <v>22.075803000000001</v>
      </c>
      <c r="J243" s="118">
        <v>-159.76937799999999</v>
      </c>
    </row>
    <row r="244" spans="1:10" ht="12.75" customHeight="1" x14ac:dyDescent="0.2">
      <c r="A244" s="118" t="s">
        <v>524</v>
      </c>
      <c r="B244" s="118" t="s">
        <v>604</v>
      </c>
      <c r="C244" s="118" t="s">
        <v>605</v>
      </c>
      <c r="D244" s="118">
        <v>3</v>
      </c>
      <c r="E244" s="118" t="s">
        <v>29</v>
      </c>
      <c r="F244" s="63">
        <v>1.59</v>
      </c>
      <c r="G244" s="118">
        <v>21.935074</v>
      </c>
      <c r="H244" s="118">
        <v>-159.64986099999999</v>
      </c>
      <c r="I244" s="118">
        <v>21.948515</v>
      </c>
      <c r="J244" s="118">
        <v>-159.664601</v>
      </c>
    </row>
    <row r="245" spans="1:10" ht="12.75" customHeight="1" x14ac:dyDescent="0.2">
      <c r="A245" s="118" t="s">
        <v>524</v>
      </c>
      <c r="B245" s="118" t="s">
        <v>606</v>
      </c>
      <c r="C245" s="118" t="s">
        <v>607</v>
      </c>
      <c r="D245" s="118">
        <v>3</v>
      </c>
      <c r="E245" s="118" t="s">
        <v>29</v>
      </c>
      <c r="F245" s="63">
        <v>0.7</v>
      </c>
      <c r="G245" s="118">
        <v>21.885874999999999</v>
      </c>
      <c r="H245" s="118">
        <v>-159.52357699999999</v>
      </c>
      <c r="I245" s="118">
        <v>21.885088</v>
      </c>
      <c r="J245" s="118">
        <v>-159.52909</v>
      </c>
    </row>
    <row r="246" spans="1:10" ht="12.75" customHeight="1" x14ac:dyDescent="0.2">
      <c r="A246" s="118" t="s">
        <v>524</v>
      </c>
      <c r="B246" s="118" t="s">
        <v>608</v>
      </c>
      <c r="C246" s="118" t="s">
        <v>609</v>
      </c>
      <c r="D246" s="118">
        <v>3</v>
      </c>
      <c r="E246" s="118" t="s">
        <v>29</v>
      </c>
      <c r="F246" s="63">
        <v>0.19</v>
      </c>
      <c r="G246" s="118">
        <v>22.174430999999998</v>
      </c>
      <c r="H246" s="118">
        <v>-159.31308000000001</v>
      </c>
      <c r="I246" s="118">
        <v>22.172011000000001</v>
      </c>
      <c r="J246" s="118">
        <v>-159.31383199999999</v>
      </c>
    </row>
    <row r="247" spans="1:10" ht="12.75" customHeight="1" x14ac:dyDescent="0.2">
      <c r="A247" s="118" t="s">
        <v>524</v>
      </c>
      <c r="B247" s="118" t="s">
        <v>610</v>
      </c>
      <c r="C247" s="118" t="s">
        <v>611</v>
      </c>
      <c r="D247" s="118">
        <v>3</v>
      </c>
      <c r="E247" s="118" t="s">
        <v>29</v>
      </c>
      <c r="F247" s="63">
        <v>0.46</v>
      </c>
      <c r="G247" s="118">
        <v>22.211634</v>
      </c>
      <c r="H247" s="118">
        <v>-159.364431</v>
      </c>
      <c r="I247" s="118">
        <v>22.211599</v>
      </c>
      <c r="J247" s="118">
        <v>-159.35758799999999</v>
      </c>
    </row>
    <row r="248" spans="1:10" ht="12.75" customHeight="1" x14ac:dyDescent="0.2">
      <c r="A248" s="118" t="s">
        <v>524</v>
      </c>
      <c r="B248" s="118" t="s">
        <v>612</v>
      </c>
      <c r="C248" s="118" t="s">
        <v>613</v>
      </c>
      <c r="D248" s="118">
        <v>1</v>
      </c>
      <c r="E248" s="118" t="s">
        <v>29</v>
      </c>
      <c r="F248" s="63">
        <v>0.1</v>
      </c>
      <c r="G248" s="118">
        <v>21.872793000000001</v>
      </c>
      <c r="H248" s="118">
        <v>-159.45402799999999</v>
      </c>
      <c r="I248" s="118">
        <v>21.872937</v>
      </c>
      <c r="J248" s="118">
        <v>-159.45516499999999</v>
      </c>
    </row>
    <row r="249" spans="1:10" ht="12.75" customHeight="1" x14ac:dyDescent="0.2">
      <c r="A249" s="118" t="s">
        <v>524</v>
      </c>
      <c r="B249" s="118" t="s">
        <v>614</v>
      </c>
      <c r="C249" s="118" t="s">
        <v>615</v>
      </c>
      <c r="D249" s="118">
        <v>2</v>
      </c>
      <c r="E249" s="118" t="s">
        <v>29</v>
      </c>
      <c r="F249" s="63">
        <v>2.35</v>
      </c>
      <c r="G249" s="118">
        <v>22.075803000000001</v>
      </c>
      <c r="H249" s="118">
        <v>-159.76937799999999</v>
      </c>
      <c r="I249" s="118">
        <v>22.099378999999999</v>
      </c>
      <c r="J249" s="118">
        <v>-159.74448000000001</v>
      </c>
    </row>
    <row r="250" spans="1:10" ht="12.75" customHeight="1" x14ac:dyDescent="0.2">
      <c r="A250" s="118" t="s">
        <v>524</v>
      </c>
      <c r="B250" s="118" t="s">
        <v>616</v>
      </c>
      <c r="C250" s="118" t="s">
        <v>617</v>
      </c>
      <c r="D250" s="118">
        <v>3</v>
      </c>
      <c r="E250" s="118" t="s">
        <v>29</v>
      </c>
      <c r="F250" s="63">
        <v>0.19</v>
      </c>
      <c r="G250" s="118">
        <v>21.902359000000001</v>
      </c>
      <c r="H250" s="118">
        <v>-159.58952199999999</v>
      </c>
      <c r="I250" s="118">
        <v>21.904064000000002</v>
      </c>
      <c r="J250" s="118">
        <v>-159.591656</v>
      </c>
    </row>
    <row r="251" spans="1:10" ht="12.75" customHeight="1" x14ac:dyDescent="0.2">
      <c r="A251" s="118" t="s">
        <v>524</v>
      </c>
      <c r="B251" s="118" t="s">
        <v>618</v>
      </c>
      <c r="C251" s="118" t="s">
        <v>619</v>
      </c>
      <c r="D251" s="118">
        <v>3</v>
      </c>
      <c r="E251" s="118" t="s">
        <v>29</v>
      </c>
      <c r="F251" s="63">
        <v>0.57999999999999996</v>
      </c>
      <c r="G251" s="118">
        <v>21.879213</v>
      </c>
      <c r="H251" s="118">
        <v>-159.46856199999999</v>
      </c>
      <c r="I251" s="118">
        <v>21.881050999999999</v>
      </c>
      <c r="J251" s="118">
        <v>-159.47412800000001</v>
      </c>
    </row>
    <row r="252" spans="1:10" ht="12.75" customHeight="1" x14ac:dyDescent="0.2">
      <c r="A252" s="118" t="s">
        <v>524</v>
      </c>
      <c r="B252" s="118" t="s">
        <v>620</v>
      </c>
      <c r="C252" s="118" t="s">
        <v>621</v>
      </c>
      <c r="D252" s="118">
        <v>3</v>
      </c>
      <c r="E252" s="118" t="s">
        <v>29</v>
      </c>
      <c r="F252" s="63">
        <v>2.72</v>
      </c>
      <c r="G252" s="118">
        <v>22.214617000000001</v>
      </c>
      <c r="H252" s="118">
        <v>-159.49750499999999</v>
      </c>
      <c r="I252" s="118">
        <v>22.226313999999999</v>
      </c>
      <c r="J252" s="118">
        <v>-159.469044</v>
      </c>
    </row>
    <row r="253" spans="1:10" ht="12.75" customHeight="1" x14ac:dyDescent="0.2">
      <c r="A253" s="118" t="s">
        <v>524</v>
      </c>
      <c r="B253" s="118" t="s">
        <v>622</v>
      </c>
      <c r="C253" s="118" t="s">
        <v>623</v>
      </c>
      <c r="D253" s="118">
        <v>1</v>
      </c>
      <c r="E253" s="118" t="s">
        <v>29</v>
      </c>
      <c r="F253" s="63">
        <v>0.39</v>
      </c>
      <c r="G253" s="118">
        <v>21.897174</v>
      </c>
      <c r="H253" s="118">
        <v>-159.60737900000001</v>
      </c>
      <c r="I253" s="118">
        <v>21.900822000000002</v>
      </c>
      <c r="J253" s="118">
        <v>-159.609522</v>
      </c>
    </row>
    <row r="254" spans="1:10" ht="12.75" customHeight="1" x14ac:dyDescent="0.2">
      <c r="A254" s="118" t="s">
        <v>524</v>
      </c>
      <c r="B254" s="118" t="s">
        <v>624</v>
      </c>
      <c r="C254" s="118" t="s">
        <v>625</v>
      </c>
      <c r="D254" s="118">
        <v>2</v>
      </c>
      <c r="E254" s="118" t="s">
        <v>29</v>
      </c>
      <c r="F254" s="63">
        <v>0.28000000000000003</v>
      </c>
      <c r="G254" s="118">
        <v>21.874506</v>
      </c>
      <c r="H254" s="118">
        <v>-159.45759100000001</v>
      </c>
      <c r="I254" s="118">
        <v>21.875695</v>
      </c>
      <c r="J254" s="118">
        <v>-159.46151699999999</v>
      </c>
    </row>
    <row r="255" spans="1:10" ht="12.75" customHeight="1" x14ac:dyDescent="0.2">
      <c r="A255" s="118" t="s">
        <v>524</v>
      </c>
      <c r="B255" s="118" t="s">
        <v>626</v>
      </c>
      <c r="C255" s="118" t="s">
        <v>627</v>
      </c>
      <c r="D255" s="118">
        <v>2</v>
      </c>
      <c r="E255" s="118" t="s">
        <v>29</v>
      </c>
      <c r="F255" s="63">
        <v>0.28999999999999998</v>
      </c>
      <c r="G255" s="118">
        <v>21.874337000000001</v>
      </c>
      <c r="H255" s="118">
        <v>-159.43560500000001</v>
      </c>
      <c r="I255" s="118">
        <v>21.873916999999999</v>
      </c>
      <c r="J255" s="118">
        <v>-159.44008500000001</v>
      </c>
    </row>
    <row r="256" spans="1:10" ht="12.75" customHeight="1" x14ac:dyDescent="0.2">
      <c r="A256" s="118" t="s">
        <v>524</v>
      </c>
      <c r="B256" s="118" t="s">
        <v>628</v>
      </c>
      <c r="C256" s="118" t="s">
        <v>629</v>
      </c>
      <c r="D256" s="118">
        <v>3</v>
      </c>
      <c r="E256" s="118" t="s">
        <v>29</v>
      </c>
      <c r="F256" s="63">
        <v>0.14000000000000001</v>
      </c>
      <c r="G256" s="118">
        <v>21.884867</v>
      </c>
      <c r="H256" s="118">
        <v>-159.492648</v>
      </c>
      <c r="I256" s="118">
        <v>21.884528</v>
      </c>
      <c r="J256" s="118">
        <v>-159.49425400000001</v>
      </c>
    </row>
    <row r="257" spans="1:10" ht="12.75" customHeight="1" x14ac:dyDescent="0.2">
      <c r="A257" s="118" t="s">
        <v>524</v>
      </c>
      <c r="B257" s="118" t="s">
        <v>630</v>
      </c>
      <c r="C257" s="118" t="s">
        <v>631</v>
      </c>
      <c r="D257" s="118">
        <v>3</v>
      </c>
      <c r="E257" s="118" t="s">
        <v>29</v>
      </c>
      <c r="F257" s="63">
        <v>0.52</v>
      </c>
      <c r="G257" s="118">
        <v>22.221436000000001</v>
      </c>
      <c r="H257" s="118">
        <v>-159.56386900000001</v>
      </c>
      <c r="I257" s="118">
        <v>22.226478</v>
      </c>
      <c r="J257" s="118">
        <v>-159.55803</v>
      </c>
    </row>
    <row r="258" spans="1:10" ht="12.75" customHeight="1" x14ac:dyDescent="0.2">
      <c r="A258" s="118" t="s">
        <v>524</v>
      </c>
      <c r="B258" s="118" t="s">
        <v>632</v>
      </c>
      <c r="C258" s="118" t="s">
        <v>633</v>
      </c>
      <c r="D258" s="118">
        <v>3</v>
      </c>
      <c r="E258" s="118" t="s">
        <v>29</v>
      </c>
      <c r="F258" s="63">
        <v>0.14000000000000001</v>
      </c>
      <c r="G258" s="118">
        <v>21.896201999999999</v>
      </c>
      <c r="H258" s="118">
        <v>-159.574152</v>
      </c>
      <c r="I258" s="118">
        <v>21.897445999999999</v>
      </c>
      <c r="J258" s="118">
        <v>-159.57546099999999</v>
      </c>
    </row>
    <row r="259" spans="1:10" ht="12.75" customHeight="1" x14ac:dyDescent="0.2">
      <c r="A259" s="118" t="s">
        <v>524</v>
      </c>
      <c r="B259" s="118" t="s">
        <v>638</v>
      </c>
      <c r="C259" s="118" t="s">
        <v>639</v>
      </c>
      <c r="D259" s="118">
        <v>3</v>
      </c>
      <c r="E259" s="118" t="s">
        <v>29</v>
      </c>
      <c r="F259" s="63">
        <v>7.0000000000000007E-2</v>
      </c>
      <c r="G259" s="118">
        <v>22.216752</v>
      </c>
      <c r="H259" s="118">
        <v>-159.37545399999999</v>
      </c>
      <c r="I259" s="118">
        <v>22.216132999999999</v>
      </c>
      <c r="J259" s="118">
        <v>-159.374076</v>
      </c>
    </row>
    <row r="260" spans="1:10" ht="12.75" customHeight="1" x14ac:dyDescent="0.2">
      <c r="A260" s="118" t="s">
        <v>524</v>
      </c>
      <c r="B260" s="118" t="s">
        <v>640</v>
      </c>
      <c r="C260" s="118" t="s">
        <v>641</v>
      </c>
      <c r="D260" s="118">
        <v>3</v>
      </c>
      <c r="E260" s="118" t="s">
        <v>29</v>
      </c>
      <c r="F260" s="63">
        <v>0.25</v>
      </c>
      <c r="G260" s="118">
        <v>22.215851000000001</v>
      </c>
      <c r="H260" s="118">
        <v>-159.37333799999999</v>
      </c>
      <c r="I260" s="118">
        <v>22.214427000000001</v>
      </c>
      <c r="J260" s="118">
        <v>-159.370001</v>
      </c>
    </row>
    <row r="261" spans="1:10" ht="12.75" customHeight="1" x14ac:dyDescent="0.2">
      <c r="A261" s="118" t="s">
        <v>524</v>
      </c>
      <c r="B261" s="118" t="s">
        <v>642</v>
      </c>
      <c r="C261" s="118" t="s">
        <v>643</v>
      </c>
      <c r="D261" s="118">
        <v>3</v>
      </c>
      <c r="E261" s="118" t="s">
        <v>29</v>
      </c>
      <c r="F261" s="63">
        <v>0.73</v>
      </c>
      <c r="G261" s="118">
        <v>22.213118999999999</v>
      </c>
      <c r="H261" s="118">
        <v>-159.51750100000001</v>
      </c>
      <c r="I261" s="118">
        <v>22.203992</v>
      </c>
      <c r="J261" s="118">
        <v>-159.514037</v>
      </c>
    </row>
    <row r="262" spans="1:10" ht="12.75" customHeight="1" x14ac:dyDescent="0.2">
      <c r="A262" s="118" t="s">
        <v>524</v>
      </c>
      <c r="B262" s="118" t="s">
        <v>644</v>
      </c>
      <c r="C262" s="118" t="s">
        <v>645</v>
      </c>
      <c r="D262" s="118">
        <v>3</v>
      </c>
      <c r="E262" s="118" t="s">
        <v>29</v>
      </c>
      <c r="F262" s="63">
        <v>0.54</v>
      </c>
      <c r="G262" s="118">
        <v>22.050794</v>
      </c>
      <c r="H262" s="118">
        <v>-159.332696</v>
      </c>
      <c r="I262" s="118">
        <v>22.043993</v>
      </c>
      <c r="J262" s="118">
        <v>-159.33558500000001</v>
      </c>
    </row>
    <row r="263" spans="1:10" ht="12.75" customHeight="1" x14ac:dyDescent="0.2">
      <c r="A263" s="118" t="s">
        <v>524</v>
      </c>
      <c r="B263" s="118" t="s">
        <v>646</v>
      </c>
      <c r="C263" s="118" t="s">
        <v>647</v>
      </c>
      <c r="D263" s="118">
        <v>2</v>
      </c>
      <c r="E263" s="118" t="s">
        <v>29</v>
      </c>
      <c r="F263" s="63">
        <v>1.62</v>
      </c>
      <c r="G263" s="118">
        <v>21.952134999999998</v>
      </c>
      <c r="H263" s="118">
        <v>-159.66671299999999</v>
      </c>
      <c r="I263" s="118">
        <v>21.958268</v>
      </c>
      <c r="J263" s="118">
        <v>-159.69049100000001</v>
      </c>
    </row>
    <row r="264" spans="1:10" ht="12.75" customHeight="1" x14ac:dyDescent="0.2">
      <c r="A264" s="118" t="s">
        <v>524</v>
      </c>
      <c r="B264" s="118" t="s">
        <v>648</v>
      </c>
      <c r="C264" s="118" t="s">
        <v>649</v>
      </c>
      <c r="D264" s="118">
        <v>3</v>
      </c>
      <c r="E264" s="118" t="s">
        <v>29</v>
      </c>
      <c r="F264" s="63">
        <v>0.56000000000000005</v>
      </c>
      <c r="G264" s="118">
        <v>22.212669999999999</v>
      </c>
      <c r="H264" s="118">
        <v>-159.53840500000001</v>
      </c>
      <c r="I264" s="118">
        <v>22.215320999999999</v>
      </c>
      <c r="J264" s="118">
        <v>-159.54223300000001</v>
      </c>
    </row>
    <row r="265" spans="1:10" ht="12.75" customHeight="1" x14ac:dyDescent="0.2">
      <c r="A265" s="161" t="s">
        <v>524</v>
      </c>
      <c r="B265" s="161" t="s">
        <v>634</v>
      </c>
      <c r="C265" s="161" t="s">
        <v>635</v>
      </c>
      <c r="D265" s="118">
        <v>3</v>
      </c>
      <c r="E265" s="161" t="s">
        <v>29</v>
      </c>
      <c r="F265" s="63">
        <v>0.11</v>
      </c>
      <c r="G265" s="161">
        <v>21.873899999999999</v>
      </c>
      <c r="H265" s="161">
        <v>-159.45651899999999</v>
      </c>
      <c r="I265" s="161">
        <v>21.872937</v>
      </c>
      <c r="J265" s="161">
        <v>-159.45516499999999</v>
      </c>
    </row>
    <row r="266" spans="1:10" ht="12.75" customHeight="1" x14ac:dyDescent="0.2">
      <c r="A266" s="118" t="s">
        <v>524</v>
      </c>
      <c r="B266" s="118" t="s">
        <v>636</v>
      </c>
      <c r="C266" s="118" t="s">
        <v>637</v>
      </c>
      <c r="D266" s="118">
        <v>2</v>
      </c>
      <c r="E266" s="118" t="s">
        <v>29</v>
      </c>
      <c r="F266" s="63">
        <v>0.87</v>
      </c>
      <c r="G266" s="118">
        <v>22.203992</v>
      </c>
      <c r="H266" s="118">
        <v>-159.514037</v>
      </c>
      <c r="I266" s="118">
        <v>22.204609999999999</v>
      </c>
      <c r="J266" s="118">
        <v>-159.501341</v>
      </c>
    </row>
    <row r="267" spans="1:10" ht="12.75" customHeight="1" x14ac:dyDescent="0.2">
      <c r="A267" s="128" t="s">
        <v>524</v>
      </c>
      <c r="B267" s="128" t="s">
        <v>650</v>
      </c>
      <c r="C267" s="128" t="s">
        <v>651</v>
      </c>
      <c r="D267" s="128">
        <v>2</v>
      </c>
      <c r="E267" s="128" t="s">
        <v>29</v>
      </c>
      <c r="F267" s="64">
        <v>0.4</v>
      </c>
      <c r="G267" s="128">
        <v>22.07076</v>
      </c>
      <c r="H267" s="128">
        <v>-159.316531</v>
      </c>
      <c r="I267" s="128">
        <v>22.065372</v>
      </c>
      <c r="J267" s="128">
        <v>-159.31788700000001</v>
      </c>
    </row>
    <row r="268" spans="1:10" ht="12.75" customHeight="1" x14ac:dyDescent="0.2">
      <c r="A268" s="25"/>
      <c r="B268" s="26">
        <f>COUNTA(B204:B267)</f>
        <v>64</v>
      </c>
      <c r="C268" s="25"/>
      <c r="D268" s="67"/>
      <c r="E268" s="38"/>
      <c r="F268" s="107">
        <f>SUM(F204:F267)</f>
        <v>66.260000000000019</v>
      </c>
      <c r="G268" s="38"/>
      <c r="H268" s="38"/>
      <c r="I268" s="38"/>
      <c r="J268" s="38"/>
    </row>
    <row r="269" spans="1:10" ht="12.75" customHeight="1" x14ac:dyDescent="0.2">
      <c r="A269" s="25"/>
      <c r="B269" s="26"/>
      <c r="C269" s="25"/>
      <c r="D269" s="48"/>
      <c r="E269" s="38"/>
      <c r="G269" s="38"/>
      <c r="H269" s="38"/>
      <c r="I269" s="38"/>
      <c r="J269" s="38"/>
    </row>
    <row r="270" spans="1:10" ht="12.75" customHeight="1" x14ac:dyDescent="0.2">
      <c r="A270" s="118" t="s">
        <v>652</v>
      </c>
      <c r="B270" s="118" t="s">
        <v>653</v>
      </c>
      <c r="C270" s="118" t="s">
        <v>654</v>
      </c>
      <c r="D270" s="118">
        <v>3</v>
      </c>
      <c r="E270" s="118" t="s">
        <v>29</v>
      </c>
      <c r="F270" s="63">
        <v>4.24</v>
      </c>
      <c r="G270" s="118">
        <v>20.599247999999999</v>
      </c>
      <c r="H270" s="118">
        <v>-156.42034000000001</v>
      </c>
      <c r="I270" s="118">
        <v>20.620038999999998</v>
      </c>
      <c r="J270" s="118">
        <v>-156.43901500000001</v>
      </c>
    </row>
    <row r="271" spans="1:10" ht="12.75" customHeight="1" x14ac:dyDescent="0.2">
      <c r="A271" s="118" t="s">
        <v>652</v>
      </c>
      <c r="B271" s="118" t="s">
        <v>655</v>
      </c>
      <c r="C271" s="118" t="s">
        <v>656</v>
      </c>
      <c r="D271" s="118">
        <v>3</v>
      </c>
      <c r="E271" s="118" t="s">
        <v>29</v>
      </c>
      <c r="F271" s="63">
        <v>0.06</v>
      </c>
      <c r="G271" s="118">
        <v>20.988249</v>
      </c>
      <c r="H271" s="118">
        <v>-156.66993299999999</v>
      </c>
      <c r="I271" s="118">
        <v>20.988859999999999</v>
      </c>
      <c r="J271" s="118">
        <v>-156.669693</v>
      </c>
    </row>
    <row r="272" spans="1:10" ht="12.75" customHeight="1" x14ac:dyDescent="0.2">
      <c r="A272" s="118" t="s">
        <v>652</v>
      </c>
      <c r="B272" s="118" t="s">
        <v>657</v>
      </c>
      <c r="C272" s="118" t="s">
        <v>658</v>
      </c>
      <c r="D272" s="118">
        <v>3</v>
      </c>
      <c r="E272" s="118" t="s">
        <v>29</v>
      </c>
      <c r="F272" s="63">
        <v>0.62</v>
      </c>
      <c r="G272" s="118">
        <v>21.179492</v>
      </c>
      <c r="H272" s="118">
        <v>-156.996567</v>
      </c>
      <c r="I272" s="118">
        <v>21.186910999999998</v>
      </c>
      <c r="J272" s="118">
        <v>-156.98477600000001</v>
      </c>
    </row>
    <row r="273" spans="1:10" ht="12.75" customHeight="1" x14ac:dyDescent="0.2">
      <c r="A273" s="118" t="s">
        <v>652</v>
      </c>
      <c r="B273" s="118" t="s">
        <v>659</v>
      </c>
      <c r="C273" s="118" t="s">
        <v>660</v>
      </c>
      <c r="D273" s="118">
        <v>3</v>
      </c>
      <c r="E273" s="118" t="s">
        <v>29</v>
      </c>
      <c r="F273" s="63">
        <v>0.61</v>
      </c>
      <c r="G273" s="118">
        <v>20.819333</v>
      </c>
      <c r="H273" s="118">
        <v>-156.62908300000001</v>
      </c>
      <c r="I273" s="118">
        <v>20.826833000000001</v>
      </c>
      <c r="J273" s="118">
        <v>-156.633611</v>
      </c>
    </row>
    <row r="274" spans="1:10" ht="12.75" customHeight="1" x14ac:dyDescent="0.2">
      <c r="A274" s="118" t="s">
        <v>652</v>
      </c>
      <c r="B274" s="118" t="s">
        <v>661</v>
      </c>
      <c r="C274" s="118" t="s">
        <v>662</v>
      </c>
      <c r="D274" s="118">
        <v>3</v>
      </c>
      <c r="E274" s="118" t="s">
        <v>29</v>
      </c>
      <c r="F274" s="63">
        <v>0.06</v>
      </c>
      <c r="G274" s="118">
        <v>21.126317</v>
      </c>
      <c r="H274" s="118">
        <v>-156.72902099999999</v>
      </c>
      <c r="I274" s="118">
        <v>21.125544999999999</v>
      </c>
      <c r="J274" s="118">
        <v>-156.72940800000001</v>
      </c>
    </row>
    <row r="275" spans="1:10" ht="12.75" customHeight="1" x14ac:dyDescent="0.2">
      <c r="A275" s="118" t="s">
        <v>652</v>
      </c>
      <c r="B275" s="118" t="s">
        <v>663</v>
      </c>
      <c r="C275" s="118" t="s">
        <v>664</v>
      </c>
      <c r="D275" s="118">
        <v>3</v>
      </c>
      <c r="E275" s="118" t="s">
        <v>29</v>
      </c>
      <c r="F275" s="63">
        <v>0.05</v>
      </c>
      <c r="G275" s="118">
        <v>20.826833000000001</v>
      </c>
      <c r="H275" s="118">
        <v>-156.633611</v>
      </c>
      <c r="I275" s="118">
        <v>20.929444</v>
      </c>
      <c r="J275" s="118">
        <v>-156.368055</v>
      </c>
    </row>
    <row r="276" spans="1:10" ht="12.75" customHeight="1" x14ac:dyDescent="0.2">
      <c r="A276" s="118" t="s">
        <v>652</v>
      </c>
      <c r="B276" s="118" t="s">
        <v>665</v>
      </c>
      <c r="C276" s="118" t="s">
        <v>666</v>
      </c>
      <c r="D276" s="118">
        <v>2</v>
      </c>
      <c r="E276" s="118" t="s">
        <v>29</v>
      </c>
      <c r="F276" s="63">
        <v>0.34</v>
      </c>
      <c r="G276" s="118">
        <v>21.004746000000001</v>
      </c>
      <c r="H276" s="118">
        <v>-156.65405100000001</v>
      </c>
      <c r="I276" s="118">
        <v>21.005569000000001</v>
      </c>
      <c r="J276" s="118">
        <v>-156.64962399999999</v>
      </c>
    </row>
    <row r="277" spans="1:10" ht="12.75" customHeight="1" x14ac:dyDescent="0.2">
      <c r="A277" s="118" t="s">
        <v>652</v>
      </c>
      <c r="B277" s="118" t="s">
        <v>669</v>
      </c>
      <c r="C277" s="118" t="s">
        <v>670</v>
      </c>
      <c r="D277" s="118">
        <v>2</v>
      </c>
      <c r="E277" s="118" t="s">
        <v>29</v>
      </c>
      <c r="F277" s="63">
        <v>0.71</v>
      </c>
      <c r="G277" s="118">
        <v>20.913138</v>
      </c>
      <c r="H277" s="118">
        <v>-156.40133299999999</v>
      </c>
      <c r="I277" s="118">
        <v>20.914694000000001</v>
      </c>
      <c r="J277" s="118">
        <v>-156.391694</v>
      </c>
    </row>
    <row r="278" spans="1:10" ht="12.75" customHeight="1" x14ac:dyDescent="0.2">
      <c r="A278" s="118" t="s">
        <v>652</v>
      </c>
      <c r="B278" s="118" t="s">
        <v>671</v>
      </c>
      <c r="C278" s="118" t="s">
        <v>672</v>
      </c>
      <c r="D278" s="118">
        <v>3</v>
      </c>
      <c r="E278" s="118" t="s">
        <v>29</v>
      </c>
      <c r="F278" s="63">
        <v>0.37</v>
      </c>
      <c r="G278" s="118">
        <v>21.160625</v>
      </c>
      <c r="H278" s="118">
        <v>-156.736603</v>
      </c>
      <c r="I278" s="118">
        <v>21.157485000000001</v>
      </c>
      <c r="J278" s="118">
        <v>-156.734948</v>
      </c>
    </row>
    <row r="279" spans="1:10" ht="12.75" customHeight="1" x14ac:dyDescent="0.2">
      <c r="A279" s="118" t="s">
        <v>652</v>
      </c>
      <c r="B279" s="118" t="s">
        <v>673</v>
      </c>
      <c r="C279" s="118" t="s">
        <v>674</v>
      </c>
      <c r="D279" s="118">
        <v>3</v>
      </c>
      <c r="E279" s="118" t="s">
        <v>29</v>
      </c>
      <c r="F279" s="63">
        <v>1.34</v>
      </c>
      <c r="G279" s="118">
        <v>21.089255000000001</v>
      </c>
      <c r="H279" s="118">
        <v>-157.22310100000001</v>
      </c>
      <c r="I279" s="118">
        <v>21.087516999999998</v>
      </c>
      <c r="J279" s="118">
        <v>-157.24360999999999</v>
      </c>
    </row>
    <row r="280" spans="1:10" ht="12.75" customHeight="1" x14ac:dyDescent="0.2">
      <c r="A280" s="118" t="s">
        <v>652</v>
      </c>
      <c r="B280" s="118" t="s">
        <v>675</v>
      </c>
      <c r="C280" s="118" t="s">
        <v>676</v>
      </c>
      <c r="D280" s="118">
        <v>3</v>
      </c>
      <c r="E280" s="118" t="s">
        <v>29</v>
      </c>
      <c r="F280" s="63">
        <v>1.95</v>
      </c>
      <c r="G280" s="118">
        <v>20.832087000000001</v>
      </c>
      <c r="H280" s="118">
        <v>-156.81346199999999</v>
      </c>
      <c r="I280" s="118">
        <v>20.806276</v>
      </c>
      <c r="J280" s="118">
        <v>-156.806333</v>
      </c>
    </row>
    <row r="281" spans="1:10" ht="12.75" customHeight="1" x14ac:dyDescent="0.2">
      <c r="A281" s="118" t="s">
        <v>652</v>
      </c>
      <c r="B281" s="118" t="s">
        <v>677</v>
      </c>
      <c r="C281" s="118" t="s">
        <v>678</v>
      </c>
      <c r="D281" s="118">
        <v>3</v>
      </c>
      <c r="E281" s="118" t="s">
        <v>29</v>
      </c>
      <c r="F281" s="63">
        <v>0.09</v>
      </c>
      <c r="G281" s="118">
        <v>20.719861000000002</v>
      </c>
      <c r="H281" s="118">
        <v>-155.98702700000001</v>
      </c>
      <c r="I281" s="118">
        <v>20.718833</v>
      </c>
      <c r="J281" s="118">
        <v>-155.98797200000001</v>
      </c>
    </row>
    <row r="282" spans="1:10" ht="12.75" customHeight="1" x14ac:dyDescent="0.2">
      <c r="A282" s="118" t="s">
        <v>652</v>
      </c>
      <c r="B282" s="118" t="s">
        <v>679</v>
      </c>
      <c r="C282" s="118" t="s">
        <v>680</v>
      </c>
      <c r="D282" s="118">
        <v>3</v>
      </c>
      <c r="E282" s="118" t="s">
        <v>29</v>
      </c>
      <c r="F282" s="63">
        <v>0.23</v>
      </c>
      <c r="G282" s="118">
        <v>20.756111000000001</v>
      </c>
      <c r="H282" s="118">
        <v>-155.984444</v>
      </c>
      <c r="I282" s="118">
        <v>20.755361000000001</v>
      </c>
      <c r="J282" s="118">
        <v>-155.98216600000001</v>
      </c>
    </row>
    <row r="283" spans="1:10" ht="12.75" customHeight="1" x14ac:dyDescent="0.2">
      <c r="A283" s="118" t="s">
        <v>652</v>
      </c>
      <c r="B283" s="118" t="s">
        <v>681</v>
      </c>
      <c r="C283" s="118" t="s">
        <v>682</v>
      </c>
      <c r="D283" s="118">
        <v>1</v>
      </c>
      <c r="E283" s="118" t="s">
        <v>29</v>
      </c>
      <c r="F283" s="63">
        <v>0.16</v>
      </c>
      <c r="G283" s="118">
        <v>20.909499</v>
      </c>
      <c r="H283" s="118">
        <v>-156.68861100000001</v>
      </c>
      <c r="I283" s="118">
        <v>20.910916</v>
      </c>
      <c r="J283" s="118">
        <v>-156.690472</v>
      </c>
    </row>
    <row r="284" spans="1:10" ht="12.75" customHeight="1" x14ac:dyDescent="0.2">
      <c r="A284" s="118" t="s">
        <v>652</v>
      </c>
      <c r="B284" s="118" t="s">
        <v>683</v>
      </c>
      <c r="C284" s="118" t="s">
        <v>684</v>
      </c>
      <c r="D284" s="118">
        <v>2</v>
      </c>
      <c r="E284" s="118" t="s">
        <v>29</v>
      </c>
      <c r="F284" s="63">
        <v>0.14000000000000001</v>
      </c>
      <c r="G284" s="118">
        <v>20.898610000000001</v>
      </c>
      <c r="H284" s="118">
        <v>-156.47797</v>
      </c>
      <c r="I284" s="118">
        <v>20.898513000000001</v>
      </c>
      <c r="J284" s="118">
        <v>156.47984199999999</v>
      </c>
    </row>
    <row r="285" spans="1:10" ht="12.75" customHeight="1" x14ac:dyDescent="0.2">
      <c r="A285" s="118" t="s">
        <v>652</v>
      </c>
      <c r="B285" s="118" t="s">
        <v>687</v>
      </c>
      <c r="C285" s="118" t="s">
        <v>688</v>
      </c>
      <c r="D285" s="118">
        <v>3</v>
      </c>
      <c r="E285" s="118" t="s">
        <v>29</v>
      </c>
      <c r="F285" s="63">
        <v>0.04</v>
      </c>
      <c r="G285" s="118">
        <v>20.990888000000002</v>
      </c>
      <c r="H285" s="118">
        <v>-156.66869399999999</v>
      </c>
      <c r="I285" s="118">
        <v>20.991388000000001</v>
      </c>
      <c r="J285" s="118">
        <v>-156.66822199999999</v>
      </c>
    </row>
    <row r="286" spans="1:10" ht="12.75" customHeight="1" x14ac:dyDescent="0.2">
      <c r="A286" s="118" t="s">
        <v>652</v>
      </c>
      <c r="B286" s="118" t="s">
        <v>689</v>
      </c>
      <c r="C286" s="118" t="s">
        <v>690</v>
      </c>
      <c r="D286" s="118">
        <v>3</v>
      </c>
      <c r="E286" s="118" t="s">
        <v>29</v>
      </c>
      <c r="F286" s="63">
        <v>0.12</v>
      </c>
      <c r="G286" s="118">
        <v>21.021093</v>
      </c>
      <c r="H286" s="118">
        <v>-156.610219</v>
      </c>
      <c r="I286" s="118">
        <v>21.022193999999999</v>
      </c>
      <c r="J286" s="118">
        <v>-156.60891599999999</v>
      </c>
    </row>
    <row r="287" spans="1:10" ht="12.75" customHeight="1" x14ac:dyDescent="0.2">
      <c r="A287" s="118" t="s">
        <v>652</v>
      </c>
      <c r="B287" s="118" t="s">
        <v>691</v>
      </c>
      <c r="C287" s="118" t="s">
        <v>692</v>
      </c>
      <c r="D287" s="118">
        <v>2</v>
      </c>
      <c r="E287" s="118" t="s">
        <v>29</v>
      </c>
      <c r="F287" s="63">
        <v>0.09</v>
      </c>
      <c r="G287" s="118">
        <v>20.954000000000001</v>
      </c>
      <c r="H287" s="118">
        <v>-156.68705499999999</v>
      </c>
      <c r="I287" s="118">
        <v>20.955193999999999</v>
      </c>
      <c r="J287" s="118">
        <v>-156.68647200000001</v>
      </c>
    </row>
    <row r="288" spans="1:10" ht="12.75" customHeight="1" x14ac:dyDescent="0.2">
      <c r="A288" s="118" t="s">
        <v>652</v>
      </c>
      <c r="B288" s="118" t="s">
        <v>693</v>
      </c>
      <c r="C288" s="118" t="s">
        <v>694</v>
      </c>
      <c r="D288" s="118">
        <v>2</v>
      </c>
      <c r="E288" s="118" t="s">
        <v>29</v>
      </c>
      <c r="F288" s="63">
        <v>0.12</v>
      </c>
      <c r="G288" s="118">
        <v>21.013083000000002</v>
      </c>
      <c r="H288" s="118">
        <v>-156.63886099999999</v>
      </c>
      <c r="I288" s="118">
        <v>21.015415999999998</v>
      </c>
      <c r="J288" s="118">
        <v>-156.63822200000001</v>
      </c>
    </row>
    <row r="289" spans="1:10" ht="12.75" customHeight="1" x14ac:dyDescent="0.2">
      <c r="A289" s="118" t="s">
        <v>652</v>
      </c>
      <c r="B289" s="118" t="s">
        <v>695</v>
      </c>
      <c r="C289" s="118" t="s">
        <v>696</v>
      </c>
      <c r="D289" s="118">
        <v>3</v>
      </c>
      <c r="E289" s="118" t="s">
        <v>29</v>
      </c>
      <c r="F289" s="63">
        <v>0.23</v>
      </c>
      <c r="G289" s="118">
        <v>20.861388000000002</v>
      </c>
      <c r="H289" s="118">
        <v>-156.166888</v>
      </c>
      <c r="I289" s="118">
        <v>20.860582999999998</v>
      </c>
      <c r="J289" s="118">
        <v>-156.16586100000001</v>
      </c>
    </row>
    <row r="290" spans="1:10" ht="12.75" customHeight="1" x14ac:dyDescent="0.2">
      <c r="A290" s="118" t="s">
        <v>652</v>
      </c>
      <c r="B290" s="118" t="s">
        <v>697</v>
      </c>
      <c r="C290" s="118" t="s">
        <v>698</v>
      </c>
      <c r="D290" s="118">
        <v>3</v>
      </c>
      <c r="E290" s="118" t="s">
        <v>29</v>
      </c>
      <c r="F290" s="63">
        <v>0.03</v>
      </c>
      <c r="G290" s="118">
        <v>21.114293</v>
      </c>
      <c r="H290" s="118">
        <v>-156.740452</v>
      </c>
      <c r="I290" s="118">
        <v>21.113956999999999</v>
      </c>
      <c r="J290" s="118">
        <v>-156.74064899999999</v>
      </c>
    </row>
    <row r="291" spans="1:10" ht="12.75" customHeight="1" x14ac:dyDescent="0.2">
      <c r="A291" s="118" t="s">
        <v>652</v>
      </c>
      <c r="B291" s="118" t="s">
        <v>699</v>
      </c>
      <c r="C291" s="118" t="s">
        <v>700</v>
      </c>
      <c r="D291" s="118">
        <v>3</v>
      </c>
      <c r="E291" s="118" t="s">
        <v>29</v>
      </c>
      <c r="F291" s="63">
        <v>0.05</v>
      </c>
      <c r="G291" s="118">
        <v>21.110992</v>
      </c>
      <c r="H291" s="118">
        <v>-156.74498700000001</v>
      </c>
      <c r="I291" s="118">
        <v>21.110320999999999</v>
      </c>
      <c r="J291" s="118">
        <v>-156.74518900000001</v>
      </c>
    </row>
    <row r="292" spans="1:10" ht="12.75" customHeight="1" x14ac:dyDescent="0.2">
      <c r="A292" s="118" t="s">
        <v>652</v>
      </c>
      <c r="B292" s="118" t="s">
        <v>685</v>
      </c>
      <c r="C292" s="118" t="s">
        <v>686</v>
      </c>
      <c r="D292" s="118">
        <v>2</v>
      </c>
      <c r="E292" s="118" t="s">
        <v>29</v>
      </c>
      <c r="F292" s="63">
        <v>0.26</v>
      </c>
      <c r="G292" s="118">
        <v>20.933333000000001</v>
      </c>
      <c r="H292" s="118">
        <v>-156.35958299999999</v>
      </c>
      <c r="I292" s="118">
        <v>20.934443999999999</v>
      </c>
      <c r="J292" s="118">
        <v>-156.35583299999999</v>
      </c>
    </row>
    <row r="293" spans="1:10" ht="12.75" customHeight="1" x14ac:dyDescent="0.2">
      <c r="A293" s="118" t="s">
        <v>652</v>
      </c>
      <c r="B293" s="118" t="s">
        <v>667</v>
      </c>
      <c r="C293" s="118" t="s">
        <v>668</v>
      </c>
      <c r="D293" s="118">
        <v>3</v>
      </c>
      <c r="E293" s="118" t="s">
        <v>29</v>
      </c>
      <c r="F293" s="63">
        <v>0.12</v>
      </c>
      <c r="G293" s="118">
        <v>20.9315</v>
      </c>
      <c r="H293" s="118">
        <v>-156.362416</v>
      </c>
      <c r="I293" s="118">
        <v>20.930972000000001</v>
      </c>
      <c r="J293" s="118">
        <v>-156.36411100000001</v>
      </c>
    </row>
    <row r="294" spans="1:10" ht="12.75" customHeight="1" x14ac:dyDescent="0.2">
      <c r="A294" s="118" t="s">
        <v>652</v>
      </c>
      <c r="B294" s="118" t="s">
        <v>701</v>
      </c>
      <c r="C294" s="118" t="s">
        <v>702</v>
      </c>
      <c r="D294" s="118">
        <v>3</v>
      </c>
      <c r="E294" s="118" t="s">
        <v>29</v>
      </c>
      <c r="F294" s="63">
        <v>0.65</v>
      </c>
      <c r="G294" s="118">
        <v>20.628135</v>
      </c>
      <c r="H294" s="118">
        <v>-156.18809099999999</v>
      </c>
      <c r="I294" s="118">
        <v>20.627127000000002</v>
      </c>
      <c r="J294" s="118">
        <v>-156.19773799999999</v>
      </c>
    </row>
    <row r="295" spans="1:10" ht="12.75" customHeight="1" x14ac:dyDescent="0.2">
      <c r="A295" s="118" t="s">
        <v>652</v>
      </c>
      <c r="B295" s="118" t="s">
        <v>703</v>
      </c>
      <c r="C295" s="118" t="s">
        <v>704</v>
      </c>
      <c r="D295" s="118">
        <v>3</v>
      </c>
      <c r="E295" s="118" t="s">
        <v>29</v>
      </c>
      <c r="F295" s="63">
        <v>0.21</v>
      </c>
      <c r="G295" s="118">
        <v>20.737728000000001</v>
      </c>
      <c r="H295" s="118">
        <v>-156.892717</v>
      </c>
      <c r="I295" s="118">
        <v>20.739958000000001</v>
      </c>
      <c r="J295" s="118">
        <v>-156.894904</v>
      </c>
    </row>
    <row r="296" spans="1:10" ht="12.75" customHeight="1" x14ac:dyDescent="0.2">
      <c r="A296" s="118" t="s">
        <v>652</v>
      </c>
      <c r="B296" s="118" t="s">
        <v>705</v>
      </c>
      <c r="C296" s="118" t="s">
        <v>706</v>
      </c>
      <c r="D296" s="118">
        <v>3</v>
      </c>
      <c r="E296" s="118" t="s">
        <v>29</v>
      </c>
      <c r="F296" s="63">
        <v>0.3</v>
      </c>
      <c r="G296" s="118">
        <v>21.201619999999998</v>
      </c>
      <c r="H296" s="118">
        <v>-156.98001199999999</v>
      </c>
      <c r="I296" s="118">
        <v>21.205711999999998</v>
      </c>
      <c r="J296" s="118">
        <v>-156.98002399999999</v>
      </c>
    </row>
    <row r="297" spans="1:10" ht="12.75" customHeight="1" x14ac:dyDescent="0.2">
      <c r="A297" s="118" t="s">
        <v>652</v>
      </c>
      <c r="B297" s="118" t="s">
        <v>707</v>
      </c>
      <c r="C297" s="118" t="s">
        <v>708</v>
      </c>
      <c r="D297" s="118">
        <v>2</v>
      </c>
      <c r="E297" s="118" t="s">
        <v>29</v>
      </c>
      <c r="F297" s="63">
        <v>3.63</v>
      </c>
      <c r="G297" s="118">
        <v>20.910916</v>
      </c>
      <c r="H297" s="118">
        <v>-156.690472</v>
      </c>
      <c r="I297" s="118">
        <v>20.954000000000001</v>
      </c>
      <c r="J297" s="118">
        <v>-156.68705499999999</v>
      </c>
    </row>
    <row r="298" spans="1:10" ht="12.75" customHeight="1" x14ac:dyDescent="0.2">
      <c r="A298" s="118" t="s">
        <v>652</v>
      </c>
      <c r="B298" s="118" t="s">
        <v>711</v>
      </c>
      <c r="C298" s="118" t="s">
        <v>712</v>
      </c>
      <c r="D298" s="118">
        <v>3</v>
      </c>
      <c r="E298" s="118" t="s">
        <v>29</v>
      </c>
      <c r="F298" s="63">
        <v>0.61</v>
      </c>
      <c r="G298" s="118">
        <v>21.092739000000002</v>
      </c>
      <c r="H298" s="118">
        <v>-157.28605300000001</v>
      </c>
      <c r="I298" s="118">
        <v>21.093830000000001</v>
      </c>
      <c r="J298" s="118">
        <v>-157.29478</v>
      </c>
    </row>
    <row r="299" spans="1:10" ht="12.75" customHeight="1" x14ac:dyDescent="0.2">
      <c r="A299" s="118" t="s">
        <v>652</v>
      </c>
      <c r="B299" s="118" t="s">
        <v>713</v>
      </c>
      <c r="C299" s="118" t="s">
        <v>714</v>
      </c>
      <c r="D299" s="118">
        <v>1</v>
      </c>
      <c r="E299" s="118" t="s">
        <v>29</v>
      </c>
      <c r="F299" s="63">
        <v>0.95</v>
      </c>
      <c r="G299" s="118">
        <v>20.895804999999999</v>
      </c>
      <c r="H299" s="118">
        <v>-156.47888800000001</v>
      </c>
      <c r="I299" s="118">
        <v>20.894138000000002</v>
      </c>
      <c r="J299" s="118">
        <v>-156.46769399999999</v>
      </c>
    </row>
    <row r="300" spans="1:10" ht="12.75" customHeight="1" x14ac:dyDescent="0.2">
      <c r="A300" s="118" t="s">
        <v>652</v>
      </c>
      <c r="B300" s="118" t="s">
        <v>715</v>
      </c>
      <c r="C300" s="118" t="s">
        <v>716</v>
      </c>
      <c r="D300" s="118">
        <v>2</v>
      </c>
      <c r="E300" s="118" t="s">
        <v>29</v>
      </c>
      <c r="F300" s="63">
        <v>1.44</v>
      </c>
      <c r="G300" s="118">
        <v>20.966888000000001</v>
      </c>
      <c r="H300" s="118">
        <v>-156.681444</v>
      </c>
      <c r="I300" s="118">
        <v>20.983750000000001</v>
      </c>
      <c r="J300" s="118">
        <v>-156.67452700000001</v>
      </c>
    </row>
    <row r="301" spans="1:10" ht="12.75" customHeight="1" x14ac:dyDescent="0.2">
      <c r="A301" s="118" t="s">
        <v>652</v>
      </c>
      <c r="B301" s="118" t="s">
        <v>717</v>
      </c>
      <c r="C301" s="118" t="s">
        <v>718</v>
      </c>
      <c r="D301" s="118">
        <v>3</v>
      </c>
      <c r="E301" s="118" t="s">
        <v>29</v>
      </c>
      <c r="F301" s="63">
        <v>0.78</v>
      </c>
      <c r="G301" s="118">
        <v>20.789486</v>
      </c>
      <c r="H301" s="118">
        <v>-156.81615099999999</v>
      </c>
      <c r="I301" s="118">
        <v>20.780653999999998</v>
      </c>
      <c r="J301" s="118">
        <v>-156.82327799999999</v>
      </c>
    </row>
    <row r="302" spans="1:10" ht="12.75" customHeight="1" x14ac:dyDescent="0.2">
      <c r="A302" s="118" t="s">
        <v>652</v>
      </c>
      <c r="B302" s="118" t="s">
        <v>719</v>
      </c>
      <c r="C302" s="118" t="s">
        <v>720</v>
      </c>
      <c r="D302" s="118">
        <v>3</v>
      </c>
      <c r="E302" s="118" t="s">
        <v>29</v>
      </c>
      <c r="F302" s="63">
        <v>0.06</v>
      </c>
      <c r="G302" s="118">
        <v>20.753250999999999</v>
      </c>
      <c r="H302" s="118">
        <v>-155.981245</v>
      </c>
      <c r="I302" s="118">
        <v>20.752654</v>
      </c>
      <c r="J302" s="118">
        <v>-155.981708</v>
      </c>
    </row>
    <row r="303" spans="1:10" ht="12.75" customHeight="1" x14ac:dyDescent="0.2">
      <c r="A303" s="118" t="s">
        <v>652</v>
      </c>
      <c r="B303" s="118" t="s">
        <v>709</v>
      </c>
      <c r="C303" s="118" t="s">
        <v>710</v>
      </c>
      <c r="D303" s="118">
        <v>3</v>
      </c>
      <c r="E303" s="118" t="s">
        <v>29</v>
      </c>
      <c r="F303" s="63">
        <v>0.62</v>
      </c>
      <c r="G303" s="118">
        <v>20.806750000000001</v>
      </c>
      <c r="H303" s="118">
        <v>-156.60119399999999</v>
      </c>
      <c r="I303" s="118">
        <v>20.801387999999999</v>
      </c>
      <c r="J303" s="118">
        <v>-156.593999</v>
      </c>
    </row>
    <row r="304" spans="1:10" ht="12.75" customHeight="1" x14ac:dyDescent="0.2">
      <c r="A304" s="118" t="s">
        <v>652</v>
      </c>
      <c r="B304" s="118" t="s">
        <v>721</v>
      </c>
      <c r="C304" s="118" t="s">
        <v>722</v>
      </c>
      <c r="D304" s="118">
        <v>3</v>
      </c>
      <c r="E304" s="118" t="s">
        <v>29</v>
      </c>
      <c r="F304" s="63">
        <v>0.41</v>
      </c>
      <c r="G304" s="118">
        <v>21.062135999999999</v>
      </c>
      <c r="H304" s="118">
        <v>-156.93904800000001</v>
      </c>
      <c r="I304" s="118">
        <v>21.063115</v>
      </c>
      <c r="J304" s="118">
        <v>-156.94529800000001</v>
      </c>
    </row>
    <row r="305" spans="1:10" ht="12.75" customHeight="1" x14ac:dyDescent="0.2">
      <c r="A305" s="118" t="s">
        <v>652</v>
      </c>
      <c r="B305" s="118" t="s">
        <v>723</v>
      </c>
      <c r="C305" s="118" t="s">
        <v>724</v>
      </c>
      <c r="D305" s="118">
        <v>2</v>
      </c>
      <c r="E305" s="118" t="s">
        <v>29</v>
      </c>
      <c r="F305" s="63">
        <v>0.62</v>
      </c>
      <c r="G305" s="118">
        <v>20.727352</v>
      </c>
      <c r="H305" s="118">
        <v>-156.450017</v>
      </c>
      <c r="I305" s="118">
        <v>20.733933</v>
      </c>
      <c r="J305" s="118">
        <v>-156.455578</v>
      </c>
    </row>
    <row r="306" spans="1:10" ht="12.75" customHeight="1" x14ac:dyDescent="0.2">
      <c r="A306" s="118" t="s">
        <v>652</v>
      </c>
      <c r="B306" s="118" t="s">
        <v>725</v>
      </c>
      <c r="C306" s="118" t="s">
        <v>726</v>
      </c>
      <c r="D306" s="118">
        <v>2</v>
      </c>
      <c r="E306" s="118" t="s">
        <v>29</v>
      </c>
      <c r="F306" s="63">
        <v>0.42</v>
      </c>
      <c r="G306" s="118">
        <v>20.762577</v>
      </c>
      <c r="H306" s="118">
        <v>-156.459328</v>
      </c>
      <c r="I306" s="118">
        <v>20.768573</v>
      </c>
      <c r="J306" s="118">
        <v>-156.45891</v>
      </c>
    </row>
    <row r="307" spans="1:10" ht="12.75" customHeight="1" x14ac:dyDescent="0.2">
      <c r="A307" s="118" t="s">
        <v>652</v>
      </c>
      <c r="B307" s="118" t="s">
        <v>733</v>
      </c>
      <c r="C307" s="118" t="s">
        <v>734</v>
      </c>
      <c r="D307" s="118">
        <v>3</v>
      </c>
      <c r="E307" s="118" t="s">
        <v>29</v>
      </c>
      <c r="F307" s="63">
        <v>0.98</v>
      </c>
      <c r="G307" s="118">
        <v>21.109718999999998</v>
      </c>
      <c r="H307" s="118">
        <v>-157.304734</v>
      </c>
      <c r="I307" s="118">
        <v>21.121689</v>
      </c>
      <c r="J307" s="118">
        <v>-157.29956300000001</v>
      </c>
    </row>
    <row r="308" spans="1:10" ht="12.75" customHeight="1" x14ac:dyDescent="0.2">
      <c r="A308" s="118" t="s">
        <v>652</v>
      </c>
      <c r="B308" s="118" t="s">
        <v>727</v>
      </c>
      <c r="C308" s="118" t="s">
        <v>728</v>
      </c>
      <c r="D308" s="118">
        <v>1</v>
      </c>
      <c r="E308" s="118" t="s">
        <v>29</v>
      </c>
      <c r="F308" s="63">
        <v>0.37</v>
      </c>
      <c r="G308" s="118">
        <v>20.720310000000001</v>
      </c>
      <c r="H308" s="118">
        <v>-156.447451</v>
      </c>
      <c r="I308" s="118">
        <v>20.7254</v>
      </c>
      <c r="J308" s="118">
        <v>-156.44959</v>
      </c>
    </row>
    <row r="309" spans="1:10" ht="12.75" customHeight="1" x14ac:dyDescent="0.2">
      <c r="A309" s="118" t="s">
        <v>652</v>
      </c>
      <c r="B309" s="118" t="s">
        <v>729</v>
      </c>
      <c r="C309" s="118" t="s">
        <v>730</v>
      </c>
      <c r="D309" s="118">
        <v>2</v>
      </c>
      <c r="E309" s="118" t="s">
        <v>29</v>
      </c>
      <c r="F309" s="63">
        <v>0.31</v>
      </c>
      <c r="G309" s="118">
        <v>20.714096000000001</v>
      </c>
      <c r="H309" s="118">
        <v>-156.44681499999999</v>
      </c>
      <c r="I309" s="118">
        <v>20.718347999999999</v>
      </c>
      <c r="J309" s="118">
        <v>-156.447655</v>
      </c>
    </row>
    <row r="310" spans="1:10" ht="12.75" customHeight="1" x14ac:dyDescent="0.2">
      <c r="A310" s="118" t="s">
        <v>652</v>
      </c>
      <c r="B310" s="118" t="s">
        <v>731</v>
      </c>
      <c r="C310" s="118" t="s">
        <v>732</v>
      </c>
      <c r="D310" s="118">
        <v>1</v>
      </c>
      <c r="E310" s="118" t="s">
        <v>29</v>
      </c>
      <c r="F310" s="63">
        <v>0.19</v>
      </c>
      <c r="G310" s="118">
        <v>20.711365000000001</v>
      </c>
      <c r="H310" s="118">
        <v>-156.44597200000001</v>
      </c>
      <c r="I310" s="118">
        <v>20.714096000000001</v>
      </c>
      <c r="J310" s="118">
        <v>-156.44681499999999</v>
      </c>
    </row>
    <row r="311" spans="1:10" ht="12.75" customHeight="1" x14ac:dyDescent="0.2">
      <c r="A311" s="118" t="s">
        <v>652</v>
      </c>
      <c r="B311" s="118" t="s">
        <v>735</v>
      </c>
      <c r="C311" s="118" t="s">
        <v>736</v>
      </c>
      <c r="D311" s="118">
        <v>1</v>
      </c>
      <c r="E311" s="118" t="s">
        <v>29</v>
      </c>
      <c r="F311" s="63">
        <v>2.23</v>
      </c>
      <c r="G311" s="118">
        <v>20.897055000000002</v>
      </c>
      <c r="H311" s="118">
        <v>-156.46297200000001</v>
      </c>
      <c r="I311" s="118">
        <v>20.904527000000002</v>
      </c>
      <c r="J311" s="118">
        <v>-156.43319399999999</v>
      </c>
    </row>
    <row r="312" spans="1:10" ht="12.75" customHeight="1" x14ac:dyDescent="0.2">
      <c r="A312" s="118" t="s">
        <v>652</v>
      </c>
      <c r="B312" s="118" t="s">
        <v>737</v>
      </c>
      <c r="C312" s="118" t="s">
        <v>738</v>
      </c>
      <c r="D312" s="118">
        <v>3</v>
      </c>
      <c r="E312" s="118" t="s">
        <v>29</v>
      </c>
      <c r="F312" s="63">
        <v>1.4</v>
      </c>
      <c r="G312" s="118">
        <v>20.580838</v>
      </c>
      <c r="H312" s="118">
        <v>-156.38370599999999</v>
      </c>
      <c r="I312" s="118">
        <v>20.581844</v>
      </c>
      <c r="J312" s="118">
        <v>-156.39833899999999</v>
      </c>
    </row>
    <row r="313" spans="1:10" ht="12.75" customHeight="1" x14ac:dyDescent="0.2">
      <c r="A313" s="118" t="s">
        <v>652</v>
      </c>
      <c r="B313" s="118" t="s">
        <v>739</v>
      </c>
      <c r="C313" s="118" t="s">
        <v>740</v>
      </c>
      <c r="D313" s="118">
        <v>3</v>
      </c>
      <c r="E313" s="118" t="s">
        <v>29</v>
      </c>
      <c r="F313" s="63">
        <v>0.83</v>
      </c>
      <c r="G313" s="118">
        <v>21.089153</v>
      </c>
      <c r="H313" s="118">
        <v>-157.263823</v>
      </c>
      <c r="I313" s="118">
        <v>21.091166000000001</v>
      </c>
      <c r="J313" s="118">
        <v>-157.276138</v>
      </c>
    </row>
    <row r="314" spans="1:10" ht="12.75" customHeight="1" x14ac:dyDescent="0.2">
      <c r="A314" s="118" t="s">
        <v>652</v>
      </c>
      <c r="B314" s="118" t="s">
        <v>741</v>
      </c>
      <c r="C314" s="118" t="s">
        <v>742</v>
      </c>
      <c r="D314" s="118">
        <v>2</v>
      </c>
      <c r="E314" s="118" t="s">
        <v>29</v>
      </c>
      <c r="F314" s="63">
        <v>0.19</v>
      </c>
      <c r="G314" s="118">
        <v>20.998777</v>
      </c>
      <c r="H314" s="118">
        <v>-156.66708299999999</v>
      </c>
      <c r="I314" s="118">
        <v>21.000444000000002</v>
      </c>
      <c r="J314" s="118">
        <v>-156.666472</v>
      </c>
    </row>
    <row r="315" spans="1:10" ht="12.75" customHeight="1" x14ac:dyDescent="0.2">
      <c r="A315" s="118" t="s">
        <v>652</v>
      </c>
      <c r="B315" s="118" t="s">
        <v>743</v>
      </c>
      <c r="C315" s="118" t="s">
        <v>744</v>
      </c>
      <c r="D315" s="118">
        <v>3</v>
      </c>
      <c r="E315" s="118" t="s">
        <v>29</v>
      </c>
      <c r="F315" s="63">
        <v>0.14000000000000001</v>
      </c>
      <c r="G315" s="118">
        <v>20.79</v>
      </c>
      <c r="H315" s="118">
        <v>-156.513972</v>
      </c>
      <c r="I315" s="118">
        <v>20.788722</v>
      </c>
      <c r="J315" s="118">
        <v>-156.51519400000001</v>
      </c>
    </row>
    <row r="316" spans="1:10" ht="12.75" customHeight="1" x14ac:dyDescent="0.2">
      <c r="A316" s="118" t="s">
        <v>652</v>
      </c>
      <c r="B316" s="118" t="s">
        <v>745</v>
      </c>
      <c r="C316" s="118" t="s">
        <v>746</v>
      </c>
      <c r="D316" s="118">
        <v>3</v>
      </c>
      <c r="E316" s="118" t="s">
        <v>29</v>
      </c>
      <c r="F316" s="63">
        <v>0.09</v>
      </c>
      <c r="G316" s="118">
        <v>21.14048</v>
      </c>
      <c r="H316" s="118">
        <v>-157.289297</v>
      </c>
      <c r="I316" s="118">
        <v>21.141773000000001</v>
      </c>
      <c r="J316" s="118">
        <v>-157.289061</v>
      </c>
    </row>
    <row r="317" spans="1:10" ht="12.75" customHeight="1" x14ac:dyDescent="0.2">
      <c r="A317" s="118" t="s">
        <v>652</v>
      </c>
      <c r="B317" s="118" t="s">
        <v>747</v>
      </c>
      <c r="C317" s="118" t="s">
        <v>748</v>
      </c>
      <c r="D317" s="118">
        <v>3</v>
      </c>
      <c r="E317" s="118" t="s">
        <v>29</v>
      </c>
      <c r="F317" s="63">
        <v>0.48</v>
      </c>
      <c r="G317" s="118">
        <v>21.091280000000001</v>
      </c>
      <c r="H317" s="118">
        <v>-157.27755199999999</v>
      </c>
      <c r="I317" s="118">
        <v>21.092841</v>
      </c>
      <c r="J317" s="118">
        <v>-157.28452100000001</v>
      </c>
    </row>
    <row r="318" spans="1:10" ht="12.75" customHeight="1" x14ac:dyDescent="0.2">
      <c r="A318" s="118" t="s">
        <v>652</v>
      </c>
      <c r="B318" s="118" t="s">
        <v>749</v>
      </c>
      <c r="C318" s="118" t="s">
        <v>393</v>
      </c>
      <c r="D318" s="118">
        <v>3</v>
      </c>
      <c r="E318" s="118" t="s">
        <v>29</v>
      </c>
      <c r="F318" s="63">
        <v>0.1</v>
      </c>
      <c r="G318" s="118">
        <v>21.136863000000002</v>
      </c>
      <c r="H318" s="118">
        <v>-157.29052300000001</v>
      </c>
      <c r="I318" s="118">
        <v>21.137784</v>
      </c>
      <c r="J318" s="118">
        <v>-157.28954999999999</v>
      </c>
    </row>
    <row r="319" spans="1:10" ht="12.75" customHeight="1" x14ac:dyDescent="0.2">
      <c r="A319" s="118" t="s">
        <v>652</v>
      </c>
      <c r="B319" s="118" t="s">
        <v>750</v>
      </c>
      <c r="C319" s="118" t="s">
        <v>751</v>
      </c>
      <c r="D319" s="118">
        <v>3</v>
      </c>
      <c r="E319" s="118" t="s">
        <v>29</v>
      </c>
      <c r="F319" s="63">
        <v>0.11</v>
      </c>
      <c r="G319" s="118">
        <v>20.733998</v>
      </c>
      <c r="H319" s="118">
        <v>-156.96544299999999</v>
      </c>
      <c r="I319" s="118">
        <v>20.732827</v>
      </c>
      <c r="J319" s="118">
        <v>-156.96500700000001</v>
      </c>
    </row>
    <row r="320" spans="1:10" ht="12.75" customHeight="1" x14ac:dyDescent="0.2">
      <c r="A320" s="118" t="s">
        <v>652</v>
      </c>
      <c r="B320" s="118" t="s">
        <v>752</v>
      </c>
      <c r="C320" s="118" t="s">
        <v>753</v>
      </c>
      <c r="D320" s="118">
        <v>3</v>
      </c>
      <c r="E320" s="118" t="s">
        <v>29</v>
      </c>
      <c r="F320" s="63">
        <v>0.32</v>
      </c>
      <c r="G320" s="118">
        <v>21.127282000000001</v>
      </c>
      <c r="H320" s="118">
        <v>-157.29882599999999</v>
      </c>
      <c r="I320" s="118">
        <v>21.130201</v>
      </c>
      <c r="J320" s="118">
        <v>-157.296289</v>
      </c>
    </row>
    <row r="321" spans="1:10" ht="12.75" customHeight="1" x14ac:dyDescent="0.2">
      <c r="A321" s="118" t="s">
        <v>652</v>
      </c>
      <c r="B321" s="118" t="s">
        <v>754</v>
      </c>
      <c r="C321" s="118" t="s">
        <v>755</v>
      </c>
      <c r="D321" s="118">
        <v>3</v>
      </c>
      <c r="E321" s="118" t="s">
        <v>29</v>
      </c>
      <c r="F321" s="63">
        <v>0.39</v>
      </c>
      <c r="G321" s="118">
        <v>21.199453999999999</v>
      </c>
      <c r="H321" s="118">
        <v>-157.15708699999999</v>
      </c>
      <c r="I321" s="118">
        <v>21.198388999999999</v>
      </c>
      <c r="J321" s="118">
        <v>-157.15196299999999</v>
      </c>
    </row>
    <row r="322" spans="1:10" ht="12.75" customHeight="1" x14ac:dyDescent="0.2">
      <c r="A322" s="118" t="s">
        <v>652</v>
      </c>
      <c r="B322" s="118" t="s">
        <v>756</v>
      </c>
      <c r="C322" s="118" t="s">
        <v>757</v>
      </c>
      <c r="D322" s="118">
        <v>3</v>
      </c>
      <c r="E322" s="118" t="s">
        <v>29</v>
      </c>
      <c r="F322" s="63">
        <v>0.11</v>
      </c>
      <c r="G322" s="118">
        <v>21.203234999999999</v>
      </c>
      <c r="H322" s="118">
        <v>-157.24775</v>
      </c>
      <c r="I322" s="118">
        <v>21.204787</v>
      </c>
      <c r="J322" s="118">
        <v>-157.247556</v>
      </c>
    </row>
    <row r="323" spans="1:10" ht="12.75" customHeight="1" x14ac:dyDescent="0.2">
      <c r="A323" s="118" t="s">
        <v>652</v>
      </c>
      <c r="B323" s="118" t="s">
        <v>760</v>
      </c>
      <c r="C323" s="118" t="s">
        <v>761</v>
      </c>
      <c r="D323" s="118">
        <v>3</v>
      </c>
      <c r="E323" s="118" t="s">
        <v>29</v>
      </c>
      <c r="F323" s="63">
        <v>0.27</v>
      </c>
      <c r="G323" s="118">
        <v>20.817793999999999</v>
      </c>
      <c r="H323" s="118">
        <v>-156.06878499999999</v>
      </c>
      <c r="I323" s="118">
        <v>20.816037999999999</v>
      </c>
      <c r="J323" s="118">
        <v>-156.06536199999999</v>
      </c>
    </row>
    <row r="324" spans="1:10" ht="12.75" customHeight="1" x14ac:dyDescent="0.2">
      <c r="A324" s="118" t="s">
        <v>652</v>
      </c>
      <c r="B324" s="118" t="s">
        <v>758</v>
      </c>
      <c r="C324" s="118" t="s">
        <v>759</v>
      </c>
      <c r="D324" s="118">
        <v>3</v>
      </c>
      <c r="E324" s="118" t="s">
        <v>29</v>
      </c>
      <c r="F324" s="63">
        <v>1.32</v>
      </c>
      <c r="G324" s="118">
        <v>20.861235000000001</v>
      </c>
      <c r="H324" s="118">
        <v>-156.14855800000001</v>
      </c>
      <c r="I324" s="118">
        <v>20.858948000000002</v>
      </c>
      <c r="J324" s="118">
        <v>-156.14403899999999</v>
      </c>
    </row>
    <row r="325" spans="1:10" ht="12.75" customHeight="1" x14ac:dyDescent="0.2">
      <c r="A325" s="118" t="s">
        <v>652</v>
      </c>
      <c r="B325" s="118" t="s">
        <v>762</v>
      </c>
      <c r="C325" s="118" t="s">
        <v>763</v>
      </c>
      <c r="D325" s="118">
        <v>2</v>
      </c>
      <c r="E325" s="118" t="s">
        <v>29</v>
      </c>
      <c r="F325" s="63">
        <v>0.7</v>
      </c>
      <c r="G325" s="118">
        <v>20.695233000000002</v>
      </c>
      <c r="H325" s="118">
        <v>-156.444717</v>
      </c>
      <c r="I325" s="118">
        <v>20.704816000000001</v>
      </c>
      <c r="J325" s="118">
        <v>-156.447036</v>
      </c>
    </row>
    <row r="326" spans="1:10" ht="12.75" customHeight="1" x14ac:dyDescent="0.2">
      <c r="A326" s="118" t="s">
        <v>652</v>
      </c>
      <c r="B326" s="118" t="s">
        <v>764</v>
      </c>
      <c r="C326" s="118" t="s">
        <v>765</v>
      </c>
      <c r="D326" s="118">
        <v>3</v>
      </c>
      <c r="E326" s="118" t="s">
        <v>29</v>
      </c>
      <c r="F326" s="63">
        <v>6.86</v>
      </c>
      <c r="G326" s="118">
        <v>20.903276999999999</v>
      </c>
      <c r="H326" s="118">
        <v>-156.88081099999999</v>
      </c>
      <c r="I326" s="118">
        <v>20.832087000000001</v>
      </c>
      <c r="J326" s="118">
        <v>-156.81346199999999</v>
      </c>
    </row>
    <row r="327" spans="1:10" ht="12.75" customHeight="1" x14ac:dyDescent="0.2">
      <c r="A327" s="118" t="s">
        <v>652</v>
      </c>
      <c r="B327" s="118" t="s">
        <v>766</v>
      </c>
      <c r="C327" s="118" t="s">
        <v>767</v>
      </c>
      <c r="D327" s="118">
        <v>3</v>
      </c>
      <c r="E327" s="118" t="s">
        <v>29</v>
      </c>
      <c r="F327" s="63">
        <v>0</v>
      </c>
      <c r="G327" s="118">
        <v>20.983996999999999</v>
      </c>
      <c r="H327" s="118">
        <v>-156.67268100000001</v>
      </c>
      <c r="I327" s="118">
        <v>20.985697999999999</v>
      </c>
      <c r="J327" s="118">
        <v>-156.672222</v>
      </c>
    </row>
    <row r="328" spans="1:10" ht="12.75" customHeight="1" x14ac:dyDescent="0.2">
      <c r="A328" s="118" t="s">
        <v>652</v>
      </c>
      <c r="B328" s="118" t="s">
        <v>768</v>
      </c>
      <c r="C328" s="118" t="s">
        <v>573</v>
      </c>
      <c r="D328" s="118">
        <v>3</v>
      </c>
      <c r="E328" s="118" t="s">
        <v>29</v>
      </c>
      <c r="F328" s="63">
        <v>0.54</v>
      </c>
      <c r="G328" s="118">
        <v>21.183069</v>
      </c>
      <c r="H328" s="118">
        <v>-157.250258</v>
      </c>
      <c r="I328" s="118">
        <v>21.190359999999998</v>
      </c>
      <c r="J328" s="118">
        <v>-157.24807000000001</v>
      </c>
    </row>
    <row r="329" spans="1:10" ht="12.75" customHeight="1" x14ac:dyDescent="0.2">
      <c r="A329" s="118" t="s">
        <v>652</v>
      </c>
      <c r="B329" s="118" t="s">
        <v>769</v>
      </c>
      <c r="C329" s="118" t="s">
        <v>770</v>
      </c>
      <c r="D329" s="118">
        <v>3</v>
      </c>
      <c r="E329" s="118" t="s">
        <v>29</v>
      </c>
      <c r="F329" s="63">
        <v>1.44</v>
      </c>
      <c r="G329" s="118">
        <v>21.086138999999999</v>
      </c>
      <c r="H329" s="118">
        <v>-157.023785</v>
      </c>
      <c r="I329" s="118">
        <v>21.096150999999999</v>
      </c>
      <c r="J329" s="118">
        <v>-157.03964500000001</v>
      </c>
    </row>
    <row r="330" spans="1:10" ht="12.75" customHeight="1" x14ac:dyDescent="0.2">
      <c r="A330" s="118" t="s">
        <v>652</v>
      </c>
      <c r="B330" s="118" t="s">
        <v>771</v>
      </c>
      <c r="C330" s="118" t="s">
        <v>772</v>
      </c>
      <c r="D330" s="118">
        <v>3</v>
      </c>
      <c r="E330" s="118" t="s">
        <v>29</v>
      </c>
      <c r="F330" s="63">
        <v>0.08</v>
      </c>
      <c r="G330" s="118">
        <v>20.729082999999999</v>
      </c>
      <c r="H330" s="118">
        <v>-155.985916</v>
      </c>
      <c r="I330" s="118">
        <v>20.728276999999999</v>
      </c>
      <c r="J330" s="118">
        <v>-155.985083</v>
      </c>
    </row>
    <row r="331" spans="1:10" ht="12.75" customHeight="1" x14ac:dyDescent="0.2">
      <c r="A331" s="118" t="s">
        <v>652</v>
      </c>
      <c r="B331" s="118" t="s">
        <v>773</v>
      </c>
      <c r="C331" s="118" t="s">
        <v>774</v>
      </c>
      <c r="D331" s="118">
        <v>3</v>
      </c>
      <c r="E331" s="118" t="s">
        <v>29</v>
      </c>
      <c r="F331" s="63">
        <v>1.34</v>
      </c>
      <c r="G331" s="118">
        <v>21.091422000000001</v>
      </c>
      <c r="H331" s="118">
        <v>-157.187985</v>
      </c>
      <c r="I331" s="118">
        <v>21.089794999999999</v>
      </c>
      <c r="J331" s="118">
        <v>-157.208293</v>
      </c>
    </row>
    <row r="332" spans="1:10" ht="12.75" customHeight="1" x14ac:dyDescent="0.2">
      <c r="A332" s="118" t="s">
        <v>652</v>
      </c>
      <c r="B332" s="118" t="s">
        <v>775</v>
      </c>
      <c r="C332" s="118" t="s">
        <v>776</v>
      </c>
      <c r="D332" s="118">
        <v>2</v>
      </c>
      <c r="E332" s="118" t="s">
        <v>29</v>
      </c>
      <c r="F332" s="63">
        <v>0.09</v>
      </c>
      <c r="G332" s="118">
        <v>20.922388000000002</v>
      </c>
      <c r="H332" s="118">
        <v>-156.37527700000001</v>
      </c>
      <c r="I332" s="118">
        <v>20.922332999999998</v>
      </c>
      <c r="J332" s="118">
        <v>-156.37388799999999</v>
      </c>
    </row>
    <row r="333" spans="1:10" ht="12.75" customHeight="1" x14ac:dyDescent="0.2">
      <c r="A333" s="118" t="s">
        <v>652</v>
      </c>
      <c r="B333" s="118" t="s">
        <v>777</v>
      </c>
      <c r="C333" s="118" t="s">
        <v>778</v>
      </c>
      <c r="D333" s="118">
        <v>3</v>
      </c>
      <c r="E333" s="118" t="s">
        <v>29</v>
      </c>
      <c r="F333" s="63">
        <v>7.0000000000000007E-2</v>
      </c>
      <c r="G333" s="118">
        <v>20.942250000000001</v>
      </c>
      <c r="H333" s="118">
        <v>-156.31850399999999</v>
      </c>
      <c r="I333" s="118">
        <v>20.942433000000001</v>
      </c>
      <c r="J333" s="118">
        <v>-156.31749199999999</v>
      </c>
    </row>
    <row r="334" spans="1:10" ht="12.75" customHeight="1" x14ac:dyDescent="0.2">
      <c r="A334" s="118" t="s">
        <v>652</v>
      </c>
      <c r="B334" s="118" t="s">
        <v>779</v>
      </c>
      <c r="C334" s="118" t="s">
        <v>780</v>
      </c>
      <c r="D334" s="118">
        <v>3</v>
      </c>
      <c r="E334" s="118" t="s">
        <v>29</v>
      </c>
      <c r="F334" s="63">
        <v>1.87</v>
      </c>
      <c r="G334" s="118">
        <v>20.582889000000002</v>
      </c>
      <c r="H334" s="118">
        <v>-156.41203300000001</v>
      </c>
      <c r="I334" s="118">
        <v>20.599247999999999</v>
      </c>
      <c r="J334" s="118">
        <v>-156.42034000000001</v>
      </c>
    </row>
    <row r="335" spans="1:10" ht="12.75" customHeight="1" x14ac:dyDescent="0.2">
      <c r="A335" s="118" t="s">
        <v>652</v>
      </c>
      <c r="B335" s="118" t="s">
        <v>781</v>
      </c>
      <c r="C335" s="118" t="s">
        <v>782</v>
      </c>
      <c r="D335" s="118">
        <v>2</v>
      </c>
      <c r="E335" s="118" t="s">
        <v>29</v>
      </c>
      <c r="F335" s="63">
        <v>1.37</v>
      </c>
      <c r="G335" s="118">
        <v>20.855416999999999</v>
      </c>
      <c r="H335" s="118">
        <v>-156.66405599999999</v>
      </c>
      <c r="I335" s="118">
        <v>20.869523999999998</v>
      </c>
      <c r="J335" s="118">
        <v>-156.67742200000001</v>
      </c>
    </row>
    <row r="336" spans="1:10" ht="12.75" customHeight="1" x14ac:dyDescent="0.2">
      <c r="A336" s="118" t="s">
        <v>652</v>
      </c>
      <c r="B336" s="118" t="s">
        <v>783</v>
      </c>
      <c r="C336" s="118" t="s">
        <v>784</v>
      </c>
      <c r="D336" s="118">
        <v>1</v>
      </c>
      <c r="E336" s="118" t="s">
        <v>29</v>
      </c>
      <c r="F336" s="63">
        <v>0.28000000000000003</v>
      </c>
      <c r="G336" s="118">
        <v>20.841443999999999</v>
      </c>
      <c r="H336" s="118">
        <v>-156.651555</v>
      </c>
      <c r="I336" s="118">
        <v>20.844722000000001</v>
      </c>
      <c r="J336" s="118">
        <v>-156.65366599999999</v>
      </c>
    </row>
    <row r="337" spans="1:10" ht="12.75" customHeight="1" x14ac:dyDescent="0.2">
      <c r="A337" s="118" t="s">
        <v>652</v>
      </c>
      <c r="B337" s="118" t="s">
        <v>785</v>
      </c>
      <c r="C337" s="118" t="s">
        <v>786</v>
      </c>
      <c r="D337" s="118">
        <v>3</v>
      </c>
      <c r="E337" s="118" t="s">
        <v>29</v>
      </c>
      <c r="F337" s="63">
        <v>0.22</v>
      </c>
      <c r="G337" s="118">
        <v>20.732927</v>
      </c>
      <c r="H337" s="118">
        <v>-155.98556300000001</v>
      </c>
      <c r="I337" s="118">
        <v>20.730903999999999</v>
      </c>
      <c r="J337" s="118">
        <v>-155.98603499999999</v>
      </c>
    </row>
    <row r="338" spans="1:10" ht="12.75" customHeight="1" x14ac:dyDescent="0.2">
      <c r="A338" s="118" t="s">
        <v>652</v>
      </c>
      <c r="B338" s="118" t="s">
        <v>787</v>
      </c>
      <c r="C338" s="118" t="s">
        <v>788</v>
      </c>
      <c r="D338" s="118">
        <v>3</v>
      </c>
      <c r="E338" s="118" t="s">
        <v>29</v>
      </c>
      <c r="F338" s="63">
        <v>0.3</v>
      </c>
      <c r="G338" s="118">
        <v>21.103622000000001</v>
      </c>
      <c r="H338" s="118">
        <v>-157.30836500000001</v>
      </c>
      <c r="I338" s="118">
        <v>21.106746999999999</v>
      </c>
      <c r="J338" s="118">
        <v>-157.306568</v>
      </c>
    </row>
    <row r="339" spans="1:10" ht="12.75" customHeight="1" x14ac:dyDescent="0.2">
      <c r="A339" s="118" t="s">
        <v>652</v>
      </c>
      <c r="B339" s="118" t="s">
        <v>789</v>
      </c>
      <c r="C339" s="118" t="s">
        <v>790</v>
      </c>
      <c r="D339" s="118">
        <v>3</v>
      </c>
      <c r="E339" s="118" t="s">
        <v>29</v>
      </c>
      <c r="F339" s="63">
        <v>0.51</v>
      </c>
      <c r="G339" s="118">
        <v>20.806276</v>
      </c>
      <c r="H339" s="118">
        <v>-156.806333</v>
      </c>
      <c r="I339" s="118">
        <v>20.800068</v>
      </c>
      <c r="J339" s="118">
        <v>-156.80964</v>
      </c>
    </row>
    <row r="340" spans="1:10" ht="12.75" customHeight="1" x14ac:dyDescent="0.2">
      <c r="A340" s="118" t="s">
        <v>652</v>
      </c>
      <c r="B340" s="118" t="s">
        <v>791</v>
      </c>
      <c r="C340" s="118" t="s">
        <v>792</v>
      </c>
      <c r="D340" s="118">
        <v>2</v>
      </c>
      <c r="E340" s="118" t="s">
        <v>29</v>
      </c>
      <c r="F340" s="63">
        <v>0.27</v>
      </c>
      <c r="G340" s="118">
        <v>20.915610999999998</v>
      </c>
      <c r="H340" s="118">
        <v>-156.386472</v>
      </c>
      <c r="I340" s="118">
        <v>20.916582999999999</v>
      </c>
      <c r="J340" s="118">
        <v>-156.38244399999999</v>
      </c>
    </row>
    <row r="341" spans="1:10" ht="12.75" customHeight="1" x14ac:dyDescent="0.2">
      <c r="A341" s="118" t="s">
        <v>652</v>
      </c>
      <c r="B341" s="118" t="s">
        <v>793</v>
      </c>
      <c r="C341" s="118" t="s">
        <v>794</v>
      </c>
      <c r="D341" s="118">
        <v>1</v>
      </c>
      <c r="E341" s="118" t="s">
        <v>29</v>
      </c>
      <c r="F341" s="63">
        <v>3.55</v>
      </c>
      <c r="G341" s="118">
        <v>20.781110999999999</v>
      </c>
      <c r="H341" s="118">
        <v>-156.46283299999999</v>
      </c>
      <c r="I341" s="118">
        <v>20.792249999999999</v>
      </c>
      <c r="J341" s="118">
        <v>-156.51044400000001</v>
      </c>
    </row>
    <row r="342" spans="1:10" ht="12.75" customHeight="1" x14ac:dyDescent="0.2">
      <c r="A342" s="118" t="s">
        <v>652</v>
      </c>
      <c r="B342" s="118" t="s">
        <v>795</v>
      </c>
      <c r="C342" s="118" t="s">
        <v>796</v>
      </c>
      <c r="D342" s="118">
        <v>2</v>
      </c>
      <c r="E342" s="118" t="s">
        <v>29</v>
      </c>
      <c r="F342" s="63">
        <v>0.91</v>
      </c>
      <c r="G342" s="118">
        <v>20.768573</v>
      </c>
      <c r="H342" s="118">
        <v>-156.45891</v>
      </c>
      <c r="I342" s="118">
        <v>20.780961000000001</v>
      </c>
      <c r="J342" s="118">
        <v>-156.46289899999999</v>
      </c>
    </row>
    <row r="343" spans="1:10" ht="12.75" customHeight="1" x14ac:dyDescent="0.2">
      <c r="A343" s="118" t="s">
        <v>652</v>
      </c>
      <c r="B343" s="118" t="s">
        <v>797</v>
      </c>
      <c r="C343" s="118" t="s">
        <v>798</v>
      </c>
      <c r="D343" s="118">
        <v>3</v>
      </c>
      <c r="E343" s="118" t="s">
        <v>29</v>
      </c>
      <c r="F343" s="63">
        <v>0.1</v>
      </c>
      <c r="G343" s="118">
        <v>20.709106999999999</v>
      </c>
      <c r="H343" s="118">
        <v>-155.988212</v>
      </c>
      <c r="I343" s="118">
        <v>20.708162999999999</v>
      </c>
      <c r="J343" s="118">
        <v>-155.98841300000001</v>
      </c>
    </row>
    <row r="344" spans="1:10" ht="12.75" customHeight="1" x14ac:dyDescent="0.2">
      <c r="A344" s="118" t="s">
        <v>652</v>
      </c>
      <c r="B344" s="118" t="s">
        <v>799</v>
      </c>
      <c r="C344" s="118" t="s">
        <v>800</v>
      </c>
      <c r="D344" s="118">
        <v>2</v>
      </c>
      <c r="E344" s="118" t="s">
        <v>29</v>
      </c>
      <c r="F344" s="63">
        <v>0.18</v>
      </c>
      <c r="G344" s="118">
        <v>20.652260999999999</v>
      </c>
      <c r="H344" s="118">
        <v>-156.44091299999999</v>
      </c>
      <c r="I344" s="118">
        <v>20.654007</v>
      </c>
      <c r="J344" s="118">
        <v>-156.441959</v>
      </c>
    </row>
    <row r="345" spans="1:10" ht="12.75" customHeight="1" x14ac:dyDescent="0.2">
      <c r="A345" s="118" t="s">
        <v>652</v>
      </c>
      <c r="B345" s="118" t="s">
        <v>801</v>
      </c>
      <c r="C345" s="118" t="s">
        <v>802</v>
      </c>
      <c r="D345" s="118">
        <v>2</v>
      </c>
      <c r="E345" s="118" t="s">
        <v>29</v>
      </c>
      <c r="F345" s="63">
        <v>0.14000000000000001</v>
      </c>
      <c r="G345" s="118">
        <v>20.936</v>
      </c>
      <c r="H345" s="118">
        <v>-156.34011100000001</v>
      </c>
      <c r="I345" s="118">
        <v>20.936582999999999</v>
      </c>
      <c r="J345" s="118">
        <v>-156.33933300000001</v>
      </c>
    </row>
    <row r="346" spans="1:10" ht="12.75" customHeight="1" x14ac:dyDescent="0.2">
      <c r="A346" s="118" t="s">
        <v>652</v>
      </c>
      <c r="B346" s="118" t="s">
        <v>803</v>
      </c>
      <c r="C346" s="118" t="s">
        <v>804</v>
      </c>
      <c r="D346" s="118">
        <v>2</v>
      </c>
      <c r="E346" s="118" t="s">
        <v>29</v>
      </c>
      <c r="F346" s="63">
        <v>0.22</v>
      </c>
      <c r="G346" s="118">
        <v>20.645451999999999</v>
      </c>
      <c r="H346" s="118">
        <v>-156.44385399999999</v>
      </c>
      <c r="I346" s="118">
        <v>20.648250999999998</v>
      </c>
      <c r="J346" s="118">
        <v>-156.44248099999999</v>
      </c>
    </row>
    <row r="347" spans="1:10" ht="12.75" customHeight="1" x14ac:dyDescent="0.2">
      <c r="A347" s="118" t="s">
        <v>652</v>
      </c>
      <c r="B347" s="118" t="s">
        <v>805</v>
      </c>
      <c r="C347" s="118" t="s">
        <v>806</v>
      </c>
      <c r="D347" s="118">
        <v>3</v>
      </c>
      <c r="E347" s="118" t="s">
        <v>29</v>
      </c>
      <c r="F347" s="63">
        <v>0.19</v>
      </c>
      <c r="G347" s="118">
        <v>20.744458000000002</v>
      </c>
      <c r="H347" s="118">
        <v>-156.88478000000001</v>
      </c>
      <c r="I347" s="118">
        <v>20.743217000000001</v>
      </c>
      <c r="J347" s="118">
        <v>-156.88739899999999</v>
      </c>
    </row>
    <row r="348" spans="1:10" ht="12.75" customHeight="1" x14ac:dyDescent="0.2">
      <c r="A348" s="118" t="s">
        <v>652</v>
      </c>
      <c r="B348" s="118" t="s">
        <v>807</v>
      </c>
      <c r="C348" s="118" t="s">
        <v>808</v>
      </c>
      <c r="D348" s="118">
        <v>3</v>
      </c>
      <c r="E348" s="118" t="s">
        <v>29</v>
      </c>
      <c r="F348" s="63">
        <v>0.06</v>
      </c>
      <c r="G348" s="118">
        <v>20.919722</v>
      </c>
      <c r="H348" s="118">
        <v>-156.378388</v>
      </c>
      <c r="I348" s="118">
        <v>20.919443999999999</v>
      </c>
      <c r="J348" s="118">
        <v>-156.37924899999999</v>
      </c>
    </row>
    <row r="349" spans="1:10" ht="12.75" customHeight="1" x14ac:dyDescent="0.2">
      <c r="A349" s="118" t="s">
        <v>652</v>
      </c>
      <c r="B349" s="118" t="s">
        <v>809</v>
      </c>
      <c r="C349" s="118" t="s">
        <v>810</v>
      </c>
      <c r="D349" s="118">
        <v>3</v>
      </c>
      <c r="E349" s="118" t="s">
        <v>29</v>
      </c>
      <c r="F349" s="63">
        <v>1.88</v>
      </c>
      <c r="G349" s="118">
        <v>20.785046999999999</v>
      </c>
      <c r="H349" s="118">
        <v>-156.51638299999999</v>
      </c>
      <c r="I349" s="118">
        <v>20.774713999999999</v>
      </c>
      <c r="J349" s="118">
        <v>-156.535572</v>
      </c>
    </row>
    <row r="350" spans="1:10" ht="12.75" customHeight="1" x14ac:dyDescent="0.2">
      <c r="A350" s="118" t="s">
        <v>652</v>
      </c>
      <c r="B350" s="118" t="s">
        <v>813</v>
      </c>
      <c r="C350" s="118" t="s">
        <v>814</v>
      </c>
      <c r="D350" s="118">
        <v>2</v>
      </c>
      <c r="E350" s="118" t="s">
        <v>29</v>
      </c>
      <c r="F350" s="63">
        <v>0.24</v>
      </c>
      <c r="G350" s="118">
        <v>20.691928000000001</v>
      </c>
      <c r="H350" s="118">
        <v>-156.444365</v>
      </c>
      <c r="I350" s="118">
        <v>20.695233000000002</v>
      </c>
      <c r="J350" s="118">
        <v>-156.444717</v>
      </c>
    </row>
    <row r="351" spans="1:10" ht="12.75" customHeight="1" x14ac:dyDescent="0.2">
      <c r="A351" s="118" t="s">
        <v>652</v>
      </c>
      <c r="B351" s="118" t="s">
        <v>815</v>
      </c>
      <c r="C351" s="118" t="s">
        <v>816</v>
      </c>
      <c r="D351" s="118">
        <v>3</v>
      </c>
      <c r="E351" s="118" t="s">
        <v>29</v>
      </c>
      <c r="F351" s="63">
        <v>0.19</v>
      </c>
      <c r="G351" s="118">
        <v>20.639814000000001</v>
      </c>
      <c r="H351" s="118">
        <v>-156.109286</v>
      </c>
      <c r="I351" s="118">
        <v>20.638484999999999</v>
      </c>
      <c r="J351" s="118">
        <v>-156.11131499999999</v>
      </c>
    </row>
    <row r="352" spans="1:10" ht="12.75" customHeight="1" x14ac:dyDescent="0.2">
      <c r="A352" s="118" t="s">
        <v>652</v>
      </c>
      <c r="B352" s="118" t="s">
        <v>817</v>
      </c>
      <c r="C352" s="118" t="s">
        <v>453</v>
      </c>
      <c r="D352" s="118">
        <v>2</v>
      </c>
      <c r="E352" s="118" t="s">
        <v>29</v>
      </c>
      <c r="F352" s="63">
        <v>0.11</v>
      </c>
      <c r="G352" s="118">
        <v>21.011165999999999</v>
      </c>
      <c r="H352" s="118">
        <v>-156.64291600000001</v>
      </c>
      <c r="I352" s="118">
        <v>21.011861</v>
      </c>
      <c r="J352" s="118">
        <v>-156.641583</v>
      </c>
    </row>
    <row r="353" spans="1:10" ht="12.75" customHeight="1" x14ac:dyDescent="0.2">
      <c r="A353" s="118" t="s">
        <v>652</v>
      </c>
      <c r="B353" s="118" t="s">
        <v>811</v>
      </c>
      <c r="C353" s="118" t="s">
        <v>812</v>
      </c>
      <c r="D353" s="118">
        <v>3</v>
      </c>
      <c r="E353" s="118" t="s">
        <v>29</v>
      </c>
      <c r="F353" s="63">
        <v>0.45</v>
      </c>
      <c r="G353" s="118">
        <v>21.197139</v>
      </c>
      <c r="H353" s="118">
        <v>-157.149348</v>
      </c>
      <c r="I353" s="118">
        <v>21.196874999999999</v>
      </c>
      <c r="J353" s="118">
        <v>-157.14296300000001</v>
      </c>
    </row>
    <row r="354" spans="1:10" ht="12.75" customHeight="1" x14ac:dyDescent="0.2">
      <c r="A354" s="118" t="s">
        <v>652</v>
      </c>
      <c r="B354" s="118" t="s">
        <v>818</v>
      </c>
      <c r="C354" s="118" t="s">
        <v>819</v>
      </c>
      <c r="D354" s="118">
        <v>3</v>
      </c>
      <c r="E354" s="118" t="s">
        <v>29</v>
      </c>
      <c r="F354" s="63">
        <v>0.37</v>
      </c>
      <c r="G354" s="118">
        <v>21.107126999999998</v>
      </c>
      <c r="H354" s="118">
        <v>-156.745115</v>
      </c>
      <c r="I354" s="118">
        <v>21.103752</v>
      </c>
      <c r="J354" s="118">
        <v>-156.749166</v>
      </c>
    </row>
    <row r="355" spans="1:10" ht="12.75" customHeight="1" x14ac:dyDescent="0.2">
      <c r="A355" s="118" t="s">
        <v>652</v>
      </c>
      <c r="B355" s="118" t="s">
        <v>820</v>
      </c>
      <c r="C355" s="118" t="s">
        <v>821</v>
      </c>
      <c r="D355" s="118">
        <v>3</v>
      </c>
      <c r="E355" s="118" t="s">
        <v>29</v>
      </c>
      <c r="F355" s="63">
        <v>0.4</v>
      </c>
      <c r="G355" s="118">
        <v>20.775670999999999</v>
      </c>
      <c r="H355" s="118">
        <v>-156.826336</v>
      </c>
      <c r="I355" s="118">
        <v>20.780653999999998</v>
      </c>
      <c r="J355" s="118">
        <v>-156.82327799999999</v>
      </c>
    </row>
    <row r="356" spans="1:10" ht="12.75" customHeight="1" x14ac:dyDescent="0.2">
      <c r="A356" s="118" t="s">
        <v>652</v>
      </c>
      <c r="B356" s="118" t="s">
        <v>822</v>
      </c>
      <c r="C356" s="118" t="s">
        <v>823</v>
      </c>
      <c r="D356" s="118">
        <v>3</v>
      </c>
      <c r="E356" s="118" t="s">
        <v>29</v>
      </c>
      <c r="F356" s="63">
        <v>0.04</v>
      </c>
      <c r="G356" s="118">
        <v>20.827299</v>
      </c>
      <c r="H356" s="118">
        <v>-156.09422699999999</v>
      </c>
      <c r="I356" s="118">
        <v>20.827514999999998</v>
      </c>
      <c r="J356" s="118">
        <v>-156.09366600000001</v>
      </c>
    </row>
    <row r="357" spans="1:10" ht="12.75" customHeight="1" x14ac:dyDescent="0.2">
      <c r="A357" s="118" t="s">
        <v>652</v>
      </c>
      <c r="B357" s="118" t="s">
        <v>824</v>
      </c>
      <c r="C357" s="118" t="s">
        <v>825</v>
      </c>
      <c r="D357" s="118">
        <v>2</v>
      </c>
      <c r="E357" s="118" t="s">
        <v>29</v>
      </c>
      <c r="F357" s="63">
        <v>7.0000000000000007E-2</v>
      </c>
      <c r="G357" s="118">
        <v>20.994166</v>
      </c>
      <c r="H357" s="118">
        <v>-156.66758300000001</v>
      </c>
      <c r="I357" s="118">
        <v>20.996777000000002</v>
      </c>
      <c r="J357" s="118">
        <v>-156.666166</v>
      </c>
    </row>
    <row r="358" spans="1:10" ht="12.75" customHeight="1" x14ac:dyDescent="0.2">
      <c r="A358" s="118" t="s">
        <v>652</v>
      </c>
      <c r="B358" s="118" t="s">
        <v>826</v>
      </c>
      <c r="C358" s="118" t="s">
        <v>827</v>
      </c>
      <c r="D358" s="118">
        <v>3</v>
      </c>
      <c r="E358" s="118" t="s">
        <v>29</v>
      </c>
      <c r="F358" s="63">
        <v>0.63</v>
      </c>
      <c r="G358" s="118">
        <v>20.626660000000001</v>
      </c>
      <c r="H358" s="118">
        <v>-156.17791500000001</v>
      </c>
      <c r="I358" s="118">
        <v>20.627043</v>
      </c>
      <c r="J358" s="118">
        <v>-156.18705700000001</v>
      </c>
    </row>
    <row r="359" spans="1:10" ht="12.75" customHeight="1" x14ac:dyDescent="0.2">
      <c r="A359" s="118" t="s">
        <v>652</v>
      </c>
      <c r="B359" s="118" t="s">
        <v>828</v>
      </c>
      <c r="C359" s="118" t="s">
        <v>829</v>
      </c>
      <c r="D359" s="118">
        <v>2</v>
      </c>
      <c r="E359" s="118" t="s">
        <v>29</v>
      </c>
      <c r="F359" s="63">
        <v>2.09</v>
      </c>
      <c r="G359" s="118">
        <v>20.808637999999998</v>
      </c>
      <c r="H359" s="118">
        <v>-156.6045</v>
      </c>
      <c r="I359" s="118">
        <v>20.819333</v>
      </c>
      <c r="J359" s="118">
        <v>-156.62908300000001</v>
      </c>
    </row>
    <row r="360" spans="1:10" ht="12.75" customHeight="1" x14ac:dyDescent="0.2">
      <c r="A360" s="118" t="s">
        <v>652</v>
      </c>
      <c r="B360" s="118" t="s">
        <v>830</v>
      </c>
      <c r="C360" s="118" t="s">
        <v>831</v>
      </c>
      <c r="D360" s="118">
        <v>3</v>
      </c>
      <c r="E360" s="118" t="s">
        <v>29</v>
      </c>
      <c r="F360" s="63">
        <v>0.65</v>
      </c>
      <c r="G360" s="118">
        <v>21.070649</v>
      </c>
      <c r="H360" s="118">
        <v>-156.976</v>
      </c>
      <c r="I360" s="118">
        <v>21.072780000000002</v>
      </c>
      <c r="J360" s="118">
        <v>-156.98153600000001</v>
      </c>
    </row>
    <row r="361" spans="1:10" ht="12.75" customHeight="1" x14ac:dyDescent="0.2">
      <c r="A361" s="118" t="s">
        <v>652</v>
      </c>
      <c r="B361" s="118" t="s">
        <v>832</v>
      </c>
      <c r="C361" s="118" t="s">
        <v>833</v>
      </c>
      <c r="D361" s="118">
        <v>2</v>
      </c>
      <c r="E361" s="118" t="s">
        <v>29</v>
      </c>
      <c r="F361" s="63">
        <v>1.35</v>
      </c>
      <c r="G361" s="118">
        <v>21.004566000000001</v>
      </c>
      <c r="H361" s="118">
        <v>-156.66127700000001</v>
      </c>
      <c r="I361" s="118">
        <v>21.004515999999999</v>
      </c>
      <c r="J361" s="118">
        <v>-156.65763000000001</v>
      </c>
    </row>
    <row r="362" spans="1:10" ht="12.75" customHeight="1" x14ac:dyDescent="0.2">
      <c r="A362" s="118" t="s">
        <v>652</v>
      </c>
      <c r="B362" s="118" t="s">
        <v>834</v>
      </c>
      <c r="C362" s="118" t="s">
        <v>835</v>
      </c>
      <c r="D362" s="118">
        <v>2</v>
      </c>
      <c r="E362" s="118" t="s">
        <v>29</v>
      </c>
      <c r="F362" s="63">
        <v>0.67</v>
      </c>
      <c r="G362" s="118">
        <v>20.627945</v>
      </c>
      <c r="H362" s="118">
        <v>-156.44416699999999</v>
      </c>
      <c r="I362" s="118">
        <v>20.633934</v>
      </c>
      <c r="J362" s="118">
        <v>-156.451123</v>
      </c>
    </row>
    <row r="363" spans="1:10" ht="12.75" customHeight="1" x14ac:dyDescent="0.2">
      <c r="A363" s="118" t="s">
        <v>652</v>
      </c>
      <c r="B363" s="118" t="s">
        <v>836</v>
      </c>
      <c r="C363" s="118" t="s">
        <v>837</v>
      </c>
      <c r="D363" s="118">
        <v>2</v>
      </c>
      <c r="E363" s="118" t="s">
        <v>29</v>
      </c>
      <c r="F363" s="63">
        <v>0.66</v>
      </c>
      <c r="G363" s="118">
        <v>20.639249</v>
      </c>
      <c r="H363" s="118">
        <v>-156.448262</v>
      </c>
      <c r="I363" s="118">
        <v>20.645451999999999</v>
      </c>
      <c r="J363" s="118">
        <v>-156.44385399999999</v>
      </c>
    </row>
    <row r="364" spans="1:10" ht="12.75" customHeight="1" x14ac:dyDescent="0.2">
      <c r="A364" s="161" t="s">
        <v>652</v>
      </c>
      <c r="B364" s="161" t="s">
        <v>838</v>
      </c>
      <c r="C364" s="161" t="s">
        <v>839</v>
      </c>
      <c r="D364" s="118">
        <v>2</v>
      </c>
      <c r="E364" s="161" t="s">
        <v>29</v>
      </c>
      <c r="F364" s="63">
        <v>0.18</v>
      </c>
      <c r="G364" s="161">
        <v>20.669387</v>
      </c>
      <c r="H364" s="161">
        <v>-156.44279900000001</v>
      </c>
      <c r="I364" s="161">
        <v>20.671723</v>
      </c>
      <c r="J364" s="161">
        <v>-156.443545</v>
      </c>
    </row>
    <row r="365" spans="1:10" ht="12.75" customHeight="1" x14ac:dyDescent="0.2">
      <c r="A365" s="118" t="s">
        <v>652</v>
      </c>
      <c r="B365" s="118" t="s">
        <v>840</v>
      </c>
      <c r="C365" s="118" t="s">
        <v>841</v>
      </c>
      <c r="D365" s="118">
        <v>2</v>
      </c>
      <c r="E365" s="118" t="s">
        <v>29</v>
      </c>
      <c r="F365" s="63">
        <v>0.86</v>
      </c>
      <c r="G365" s="118">
        <v>20.792722000000001</v>
      </c>
      <c r="H365" s="118">
        <v>-156.566722</v>
      </c>
      <c r="I365" s="118">
        <v>20.794582999999999</v>
      </c>
      <c r="J365" s="118">
        <v>-156.579611</v>
      </c>
    </row>
    <row r="366" spans="1:10" ht="12.75" customHeight="1" x14ac:dyDescent="0.2">
      <c r="A366" s="118" t="s">
        <v>652</v>
      </c>
      <c r="B366" s="118" t="s">
        <v>842</v>
      </c>
      <c r="C366" s="118" t="s">
        <v>843</v>
      </c>
      <c r="D366" s="118">
        <v>3</v>
      </c>
      <c r="E366" s="118" t="s">
        <v>29</v>
      </c>
      <c r="F366" s="63">
        <v>0.52</v>
      </c>
      <c r="G366" s="118">
        <v>21.192292999999999</v>
      </c>
      <c r="H366" s="118">
        <v>-156.983991</v>
      </c>
      <c r="I366" s="118">
        <v>21.199055999999999</v>
      </c>
      <c r="J366" s="118">
        <v>-156.981539</v>
      </c>
    </row>
    <row r="367" spans="1:10" ht="12.75" customHeight="1" x14ac:dyDescent="0.2">
      <c r="A367" s="118" t="s">
        <v>652</v>
      </c>
      <c r="B367" s="118" t="s">
        <v>844</v>
      </c>
      <c r="C367" s="118" t="s">
        <v>845</v>
      </c>
      <c r="D367" s="118">
        <v>3</v>
      </c>
      <c r="E367" s="118" t="s">
        <v>29</v>
      </c>
      <c r="F367" s="63">
        <v>2.04</v>
      </c>
      <c r="G367" s="118">
        <v>21.159157</v>
      </c>
      <c r="H367" s="118">
        <v>-157.27201099999999</v>
      </c>
      <c r="I367" s="118">
        <v>21.179554</v>
      </c>
      <c r="J367" s="118">
        <v>-157.25139799999999</v>
      </c>
    </row>
    <row r="368" spans="1:10" ht="12.75" customHeight="1" x14ac:dyDescent="0.2">
      <c r="A368" s="118" t="s">
        <v>652</v>
      </c>
      <c r="B368" s="118" t="s">
        <v>846</v>
      </c>
      <c r="C368" s="118" t="s">
        <v>847</v>
      </c>
      <c r="D368" s="118">
        <v>3</v>
      </c>
      <c r="E368" s="118" t="s">
        <v>29</v>
      </c>
      <c r="F368" s="63">
        <v>0.6</v>
      </c>
      <c r="G368" s="118">
        <v>20.910416000000001</v>
      </c>
      <c r="H368" s="118">
        <v>-156.48480499999999</v>
      </c>
      <c r="I368" s="118">
        <v>20.903333</v>
      </c>
      <c r="J368" s="118">
        <v>-156.48113799999999</v>
      </c>
    </row>
    <row r="369" spans="1:10" ht="12.75" customHeight="1" x14ac:dyDescent="0.2">
      <c r="A369" s="118" t="s">
        <v>652</v>
      </c>
      <c r="B369" s="118" t="s">
        <v>848</v>
      </c>
      <c r="C369" s="118" t="s">
        <v>849</v>
      </c>
      <c r="D369" s="118">
        <v>3</v>
      </c>
      <c r="E369" s="118" t="s">
        <v>29</v>
      </c>
      <c r="F369" s="63">
        <v>0.3</v>
      </c>
      <c r="G369" s="118">
        <v>21.161660000000001</v>
      </c>
      <c r="H369" s="118">
        <v>-156.88346899999999</v>
      </c>
      <c r="I369" s="118">
        <v>21.160921999999999</v>
      </c>
      <c r="J369" s="118">
        <v>-156.87935899999999</v>
      </c>
    </row>
    <row r="370" spans="1:10" ht="12.75" customHeight="1" x14ac:dyDescent="0.2">
      <c r="A370" s="118" t="s">
        <v>652</v>
      </c>
      <c r="B370" s="118" t="s">
        <v>850</v>
      </c>
      <c r="C370" s="118" t="s">
        <v>851</v>
      </c>
      <c r="D370" s="118">
        <v>3</v>
      </c>
      <c r="E370" s="118" t="s">
        <v>29</v>
      </c>
      <c r="F370" s="63">
        <v>0.57999999999999996</v>
      </c>
      <c r="G370" s="118">
        <v>20.669751999999999</v>
      </c>
      <c r="H370" s="118">
        <v>-156.03877700000001</v>
      </c>
      <c r="I370" s="118">
        <v>20.662416</v>
      </c>
      <c r="J370" s="118">
        <v>-156.04102</v>
      </c>
    </row>
    <row r="371" spans="1:10" ht="12.75" customHeight="1" x14ac:dyDescent="0.2">
      <c r="A371" s="118" t="s">
        <v>652</v>
      </c>
      <c r="B371" s="118" t="s">
        <v>856</v>
      </c>
      <c r="C371" s="118" t="s">
        <v>857</v>
      </c>
      <c r="D371" s="118">
        <v>3</v>
      </c>
      <c r="E371" s="118" t="s">
        <v>29</v>
      </c>
      <c r="F371" s="63">
        <v>0.38</v>
      </c>
      <c r="G371" s="118">
        <v>21.192957</v>
      </c>
      <c r="H371" s="118">
        <v>-157.24865299999999</v>
      </c>
      <c r="I371" s="118">
        <v>21.197732999999999</v>
      </c>
      <c r="J371" s="118">
        <v>-157.247401</v>
      </c>
    </row>
    <row r="372" spans="1:10" ht="12.75" customHeight="1" x14ac:dyDescent="0.2">
      <c r="A372" s="118" t="s">
        <v>652</v>
      </c>
      <c r="B372" s="118" t="s">
        <v>858</v>
      </c>
      <c r="C372" s="118" t="s">
        <v>859</v>
      </c>
      <c r="D372" s="118">
        <v>3</v>
      </c>
      <c r="E372" s="118" t="s">
        <v>29</v>
      </c>
      <c r="F372" s="63">
        <v>1.97</v>
      </c>
      <c r="G372" s="118">
        <v>20.917095</v>
      </c>
      <c r="H372" s="118">
        <v>-157.04351399999999</v>
      </c>
      <c r="I372" s="118">
        <v>20.926511000000001</v>
      </c>
      <c r="J372" s="118">
        <v>-157.01734999999999</v>
      </c>
    </row>
    <row r="373" spans="1:10" ht="12.75" customHeight="1" x14ac:dyDescent="0.2">
      <c r="A373" s="118" t="s">
        <v>652</v>
      </c>
      <c r="B373" s="118" t="s">
        <v>860</v>
      </c>
      <c r="C373" s="118" t="s">
        <v>861</v>
      </c>
      <c r="D373" s="118">
        <v>2</v>
      </c>
      <c r="E373" s="118" t="s">
        <v>29</v>
      </c>
      <c r="F373" s="63">
        <v>0.08</v>
      </c>
      <c r="G373" s="118">
        <v>20.676879</v>
      </c>
      <c r="H373" s="118">
        <v>-156.44367800000001</v>
      </c>
      <c r="I373" s="118">
        <v>20.675898</v>
      </c>
      <c r="J373" s="118">
        <v>-156.4435</v>
      </c>
    </row>
    <row r="374" spans="1:10" ht="12.75" customHeight="1" x14ac:dyDescent="0.2">
      <c r="A374" s="118" t="s">
        <v>652</v>
      </c>
      <c r="B374" s="118" t="s">
        <v>852</v>
      </c>
      <c r="C374" s="118" t="s">
        <v>853</v>
      </c>
      <c r="D374" s="118">
        <v>3</v>
      </c>
      <c r="E374" s="118" t="s">
        <v>29</v>
      </c>
      <c r="F374" s="63">
        <v>0.04</v>
      </c>
      <c r="G374" s="118">
        <v>21.154081000000001</v>
      </c>
      <c r="H374" s="118">
        <v>-157.27860200000001</v>
      </c>
      <c r="I374" s="118">
        <v>21.154551000000001</v>
      </c>
      <c r="J374" s="118">
        <v>-157.27843200000001</v>
      </c>
    </row>
    <row r="375" spans="1:10" ht="12.75" customHeight="1" x14ac:dyDescent="0.2">
      <c r="A375" s="118" t="s">
        <v>652</v>
      </c>
      <c r="B375" s="118" t="s">
        <v>854</v>
      </c>
      <c r="C375" s="118" t="s">
        <v>855</v>
      </c>
      <c r="D375" s="118">
        <v>2</v>
      </c>
      <c r="E375" s="118" t="s">
        <v>29</v>
      </c>
      <c r="F375" s="63">
        <v>0.49</v>
      </c>
      <c r="G375" s="118">
        <v>20.660107</v>
      </c>
      <c r="H375" s="118">
        <v>-156.441779</v>
      </c>
      <c r="I375" s="118">
        <v>20.666746</v>
      </c>
      <c r="J375" s="118">
        <v>-156.443174</v>
      </c>
    </row>
    <row r="376" spans="1:10" ht="12.75" customHeight="1" x14ac:dyDescent="0.2">
      <c r="A376" s="118" t="s">
        <v>652</v>
      </c>
      <c r="B376" s="118" t="s">
        <v>868</v>
      </c>
      <c r="C376" s="118" t="s">
        <v>869</v>
      </c>
      <c r="D376" s="118">
        <v>2</v>
      </c>
      <c r="E376" s="118" t="s">
        <v>29</v>
      </c>
      <c r="F376" s="63">
        <v>0.16</v>
      </c>
      <c r="G376" s="118">
        <v>20.853777000000001</v>
      </c>
      <c r="H376" s="118">
        <v>-156.66247200000001</v>
      </c>
      <c r="I376" s="118">
        <v>20.855416000000002</v>
      </c>
      <c r="J376" s="118">
        <v>-156.66405499999999</v>
      </c>
    </row>
    <row r="377" spans="1:10" ht="12.75" customHeight="1" x14ac:dyDescent="0.2">
      <c r="A377" s="118" t="s">
        <v>652</v>
      </c>
      <c r="B377" s="118" t="s">
        <v>870</v>
      </c>
      <c r="C377" s="118" t="s">
        <v>871</v>
      </c>
      <c r="D377" s="118">
        <v>3</v>
      </c>
      <c r="E377" s="118" t="s">
        <v>29</v>
      </c>
      <c r="F377" s="63">
        <v>1.04</v>
      </c>
      <c r="G377" s="118">
        <v>21.072875</v>
      </c>
      <c r="H377" s="118">
        <v>-156.792641</v>
      </c>
      <c r="I377" s="118">
        <v>21.068660999999999</v>
      </c>
      <c r="J377" s="118">
        <v>-156.79912999999999</v>
      </c>
    </row>
    <row r="378" spans="1:10" ht="12.75" customHeight="1" x14ac:dyDescent="0.2">
      <c r="A378" s="118" t="s">
        <v>652</v>
      </c>
      <c r="B378" s="118" t="s">
        <v>872</v>
      </c>
      <c r="C378" s="118" t="s">
        <v>873</v>
      </c>
      <c r="D378" s="118">
        <v>3</v>
      </c>
      <c r="E378" s="118" t="s">
        <v>29</v>
      </c>
      <c r="F378" s="63">
        <v>0.23</v>
      </c>
      <c r="G378" s="118">
        <v>21.022304999999999</v>
      </c>
      <c r="H378" s="118">
        <v>-156.62638799999999</v>
      </c>
      <c r="I378" s="118">
        <v>21.022165999999999</v>
      </c>
      <c r="J378" s="118">
        <v>-156.62444400000001</v>
      </c>
    </row>
    <row r="379" spans="1:10" ht="12.75" customHeight="1" x14ac:dyDescent="0.2">
      <c r="A379" s="118" t="s">
        <v>652</v>
      </c>
      <c r="B379" s="118" t="s">
        <v>864</v>
      </c>
      <c r="C379" s="118" t="s">
        <v>865</v>
      </c>
      <c r="D379" s="118">
        <v>2</v>
      </c>
      <c r="E379" s="118" t="s">
        <v>29</v>
      </c>
      <c r="F379" s="63">
        <v>0.09</v>
      </c>
      <c r="G379" s="118">
        <v>20.634176</v>
      </c>
      <c r="H379" s="118">
        <v>-156.45166599999999</v>
      </c>
      <c r="I379" s="118">
        <v>20.635397000000001</v>
      </c>
      <c r="J379" s="118">
        <v>-156.452099</v>
      </c>
    </row>
    <row r="380" spans="1:10" ht="12.75" customHeight="1" x14ac:dyDescent="0.2">
      <c r="A380" s="118" t="s">
        <v>652</v>
      </c>
      <c r="B380" s="118" t="s">
        <v>862</v>
      </c>
      <c r="C380" s="118" t="s">
        <v>863</v>
      </c>
      <c r="D380" s="118">
        <v>3</v>
      </c>
      <c r="E380" s="118" t="s">
        <v>29</v>
      </c>
      <c r="F380" s="63">
        <v>0.06</v>
      </c>
      <c r="G380" s="118">
        <v>20.735662999999999</v>
      </c>
      <c r="H380" s="118">
        <v>-156.89223699999999</v>
      </c>
      <c r="I380" s="118">
        <v>20.734939000000001</v>
      </c>
      <c r="J380" s="118">
        <v>-156.892909</v>
      </c>
    </row>
    <row r="381" spans="1:10" ht="12.75" customHeight="1" x14ac:dyDescent="0.2">
      <c r="A381" s="118" t="s">
        <v>652</v>
      </c>
      <c r="B381" s="118" t="s">
        <v>866</v>
      </c>
      <c r="C381" s="118" t="s">
        <v>867</v>
      </c>
      <c r="D381" s="118">
        <v>2</v>
      </c>
      <c r="E381" s="118" t="s">
        <v>29</v>
      </c>
      <c r="F381" s="63">
        <v>0.41</v>
      </c>
      <c r="G381" s="118">
        <v>20.880222</v>
      </c>
      <c r="H381" s="118">
        <v>-156.685</v>
      </c>
      <c r="I381" s="118">
        <v>20.884471999999999</v>
      </c>
      <c r="J381" s="118">
        <v>-156.68674999999999</v>
      </c>
    </row>
    <row r="382" spans="1:10" ht="12.75" customHeight="1" x14ac:dyDescent="0.2">
      <c r="A382" s="118" t="s">
        <v>652</v>
      </c>
      <c r="B382" s="118" t="s">
        <v>874</v>
      </c>
      <c r="C382" s="118" t="s">
        <v>875</v>
      </c>
      <c r="D382" s="118">
        <v>3</v>
      </c>
      <c r="E382" s="118" t="s">
        <v>29</v>
      </c>
      <c r="F382" s="63">
        <v>0.06</v>
      </c>
      <c r="G382" s="118">
        <v>21.114667000000001</v>
      </c>
      <c r="H382" s="118">
        <v>-156.73744400000001</v>
      </c>
      <c r="I382" s="118">
        <v>21.114215999999999</v>
      </c>
      <c r="J382" s="118">
        <v>-156.73810800000001</v>
      </c>
    </row>
    <row r="383" spans="1:10" ht="12.75" customHeight="1" x14ac:dyDescent="0.2">
      <c r="A383" s="118" t="s">
        <v>652</v>
      </c>
      <c r="B383" s="118" t="s">
        <v>876</v>
      </c>
      <c r="C383" s="118" t="s">
        <v>627</v>
      </c>
      <c r="D383" s="118">
        <v>3</v>
      </c>
      <c r="E383" s="118" t="s">
        <v>29</v>
      </c>
      <c r="F383" s="63">
        <v>8.1199999999999992</v>
      </c>
      <c r="G383" s="118">
        <v>20.926511000000001</v>
      </c>
      <c r="H383" s="118">
        <v>-157.01734999999999</v>
      </c>
      <c r="I383" s="118">
        <v>20.903276999999999</v>
      </c>
      <c r="J383" s="118">
        <v>-156.88081099999999</v>
      </c>
    </row>
    <row r="384" spans="1:10" ht="12.75" customHeight="1" x14ac:dyDescent="0.2">
      <c r="A384" s="118" t="s">
        <v>652</v>
      </c>
      <c r="B384" s="118" t="s">
        <v>877</v>
      </c>
      <c r="C384" s="118" t="s">
        <v>878</v>
      </c>
      <c r="D384" s="118">
        <v>1</v>
      </c>
      <c r="E384" s="118" t="s">
        <v>29</v>
      </c>
      <c r="F384" s="63">
        <v>1.79</v>
      </c>
      <c r="G384" s="118">
        <v>20.909860999999999</v>
      </c>
      <c r="H384" s="118">
        <v>-156.423305</v>
      </c>
      <c r="I384" s="118">
        <v>20.913138</v>
      </c>
      <c r="J384" s="118">
        <v>-156.40133299999999</v>
      </c>
    </row>
    <row r="385" spans="1:10" ht="12.75" customHeight="1" x14ac:dyDescent="0.2">
      <c r="A385" s="118" t="s">
        <v>652</v>
      </c>
      <c r="B385" s="118" t="s">
        <v>879</v>
      </c>
      <c r="C385" s="118" t="s">
        <v>880</v>
      </c>
      <c r="D385" s="118">
        <v>1</v>
      </c>
      <c r="E385" s="118" t="s">
        <v>29</v>
      </c>
      <c r="F385" s="63">
        <v>0.89</v>
      </c>
      <c r="G385" s="118">
        <v>20.752331999999999</v>
      </c>
      <c r="H385" s="118">
        <v>-156.45999800000001</v>
      </c>
      <c r="I385" s="118">
        <v>20.740625000000001</v>
      </c>
      <c r="J385" s="118">
        <v>-156.45674700000001</v>
      </c>
    </row>
    <row r="386" spans="1:10" ht="12.75" customHeight="1" x14ac:dyDescent="0.2">
      <c r="A386" s="118" t="s">
        <v>652</v>
      </c>
      <c r="B386" s="118" t="s">
        <v>881</v>
      </c>
      <c r="C386" s="118" t="s">
        <v>882</v>
      </c>
      <c r="D386" s="118">
        <v>2</v>
      </c>
      <c r="E386" s="118" t="s">
        <v>29</v>
      </c>
      <c r="F386" s="63">
        <v>0.57999999999999996</v>
      </c>
      <c r="G386" s="118">
        <v>20.794582999999999</v>
      </c>
      <c r="H386" s="118">
        <v>-156.58047199999999</v>
      </c>
      <c r="I386" s="118">
        <v>20.797582999999999</v>
      </c>
      <c r="J386" s="118">
        <v>-156.58836099999999</v>
      </c>
    </row>
    <row r="387" spans="1:10" ht="12.75" customHeight="1" x14ac:dyDescent="0.2">
      <c r="A387" s="118" t="s">
        <v>652</v>
      </c>
      <c r="B387" s="118" t="s">
        <v>883</v>
      </c>
      <c r="C387" s="118" t="s">
        <v>884</v>
      </c>
      <c r="D387" s="118">
        <v>2</v>
      </c>
      <c r="E387" s="118" t="s">
        <v>29</v>
      </c>
      <c r="F387" s="63">
        <v>0.18</v>
      </c>
      <c r="G387" s="118">
        <v>20.689523000000001</v>
      </c>
      <c r="H387" s="118">
        <v>-156.44352900000001</v>
      </c>
      <c r="I387" s="118">
        <v>20.691928000000001</v>
      </c>
      <c r="J387" s="118">
        <v>-156.444365</v>
      </c>
    </row>
    <row r="388" spans="1:10" ht="12.75" customHeight="1" x14ac:dyDescent="0.2">
      <c r="A388" s="118" t="s">
        <v>652</v>
      </c>
      <c r="B388" s="118" t="s">
        <v>885</v>
      </c>
      <c r="C388" s="118" t="s">
        <v>886</v>
      </c>
      <c r="D388" s="118">
        <v>2</v>
      </c>
      <c r="E388" s="118" t="s">
        <v>29</v>
      </c>
      <c r="F388" s="63">
        <v>0.67</v>
      </c>
      <c r="G388" s="118">
        <v>20.897749000000001</v>
      </c>
      <c r="H388" s="118">
        <v>-156.68511100000001</v>
      </c>
      <c r="I388" s="118">
        <v>20.906694000000002</v>
      </c>
      <c r="J388" s="118">
        <v>-156.687444</v>
      </c>
    </row>
    <row r="389" spans="1:10" ht="12.75" customHeight="1" x14ac:dyDescent="0.2">
      <c r="A389" s="118" t="s">
        <v>652</v>
      </c>
      <c r="B389" s="118" t="s">
        <v>887</v>
      </c>
      <c r="C389" s="118" t="s">
        <v>888</v>
      </c>
      <c r="D389" s="118">
        <v>3</v>
      </c>
      <c r="E389" s="118" t="s">
        <v>29</v>
      </c>
      <c r="F389" s="63">
        <v>0.09</v>
      </c>
      <c r="G389" s="118">
        <v>20.789363999999999</v>
      </c>
      <c r="H389" s="118">
        <v>-156.00276600000001</v>
      </c>
      <c r="I389" s="118">
        <v>20.788264999999999</v>
      </c>
      <c r="J389" s="118">
        <v>-156.00340199999999</v>
      </c>
    </row>
    <row r="390" spans="1:10" ht="12.75" customHeight="1" x14ac:dyDescent="0.2">
      <c r="A390" s="118" t="s">
        <v>652</v>
      </c>
      <c r="B390" s="118" t="s">
        <v>889</v>
      </c>
      <c r="C390" s="118" t="s">
        <v>890</v>
      </c>
      <c r="D390" s="118">
        <v>2</v>
      </c>
      <c r="E390" s="118" t="s">
        <v>29</v>
      </c>
      <c r="F390" s="63">
        <v>1.27</v>
      </c>
      <c r="G390" s="118">
        <v>20.923500000000001</v>
      </c>
      <c r="H390" s="118">
        <v>-156.493111</v>
      </c>
      <c r="I390" s="118">
        <v>20.930582999999999</v>
      </c>
      <c r="J390" s="118">
        <v>-156.49641600000001</v>
      </c>
    </row>
    <row r="391" spans="1:10" ht="12.75" customHeight="1" x14ac:dyDescent="0.2">
      <c r="A391" s="118" t="s">
        <v>652</v>
      </c>
      <c r="B391" s="118" t="s">
        <v>891</v>
      </c>
      <c r="C391" s="118" t="s">
        <v>892</v>
      </c>
      <c r="D391" s="118">
        <v>2</v>
      </c>
      <c r="E391" s="118" t="s">
        <v>29</v>
      </c>
      <c r="F391" s="63">
        <v>0.9</v>
      </c>
      <c r="G391" s="118">
        <v>20.937304999999999</v>
      </c>
      <c r="H391" s="118">
        <v>-156.507666</v>
      </c>
      <c r="I391" s="118">
        <v>20.930582999999999</v>
      </c>
      <c r="J391" s="118">
        <v>-156.49641600000001</v>
      </c>
    </row>
    <row r="392" spans="1:10" ht="12.75" customHeight="1" x14ac:dyDescent="0.2">
      <c r="A392" s="118" t="s">
        <v>652</v>
      </c>
      <c r="B392" s="118" t="s">
        <v>893</v>
      </c>
      <c r="C392" s="118" t="s">
        <v>894</v>
      </c>
      <c r="D392" s="118">
        <v>3</v>
      </c>
      <c r="E392" s="118" t="s">
        <v>29</v>
      </c>
      <c r="F392" s="63">
        <v>0.28000000000000003</v>
      </c>
      <c r="G392" s="118">
        <v>20.76275</v>
      </c>
      <c r="H392" s="118">
        <v>-155.98516599999999</v>
      </c>
      <c r="I392" s="118">
        <v>20.759637999999999</v>
      </c>
      <c r="J392" s="118">
        <v>-155.98675</v>
      </c>
    </row>
    <row r="393" spans="1:10" ht="12.75" customHeight="1" x14ac:dyDescent="0.2">
      <c r="A393" s="118" t="s">
        <v>652</v>
      </c>
      <c r="B393" s="118" t="s">
        <v>895</v>
      </c>
      <c r="C393" s="118" t="s">
        <v>896</v>
      </c>
      <c r="D393" s="118">
        <v>3</v>
      </c>
      <c r="E393" s="118" t="s">
        <v>29</v>
      </c>
      <c r="F393" s="63">
        <v>0.35</v>
      </c>
      <c r="G393" s="118">
        <v>21.163637999999999</v>
      </c>
      <c r="H393" s="118">
        <v>-156.83291600000001</v>
      </c>
      <c r="I393" s="118">
        <v>21.165578</v>
      </c>
      <c r="J393" s="118">
        <v>-156.82780399999999</v>
      </c>
    </row>
    <row r="394" spans="1:10" ht="12.75" customHeight="1" x14ac:dyDescent="0.2">
      <c r="A394" s="118" t="s">
        <v>652</v>
      </c>
      <c r="B394" s="118" t="s">
        <v>897</v>
      </c>
      <c r="C394" s="118" t="s">
        <v>898</v>
      </c>
      <c r="D394" s="118">
        <v>1</v>
      </c>
      <c r="E394" s="118" t="s">
        <v>29</v>
      </c>
      <c r="F394" s="63">
        <v>0.24</v>
      </c>
      <c r="G394" s="118">
        <v>20.680866999999999</v>
      </c>
      <c r="H394" s="118">
        <v>-156.44375299999999</v>
      </c>
      <c r="I394" s="118">
        <v>20.684401999999999</v>
      </c>
      <c r="J394" s="118">
        <v>-156.44335599999999</v>
      </c>
    </row>
    <row r="395" spans="1:10" ht="12.75" customHeight="1" x14ac:dyDescent="0.2">
      <c r="A395" s="161" t="s">
        <v>652</v>
      </c>
      <c r="B395" s="161" t="s">
        <v>899</v>
      </c>
      <c r="C395" s="161" t="s">
        <v>900</v>
      </c>
      <c r="D395" s="118">
        <v>3</v>
      </c>
      <c r="E395" s="161" t="s">
        <v>29</v>
      </c>
      <c r="F395" s="63">
        <v>0.48</v>
      </c>
      <c r="G395" s="161">
        <v>20.733933</v>
      </c>
      <c r="H395" s="161">
        <v>-156.455578</v>
      </c>
      <c r="I395" s="161">
        <v>20.740625000000001</v>
      </c>
      <c r="J395" s="161">
        <v>-156.45674600000001</v>
      </c>
    </row>
    <row r="396" spans="1:10" ht="12.75" customHeight="1" x14ac:dyDescent="0.2">
      <c r="A396" s="128" t="s">
        <v>652</v>
      </c>
      <c r="B396" s="128" t="s">
        <v>901</v>
      </c>
      <c r="C396" s="128" t="s">
        <v>902</v>
      </c>
      <c r="D396" s="128">
        <v>2</v>
      </c>
      <c r="E396" s="128" t="s">
        <v>29</v>
      </c>
      <c r="F396" s="64">
        <v>0.76</v>
      </c>
      <c r="G396" s="128">
        <v>20.762577</v>
      </c>
      <c r="H396" s="128">
        <v>-156.459329</v>
      </c>
      <c r="I396" s="128">
        <v>20.752331999999999</v>
      </c>
      <c r="J396" s="128">
        <v>-156.45999800000001</v>
      </c>
    </row>
    <row r="397" spans="1:10" ht="12.75" customHeight="1" x14ac:dyDescent="0.2">
      <c r="A397" s="25"/>
      <c r="B397" s="26">
        <f>COUNTA(B270:B396)</f>
        <v>127</v>
      </c>
      <c r="C397" s="25"/>
      <c r="D397" s="25"/>
      <c r="E397" s="67"/>
      <c r="F397" s="107">
        <f>SUM(F270:F396)</f>
        <v>90.340000000000018</v>
      </c>
      <c r="G397" s="25"/>
      <c r="H397" s="25"/>
      <c r="I397" s="25"/>
      <c r="J397" s="25"/>
    </row>
    <row r="398" spans="1:10" ht="12.75" customHeight="1" x14ac:dyDescent="0.2">
      <c r="A398" s="25"/>
      <c r="B398" s="26"/>
      <c r="C398" s="25"/>
      <c r="D398" s="25"/>
      <c r="E398" s="67"/>
      <c r="F398" s="107"/>
      <c r="G398" s="25"/>
      <c r="H398" s="25"/>
      <c r="I398" s="25"/>
      <c r="J398" s="25"/>
    </row>
    <row r="399" spans="1:10" ht="12.75" customHeight="1" x14ac:dyDescent="0.2">
      <c r="A399" s="25"/>
      <c r="B399" s="26"/>
      <c r="C399" s="25"/>
      <c r="D399" s="25"/>
      <c r="E399" s="67"/>
      <c r="F399" s="107"/>
      <c r="G399" s="25"/>
      <c r="H399" s="25"/>
      <c r="I399" s="25"/>
      <c r="J399" s="25"/>
    </row>
    <row r="400" spans="1:10" ht="12.75" customHeight="1" x14ac:dyDescent="0.2">
      <c r="A400" s="25"/>
      <c r="C400" s="83" t="s">
        <v>94</v>
      </c>
      <c r="D400" s="84"/>
      <c r="E400" s="85"/>
      <c r="G400" s="25"/>
      <c r="H400" s="25"/>
      <c r="I400" s="25"/>
      <c r="J400" s="25"/>
    </row>
    <row r="401" spans="1:10" s="1" customFormat="1" ht="12.75" customHeight="1" x14ac:dyDescent="0.15">
      <c r="C401" s="79" t="s">
        <v>92</v>
      </c>
      <c r="D401" s="80">
        <f>SUM(B85+B202+B268+B397)</f>
        <v>389</v>
      </c>
      <c r="E401" s="85"/>
      <c r="F401" s="109"/>
      <c r="G401" s="46"/>
      <c r="H401" s="46"/>
      <c r="I401" s="46"/>
      <c r="J401" s="46"/>
    </row>
    <row r="402" spans="1:10" ht="12.75" customHeight="1" x14ac:dyDescent="0.2">
      <c r="A402" s="39"/>
      <c r="B402" s="39"/>
      <c r="C402" s="79" t="s">
        <v>93</v>
      </c>
      <c r="D402" s="111">
        <f>SUM(F85+F202+F268+F397)</f>
        <v>293.89999999999998</v>
      </c>
      <c r="E402" s="82" t="s">
        <v>904</v>
      </c>
      <c r="F402" s="110"/>
      <c r="G402" s="38"/>
      <c r="H402" s="38"/>
      <c r="I402" s="38"/>
      <c r="J402" s="38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Hawaii Beach Attributes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I421"/>
  <sheetViews>
    <sheetView workbookViewId="0">
      <selection activeCell="L24" sqref="L24"/>
    </sheetView>
  </sheetViews>
  <sheetFormatPr defaultRowHeight="12.75" x14ac:dyDescent="0.2"/>
  <cols>
    <col min="1" max="1" width="11.5703125" style="4" customWidth="1"/>
    <col min="2" max="2" width="7.7109375" style="4" customWidth="1"/>
    <col min="3" max="3" width="41" style="4" customWidth="1"/>
    <col min="4" max="4" width="7.7109375" style="4" customWidth="1"/>
    <col min="5" max="5" width="9.42578125" style="4" customWidth="1"/>
    <col min="6" max="8" width="9.28515625" style="4" customWidth="1"/>
    <col min="9" max="9" width="9.140625" style="108"/>
    <col min="10" max="16384" width="9.140625" style="4"/>
  </cols>
  <sheetData>
    <row r="1" spans="1:9" s="1" customFormat="1" ht="52.5" customHeight="1" x14ac:dyDescent="0.15">
      <c r="A1" s="2" t="s">
        <v>12</v>
      </c>
      <c r="B1" s="2" t="s">
        <v>13</v>
      </c>
      <c r="C1" s="2" t="s">
        <v>63</v>
      </c>
      <c r="D1" s="2" t="s">
        <v>66</v>
      </c>
      <c r="E1" s="2" t="s">
        <v>916</v>
      </c>
      <c r="F1" s="2" t="s">
        <v>917</v>
      </c>
      <c r="G1" s="2" t="s">
        <v>918</v>
      </c>
      <c r="H1" s="2" t="s">
        <v>919</v>
      </c>
      <c r="I1" s="68" t="s">
        <v>903</v>
      </c>
    </row>
    <row r="2" spans="1:9" ht="12.75" customHeight="1" x14ac:dyDescent="0.2">
      <c r="A2" s="118" t="s">
        <v>138</v>
      </c>
      <c r="B2" s="118" t="s">
        <v>139</v>
      </c>
      <c r="C2" s="118" t="s">
        <v>140</v>
      </c>
      <c r="D2" s="118">
        <v>2</v>
      </c>
      <c r="E2" s="118" t="s">
        <v>28</v>
      </c>
      <c r="F2" s="118">
        <v>365</v>
      </c>
      <c r="G2" s="118">
        <v>0.25</v>
      </c>
      <c r="H2" s="118" t="s">
        <v>915</v>
      </c>
      <c r="I2" s="63">
        <v>0.91</v>
      </c>
    </row>
    <row r="3" spans="1:9" ht="12.75" customHeight="1" x14ac:dyDescent="0.2">
      <c r="A3" s="118" t="s">
        <v>138</v>
      </c>
      <c r="B3" s="118" t="s">
        <v>141</v>
      </c>
      <c r="C3" s="118" t="s">
        <v>142</v>
      </c>
      <c r="D3" s="118">
        <v>1</v>
      </c>
      <c r="E3" s="118" t="s">
        <v>28</v>
      </c>
      <c r="F3" s="118">
        <v>365</v>
      </c>
      <c r="G3" s="118">
        <v>2</v>
      </c>
      <c r="H3" s="118" t="s">
        <v>915</v>
      </c>
      <c r="I3" s="63">
        <v>0.16</v>
      </c>
    </row>
    <row r="4" spans="1:9" ht="12.75" customHeight="1" x14ac:dyDescent="0.2">
      <c r="A4" s="118" t="s">
        <v>138</v>
      </c>
      <c r="B4" s="118" t="s">
        <v>143</v>
      </c>
      <c r="C4" s="118" t="s">
        <v>144</v>
      </c>
      <c r="D4" s="118">
        <v>1</v>
      </c>
      <c r="E4" s="118" t="s">
        <v>28</v>
      </c>
      <c r="F4" s="118">
        <v>365</v>
      </c>
      <c r="G4" s="118">
        <v>2</v>
      </c>
      <c r="H4" s="118" t="s">
        <v>915</v>
      </c>
      <c r="I4" s="63">
        <v>0.44</v>
      </c>
    </row>
    <row r="5" spans="1:9" ht="12.75" customHeight="1" x14ac:dyDescent="0.2">
      <c r="A5" s="118" t="s">
        <v>138</v>
      </c>
      <c r="B5" s="118" t="s">
        <v>145</v>
      </c>
      <c r="C5" s="118" t="s">
        <v>146</v>
      </c>
      <c r="D5" s="118">
        <v>2</v>
      </c>
      <c r="E5" s="118" t="s">
        <v>28</v>
      </c>
      <c r="F5" s="118">
        <v>365</v>
      </c>
      <c r="G5" s="118">
        <v>0.25</v>
      </c>
      <c r="H5" s="118" t="s">
        <v>915</v>
      </c>
      <c r="I5" s="63">
        <v>0.16</v>
      </c>
    </row>
    <row r="6" spans="1:9" ht="12.75" customHeight="1" x14ac:dyDescent="0.2">
      <c r="A6" s="118" t="s">
        <v>138</v>
      </c>
      <c r="B6" s="118" t="s">
        <v>147</v>
      </c>
      <c r="C6" s="118" t="s">
        <v>148</v>
      </c>
      <c r="D6" s="118">
        <v>2</v>
      </c>
      <c r="E6" s="118" t="s">
        <v>28</v>
      </c>
      <c r="F6" s="118">
        <v>365</v>
      </c>
      <c r="G6" s="118">
        <v>1</v>
      </c>
      <c r="H6" s="118" t="s">
        <v>915</v>
      </c>
      <c r="I6" s="63">
        <v>0.19</v>
      </c>
    </row>
    <row r="7" spans="1:9" ht="12.75" customHeight="1" x14ac:dyDescent="0.2">
      <c r="A7" s="118" t="s">
        <v>138</v>
      </c>
      <c r="B7" s="118" t="s">
        <v>149</v>
      </c>
      <c r="C7" s="118" t="s">
        <v>150</v>
      </c>
      <c r="D7" s="118">
        <v>3</v>
      </c>
      <c r="E7" s="118"/>
      <c r="F7" s="118">
        <v>365</v>
      </c>
      <c r="G7" s="118">
        <v>0</v>
      </c>
      <c r="H7" s="118" t="s">
        <v>915</v>
      </c>
      <c r="I7" s="63">
        <v>0.68</v>
      </c>
    </row>
    <row r="8" spans="1:9" ht="12.75" customHeight="1" x14ac:dyDescent="0.2">
      <c r="A8" s="118" t="s">
        <v>138</v>
      </c>
      <c r="B8" s="118" t="s">
        <v>151</v>
      </c>
      <c r="C8" s="118" t="s">
        <v>152</v>
      </c>
      <c r="D8" s="118">
        <v>2</v>
      </c>
      <c r="E8" s="118" t="s">
        <v>28</v>
      </c>
      <c r="F8" s="118">
        <v>365</v>
      </c>
      <c r="G8" s="118">
        <v>0.5</v>
      </c>
      <c r="H8" s="118" t="s">
        <v>915</v>
      </c>
      <c r="I8" s="63">
        <v>0.14000000000000001</v>
      </c>
    </row>
    <row r="9" spans="1:9" ht="12.75" customHeight="1" x14ac:dyDescent="0.2">
      <c r="A9" s="118" t="s">
        <v>138</v>
      </c>
      <c r="B9" s="118" t="s">
        <v>153</v>
      </c>
      <c r="C9" s="118" t="s">
        <v>154</v>
      </c>
      <c r="D9" s="118">
        <v>3</v>
      </c>
      <c r="E9" s="118"/>
      <c r="F9" s="118">
        <v>365</v>
      </c>
      <c r="G9" s="118">
        <v>0</v>
      </c>
      <c r="H9" s="118" t="s">
        <v>915</v>
      </c>
      <c r="I9" s="63">
        <v>0.6</v>
      </c>
    </row>
    <row r="10" spans="1:9" ht="12.75" customHeight="1" x14ac:dyDescent="0.2">
      <c r="A10" s="118" t="s">
        <v>138</v>
      </c>
      <c r="B10" s="118" t="s">
        <v>155</v>
      </c>
      <c r="C10" s="118" t="s">
        <v>156</v>
      </c>
      <c r="D10" s="118">
        <v>1</v>
      </c>
      <c r="E10" s="118" t="s">
        <v>28</v>
      </c>
      <c r="F10" s="118">
        <v>365</v>
      </c>
      <c r="G10" s="118">
        <v>2.5</v>
      </c>
      <c r="H10" s="118" t="s">
        <v>915</v>
      </c>
      <c r="I10" s="63">
        <v>0.09</v>
      </c>
    </row>
    <row r="11" spans="1:9" ht="12.75" customHeight="1" x14ac:dyDescent="0.2">
      <c r="A11" s="118" t="s">
        <v>138</v>
      </c>
      <c r="B11" s="118" t="s">
        <v>159</v>
      </c>
      <c r="C11" s="118" t="s">
        <v>160</v>
      </c>
      <c r="D11" s="118">
        <v>2</v>
      </c>
      <c r="E11" s="118" t="s">
        <v>28</v>
      </c>
      <c r="F11" s="118">
        <v>365</v>
      </c>
      <c r="G11" s="118">
        <v>0.25</v>
      </c>
      <c r="H11" s="118" t="s">
        <v>915</v>
      </c>
      <c r="I11" s="63">
        <v>0.22</v>
      </c>
    </row>
    <row r="12" spans="1:9" ht="12.75" customHeight="1" x14ac:dyDescent="0.2">
      <c r="A12" s="118" t="s">
        <v>138</v>
      </c>
      <c r="B12" s="118" t="s">
        <v>161</v>
      </c>
      <c r="C12" s="118" t="s">
        <v>162</v>
      </c>
      <c r="D12" s="118">
        <v>2</v>
      </c>
      <c r="E12" s="118" t="s">
        <v>28</v>
      </c>
      <c r="F12" s="118">
        <v>365</v>
      </c>
      <c r="G12" s="118">
        <v>0.25</v>
      </c>
      <c r="H12" s="118" t="s">
        <v>915</v>
      </c>
      <c r="I12" s="63">
        <v>0</v>
      </c>
    </row>
    <row r="13" spans="1:9" ht="12.75" customHeight="1" x14ac:dyDescent="0.2">
      <c r="A13" s="118" t="s">
        <v>138</v>
      </c>
      <c r="B13" s="118" t="s">
        <v>163</v>
      </c>
      <c r="C13" s="118" t="s">
        <v>164</v>
      </c>
      <c r="D13" s="118">
        <v>3</v>
      </c>
      <c r="E13" s="118"/>
      <c r="F13" s="118">
        <v>365</v>
      </c>
      <c r="G13" s="118">
        <v>0</v>
      </c>
      <c r="H13" s="118" t="s">
        <v>915</v>
      </c>
      <c r="I13" s="63">
        <v>0.27</v>
      </c>
    </row>
    <row r="14" spans="1:9" ht="12.75" customHeight="1" x14ac:dyDescent="0.2">
      <c r="A14" s="118" t="s">
        <v>138</v>
      </c>
      <c r="B14" s="118" t="s">
        <v>165</v>
      </c>
      <c r="C14" s="118" t="s">
        <v>166</v>
      </c>
      <c r="D14" s="118">
        <v>1</v>
      </c>
      <c r="E14" s="118" t="s">
        <v>28</v>
      </c>
      <c r="F14" s="118">
        <v>365</v>
      </c>
      <c r="G14" s="118">
        <v>2</v>
      </c>
      <c r="H14" s="118" t="s">
        <v>915</v>
      </c>
      <c r="I14" s="63">
        <v>0.21</v>
      </c>
    </row>
    <row r="15" spans="1:9" ht="12.75" customHeight="1" x14ac:dyDescent="0.2">
      <c r="A15" s="118" t="s">
        <v>138</v>
      </c>
      <c r="B15" s="118" t="s">
        <v>167</v>
      </c>
      <c r="C15" s="118" t="s">
        <v>168</v>
      </c>
      <c r="D15" s="118">
        <v>3</v>
      </c>
      <c r="E15" s="118"/>
      <c r="F15" s="118">
        <v>365</v>
      </c>
      <c r="G15" s="118">
        <v>0</v>
      </c>
      <c r="H15" s="118" t="s">
        <v>915</v>
      </c>
      <c r="I15" s="63">
        <v>0.05</v>
      </c>
    </row>
    <row r="16" spans="1:9" ht="12.75" customHeight="1" x14ac:dyDescent="0.2">
      <c r="A16" s="118" t="s">
        <v>138</v>
      </c>
      <c r="B16" s="118" t="s">
        <v>157</v>
      </c>
      <c r="C16" s="118" t="s">
        <v>158</v>
      </c>
      <c r="D16" s="118">
        <v>2</v>
      </c>
      <c r="E16" s="118" t="s">
        <v>28</v>
      </c>
      <c r="F16" s="118">
        <v>365</v>
      </c>
      <c r="G16" s="118">
        <v>0.25</v>
      </c>
      <c r="H16" s="118" t="s">
        <v>915</v>
      </c>
      <c r="I16" s="63">
        <v>0.49</v>
      </c>
    </row>
    <row r="17" spans="1:9" ht="12.75" customHeight="1" x14ac:dyDescent="0.2">
      <c r="A17" s="118" t="s">
        <v>138</v>
      </c>
      <c r="B17" s="118" t="s">
        <v>169</v>
      </c>
      <c r="C17" s="118" t="s">
        <v>170</v>
      </c>
      <c r="D17" s="118">
        <v>2</v>
      </c>
      <c r="E17" s="118" t="s">
        <v>28</v>
      </c>
      <c r="F17" s="118">
        <v>365</v>
      </c>
      <c r="G17" s="118">
        <v>1</v>
      </c>
      <c r="H17" s="118" t="s">
        <v>915</v>
      </c>
      <c r="I17" s="63">
        <v>0.17</v>
      </c>
    </row>
    <row r="18" spans="1:9" ht="12.75" customHeight="1" x14ac:dyDescent="0.2">
      <c r="A18" s="118" t="s">
        <v>138</v>
      </c>
      <c r="B18" s="118" t="s">
        <v>171</v>
      </c>
      <c r="C18" s="118" t="s">
        <v>172</v>
      </c>
      <c r="D18" s="118">
        <v>3</v>
      </c>
      <c r="E18" s="118"/>
      <c r="F18" s="118">
        <v>365</v>
      </c>
      <c r="G18" s="118">
        <v>0</v>
      </c>
      <c r="H18" s="118" t="s">
        <v>915</v>
      </c>
      <c r="I18" s="63">
        <v>0.11</v>
      </c>
    </row>
    <row r="19" spans="1:9" ht="12.75" customHeight="1" x14ac:dyDescent="0.2">
      <c r="A19" s="118" t="s">
        <v>138</v>
      </c>
      <c r="B19" s="118" t="s">
        <v>173</v>
      </c>
      <c r="C19" s="118" t="s">
        <v>174</v>
      </c>
      <c r="D19" s="118">
        <v>1</v>
      </c>
      <c r="E19" s="118" t="s">
        <v>28</v>
      </c>
      <c r="F19" s="118">
        <v>365</v>
      </c>
      <c r="G19" s="118">
        <v>2</v>
      </c>
      <c r="H19" s="118" t="s">
        <v>915</v>
      </c>
      <c r="I19" s="63">
        <v>0.33</v>
      </c>
    </row>
    <row r="20" spans="1:9" ht="12.75" customHeight="1" x14ac:dyDescent="0.2">
      <c r="A20" s="118" t="s">
        <v>138</v>
      </c>
      <c r="B20" s="118" t="s">
        <v>175</v>
      </c>
      <c r="C20" s="118" t="s">
        <v>176</v>
      </c>
      <c r="D20" s="118">
        <v>3</v>
      </c>
      <c r="E20" s="118"/>
      <c r="F20" s="118">
        <v>365</v>
      </c>
      <c r="G20" s="118">
        <v>0</v>
      </c>
      <c r="H20" s="118" t="s">
        <v>915</v>
      </c>
      <c r="I20" s="63">
        <v>0.18</v>
      </c>
    </row>
    <row r="21" spans="1:9" ht="12.75" customHeight="1" x14ac:dyDescent="0.2">
      <c r="A21" s="118" t="s">
        <v>138</v>
      </c>
      <c r="B21" s="118" t="s">
        <v>179</v>
      </c>
      <c r="C21" s="118" t="s">
        <v>180</v>
      </c>
      <c r="D21" s="118">
        <v>1</v>
      </c>
      <c r="E21" s="118" t="s">
        <v>28</v>
      </c>
      <c r="F21" s="118">
        <v>365</v>
      </c>
      <c r="G21" s="118">
        <v>2</v>
      </c>
      <c r="H21" s="118" t="s">
        <v>915</v>
      </c>
      <c r="I21" s="63">
        <v>0.08</v>
      </c>
    </row>
    <row r="22" spans="1:9" ht="12.75" customHeight="1" x14ac:dyDescent="0.2">
      <c r="A22" s="118" t="s">
        <v>138</v>
      </c>
      <c r="B22" s="118" t="s">
        <v>181</v>
      </c>
      <c r="C22" s="118" t="s">
        <v>182</v>
      </c>
      <c r="D22" s="118">
        <v>1</v>
      </c>
      <c r="E22" s="118" t="s">
        <v>28</v>
      </c>
      <c r="F22" s="118">
        <v>365</v>
      </c>
      <c r="G22" s="118">
        <v>2.5</v>
      </c>
      <c r="H22" s="118" t="s">
        <v>915</v>
      </c>
      <c r="I22" s="63">
        <v>0.37</v>
      </c>
    </row>
    <row r="23" spans="1:9" ht="12.75" customHeight="1" x14ac:dyDescent="0.2">
      <c r="A23" s="118" t="s">
        <v>138</v>
      </c>
      <c r="B23" s="118" t="s">
        <v>183</v>
      </c>
      <c r="C23" s="118" t="s">
        <v>184</v>
      </c>
      <c r="D23" s="118">
        <v>3</v>
      </c>
      <c r="E23" s="118"/>
      <c r="F23" s="118">
        <v>365</v>
      </c>
      <c r="G23" s="118">
        <v>0</v>
      </c>
      <c r="H23" s="118" t="s">
        <v>915</v>
      </c>
      <c r="I23" s="63">
        <v>1.67</v>
      </c>
    </row>
    <row r="24" spans="1:9" ht="12.75" customHeight="1" x14ac:dyDescent="0.2">
      <c r="A24" s="118" t="s">
        <v>138</v>
      </c>
      <c r="B24" s="118" t="s">
        <v>185</v>
      </c>
      <c r="C24" s="118" t="s">
        <v>186</v>
      </c>
      <c r="D24" s="118">
        <v>3</v>
      </c>
      <c r="E24" s="118"/>
      <c r="F24" s="118">
        <v>365</v>
      </c>
      <c r="G24" s="118">
        <v>0</v>
      </c>
      <c r="H24" s="118" t="s">
        <v>915</v>
      </c>
      <c r="I24" s="63">
        <v>0.11</v>
      </c>
    </row>
    <row r="25" spans="1:9" ht="12.75" customHeight="1" x14ac:dyDescent="0.2">
      <c r="A25" s="118" t="s">
        <v>138</v>
      </c>
      <c r="B25" s="118" t="s">
        <v>187</v>
      </c>
      <c r="C25" s="118" t="s">
        <v>188</v>
      </c>
      <c r="D25" s="118">
        <v>1</v>
      </c>
      <c r="E25" s="118" t="s">
        <v>28</v>
      </c>
      <c r="F25" s="118">
        <v>365</v>
      </c>
      <c r="G25" s="118">
        <v>2</v>
      </c>
      <c r="H25" s="118" t="s">
        <v>915</v>
      </c>
      <c r="I25" s="63">
        <v>0.16</v>
      </c>
    </row>
    <row r="26" spans="1:9" ht="12.75" customHeight="1" x14ac:dyDescent="0.2">
      <c r="A26" s="118" t="s">
        <v>138</v>
      </c>
      <c r="B26" s="118" t="s">
        <v>189</v>
      </c>
      <c r="C26" s="118" t="s">
        <v>190</v>
      </c>
      <c r="D26" s="118">
        <v>3</v>
      </c>
      <c r="E26" s="118"/>
      <c r="F26" s="118">
        <v>365</v>
      </c>
      <c r="G26" s="118">
        <v>0</v>
      </c>
      <c r="H26" s="118" t="s">
        <v>915</v>
      </c>
      <c r="I26" s="63">
        <v>0.47</v>
      </c>
    </row>
    <row r="27" spans="1:9" ht="12.75" customHeight="1" x14ac:dyDescent="0.2">
      <c r="A27" s="118" t="s">
        <v>138</v>
      </c>
      <c r="B27" s="118" t="s">
        <v>191</v>
      </c>
      <c r="C27" s="118" t="s">
        <v>192</v>
      </c>
      <c r="D27" s="118">
        <v>3</v>
      </c>
      <c r="E27" s="118"/>
      <c r="F27" s="118">
        <v>365</v>
      </c>
      <c r="G27" s="118">
        <v>0</v>
      </c>
      <c r="H27" s="118" t="s">
        <v>915</v>
      </c>
      <c r="I27" s="63">
        <v>0.42</v>
      </c>
    </row>
    <row r="28" spans="1:9" ht="12.75" customHeight="1" x14ac:dyDescent="0.2">
      <c r="A28" s="118" t="s">
        <v>138</v>
      </c>
      <c r="B28" s="118" t="s">
        <v>193</v>
      </c>
      <c r="C28" s="118" t="s">
        <v>194</v>
      </c>
      <c r="D28" s="118">
        <v>2</v>
      </c>
      <c r="E28" s="118" t="s">
        <v>28</v>
      </c>
      <c r="F28" s="118">
        <v>365</v>
      </c>
      <c r="G28" s="118">
        <v>1</v>
      </c>
      <c r="H28" s="118" t="s">
        <v>915</v>
      </c>
      <c r="I28" s="63">
        <v>0.15</v>
      </c>
    </row>
    <row r="29" spans="1:9" ht="12.75" customHeight="1" x14ac:dyDescent="0.2">
      <c r="A29" s="118" t="s">
        <v>138</v>
      </c>
      <c r="B29" s="118" t="s">
        <v>195</v>
      </c>
      <c r="C29" s="118" t="s">
        <v>196</v>
      </c>
      <c r="D29" s="118">
        <v>2</v>
      </c>
      <c r="E29" s="118" t="s">
        <v>28</v>
      </c>
      <c r="F29" s="118">
        <v>365</v>
      </c>
      <c r="G29" s="118">
        <v>1</v>
      </c>
      <c r="H29" s="118" t="s">
        <v>915</v>
      </c>
      <c r="I29" s="63">
        <v>0.28999999999999998</v>
      </c>
    </row>
    <row r="30" spans="1:9" ht="12.75" customHeight="1" x14ac:dyDescent="0.2">
      <c r="A30" s="118" t="s">
        <v>138</v>
      </c>
      <c r="B30" s="118" t="s">
        <v>197</v>
      </c>
      <c r="C30" s="118" t="s">
        <v>198</v>
      </c>
      <c r="D30" s="118">
        <v>3</v>
      </c>
      <c r="E30" s="118"/>
      <c r="F30" s="118">
        <v>365</v>
      </c>
      <c r="G30" s="118">
        <v>0</v>
      </c>
      <c r="H30" s="118" t="s">
        <v>915</v>
      </c>
      <c r="I30" s="63">
        <v>0.24</v>
      </c>
    </row>
    <row r="31" spans="1:9" ht="12.75" customHeight="1" x14ac:dyDescent="0.2">
      <c r="A31" s="118" t="s">
        <v>138</v>
      </c>
      <c r="B31" s="118" t="s">
        <v>199</v>
      </c>
      <c r="C31" s="118" t="s">
        <v>200</v>
      </c>
      <c r="D31" s="118">
        <v>2</v>
      </c>
      <c r="E31" s="118" t="s">
        <v>28</v>
      </c>
      <c r="F31" s="118">
        <v>365</v>
      </c>
      <c r="G31" s="118">
        <v>0.25</v>
      </c>
      <c r="H31" s="118" t="s">
        <v>915</v>
      </c>
      <c r="I31" s="63">
        <v>0.25</v>
      </c>
    </row>
    <row r="32" spans="1:9" ht="12.75" customHeight="1" x14ac:dyDescent="0.2">
      <c r="A32" s="118" t="s">
        <v>138</v>
      </c>
      <c r="B32" s="118" t="s">
        <v>177</v>
      </c>
      <c r="C32" s="118" t="s">
        <v>178</v>
      </c>
      <c r="D32" s="118">
        <v>3</v>
      </c>
      <c r="E32" s="118"/>
      <c r="F32" s="118">
        <v>365</v>
      </c>
      <c r="G32" s="118">
        <v>0</v>
      </c>
      <c r="H32" s="118" t="s">
        <v>915</v>
      </c>
      <c r="I32" s="63">
        <v>0.13</v>
      </c>
    </row>
    <row r="33" spans="1:9" ht="12.75" customHeight="1" x14ac:dyDescent="0.2">
      <c r="A33" s="118" t="s">
        <v>138</v>
      </c>
      <c r="B33" s="118" t="s">
        <v>201</v>
      </c>
      <c r="C33" s="118" t="s">
        <v>202</v>
      </c>
      <c r="D33" s="118">
        <v>3</v>
      </c>
      <c r="E33" s="118"/>
      <c r="F33" s="118">
        <v>365</v>
      </c>
      <c r="G33" s="118">
        <v>0</v>
      </c>
      <c r="H33" s="118" t="s">
        <v>915</v>
      </c>
      <c r="I33" s="63">
        <v>0.56999999999999995</v>
      </c>
    </row>
    <row r="34" spans="1:9" ht="12.75" customHeight="1" x14ac:dyDescent="0.2">
      <c r="A34" s="118" t="s">
        <v>138</v>
      </c>
      <c r="B34" s="161" t="s">
        <v>203</v>
      </c>
      <c r="C34" s="161" t="s">
        <v>204</v>
      </c>
      <c r="D34" s="118">
        <v>2</v>
      </c>
      <c r="E34" s="118" t="s">
        <v>28</v>
      </c>
      <c r="F34" s="118">
        <v>365</v>
      </c>
      <c r="G34" s="118">
        <v>0.25</v>
      </c>
      <c r="H34" s="118" t="s">
        <v>915</v>
      </c>
      <c r="I34" s="63">
        <v>0.2</v>
      </c>
    </row>
    <row r="35" spans="1:9" ht="12.75" customHeight="1" x14ac:dyDescent="0.2">
      <c r="A35" s="118" t="s">
        <v>138</v>
      </c>
      <c r="B35" s="118" t="s">
        <v>207</v>
      </c>
      <c r="C35" s="118" t="s">
        <v>208</v>
      </c>
      <c r="D35" s="118">
        <v>2</v>
      </c>
      <c r="E35" s="118" t="s">
        <v>28</v>
      </c>
      <c r="F35" s="118">
        <v>365</v>
      </c>
      <c r="G35" s="118">
        <v>0.25</v>
      </c>
      <c r="H35" s="118" t="s">
        <v>915</v>
      </c>
      <c r="I35" s="63">
        <v>0.19</v>
      </c>
    </row>
    <row r="36" spans="1:9" ht="12.75" customHeight="1" x14ac:dyDescent="0.2">
      <c r="A36" s="118" t="s">
        <v>138</v>
      </c>
      <c r="B36" s="118" t="s">
        <v>209</v>
      </c>
      <c r="C36" s="118" t="s">
        <v>210</v>
      </c>
      <c r="D36" s="118">
        <v>3</v>
      </c>
      <c r="E36" s="118"/>
      <c r="F36" s="118">
        <v>365</v>
      </c>
      <c r="G36" s="118">
        <v>0</v>
      </c>
      <c r="H36" s="118" t="s">
        <v>915</v>
      </c>
      <c r="I36" s="63">
        <v>0.24</v>
      </c>
    </row>
    <row r="37" spans="1:9" ht="12.75" customHeight="1" x14ac:dyDescent="0.2">
      <c r="A37" s="118" t="s">
        <v>138</v>
      </c>
      <c r="B37" s="118" t="s">
        <v>211</v>
      </c>
      <c r="C37" s="118" t="s">
        <v>212</v>
      </c>
      <c r="D37" s="118">
        <v>2</v>
      </c>
      <c r="E37" s="118" t="s">
        <v>28</v>
      </c>
      <c r="F37" s="118">
        <v>365</v>
      </c>
      <c r="G37" s="118">
        <v>1</v>
      </c>
      <c r="H37" s="118" t="s">
        <v>915</v>
      </c>
      <c r="I37" s="63">
        <v>0.06</v>
      </c>
    </row>
    <row r="38" spans="1:9" ht="12.75" customHeight="1" x14ac:dyDescent="0.2">
      <c r="A38" s="118" t="s">
        <v>138</v>
      </c>
      <c r="B38" s="118" t="s">
        <v>213</v>
      </c>
      <c r="C38" s="118" t="s">
        <v>214</v>
      </c>
      <c r="D38" s="118">
        <v>3</v>
      </c>
      <c r="E38" s="118"/>
      <c r="F38" s="118">
        <v>365</v>
      </c>
      <c r="G38" s="118">
        <v>0</v>
      </c>
      <c r="H38" s="118" t="s">
        <v>915</v>
      </c>
      <c r="I38" s="63">
        <v>7.0000000000000007E-2</v>
      </c>
    </row>
    <row r="39" spans="1:9" ht="12.75" customHeight="1" x14ac:dyDescent="0.2">
      <c r="A39" s="118" t="s">
        <v>138</v>
      </c>
      <c r="B39" s="118" t="s">
        <v>205</v>
      </c>
      <c r="C39" s="118" t="s">
        <v>206</v>
      </c>
      <c r="D39" s="118">
        <v>3</v>
      </c>
      <c r="E39" s="118"/>
      <c r="F39" s="118">
        <v>365</v>
      </c>
      <c r="G39" s="118">
        <v>0</v>
      </c>
      <c r="H39" s="118" t="s">
        <v>915</v>
      </c>
      <c r="I39" s="63">
        <v>0.52</v>
      </c>
    </row>
    <row r="40" spans="1:9" ht="12.75" customHeight="1" x14ac:dyDescent="0.2">
      <c r="A40" s="118" t="s">
        <v>138</v>
      </c>
      <c r="B40" s="118" t="s">
        <v>215</v>
      </c>
      <c r="C40" s="118" t="s">
        <v>216</v>
      </c>
      <c r="D40" s="118">
        <v>3</v>
      </c>
      <c r="E40" s="118"/>
      <c r="F40" s="118">
        <v>365</v>
      </c>
      <c r="G40" s="118">
        <v>0</v>
      </c>
      <c r="H40" s="118" t="s">
        <v>915</v>
      </c>
      <c r="I40" s="63">
        <v>0.04</v>
      </c>
    </row>
    <row r="41" spans="1:9" ht="12.75" customHeight="1" x14ac:dyDescent="0.2">
      <c r="A41" s="118" t="s">
        <v>138</v>
      </c>
      <c r="B41" s="118" t="s">
        <v>217</v>
      </c>
      <c r="C41" s="118" t="s">
        <v>218</v>
      </c>
      <c r="D41" s="118">
        <v>3</v>
      </c>
      <c r="E41" s="118"/>
      <c r="F41" s="118">
        <v>365</v>
      </c>
      <c r="G41" s="118">
        <v>0</v>
      </c>
      <c r="H41" s="118" t="s">
        <v>915</v>
      </c>
      <c r="I41" s="63">
        <v>0.09</v>
      </c>
    </row>
    <row r="42" spans="1:9" ht="12.75" customHeight="1" x14ac:dyDescent="0.2">
      <c r="A42" s="118" t="s">
        <v>138</v>
      </c>
      <c r="B42" s="118" t="s">
        <v>913</v>
      </c>
      <c r="C42" s="118" t="s">
        <v>914</v>
      </c>
      <c r="D42" s="118">
        <v>3</v>
      </c>
      <c r="E42" s="118"/>
      <c r="F42" s="118">
        <v>365</v>
      </c>
      <c r="G42" s="118">
        <v>0</v>
      </c>
      <c r="H42" s="118" t="s">
        <v>915</v>
      </c>
      <c r="I42" s="63">
        <v>0.35</v>
      </c>
    </row>
    <row r="43" spans="1:9" ht="12.75" customHeight="1" x14ac:dyDescent="0.2">
      <c r="A43" s="118" t="s">
        <v>138</v>
      </c>
      <c r="B43" s="118" t="s">
        <v>219</v>
      </c>
      <c r="C43" s="118" t="s">
        <v>220</v>
      </c>
      <c r="D43" s="118">
        <v>3</v>
      </c>
      <c r="E43" s="118"/>
      <c r="F43" s="118">
        <v>365</v>
      </c>
      <c r="G43" s="118">
        <v>0</v>
      </c>
      <c r="H43" s="118" t="s">
        <v>915</v>
      </c>
      <c r="I43" s="63">
        <v>0.24</v>
      </c>
    </row>
    <row r="44" spans="1:9" ht="12.75" customHeight="1" x14ac:dyDescent="0.2">
      <c r="A44" s="118" t="s">
        <v>138</v>
      </c>
      <c r="B44" s="118" t="s">
        <v>221</v>
      </c>
      <c r="C44" s="118" t="s">
        <v>222</v>
      </c>
      <c r="D44" s="118">
        <v>3</v>
      </c>
      <c r="E44" s="118"/>
      <c r="F44" s="118">
        <v>365</v>
      </c>
      <c r="G44" s="118">
        <v>0</v>
      </c>
      <c r="H44" s="118" t="s">
        <v>915</v>
      </c>
      <c r="I44" s="63">
        <v>1.34</v>
      </c>
    </row>
    <row r="45" spans="1:9" ht="12.75" customHeight="1" x14ac:dyDescent="0.2">
      <c r="A45" s="118" t="s">
        <v>138</v>
      </c>
      <c r="B45" s="118" t="s">
        <v>223</v>
      </c>
      <c r="C45" s="118" t="s">
        <v>224</v>
      </c>
      <c r="D45" s="118">
        <v>3</v>
      </c>
      <c r="E45" s="118"/>
      <c r="F45" s="118">
        <v>365</v>
      </c>
      <c r="G45" s="118">
        <v>0</v>
      </c>
      <c r="H45" s="118" t="s">
        <v>915</v>
      </c>
      <c r="I45" s="63">
        <v>7.0000000000000007E-2</v>
      </c>
    </row>
    <row r="46" spans="1:9" ht="12.75" customHeight="1" x14ac:dyDescent="0.2">
      <c r="A46" s="118" t="s">
        <v>138</v>
      </c>
      <c r="B46" s="118" t="s">
        <v>225</v>
      </c>
      <c r="C46" s="118" t="s">
        <v>226</v>
      </c>
      <c r="D46" s="118">
        <v>3</v>
      </c>
      <c r="E46" s="118"/>
      <c r="F46" s="118">
        <v>365</v>
      </c>
      <c r="G46" s="118">
        <v>0</v>
      </c>
      <c r="H46" s="118" t="s">
        <v>915</v>
      </c>
      <c r="I46" s="63">
        <v>0.1</v>
      </c>
    </row>
    <row r="47" spans="1:9" ht="12.75" customHeight="1" x14ac:dyDescent="0.2">
      <c r="A47" s="118" t="s">
        <v>138</v>
      </c>
      <c r="B47" s="118" t="s">
        <v>227</v>
      </c>
      <c r="C47" s="118" t="s">
        <v>228</v>
      </c>
      <c r="D47" s="118">
        <v>3</v>
      </c>
      <c r="E47" s="118"/>
      <c r="F47" s="118">
        <v>365</v>
      </c>
      <c r="G47" s="118">
        <v>0</v>
      </c>
      <c r="H47" s="118" t="s">
        <v>915</v>
      </c>
      <c r="I47" s="63">
        <v>0.14000000000000001</v>
      </c>
    </row>
    <row r="48" spans="1:9" ht="12.75" customHeight="1" x14ac:dyDescent="0.2">
      <c r="A48" s="118" t="s">
        <v>138</v>
      </c>
      <c r="B48" s="118" t="s">
        <v>229</v>
      </c>
      <c r="C48" s="118" t="s">
        <v>230</v>
      </c>
      <c r="D48" s="118">
        <v>3</v>
      </c>
      <c r="E48" s="118"/>
      <c r="F48" s="118">
        <v>365</v>
      </c>
      <c r="G48" s="118">
        <v>0</v>
      </c>
      <c r="H48" s="118" t="s">
        <v>915</v>
      </c>
      <c r="I48" s="63">
        <v>0.4</v>
      </c>
    </row>
    <row r="49" spans="1:9" ht="12.75" customHeight="1" x14ac:dyDescent="0.2">
      <c r="A49" s="118" t="s">
        <v>138</v>
      </c>
      <c r="B49" s="118" t="s">
        <v>231</v>
      </c>
      <c r="C49" s="118" t="s">
        <v>232</v>
      </c>
      <c r="D49" s="118">
        <v>1</v>
      </c>
      <c r="E49" s="118" t="s">
        <v>28</v>
      </c>
      <c r="F49" s="118">
        <v>365</v>
      </c>
      <c r="G49" s="118">
        <v>3</v>
      </c>
      <c r="H49" s="118" t="s">
        <v>915</v>
      </c>
      <c r="I49" s="63">
        <v>1.1399999999999999</v>
      </c>
    </row>
    <row r="50" spans="1:9" ht="12.75" customHeight="1" x14ac:dyDescent="0.2">
      <c r="A50" s="118" t="s">
        <v>138</v>
      </c>
      <c r="B50" s="118" t="s">
        <v>233</v>
      </c>
      <c r="C50" s="118" t="s">
        <v>234</v>
      </c>
      <c r="D50" s="118">
        <v>3</v>
      </c>
      <c r="E50" s="118"/>
      <c r="F50" s="118">
        <v>365</v>
      </c>
      <c r="G50" s="118">
        <v>0</v>
      </c>
      <c r="H50" s="118" t="s">
        <v>915</v>
      </c>
      <c r="I50" s="63">
        <v>0.09</v>
      </c>
    </row>
    <row r="51" spans="1:9" ht="12.75" customHeight="1" x14ac:dyDescent="0.2">
      <c r="A51" s="118" t="s">
        <v>138</v>
      </c>
      <c r="B51" s="118" t="s">
        <v>235</v>
      </c>
      <c r="C51" s="118" t="s">
        <v>236</v>
      </c>
      <c r="D51" s="118">
        <v>3</v>
      </c>
      <c r="E51" s="118"/>
      <c r="F51" s="118">
        <v>365</v>
      </c>
      <c r="G51" s="118">
        <v>0</v>
      </c>
      <c r="H51" s="118" t="s">
        <v>915</v>
      </c>
      <c r="I51" s="63">
        <v>1.55</v>
      </c>
    </row>
    <row r="52" spans="1:9" ht="12.75" customHeight="1" x14ac:dyDescent="0.2">
      <c r="A52" s="118" t="s">
        <v>138</v>
      </c>
      <c r="B52" s="118" t="s">
        <v>237</v>
      </c>
      <c r="C52" s="118" t="s">
        <v>238</v>
      </c>
      <c r="D52" s="118">
        <v>3</v>
      </c>
      <c r="E52" s="118"/>
      <c r="F52" s="118">
        <v>365</v>
      </c>
      <c r="G52" s="118">
        <v>0</v>
      </c>
      <c r="H52" s="118" t="s">
        <v>915</v>
      </c>
      <c r="I52" s="63">
        <v>0.94</v>
      </c>
    </row>
    <row r="53" spans="1:9" ht="12.75" customHeight="1" x14ac:dyDescent="0.2">
      <c r="A53" s="118" t="s">
        <v>138</v>
      </c>
      <c r="B53" s="118" t="s">
        <v>239</v>
      </c>
      <c r="C53" s="118" t="s">
        <v>240</v>
      </c>
      <c r="D53" s="118">
        <v>3</v>
      </c>
      <c r="E53" s="118"/>
      <c r="F53" s="118">
        <v>365</v>
      </c>
      <c r="G53" s="118">
        <v>0</v>
      </c>
      <c r="H53" s="118" t="s">
        <v>915</v>
      </c>
      <c r="I53" s="63">
        <v>0.01</v>
      </c>
    </row>
    <row r="54" spans="1:9" ht="12.75" customHeight="1" x14ac:dyDescent="0.2">
      <c r="A54" s="118" t="s">
        <v>138</v>
      </c>
      <c r="B54" s="118" t="s">
        <v>241</v>
      </c>
      <c r="C54" s="118" t="s">
        <v>242</v>
      </c>
      <c r="D54" s="118">
        <v>3</v>
      </c>
      <c r="E54" s="118"/>
      <c r="F54" s="118">
        <v>365</v>
      </c>
      <c r="G54" s="118">
        <v>0</v>
      </c>
      <c r="H54" s="118" t="s">
        <v>915</v>
      </c>
      <c r="I54" s="63">
        <v>0.17</v>
      </c>
    </row>
    <row r="55" spans="1:9" ht="12.75" customHeight="1" x14ac:dyDescent="0.2">
      <c r="A55" s="118" t="s">
        <v>138</v>
      </c>
      <c r="B55" s="118" t="s">
        <v>243</v>
      </c>
      <c r="C55" s="118" t="s">
        <v>244</v>
      </c>
      <c r="D55" s="118">
        <v>2</v>
      </c>
      <c r="E55" s="118" t="s">
        <v>28</v>
      </c>
      <c r="F55" s="118">
        <v>365</v>
      </c>
      <c r="G55" s="118">
        <v>0.5</v>
      </c>
      <c r="H55" s="118" t="s">
        <v>915</v>
      </c>
      <c r="I55" s="63">
        <v>0.08</v>
      </c>
    </row>
    <row r="56" spans="1:9" ht="12.75" customHeight="1" x14ac:dyDescent="0.2">
      <c r="A56" s="118" t="s">
        <v>138</v>
      </c>
      <c r="B56" s="118" t="s">
        <v>245</v>
      </c>
      <c r="C56" s="118" t="s">
        <v>246</v>
      </c>
      <c r="D56" s="118">
        <v>3</v>
      </c>
      <c r="E56" s="118"/>
      <c r="F56" s="118">
        <v>365</v>
      </c>
      <c r="G56" s="118">
        <v>0</v>
      </c>
      <c r="H56" s="118" t="s">
        <v>915</v>
      </c>
      <c r="I56" s="63">
        <v>0.19</v>
      </c>
    </row>
    <row r="57" spans="1:9" ht="12.75" customHeight="1" x14ac:dyDescent="0.2">
      <c r="A57" s="118" t="s">
        <v>138</v>
      </c>
      <c r="B57" s="118" t="s">
        <v>249</v>
      </c>
      <c r="C57" s="118" t="s">
        <v>250</v>
      </c>
      <c r="D57" s="118">
        <v>2</v>
      </c>
      <c r="E57" s="118" t="s">
        <v>28</v>
      </c>
      <c r="F57" s="118">
        <v>365</v>
      </c>
      <c r="G57" s="118">
        <v>0.5</v>
      </c>
      <c r="H57" s="118" t="s">
        <v>915</v>
      </c>
      <c r="I57" s="63">
        <v>0.17</v>
      </c>
    </row>
    <row r="58" spans="1:9" ht="12.75" customHeight="1" x14ac:dyDescent="0.2">
      <c r="A58" s="118" t="s">
        <v>138</v>
      </c>
      <c r="B58" s="118" t="s">
        <v>247</v>
      </c>
      <c r="C58" s="118" t="s">
        <v>248</v>
      </c>
      <c r="D58" s="118">
        <v>3</v>
      </c>
      <c r="E58" s="118"/>
      <c r="F58" s="118">
        <v>365</v>
      </c>
      <c r="G58" s="118">
        <v>0</v>
      </c>
      <c r="H58" s="118" t="s">
        <v>915</v>
      </c>
      <c r="I58" s="63">
        <v>0.22</v>
      </c>
    </row>
    <row r="59" spans="1:9" ht="12.75" customHeight="1" x14ac:dyDescent="0.2">
      <c r="A59" s="118" t="s">
        <v>138</v>
      </c>
      <c r="B59" s="118" t="s">
        <v>251</v>
      </c>
      <c r="C59" s="118" t="s">
        <v>252</v>
      </c>
      <c r="D59" s="118">
        <v>2</v>
      </c>
      <c r="E59" s="118" t="s">
        <v>28</v>
      </c>
      <c r="F59" s="118">
        <v>365</v>
      </c>
      <c r="G59" s="118">
        <v>0.25</v>
      </c>
      <c r="H59" s="118" t="s">
        <v>915</v>
      </c>
      <c r="I59" s="63">
        <v>0.56000000000000005</v>
      </c>
    </row>
    <row r="60" spans="1:9" ht="12.75" customHeight="1" x14ac:dyDescent="0.2">
      <c r="A60" s="118" t="s">
        <v>138</v>
      </c>
      <c r="B60" s="118" t="s">
        <v>253</v>
      </c>
      <c r="C60" s="118" t="s">
        <v>254</v>
      </c>
      <c r="D60" s="118">
        <v>3</v>
      </c>
      <c r="E60" s="118"/>
      <c r="F60" s="118">
        <v>365</v>
      </c>
      <c r="G60" s="118">
        <v>0</v>
      </c>
      <c r="H60" s="118" t="s">
        <v>915</v>
      </c>
      <c r="I60" s="63">
        <v>0.13</v>
      </c>
    </row>
    <row r="61" spans="1:9" ht="12.75" customHeight="1" x14ac:dyDescent="0.2">
      <c r="A61" s="118" t="s">
        <v>138</v>
      </c>
      <c r="B61" s="118" t="s">
        <v>255</v>
      </c>
      <c r="C61" s="118" t="s">
        <v>256</v>
      </c>
      <c r="D61" s="118">
        <v>3</v>
      </c>
      <c r="E61" s="118"/>
      <c r="F61" s="118">
        <v>365</v>
      </c>
      <c r="G61" s="118">
        <v>0</v>
      </c>
      <c r="H61" s="118" t="s">
        <v>915</v>
      </c>
      <c r="I61" s="63">
        <v>0.4</v>
      </c>
    </row>
    <row r="62" spans="1:9" ht="12.75" customHeight="1" x14ac:dyDescent="0.2">
      <c r="A62" s="118" t="s">
        <v>138</v>
      </c>
      <c r="B62" s="118" t="s">
        <v>257</v>
      </c>
      <c r="C62" s="118" t="s">
        <v>258</v>
      </c>
      <c r="D62" s="118">
        <v>2</v>
      </c>
      <c r="E62" s="118" t="s">
        <v>28</v>
      </c>
      <c r="F62" s="118">
        <v>365</v>
      </c>
      <c r="G62" s="118">
        <v>0.25</v>
      </c>
      <c r="H62" s="118" t="s">
        <v>915</v>
      </c>
      <c r="I62" s="63">
        <v>0.06</v>
      </c>
    </row>
    <row r="63" spans="1:9" ht="12.75" customHeight="1" x14ac:dyDescent="0.2">
      <c r="A63" s="118" t="s">
        <v>138</v>
      </c>
      <c r="B63" s="118" t="s">
        <v>259</v>
      </c>
      <c r="C63" s="118" t="s">
        <v>260</v>
      </c>
      <c r="D63" s="118">
        <v>3</v>
      </c>
      <c r="E63" s="118"/>
      <c r="F63" s="118">
        <v>365</v>
      </c>
      <c r="G63" s="118">
        <v>0</v>
      </c>
      <c r="H63" s="118" t="s">
        <v>915</v>
      </c>
      <c r="I63" s="63">
        <v>1.5</v>
      </c>
    </row>
    <row r="64" spans="1:9" ht="12.75" customHeight="1" x14ac:dyDescent="0.2">
      <c r="A64" s="118" t="s">
        <v>138</v>
      </c>
      <c r="B64" s="118" t="s">
        <v>261</v>
      </c>
      <c r="C64" s="118" t="s">
        <v>262</v>
      </c>
      <c r="D64" s="118">
        <v>1</v>
      </c>
      <c r="E64" s="118" t="s">
        <v>28</v>
      </c>
      <c r="F64" s="118">
        <v>365</v>
      </c>
      <c r="G64" s="118">
        <v>2.5</v>
      </c>
      <c r="H64" s="118" t="s">
        <v>915</v>
      </c>
      <c r="I64" s="63">
        <v>0.38</v>
      </c>
    </row>
    <row r="65" spans="1:9" ht="12.75" customHeight="1" x14ac:dyDescent="0.2">
      <c r="A65" s="118" t="s">
        <v>138</v>
      </c>
      <c r="B65" s="118" t="s">
        <v>263</v>
      </c>
      <c r="C65" s="118" t="s">
        <v>264</v>
      </c>
      <c r="D65" s="118">
        <v>3</v>
      </c>
      <c r="E65" s="118"/>
      <c r="F65" s="118">
        <v>365</v>
      </c>
      <c r="G65" s="118">
        <v>0</v>
      </c>
      <c r="H65" s="118" t="s">
        <v>915</v>
      </c>
      <c r="I65" s="63">
        <v>0.56000000000000005</v>
      </c>
    </row>
    <row r="66" spans="1:9" ht="12.75" customHeight="1" x14ac:dyDescent="0.2">
      <c r="A66" s="118" t="s">
        <v>138</v>
      </c>
      <c r="B66" s="118" t="s">
        <v>265</v>
      </c>
      <c r="C66" s="118" t="s">
        <v>266</v>
      </c>
      <c r="D66" s="118">
        <v>2</v>
      </c>
      <c r="E66" s="118" t="s">
        <v>28</v>
      </c>
      <c r="F66" s="118">
        <v>365</v>
      </c>
      <c r="G66" s="118">
        <v>0.5</v>
      </c>
      <c r="H66" s="118" t="s">
        <v>915</v>
      </c>
      <c r="I66" s="63">
        <v>0.26</v>
      </c>
    </row>
    <row r="67" spans="1:9" ht="12.75" customHeight="1" x14ac:dyDescent="0.2">
      <c r="A67" s="118" t="s">
        <v>138</v>
      </c>
      <c r="B67" s="118" t="s">
        <v>267</v>
      </c>
      <c r="C67" s="118" t="s">
        <v>268</v>
      </c>
      <c r="D67" s="118">
        <v>2</v>
      </c>
      <c r="E67" s="118" t="s">
        <v>28</v>
      </c>
      <c r="F67" s="118">
        <v>365</v>
      </c>
      <c r="G67" s="118">
        <v>0.25</v>
      </c>
      <c r="H67" s="118" t="s">
        <v>915</v>
      </c>
      <c r="I67" s="63">
        <v>0.8</v>
      </c>
    </row>
    <row r="68" spans="1:9" ht="12.75" customHeight="1" x14ac:dyDescent="0.2">
      <c r="A68" s="118" t="s">
        <v>138</v>
      </c>
      <c r="B68" s="118" t="s">
        <v>269</v>
      </c>
      <c r="C68" s="118" t="s">
        <v>270</v>
      </c>
      <c r="D68" s="118">
        <v>2</v>
      </c>
      <c r="E68" s="118" t="s">
        <v>28</v>
      </c>
      <c r="F68" s="118">
        <v>365</v>
      </c>
      <c r="G68" s="118">
        <v>0.5</v>
      </c>
      <c r="H68" s="118" t="s">
        <v>915</v>
      </c>
      <c r="I68" s="63">
        <v>0.12</v>
      </c>
    </row>
    <row r="69" spans="1:9" ht="12.75" customHeight="1" x14ac:dyDescent="0.2">
      <c r="A69" s="118" t="s">
        <v>138</v>
      </c>
      <c r="B69" s="118" t="s">
        <v>271</v>
      </c>
      <c r="C69" s="118" t="s">
        <v>272</v>
      </c>
      <c r="D69" s="118">
        <v>3</v>
      </c>
      <c r="E69" s="118"/>
      <c r="F69" s="118">
        <v>365</v>
      </c>
      <c r="G69" s="118">
        <v>0</v>
      </c>
      <c r="H69" s="118" t="s">
        <v>915</v>
      </c>
      <c r="I69" s="63">
        <v>0.19</v>
      </c>
    </row>
    <row r="70" spans="1:9" ht="12.75" customHeight="1" x14ac:dyDescent="0.2">
      <c r="A70" s="118" t="s">
        <v>138</v>
      </c>
      <c r="B70" s="118" t="s">
        <v>273</v>
      </c>
      <c r="C70" s="118" t="s">
        <v>274</v>
      </c>
      <c r="D70" s="118">
        <v>3</v>
      </c>
      <c r="E70" s="118"/>
      <c r="F70" s="118">
        <v>365</v>
      </c>
      <c r="G70" s="118">
        <v>0</v>
      </c>
      <c r="H70" s="118" t="s">
        <v>915</v>
      </c>
      <c r="I70" s="63">
        <v>0.02</v>
      </c>
    </row>
    <row r="71" spans="1:9" ht="12.75" customHeight="1" x14ac:dyDescent="0.2">
      <c r="A71" s="118" t="s">
        <v>138</v>
      </c>
      <c r="B71" s="118" t="s">
        <v>277</v>
      </c>
      <c r="C71" s="118" t="s">
        <v>278</v>
      </c>
      <c r="D71" s="118">
        <v>1</v>
      </c>
      <c r="E71" s="118" t="s">
        <v>28</v>
      </c>
      <c r="F71" s="118">
        <v>365</v>
      </c>
      <c r="G71" s="118">
        <v>2</v>
      </c>
      <c r="H71" s="118" t="s">
        <v>915</v>
      </c>
      <c r="I71" s="63">
        <v>0.37</v>
      </c>
    </row>
    <row r="72" spans="1:9" ht="12.75" customHeight="1" x14ac:dyDescent="0.2">
      <c r="A72" s="118" t="s">
        <v>138</v>
      </c>
      <c r="B72" s="118" t="s">
        <v>279</v>
      </c>
      <c r="C72" s="118" t="s">
        <v>280</v>
      </c>
      <c r="D72" s="118">
        <v>3</v>
      </c>
      <c r="E72" s="118"/>
      <c r="F72" s="118">
        <v>365</v>
      </c>
      <c r="G72" s="118">
        <v>0</v>
      </c>
      <c r="H72" s="118" t="s">
        <v>915</v>
      </c>
      <c r="I72" s="63">
        <v>0.2</v>
      </c>
    </row>
    <row r="73" spans="1:9" ht="12.75" customHeight="1" x14ac:dyDescent="0.2">
      <c r="A73" s="118" t="s">
        <v>138</v>
      </c>
      <c r="B73" s="118" t="s">
        <v>281</v>
      </c>
      <c r="C73" s="118" t="s">
        <v>282</v>
      </c>
      <c r="D73" s="118">
        <v>3</v>
      </c>
      <c r="E73" s="118"/>
      <c r="F73" s="118">
        <v>365</v>
      </c>
      <c r="G73" s="118">
        <v>0</v>
      </c>
      <c r="H73" s="118" t="s">
        <v>915</v>
      </c>
      <c r="I73" s="63">
        <v>0.16</v>
      </c>
    </row>
    <row r="74" spans="1:9" ht="12.75" customHeight="1" x14ac:dyDescent="0.2">
      <c r="A74" s="161" t="s">
        <v>138</v>
      </c>
      <c r="B74" s="118" t="s">
        <v>275</v>
      </c>
      <c r="C74" s="118" t="s">
        <v>276</v>
      </c>
      <c r="D74" s="118">
        <v>3</v>
      </c>
      <c r="E74" s="161"/>
      <c r="F74" s="161">
        <v>365</v>
      </c>
      <c r="G74" s="118">
        <v>0</v>
      </c>
      <c r="H74" s="161" t="s">
        <v>915</v>
      </c>
      <c r="I74" s="63">
        <v>0.23</v>
      </c>
    </row>
    <row r="75" spans="1:9" ht="12.75" customHeight="1" x14ac:dyDescent="0.2">
      <c r="A75" s="118" t="s">
        <v>138</v>
      </c>
      <c r="B75" s="118" t="s">
        <v>283</v>
      </c>
      <c r="C75" s="118" t="s">
        <v>284</v>
      </c>
      <c r="D75" s="118">
        <v>3</v>
      </c>
      <c r="E75" s="118"/>
      <c r="F75" s="118">
        <v>365</v>
      </c>
      <c r="G75" s="118">
        <v>0</v>
      </c>
      <c r="H75" s="118" t="s">
        <v>915</v>
      </c>
      <c r="I75" s="63">
        <v>0.4</v>
      </c>
    </row>
    <row r="76" spans="1:9" ht="12.75" customHeight="1" x14ac:dyDescent="0.2">
      <c r="A76" s="118" t="s">
        <v>138</v>
      </c>
      <c r="B76" s="118" t="s">
        <v>285</v>
      </c>
      <c r="C76" s="118" t="s">
        <v>286</v>
      </c>
      <c r="D76" s="118">
        <v>3</v>
      </c>
      <c r="E76" s="118"/>
      <c r="F76" s="118">
        <v>365</v>
      </c>
      <c r="G76" s="118">
        <v>0</v>
      </c>
      <c r="H76" s="118" t="s">
        <v>915</v>
      </c>
      <c r="I76" s="63">
        <v>0.28000000000000003</v>
      </c>
    </row>
    <row r="77" spans="1:9" ht="12.75" customHeight="1" x14ac:dyDescent="0.2">
      <c r="A77" s="118" t="s">
        <v>138</v>
      </c>
      <c r="B77" s="161" t="s">
        <v>287</v>
      </c>
      <c r="C77" s="161" t="s">
        <v>288</v>
      </c>
      <c r="D77" s="118">
        <v>3</v>
      </c>
      <c r="E77" s="118"/>
      <c r="F77" s="118">
        <v>365</v>
      </c>
      <c r="G77" s="118">
        <v>0</v>
      </c>
      <c r="H77" s="118" t="s">
        <v>915</v>
      </c>
      <c r="I77" s="63">
        <v>0.84</v>
      </c>
    </row>
    <row r="78" spans="1:9" ht="12.75" customHeight="1" x14ac:dyDescent="0.2">
      <c r="A78" s="118" t="s">
        <v>138</v>
      </c>
      <c r="B78" s="118" t="s">
        <v>289</v>
      </c>
      <c r="C78" s="118" t="s">
        <v>290</v>
      </c>
      <c r="D78" s="118">
        <v>3</v>
      </c>
      <c r="E78" s="118"/>
      <c r="F78" s="118">
        <v>365</v>
      </c>
      <c r="G78" s="118">
        <v>0</v>
      </c>
      <c r="H78" s="118" t="s">
        <v>915</v>
      </c>
      <c r="I78" s="63">
        <v>0.2</v>
      </c>
    </row>
    <row r="79" spans="1:9" ht="12.75" customHeight="1" x14ac:dyDescent="0.2">
      <c r="A79" s="118" t="s">
        <v>138</v>
      </c>
      <c r="B79" s="118" t="s">
        <v>291</v>
      </c>
      <c r="C79" s="118" t="s">
        <v>292</v>
      </c>
      <c r="D79" s="118">
        <v>3</v>
      </c>
      <c r="E79" s="118"/>
      <c r="F79" s="118">
        <v>365</v>
      </c>
      <c r="G79" s="118">
        <v>0</v>
      </c>
      <c r="H79" s="118" t="s">
        <v>915</v>
      </c>
      <c r="I79" s="63">
        <v>0.3</v>
      </c>
    </row>
    <row r="80" spans="1:9" ht="12.75" customHeight="1" x14ac:dyDescent="0.2">
      <c r="A80" s="118" t="s">
        <v>138</v>
      </c>
      <c r="B80" s="118" t="s">
        <v>293</v>
      </c>
      <c r="C80" s="118" t="s">
        <v>294</v>
      </c>
      <c r="D80" s="118">
        <v>3</v>
      </c>
      <c r="E80" s="118"/>
      <c r="F80" s="118">
        <v>365</v>
      </c>
      <c r="G80" s="118">
        <v>0</v>
      </c>
      <c r="H80" s="118" t="s">
        <v>915</v>
      </c>
      <c r="I80" s="63">
        <v>7.0000000000000007E-2</v>
      </c>
    </row>
    <row r="81" spans="1:9" ht="12.75" customHeight="1" x14ac:dyDescent="0.2">
      <c r="A81" s="118" t="s">
        <v>138</v>
      </c>
      <c r="B81" s="118" t="s">
        <v>295</v>
      </c>
      <c r="C81" s="118" t="s">
        <v>296</v>
      </c>
      <c r="D81" s="118">
        <v>2</v>
      </c>
      <c r="E81" s="118" t="s">
        <v>28</v>
      </c>
      <c r="F81" s="161">
        <v>365</v>
      </c>
      <c r="G81" s="161">
        <v>0.5</v>
      </c>
      <c r="H81" s="161" t="s">
        <v>915</v>
      </c>
      <c r="I81" s="63">
        <v>0.31</v>
      </c>
    </row>
    <row r="82" spans="1:9" ht="12.75" customHeight="1" x14ac:dyDescent="0.2">
      <c r="A82" s="118" t="s">
        <v>138</v>
      </c>
      <c r="B82" s="118" t="s">
        <v>297</v>
      </c>
      <c r="C82" s="118" t="s">
        <v>298</v>
      </c>
      <c r="D82" s="118">
        <v>2</v>
      </c>
      <c r="E82" s="118" t="s">
        <v>28</v>
      </c>
      <c r="F82" s="118">
        <v>365</v>
      </c>
      <c r="G82" s="118">
        <v>0.5</v>
      </c>
      <c r="H82" s="118" t="s">
        <v>915</v>
      </c>
      <c r="I82" s="63">
        <v>0.57999999999999996</v>
      </c>
    </row>
    <row r="83" spans="1:9" ht="12.75" customHeight="1" x14ac:dyDescent="0.2">
      <c r="A83" s="118" t="s">
        <v>138</v>
      </c>
      <c r="B83" s="118" t="s">
        <v>299</v>
      </c>
      <c r="C83" s="118" t="s">
        <v>300</v>
      </c>
      <c r="D83" s="118">
        <v>2</v>
      </c>
      <c r="E83" s="118" t="s">
        <v>28</v>
      </c>
      <c r="F83" s="118">
        <v>365</v>
      </c>
      <c r="G83" s="118">
        <v>0.5</v>
      </c>
      <c r="H83" s="118" t="s">
        <v>915</v>
      </c>
      <c r="I83" s="63">
        <v>0.7</v>
      </c>
    </row>
    <row r="84" spans="1:9" ht="12.75" customHeight="1" x14ac:dyDescent="0.2">
      <c r="A84" s="128" t="s">
        <v>138</v>
      </c>
      <c r="B84" s="128" t="s">
        <v>301</v>
      </c>
      <c r="C84" s="128" t="s">
        <v>302</v>
      </c>
      <c r="D84" s="128">
        <v>3</v>
      </c>
      <c r="E84" s="128"/>
      <c r="F84" s="128">
        <v>365</v>
      </c>
      <c r="G84" s="128">
        <v>0</v>
      </c>
      <c r="H84" s="128" t="s">
        <v>915</v>
      </c>
      <c r="I84" s="64">
        <v>0.18</v>
      </c>
    </row>
    <row r="85" spans="1:9" ht="12.75" customHeight="1" x14ac:dyDescent="0.2">
      <c r="A85" s="24"/>
      <c r="B85" s="53">
        <f>COUNTA(B2:B84)</f>
        <v>83</v>
      </c>
      <c r="C85" s="17"/>
      <c r="D85" s="67"/>
      <c r="E85" s="21">
        <f>COUNTIF(E2:E84, "Yes")</f>
        <v>35</v>
      </c>
      <c r="F85" s="17"/>
      <c r="G85" s="17"/>
      <c r="H85" s="17"/>
      <c r="I85" s="107">
        <f>SUM(I2:I84)</f>
        <v>28.72</v>
      </c>
    </row>
    <row r="86" spans="1:9" ht="12.75" customHeight="1" x14ac:dyDescent="0.2">
      <c r="A86" s="24"/>
      <c r="B86" s="47"/>
      <c r="C86" s="24"/>
      <c r="D86" s="47"/>
      <c r="E86" s="47"/>
      <c r="F86" s="24"/>
      <c r="G86" s="24"/>
      <c r="H86" s="24"/>
    </row>
    <row r="87" spans="1:9" ht="12.75" customHeight="1" x14ac:dyDescent="0.2">
      <c r="A87" s="118" t="s">
        <v>303</v>
      </c>
      <c r="B87" s="118" t="s">
        <v>304</v>
      </c>
      <c r="C87" s="118" t="s">
        <v>305</v>
      </c>
      <c r="D87" s="118">
        <v>1</v>
      </c>
      <c r="E87" s="118" t="s">
        <v>28</v>
      </c>
      <c r="F87" s="118">
        <v>365</v>
      </c>
      <c r="G87" s="118">
        <v>2</v>
      </c>
      <c r="H87" s="118" t="s">
        <v>915</v>
      </c>
      <c r="I87" s="63">
        <v>0.78</v>
      </c>
    </row>
    <row r="88" spans="1:9" ht="12.75" customHeight="1" x14ac:dyDescent="0.2">
      <c r="A88" s="118" t="s">
        <v>303</v>
      </c>
      <c r="B88" s="118" t="s">
        <v>306</v>
      </c>
      <c r="C88" s="118" t="s">
        <v>307</v>
      </c>
      <c r="D88" s="118">
        <v>3</v>
      </c>
      <c r="E88" s="118"/>
      <c r="F88" s="118">
        <v>365</v>
      </c>
      <c r="G88" s="118">
        <v>0</v>
      </c>
      <c r="H88" s="118" t="s">
        <v>915</v>
      </c>
      <c r="I88" s="63">
        <v>0.16</v>
      </c>
    </row>
    <row r="89" spans="1:9" ht="12.75" customHeight="1" x14ac:dyDescent="0.2">
      <c r="A89" s="118" t="s">
        <v>303</v>
      </c>
      <c r="B89" s="118" t="s">
        <v>308</v>
      </c>
      <c r="C89" s="118" t="s">
        <v>309</v>
      </c>
      <c r="D89" s="118">
        <v>3</v>
      </c>
      <c r="E89" s="118"/>
      <c r="F89" s="118">
        <v>365</v>
      </c>
      <c r="G89" s="118">
        <v>0</v>
      </c>
      <c r="H89" s="118" t="s">
        <v>915</v>
      </c>
      <c r="I89" s="63">
        <v>0.66</v>
      </c>
    </row>
    <row r="90" spans="1:9" ht="12.75" customHeight="1" x14ac:dyDescent="0.2">
      <c r="A90" s="118" t="s">
        <v>303</v>
      </c>
      <c r="B90" s="118" t="s">
        <v>310</v>
      </c>
      <c r="C90" s="118" t="s">
        <v>311</v>
      </c>
      <c r="D90" s="118">
        <v>3</v>
      </c>
      <c r="E90" s="118"/>
      <c r="F90" s="118">
        <v>365</v>
      </c>
      <c r="G90" s="118">
        <v>0</v>
      </c>
      <c r="H90" s="118" t="s">
        <v>915</v>
      </c>
      <c r="I90" s="63">
        <v>0.21</v>
      </c>
    </row>
    <row r="91" spans="1:9" ht="12.75" customHeight="1" x14ac:dyDescent="0.2">
      <c r="A91" s="118" t="s">
        <v>303</v>
      </c>
      <c r="B91" s="118" t="s">
        <v>909</v>
      </c>
      <c r="C91" s="118" t="s">
        <v>910</v>
      </c>
      <c r="D91" s="118">
        <v>1</v>
      </c>
      <c r="E91" s="118" t="s">
        <v>28</v>
      </c>
      <c r="F91" s="118">
        <v>365</v>
      </c>
      <c r="G91" s="118" t="s">
        <v>951</v>
      </c>
      <c r="H91" s="118" t="s">
        <v>915</v>
      </c>
      <c r="I91" s="63">
        <v>0.83</v>
      </c>
    </row>
    <row r="92" spans="1:9" ht="12.75" customHeight="1" x14ac:dyDescent="0.2">
      <c r="A92" s="118" t="s">
        <v>303</v>
      </c>
      <c r="B92" s="118" t="s">
        <v>312</v>
      </c>
      <c r="C92" s="118" t="s">
        <v>313</v>
      </c>
      <c r="D92" s="118">
        <v>2</v>
      </c>
      <c r="E92" s="118"/>
      <c r="F92" s="118">
        <v>365</v>
      </c>
      <c r="G92" s="118">
        <v>0</v>
      </c>
      <c r="H92" s="118" t="s">
        <v>915</v>
      </c>
      <c r="I92" s="63">
        <v>0.16</v>
      </c>
    </row>
    <row r="93" spans="1:9" ht="12.75" customHeight="1" x14ac:dyDescent="0.2">
      <c r="A93" s="118" t="s">
        <v>303</v>
      </c>
      <c r="B93" s="118" t="s">
        <v>314</v>
      </c>
      <c r="C93" s="118" t="s">
        <v>315</v>
      </c>
      <c r="D93" s="118">
        <v>3</v>
      </c>
      <c r="E93" s="118"/>
      <c r="F93" s="118">
        <v>365</v>
      </c>
      <c r="G93" s="118">
        <v>0</v>
      </c>
      <c r="H93" s="118" t="s">
        <v>915</v>
      </c>
      <c r="I93" s="63">
        <v>7.0000000000000007E-2</v>
      </c>
    </row>
    <row r="94" spans="1:9" ht="12.75" customHeight="1" x14ac:dyDescent="0.2">
      <c r="A94" s="118" t="s">
        <v>303</v>
      </c>
      <c r="B94" s="118" t="s">
        <v>316</v>
      </c>
      <c r="C94" s="118" t="s">
        <v>317</v>
      </c>
      <c r="D94" s="118">
        <v>1</v>
      </c>
      <c r="E94" s="118" t="s">
        <v>28</v>
      </c>
      <c r="F94" s="118">
        <v>365</v>
      </c>
      <c r="G94" s="118" t="s">
        <v>952</v>
      </c>
      <c r="H94" s="118" t="s">
        <v>915</v>
      </c>
      <c r="I94" s="63">
        <v>2.11</v>
      </c>
    </row>
    <row r="95" spans="1:9" ht="12.75" customHeight="1" x14ac:dyDescent="0.2">
      <c r="A95" s="118" t="s">
        <v>303</v>
      </c>
      <c r="B95" s="118" t="s">
        <v>318</v>
      </c>
      <c r="C95" s="118" t="s">
        <v>319</v>
      </c>
      <c r="D95" s="118">
        <v>2</v>
      </c>
      <c r="E95" s="118"/>
      <c r="F95" s="118">
        <v>365</v>
      </c>
      <c r="G95" s="118">
        <v>0</v>
      </c>
      <c r="H95" s="118" t="s">
        <v>915</v>
      </c>
      <c r="I95" s="63">
        <v>0.4</v>
      </c>
    </row>
    <row r="96" spans="1:9" ht="12.75" customHeight="1" x14ac:dyDescent="0.2">
      <c r="A96" s="118" t="s">
        <v>303</v>
      </c>
      <c r="B96" s="118" t="s">
        <v>320</v>
      </c>
      <c r="C96" s="118" t="s">
        <v>321</v>
      </c>
      <c r="D96" s="118">
        <v>2</v>
      </c>
      <c r="E96" s="118"/>
      <c r="F96" s="118">
        <v>365</v>
      </c>
      <c r="G96" s="118">
        <v>0</v>
      </c>
      <c r="H96" s="118" t="s">
        <v>915</v>
      </c>
      <c r="I96" s="63">
        <v>0.25</v>
      </c>
    </row>
    <row r="97" spans="1:9" ht="12.75" customHeight="1" x14ac:dyDescent="0.2">
      <c r="A97" s="118" t="s">
        <v>303</v>
      </c>
      <c r="B97" s="118" t="s">
        <v>322</v>
      </c>
      <c r="C97" s="118" t="s">
        <v>323</v>
      </c>
      <c r="D97" s="118">
        <v>3</v>
      </c>
      <c r="E97" s="118"/>
      <c r="F97" s="118">
        <v>365</v>
      </c>
      <c r="G97" s="118">
        <v>0</v>
      </c>
      <c r="H97" s="118" t="s">
        <v>915</v>
      </c>
      <c r="I97" s="63">
        <v>0.3</v>
      </c>
    </row>
    <row r="98" spans="1:9" ht="12.75" customHeight="1" x14ac:dyDescent="0.2">
      <c r="A98" s="118" t="s">
        <v>303</v>
      </c>
      <c r="B98" s="118" t="s">
        <v>324</v>
      </c>
      <c r="C98" s="118" t="s">
        <v>325</v>
      </c>
      <c r="D98" s="118">
        <v>3</v>
      </c>
      <c r="E98" s="118"/>
      <c r="F98" s="118">
        <v>365</v>
      </c>
      <c r="G98" s="118">
        <v>0</v>
      </c>
      <c r="H98" s="118" t="s">
        <v>915</v>
      </c>
      <c r="I98" s="63">
        <v>0.25</v>
      </c>
    </row>
    <row r="99" spans="1:9" ht="12.75" customHeight="1" x14ac:dyDescent="0.2">
      <c r="A99" s="118" t="s">
        <v>303</v>
      </c>
      <c r="B99" s="118" t="s">
        <v>326</v>
      </c>
      <c r="C99" s="118" t="s">
        <v>327</v>
      </c>
      <c r="D99" s="118">
        <v>2</v>
      </c>
      <c r="E99" s="118"/>
      <c r="F99" s="118">
        <v>365</v>
      </c>
      <c r="G99" s="118">
        <v>0</v>
      </c>
      <c r="H99" s="118" t="s">
        <v>915</v>
      </c>
      <c r="I99" s="63">
        <v>0.09</v>
      </c>
    </row>
    <row r="100" spans="1:9" ht="12.75" customHeight="1" x14ac:dyDescent="0.2">
      <c r="A100" s="118" t="s">
        <v>303</v>
      </c>
      <c r="B100" s="118" t="s">
        <v>328</v>
      </c>
      <c r="C100" s="118" t="s">
        <v>329</v>
      </c>
      <c r="D100" s="118">
        <v>3</v>
      </c>
      <c r="E100" s="118"/>
      <c r="F100" s="118">
        <v>365</v>
      </c>
      <c r="G100" s="118">
        <v>0</v>
      </c>
      <c r="H100" s="118" t="s">
        <v>915</v>
      </c>
      <c r="I100" s="63">
        <v>0.91</v>
      </c>
    </row>
    <row r="101" spans="1:9" ht="12.75" customHeight="1" x14ac:dyDescent="0.2">
      <c r="A101" s="118" t="s">
        <v>303</v>
      </c>
      <c r="B101" s="118" t="s">
        <v>330</v>
      </c>
      <c r="C101" s="118" t="s">
        <v>331</v>
      </c>
      <c r="D101" s="118">
        <v>3</v>
      </c>
      <c r="E101" s="118"/>
      <c r="F101" s="118">
        <v>365</v>
      </c>
      <c r="G101" s="118">
        <v>0</v>
      </c>
      <c r="H101" s="118" t="s">
        <v>915</v>
      </c>
      <c r="I101" s="63">
        <v>0.39</v>
      </c>
    </row>
    <row r="102" spans="1:9" ht="12.75" customHeight="1" x14ac:dyDescent="0.2">
      <c r="A102" s="118" t="s">
        <v>303</v>
      </c>
      <c r="B102" s="118" t="s">
        <v>332</v>
      </c>
      <c r="C102" s="118" t="s">
        <v>333</v>
      </c>
      <c r="D102" s="118">
        <v>2</v>
      </c>
      <c r="E102" s="118"/>
      <c r="F102" s="118">
        <v>365</v>
      </c>
      <c r="G102" s="118">
        <v>0</v>
      </c>
      <c r="H102" s="118" t="s">
        <v>915</v>
      </c>
      <c r="I102" s="63">
        <v>0.04</v>
      </c>
    </row>
    <row r="103" spans="1:9" ht="12.75" customHeight="1" x14ac:dyDescent="0.2">
      <c r="A103" s="118" t="s">
        <v>303</v>
      </c>
      <c r="B103" s="118" t="s">
        <v>334</v>
      </c>
      <c r="C103" s="118" t="s">
        <v>335</v>
      </c>
      <c r="D103" s="118">
        <v>3</v>
      </c>
      <c r="E103" s="118"/>
      <c r="F103" s="118">
        <v>365</v>
      </c>
      <c r="G103" s="118">
        <v>0</v>
      </c>
      <c r="H103" s="118" t="s">
        <v>915</v>
      </c>
      <c r="I103" s="63">
        <v>1.39</v>
      </c>
    </row>
    <row r="104" spans="1:9" ht="12.75" customHeight="1" x14ac:dyDescent="0.2">
      <c r="A104" s="118" t="s">
        <v>303</v>
      </c>
      <c r="B104" s="118" t="s">
        <v>336</v>
      </c>
      <c r="C104" s="118" t="s">
        <v>337</v>
      </c>
      <c r="D104" s="118">
        <v>1</v>
      </c>
      <c r="E104" s="118" t="s">
        <v>28</v>
      </c>
      <c r="F104" s="118">
        <v>365</v>
      </c>
      <c r="G104" s="118">
        <v>2</v>
      </c>
      <c r="H104" s="118" t="s">
        <v>915</v>
      </c>
      <c r="I104" s="63">
        <v>0.36</v>
      </c>
    </row>
    <row r="105" spans="1:9" ht="12.75" customHeight="1" x14ac:dyDescent="0.2">
      <c r="A105" s="118" t="s">
        <v>303</v>
      </c>
      <c r="B105" s="118" t="s">
        <v>338</v>
      </c>
      <c r="C105" s="118" t="s">
        <v>339</v>
      </c>
      <c r="D105" s="118">
        <v>2</v>
      </c>
      <c r="E105" s="118"/>
      <c r="F105" s="118">
        <v>365</v>
      </c>
      <c r="G105" s="118">
        <v>0</v>
      </c>
      <c r="H105" s="118" t="s">
        <v>915</v>
      </c>
      <c r="I105" s="63">
        <v>0.27</v>
      </c>
    </row>
    <row r="106" spans="1:9" ht="12.75" customHeight="1" x14ac:dyDescent="0.2">
      <c r="A106" s="118" t="s">
        <v>303</v>
      </c>
      <c r="B106" s="118" t="s">
        <v>340</v>
      </c>
      <c r="C106" s="118" t="s">
        <v>341</v>
      </c>
      <c r="D106" s="118">
        <v>3</v>
      </c>
      <c r="E106" s="118"/>
      <c r="F106" s="118">
        <v>365</v>
      </c>
      <c r="G106" s="118">
        <v>0</v>
      </c>
      <c r="H106" s="118" t="s">
        <v>915</v>
      </c>
      <c r="I106" s="63">
        <v>0.19</v>
      </c>
    </row>
    <row r="107" spans="1:9" ht="12.75" customHeight="1" x14ac:dyDescent="0.2">
      <c r="A107" s="118" t="s">
        <v>303</v>
      </c>
      <c r="B107" s="118" t="s">
        <v>342</v>
      </c>
      <c r="C107" s="118" t="s">
        <v>343</v>
      </c>
      <c r="D107" s="118">
        <v>3</v>
      </c>
      <c r="E107" s="118"/>
      <c r="F107" s="118">
        <v>365</v>
      </c>
      <c r="G107" s="118">
        <v>0</v>
      </c>
      <c r="H107" s="118" t="s">
        <v>915</v>
      </c>
      <c r="I107" s="63">
        <v>0.15</v>
      </c>
    </row>
    <row r="108" spans="1:9" ht="12.75" customHeight="1" x14ac:dyDescent="0.2">
      <c r="A108" s="118" t="s">
        <v>303</v>
      </c>
      <c r="B108" s="118" t="s">
        <v>344</v>
      </c>
      <c r="C108" s="118" t="s">
        <v>345</v>
      </c>
      <c r="D108" s="118">
        <v>3</v>
      </c>
      <c r="E108" s="118"/>
      <c r="F108" s="118">
        <v>365</v>
      </c>
      <c r="G108" s="118">
        <v>0</v>
      </c>
      <c r="H108" s="118" t="s">
        <v>915</v>
      </c>
      <c r="I108" s="63">
        <v>0.19</v>
      </c>
    </row>
    <row r="109" spans="1:9" ht="12.75" customHeight="1" x14ac:dyDescent="0.2">
      <c r="A109" s="118" t="s">
        <v>303</v>
      </c>
      <c r="B109" s="118" t="s">
        <v>346</v>
      </c>
      <c r="C109" s="118" t="s">
        <v>347</v>
      </c>
      <c r="D109" s="118">
        <v>3</v>
      </c>
      <c r="E109" s="118"/>
      <c r="F109" s="118">
        <v>365</v>
      </c>
      <c r="G109" s="118">
        <v>0</v>
      </c>
      <c r="H109" s="118" t="s">
        <v>915</v>
      </c>
      <c r="I109" s="63">
        <v>0.18</v>
      </c>
    </row>
    <row r="110" spans="1:9" ht="12.75" customHeight="1" x14ac:dyDescent="0.2">
      <c r="A110" s="118" t="s">
        <v>303</v>
      </c>
      <c r="B110" s="118" t="s">
        <v>348</v>
      </c>
      <c r="C110" s="118" t="s">
        <v>349</v>
      </c>
      <c r="D110" s="118">
        <v>3</v>
      </c>
      <c r="E110" s="118"/>
      <c r="F110" s="118">
        <v>365</v>
      </c>
      <c r="G110" s="118">
        <v>0</v>
      </c>
      <c r="H110" s="118" t="s">
        <v>915</v>
      </c>
      <c r="I110" s="63">
        <v>0.17</v>
      </c>
    </row>
    <row r="111" spans="1:9" ht="12.75" customHeight="1" x14ac:dyDescent="0.2">
      <c r="A111" s="118" t="s">
        <v>303</v>
      </c>
      <c r="B111" s="118" t="s">
        <v>350</v>
      </c>
      <c r="C111" s="118" t="s">
        <v>351</v>
      </c>
      <c r="D111" s="118">
        <v>3</v>
      </c>
      <c r="E111" s="118"/>
      <c r="F111" s="118">
        <v>365</v>
      </c>
      <c r="G111" s="118">
        <v>0</v>
      </c>
      <c r="H111" s="118" t="s">
        <v>915</v>
      </c>
      <c r="I111" s="63">
        <v>1.25</v>
      </c>
    </row>
    <row r="112" spans="1:9" ht="12.75" customHeight="1" x14ac:dyDescent="0.2">
      <c r="A112" s="118" t="s">
        <v>303</v>
      </c>
      <c r="B112" s="118" t="s">
        <v>352</v>
      </c>
      <c r="C112" s="118" t="s">
        <v>353</v>
      </c>
      <c r="D112" s="118">
        <v>2</v>
      </c>
      <c r="E112" s="118"/>
      <c r="F112" s="118">
        <v>365</v>
      </c>
      <c r="G112" s="118">
        <v>0</v>
      </c>
      <c r="H112" s="118" t="s">
        <v>915</v>
      </c>
      <c r="I112" s="63">
        <v>0.14000000000000001</v>
      </c>
    </row>
    <row r="113" spans="1:9" ht="12.75" customHeight="1" x14ac:dyDescent="0.2">
      <c r="A113" s="118" t="s">
        <v>303</v>
      </c>
      <c r="B113" s="118" t="s">
        <v>354</v>
      </c>
      <c r="C113" s="118" t="s">
        <v>355</v>
      </c>
      <c r="D113" s="118">
        <v>2</v>
      </c>
      <c r="E113" s="118"/>
      <c r="F113" s="118">
        <v>365</v>
      </c>
      <c r="G113" s="118">
        <v>0</v>
      </c>
      <c r="H113" s="118" t="s">
        <v>915</v>
      </c>
      <c r="I113" s="63">
        <v>0.84</v>
      </c>
    </row>
    <row r="114" spans="1:9" ht="12.75" customHeight="1" x14ac:dyDescent="0.2">
      <c r="A114" s="118" t="s">
        <v>303</v>
      </c>
      <c r="B114" s="118" t="s">
        <v>356</v>
      </c>
      <c r="C114" s="118" t="s">
        <v>357</v>
      </c>
      <c r="D114" s="118">
        <v>3</v>
      </c>
      <c r="E114" s="118"/>
      <c r="F114" s="118">
        <v>365</v>
      </c>
      <c r="G114" s="118">
        <v>0</v>
      </c>
      <c r="H114" s="118" t="s">
        <v>915</v>
      </c>
      <c r="I114" s="63">
        <v>7.01</v>
      </c>
    </row>
    <row r="115" spans="1:9" ht="12.75" customHeight="1" x14ac:dyDescent="0.2">
      <c r="A115" s="118" t="s">
        <v>303</v>
      </c>
      <c r="B115" s="118" t="s">
        <v>358</v>
      </c>
      <c r="C115" s="118" t="s">
        <v>359</v>
      </c>
      <c r="D115" s="118">
        <v>3</v>
      </c>
      <c r="E115" s="118"/>
      <c r="F115" s="118">
        <v>365</v>
      </c>
      <c r="G115" s="118">
        <v>0</v>
      </c>
      <c r="H115" s="118" t="s">
        <v>915</v>
      </c>
      <c r="I115" s="63">
        <v>0.75</v>
      </c>
    </row>
    <row r="116" spans="1:9" ht="12.75" customHeight="1" x14ac:dyDescent="0.2">
      <c r="A116" s="118" t="s">
        <v>303</v>
      </c>
      <c r="B116" s="118" t="s">
        <v>360</v>
      </c>
      <c r="C116" s="118" t="s">
        <v>361</v>
      </c>
      <c r="D116" s="118">
        <v>1</v>
      </c>
      <c r="E116" s="118" t="s">
        <v>28</v>
      </c>
      <c r="F116" s="118">
        <v>365</v>
      </c>
      <c r="G116" s="118">
        <v>2</v>
      </c>
      <c r="H116" s="118" t="s">
        <v>915</v>
      </c>
      <c r="I116" s="63">
        <v>0.28999999999999998</v>
      </c>
    </row>
    <row r="117" spans="1:9" ht="12.75" customHeight="1" x14ac:dyDescent="0.2">
      <c r="A117" s="118" t="s">
        <v>303</v>
      </c>
      <c r="B117" s="118" t="s">
        <v>362</v>
      </c>
      <c r="C117" s="118" t="s">
        <v>363</v>
      </c>
      <c r="D117" s="118">
        <v>2</v>
      </c>
      <c r="E117" s="118"/>
      <c r="F117" s="118">
        <v>365</v>
      </c>
      <c r="G117" s="118">
        <v>0</v>
      </c>
      <c r="H117" s="118" t="s">
        <v>915</v>
      </c>
      <c r="I117" s="63">
        <v>0.15</v>
      </c>
    </row>
    <row r="118" spans="1:9" ht="12.75" customHeight="1" x14ac:dyDescent="0.2">
      <c r="A118" s="118" t="s">
        <v>303</v>
      </c>
      <c r="B118" s="118" t="s">
        <v>364</v>
      </c>
      <c r="C118" s="118" t="s">
        <v>365</v>
      </c>
      <c r="D118" s="118">
        <v>3</v>
      </c>
      <c r="E118" s="118"/>
      <c r="F118" s="118">
        <v>365</v>
      </c>
      <c r="G118" s="118">
        <v>0</v>
      </c>
      <c r="H118" s="118" t="s">
        <v>915</v>
      </c>
      <c r="I118" s="63">
        <v>1.6</v>
      </c>
    </row>
    <row r="119" spans="1:9" ht="12.75" customHeight="1" x14ac:dyDescent="0.2">
      <c r="A119" s="118" t="s">
        <v>303</v>
      </c>
      <c r="B119" s="118" t="s">
        <v>366</v>
      </c>
      <c r="C119" s="118" t="s">
        <v>367</v>
      </c>
      <c r="D119" s="118">
        <v>3</v>
      </c>
      <c r="E119" s="118"/>
      <c r="F119" s="118">
        <v>365</v>
      </c>
      <c r="G119" s="118">
        <v>0</v>
      </c>
      <c r="H119" s="118" t="s">
        <v>915</v>
      </c>
      <c r="I119" s="63">
        <v>0.24</v>
      </c>
    </row>
    <row r="120" spans="1:9" ht="12.75" customHeight="1" x14ac:dyDescent="0.2">
      <c r="A120" s="163" t="s">
        <v>303</v>
      </c>
      <c r="B120" s="163" t="s">
        <v>368</v>
      </c>
      <c r="C120" s="163" t="s">
        <v>369</v>
      </c>
      <c r="D120" s="163">
        <v>3</v>
      </c>
      <c r="E120" s="163"/>
      <c r="F120" s="163">
        <v>365</v>
      </c>
      <c r="G120" s="163">
        <v>0</v>
      </c>
      <c r="H120" s="163" t="s">
        <v>915</v>
      </c>
      <c r="I120" s="115">
        <v>1.1399999999999999</v>
      </c>
    </row>
    <row r="121" spans="1:9" ht="12.75" customHeight="1" x14ac:dyDescent="0.2">
      <c r="A121" s="163" t="s">
        <v>303</v>
      </c>
      <c r="B121" s="163" t="s">
        <v>945</v>
      </c>
      <c r="C121" s="115" t="s">
        <v>946</v>
      </c>
      <c r="D121" s="163">
        <v>1</v>
      </c>
      <c r="E121" s="163" t="s">
        <v>28</v>
      </c>
      <c r="F121" s="163">
        <v>365</v>
      </c>
      <c r="G121" s="163">
        <v>2</v>
      </c>
      <c r="H121" s="163" t="s">
        <v>915</v>
      </c>
      <c r="I121" s="115">
        <v>0.57999999999999996</v>
      </c>
    </row>
    <row r="122" spans="1:9" ht="12.75" customHeight="1" x14ac:dyDescent="0.2">
      <c r="A122" s="163" t="s">
        <v>303</v>
      </c>
      <c r="B122" s="163" t="s">
        <v>370</v>
      </c>
      <c r="C122" s="163" t="s">
        <v>371</v>
      </c>
      <c r="D122" s="163">
        <v>3</v>
      </c>
      <c r="E122" s="163"/>
      <c r="F122" s="163">
        <v>365</v>
      </c>
      <c r="G122" s="163">
        <v>0</v>
      </c>
      <c r="H122" s="163" t="s">
        <v>915</v>
      </c>
      <c r="I122" s="115">
        <v>0.78</v>
      </c>
    </row>
    <row r="123" spans="1:9" ht="12.75" customHeight="1" x14ac:dyDescent="0.2">
      <c r="A123" s="163" t="s">
        <v>303</v>
      </c>
      <c r="B123" s="163" t="s">
        <v>372</v>
      </c>
      <c r="C123" s="163" t="s">
        <v>373</v>
      </c>
      <c r="D123" s="163">
        <v>3</v>
      </c>
      <c r="E123" s="163"/>
      <c r="F123" s="163">
        <v>365</v>
      </c>
      <c r="G123" s="163">
        <v>0</v>
      </c>
      <c r="H123" s="163" t="s">
        <v>915</v>
      </c>
      <c r="I123" s="115">
        <v>0.59</v>
      </c>
    </row>
    <row r="124" spans="1:9" ht="12.75" customHeight="1" x14ac:dyDescent="0.2">
      <c r="A124" s="163" t="s">
        <v>303</v>
      </c>
      <c r="B124" s="163" t="s">
        <v>374</v>
      </c>
      <c r="C124" s="163" t="s">
        <v>375</v>
      </c>
      <c r="D124" s="163">
        <v>2</v>
      </c>
      <c r="E124" s="163"/>
      <c r="F124" s="163">
        <v>365</v>
      </c>
      <c r="G124" s="163">
        <v>0</v>
      </c>
      <c r="H124" s="163" t="s">
        <v>915</v>
      </c>
      <c r="I124" s="115">
        <v>0.39</v>
      </c>
    </row>
    <row r="125" spans="1:9" ht="12.75" customHeight="1" x14ac:dyDescent="0.2">
      <c r="A125" s="163" t="s">
        <v>303</v>
      </c>
      <c r="B125" s="163" t="s">
        <v>376</v>
      </c>
      <c r="C125" s="163" t="s">
        <v>377</v>
      </c>
      <c r="D125" s="163">
        <v>3</v>
      </c>
      <c r="E125" s="163"/>
      <c r="F125" s="163">
        <v>365</v>
      </c>
      <c r="G125" s="163">
        <v>0</v>
      </c>
      <c r="H125" s="163" t="s">
        <v>915</v>
      </c>
      <c r="I125" s="115">
        <v>0.37</v>
      </c>
    </row>
    <row r="126" spans="1:9" ht="12.75" customHeight="1" x14ac:dyDescent="0.2">
      <c r="A126" s="163" t="s">
        <v>303</v>
      </c>
      <c r="B126" s="163" t="s">
        <v>378</v>
      </c>
      <c r="C126" s="163" t="s">
        <v>379</v>
      </c>
      <c r="D126" s="163">
        <v>2</v>
      </c>
      <c r="E126" s="163"/>
      <c r="F126" s="163">
        <v>365</v>
      </c>
      <c r="G126" s="163">
        <v>0</v>
      </c>
      <c r="H126" s="163" t="s">
        <v>915</v>
      </c>
      <c r="I126" s="115">
        <v>0.22</v>
      </c>
    </row>
    <row r="127" spans="1:9" ht="12.75" customHeight="1" x14ac:dyDescent="0.2">
      <c r="A127" s="163" t="s">
        <v>303</v>
      </c>
      <c r="B127" s="163" t="s">
        <v>947</v>
      </c>
      <c r="C127" s="163" t="s">
        <v>948</v>
      </c>
      <c r="D127" s="163">
        <v>2</v>
      </c>
      <c r="E127" s="163"/>
      <c r="F127" s="163">
        <v>365</v>
      </c>
      <c r="G127" s="163">
        <v>0</v>
      </c>
      <c r="H127" s="163" t="s">
        <v>915</v>
      </c>
      <c r="I127" s="115">
        <v>0.5</v>
      </c>
    </row>
    <row r="128" spans="1:9" ht="12.75" customHeight="1" x14ac:dyDescent="0.2">
      <c r="A128" s="163" t="s">
        <v>303</v>
      </c>
      <c r="B128" s="163" t="s">
        <v>380</v>
      </c>
      <c r="C128" s="163" t="s">
        <v>381</v>
      </c>
      <c r="D128" s="163">
        <v>3</v>
      </c>
      <c r="E128" s="163"/>
      <c r="F128" s="163">
        <v>365</v>
      </c>
      <c r="G128" s="163">
        <v>0</v>
      </c>
      <c r="H128" s="163" t="s">
        <v>915</v>
      </c>
      <c r="I128" s="115">
        <v>0.3</v>
      </c>
    </row>
    <row r="129" spans="1:9" ht="12.75" customHeight="1" x14ac:dyDescent="0.2">
      <c r="A129" s="163" t="s">
        <v>303</v>
      </c>
      <c r="B129" s="163" t="s">
        <v>382</v>
      </c>
      <c r="C129" s="163" t="s">
        <v>383</v>
      </c>
      <c r="D129" s="163">
        <v>3</v>
      </c>
      <c r="E129" s="163"/>
      <c r="F129" s="163">
        <v>365</v>
      </c>
      <c r="G129" s="163">
        <v>0</v>
      </c>
      <c r="H129" s="163" t="s">
        <v>915</v>
      </c>
      <c r="I129" s="115">
        <v>0.28999999999999998</v>
      </c>
    </row>
    <row r="130" spans="1:9" ht="12.75" customHeight="1" x14ac:dyDescent="0.2">
      <c r="A130" s="118" t="s">
        <v>303</v>
      </c>
      <c r="B130" s="118" t="s">
        <v>384</v>
      </c>
      <c r="C130" s="118" t="s">
        <v>385</v>
      </c>
      <c r="D130" s="118">
        <v>2</v>
      </c>
      <c r="E130" s="118"/>
      <c r="F130" s="118">
        <v>365</v>
      </c>
      <c r="G130" s="118">
        <v>0</v>
      </c>
      <c r="H130" s="118" t="s">
        <v>915</v>
      </c>
      <c r="I130" s="63">
        <v>1.08</v>
      </c>
    </row>
    <row r="131" spans="1:9" ht="12.75" customHeight="1" x14ac:dyDescent="0.2">
      <c r="A131" s="118" t="s">
        <v>303</v>
      </c>
      <c r="B131" s="118" t="s">
        <v>388</v>
      </c>
      <c r="C131" s="118" t="s">
        <v>389</v>
      </c>
      <c r="D131" s="118">
        <v>2</v>
      </c>
      <c r="E131" s="118"/>
      <c r="F131" s="118">
        <v>365</v>
      </c>
      <c r="G131" s="118">
        <v>0</v>
      </c>
      <c r="H131" s="118" t="s">
        <v>915</v>
      </c>
      <c r="I131" s="63">
        <v>17.489999999999998</v>
      </c>
    </row>
    <row r="132" spans="1:9" ht="12.75" customHeight="1" x14ac:dyDescent="0.2">
      <c r="A132" s="118" t="s">
        <v>303</v>
      </c>
      <c r="B132" s="118" t="s">
        <v>386</v>
      </c>
      <c r="C132" s="118" t="s">
        <v>387</v>
      </c>
      <c r="D132" s="118">
        <v>3</v>
      </c>
      <c r="E132" s="118"/>
      <c r="F132" s="118">
        <v>365</v>
      </c>
      <c r="G132" s="118">
        <v>0</v>
      </c>
      <c r="H132" s="118" t="s">
        <v>915</v>
      </c>
      <c r="I132" s="63">
        <v>0.19</v>
      </c>
    </row>
    <row r="133" spans="1:9" ht="12.75" customHeight="1" x14ac:dyDescent="0.2">
      <c r="A133" s="118" t="s">
        <v>303</v>
      </c>
      <c r="B133" s="118" t="s">
        <v>390</v>
      </c>
      <c r="C133" s="118" t="s">
        <v>391</v>
      </c>
      <c r="D133" s="118">
        <v>2</v>
      </c>
      <c r="E133" s="118"/>
      <c r="F133" s="118">
        <v>365</v>
      </c>
      <c r="G133" s="118">
        <v>0</v>
      </c>
      <c r="H133" s="118" t="s">
        <v>915</v>
      </c>
      <c r="I133" s="63">
        <v>0.45</v>
      </c>
    </row>
    <row r="134" spans="1:9" ht="12.75" customHeight="1" x14ac:dyDescent="0.2">
      <c r="A134" s="118" t="s">
        <v>303</v>
      </c>
      <c r="B134" s="118" t="s">
        <v>392</v>
      </c>
      <c r="C134" s="118" t="s">
        <v>393</v>
      </c>
      <c r="D134" s="118">
        <v>3</v>
      </c>
      <c r="E134" s="118"/>
      <c r="F134" s="118">
        <v>365</v>
      </c>
      <c r="G134" s="118">
        <v>0</v>
      </c>
      <c r="H134" s="118" t="s">
        <v>915</v>
      </c>
      <c r="I134" s="63">
        <v>0.3</v>
      </c>
    </row>
    <row r="135" spans="1:9" ht="12.75" customHeight="1" x14ac:dyDescent="0.2">
      <c r="A135" s="118" t="s">
        <v>303</v>
      </c>
      <c r="B135" s="118" t="s">
        <v>394</v>
      </c>
      <c r="C135" s="118" t="s">
        <v>395</v>
      </c>
      <c r="D135" s="118">
        <v>3</v>
      </c>
      <c r="E135" s="118"/>
      <c r="F135" s="118">
        <v>365</v>
      </c>
      <c r="G135" s="118">
        <v>0</v>
      </c>
      <c r="H135" s="118" t="s">
        <v>915</v>
      </c>
      <c r="I135" s="63">
        <v>1.49</v>
      </c>
    </row>
    <row r="136" spans="1:9" ht="12.75" customHeight="1" x14ac:dyDescent="0.2">
      <c r="A136" s="118" t="s">
        <v>303</v>
      </c>
      <c r="B136" s="118" t="s">
        <v>396</v>
      </c>
      <c r="C136" s="118" t="s">
        <v>397</v>
      </c>
      <c r="D136" s="118">
        <v>2</v>
      </c>
      <c r="E136" s="118"/>
      <c r="F136" s="118">
        <v>365</v>
      </c>
      <c r="G136" s="118">
        <v>0</v>
      </c>
      <c r="H136" s="118" t="s">
        <v>915</v>
      </c>
      <c r="I136" s="63">
        <v>3.85</v>
      </c>
    </row>
    <row r="137" spans="1:9" ht="12.75" customHeight="1" x14ac:dyDescent="0.2">
      <c r="A137" s="118" t="s">
        <v>303</v>
      </c>
      <c r="B137" s="118" t="s">
        <v>398</v>
      </c>
      <c r="C137" s="118" t="s">
        <v>399</v>
      </c>
      <c r="D137" s="118">
        <v>2</v>
      </c>
      <c r="E137" s="118"/>
      <c r="F137" s="118">
        <v>365</v>
      </c>
      <c r="G137" s="118">
        <v>0</v>
      </c>
      <c r="H137" s="118" t="s">
        <v>915</v>
      </c>
      <c r="I137" s="63">
        <v>0.81</v>
      </c>
    </row>
    <row r="138" spans="1:9" ht="12.75" customHeight="1" x14ac:dyDescent="0.2">
      <c r="A138" s="118" t="s">
        <v>303</v>
      </c>
      <c r="B138" s="118" t="s">
        <v>402</v>
      </c>
      <c r="C138" s="118" t="s">
        <v>403</v>
      </c>
      <c r="D138" s="118">
        <v>2</v>
      </c>
      <c r="E138" s="118"/>
      <c r="F138" s="118">
        <v>365</v>
      </c>
      <c r="G138" s="118">
        <v>0</v>
      </c>
      <c r="H138" s="118" t="s">
        <v>915</v>
      </c>
      <c r="I138" s="63">
        <v>0.17</v>
      </c>
    </row>
    <row r="139" spans="1:9" ht="12.75" customHeight="1" x14ac:dyDescent="0.2">
      <c r="A139" s="118" t="s">
        <v>303</v>
      </c>
      <c r="B139" s="118" t="s">
        <v>400</v>
      </c>
      <c r="C139" s="118" t="s">
        <v>401</v>
      </c>
      <c r="D139" s="118">
        <v>3</v>
      </c>
      <c r="E139" s="118"/>
      <c r="F139" s="118">
        <v>365</v>
      </c>
      <c r="G139" s="118">
        <v>0</v>
      </c>
      <c r="H139" s="118" t="s">
        <v>915</v>
      </c>
      <c r="I139" s="63">
        <v>1.22</v>
      </c>
    </row>
    <row r="140" spans="1:9" ht="12.75" customHeight="1" x14ac:dyDescent="0.2">
      <c r="A140" s="118" t="s">
        <v>303</v>
      </c>
      <c r="B140" s="118" t="s">
        <v>404</v>
      </c>
      <c r="C140" s="118" t="s">
        <v>405</v>
      </c>
      <c r="D140" s="118">
        <v>2</v>
      </c>
      <c r="E140" s="118"/>
      <c r="F140" s="118">
        <v>365</v>
      </c>
      <c r="G140" s="118">
        <v>0</v>
      </c>
      <c r="H140" s="118" t="s">
        <v>915</v>
      </c>
      <c r="I140" s="63">
        <v>0.86</v>
      </c>
    </row>
    <row r="141" spans="1:9" ht="12.75" customHeight="1" x14ac:dyDescent="0.2">
      <c r="A141" s="118" t="s">
        <v>303</v>
      </c>
      <c r="B141" s="118" t="s">
        <v>406</v>
      </c>
      <c r="C141" s="118" t="s">
        <v>407</v>
      </c>
      <c r="D141" s="118">
        <v>1</v>
      </c>
      <c r="E141" s="118" t="s">
        <v>28</v>
      </c>
      <c r="F141" s="118">
        <v>365</v>
      </c>
      <c r="G141" s="118" t="s">
        <v>951</v>
      </c>
      <c r="H141" s="118" t="s">
        <v>915</v>
      </c>
      <c r="I141" s="63">
        <v>1.1100000000000001</v>
      </c>
    </row>
    <row r="142" spans="1:9" ht="12.75" customHeight="1" x14ac:dyDescent="0.2">
      <c r="A142" s="118" t="s">
        <v>303</v>
      </c>
      <c r="B142" s="118" t="s">
        <v>408</v>
      </c>
      <c r="C142" s="118" t="s">
        <v>409</v>
      </c>
      <c r="D142" s="118">
        <v>3</v>
      </c>
      <c r="E142" s="118"/>
      <c r="F142" s="118">
        <v>365</v>
      </c>
      <c r="G142" s="118">
        <v>0</v>
      </c>
      <c r="H142" s="118" t="s">
        <v>915</v>
      </c>
      <c r="I142" s="63">
        <v>0.16</v>
      </c>
    </row>
    <row r="143" spans="1:9" ht="12.75" customHeight="1" x14ac:dyDescent="0.2">
      <c r="A143" s="118" t="s">
        <v>303</v>
      </c>
      <c r="B143" s="118" t="s">
        <v>410</v>
      </c>
      <c r="C143" s="118" t="s">
        <v>411</v>
      </c>
      <c r="D143" s="118">
        <v>1</v>
      </c>
      <c r="E143" s="118" t="s">
        <v>28</v>
      </c>
      <c r="F143" s="118">
        <v>365</v>
      </c>
      <c r="G143" s="118">
        <v>2</v>
      </c>
      <c r="H143" s="118" t="s">
        <v>915</v>
      </c>
      <c r="I143" s="63">
        <v>0.37</v>
      </c>
    </row>
    <row r="144" spans="1:9" ht="12.75" customHeight="1" x14ac:dyDescent="0.2">
      <c r="A144" s="118" t="s">
        <v>303</v>
      </c>
      <c r="B144" s="118" t="s">
        <v>412</v>
      </c>
      <c r="C144" s="118" t="s">
        <v>413</v>
      </c>
      <c r="D144" s="118">
        <v>3</v>
      </c>
      <c r="E144" s="118"/>
      <c r="F144" s="118">
        <v>365</v>
      </c>
      <c r="G144" s="118">
        <v>0</v>
      </c>
      <c r="H144" s="118" t="s">
        <v>915</v>
      </c>
      <c r="I144" s="63">
        <v>0.5</v>
      </c>
    </row>
    <row r="145" spans="1:9" ht="12.75" customHeight="1" x14ac:dyDescent="0.2">
      <c r="A145" s="118" t="s">
        <v>303</v>
      </c>
      <c r="B145" s="118" t="s">
        <v>414</v>
      </c>
      <c r="C145" s="118" t="s">
        <v>415</v>
      </c>
      <c r="D145" s="118">
        <v>3</v>
      </c>
      <c r="E145" s="118"/>
      <c r="F145" s="118">
        <v>365</v>
      </c>
      <c r="G145" s="118">
        <v>0</v>
      </c>
      <c r="H145" s="118" t="s">
        <v>915</v>
      </c>
      <c r="I145" s="63">
        <v>0.11</v>
      </c>
    </row>
    <row r="146" spans="1:9" ht="12.75" customHeight="1" x14ac:dyDescent="0.2">
      <c r="A146" s="118" t="s">
        <v>303</v>
      </c>
      <c r="B146" s="118" t="s">
        <v>416</v>
      </c>
      <c r="C146" s="118" t="s">
        <v>417</v>
      </c>
      <c r="D146" s="118">
        <v>2</v>
      </c>
      <c r="E146" s="118"/>
      <c r="F146" s="118">
        <v>365</v>
      </c>
      <c r="G146" s="118">
        <v>0</v>
      </c>
      <c r="H146" s="118" t="s">
        <v>915</v>
      </c>
      <c r="I146" s="63">
        <v>0.1</v>
      </c>
    </row>
    <row r="147" spans="1:9" ht="12.75" customHeight="1" x14ac:dyDescent="0.2">
      <c r="A147" s="118" t="s">
        <v>303</v>
      </c>
      <c r="B147" s="118" t="s">
        <v>418</v>
      </c>
      <c r="C147" s="118" t="s">
        <v>419</v>
      </c>
      <c r="D147" s="118">
        <v>3</v>
      </c>
      <c r="E147" s="118"/>
      <c r="F147" s="118">
        <v>365</v>
      </c>
      <c r="G147" s="118">
        <v>0</v>
      </c>
      <c r="H147" s="118" t="s">
        <v>915</v>
      </c>
      <c r="I147" s="63">
        <v>1.75</v>
      </c>
    </row>
    <row r="148" spans="1:9" ht="12.75" customHeight="1" x14ac:dyDescent="0.2">
      <c r="A148" s="118" t="s">
        <v>303</v>
      </c>
      <c r="B148" s="118" t="s">
        <v>420</v>
      </c>
      <c r="C148" s="118" t="s">
        <v>421</v>
      </c>
      <c r="D148" s="118">
        <v>2</v>
      </c>
      <c r="E148" s="118"/>
      <c r="F148" s="118">
        <v>365</v>
      </c>
      <c r="G148" s="118">
        <v>0</v>
      </c>
      <c r="H148" s="118" t="s">
        <v>915</v>
      </c>
      <c r="I148" s="63">
        <v>1.47</v>
      </c>
    </row>
    <row r="149" spans="1:9" ht="12.75" customHeight="1" x14ac:dyDescent="0.2">
      <c r="A149" s="118" t="s">
        <v>303</v>
      </c>
      <c r="B149" s="118" t="s">
        <v>422</v>
      </c>
      <c r="C149" s="118" t="s">
        <v>423</v>
      </c>
      <c r="D149" s="118">
        <v>3</v>
      </c>
      <c r="E149" s="118"/>
      <c r="F149" s="118">
        <v>365</v>
      </c>
      <c r="G149" s="118">
        <v>0</v>
      </c>
      <c r="H149" s="118" t="s">
        <v>915</v>
      </c>
      <c r="I149" s="63">
        <v>1.3</v>
      </c>
    </row>
    <row r="150" spans="1:9" ht="12.75" customHeight="1" x14ac:dyDescent="0.2">
      <c r="A150" s="118" t="s">
        <v>303</v>
      </c>
      <c r="B150" s="118" t="s">
        <v>424</v>
      </c>
      <c r="C150" s="118" t="s">
        <v>425</v>
      </c>
      <c r="D150" s="118">
        <v>3</v>
      </c>
      <c r="E150" s="118"/>
      <c r="F150" s="118">
        <v>365</v>
      </c>
      <c r="G150" s="118">
        <v>0</v>
      </c>
      <c r="H150" s="118" t="s">
        <v>915</v>
      </c>
      <c r="I150" s="63">
        <v>0.53</v>
      </c>
    </row>
    <row r="151" spans="1:9" ht="12.75" customHeight="1" x14ac:dyDescent="0.2">
      <c r="A151" s="118" t="s">
        <v>303</v>
      </c>
      <c r="B151" s="118" t="s">
        <v>426</v>
      </c>
      <c r="C151" s="118" t="s">
        <v>427</v>
      </c>
      <c r="D151" s="118">
        <v>2</v>
      </c>
      <c r="E151" s="118"/>
      <c r="F151" s="118">
        <v>365</v>
      </c>
      <c r="G151" s="118">
        <v>0</v>
      </c>
      <c r="H151" s="118" t="s">
        <v>915</v>
      </c>
      <c r="I151" s="63">
        <v>0.91</v>
      </c>
    </row>
    <row r="152" spans="1:9" ht="12.75" customHeight="1" x14ac:dyDescent="0.2">
      <c r="A152" s="118" t="s">
        <v>303</v>
      </c>
      <c r="B152" s="118" t="s">
        <v>430</v>
      </c>
      <c r="C152" s="118" t="s">
        <v>431</v>
      </c>
      <c r="D152" s="118">
        <v>1</v>
      </c>
      <c r="E152" s="118" t="s">
        <v>28</v>
      </c>
      <c r="F152" s="118">
        <v>365</v>
      </c>
      <c r="G152" s="118">
        <v>2</v>
      </c>
      <c r="H152" s="118" t="s">
        <v>915</v>
      </c>
      <c r="I152" s="63">
        <v>1.51</v>
      </c>
    </row>
    <row r="153" spans="1:9" ht="12.75" customHeight="1" x14ac:dyDescent="0.2">
      <c r="A153" s="118" t="s">
        <v>303</v>
      </c>
      <c r="B153" s="118" t="s">
        <v>428</v>
      </c>
      <c r="C153" s="118" t="s">
        <v>429</v>
      </c>
      <c r="D153" s="118">
        <v>1</v>
      </c>
      <c r="E153" s="118" t="s">
        <v>28</v>
      </c>
      <c r="F153" s="118">
        <v>365</v>
      </c>
      <c r="G153" s="118" t="s">
        <v>952</v>
      </c>
      <c r="H153" s="118" t="s">
        <v>915</v>
      </c>
      <c r="I153" s="63">
        <v>0.19</v>
      </c>
    </row>
    <row r="154" spans="1:9" ht="12.75" customHeight="1" x14ac:dyDescent="0.2">
      <c r="A154" s="118" t="s">
        <v>303</v>
      </c>
      <c r="B154" s="118" t="s">
        <v>432</v>
      </c>
      <c r="C154" s="118" t="s">
        <v>433</v>
      </c>
      <c r="D154" s="118">
        <v>3</v>
      </c>
      <c r="E154" s="118"/>
      <c r="F154" s="118">
        <v>365</v>
      </c>
      <c r="G154" s="118">
        <v>0</v>
      </c>
      <c r="H154" s="118" t="s">
        <v>915</v>
      </c>
      <c r="I154" s="63">
        <v>0.42</v>
      </c>
    </row>
    <row r="155" spans="1:9" ht="12.75" customHeight="1" x14ac:dyDescent="0.2">
      <c r="A155" s="118" t="s">
        <v>303</v>
      </c>
      <c r="B155" s="118" t="s">
        <v>434</v>
      </c>
      <c r="C155" s="118" t="s">
        <v>435</v>
      </c>
      <c r="D155" s="118">
        <v>1</v>
      </c>
      <c r="E155" s="118" t="s">
        <v>28</v>
      </c>
      <c r="F155" s="118">
        <v>365</v>
      </c>
      <c r="G155" s="118" t="s">
        <v>952</v>
      </c>
      <c r="H155" s="118" t="s">
        <v>915</v>
      </c>
      <c r="I155" s="63">
        <v>0.34</v>
      </c>
    </row>
    <row r="156" spans="1:9" ht="12.75" customHeight="1" x14ac:dyDescent="0.2">
      <c r="A156" s="118" t="s">
        <v>303</v>
      </c>
      <c r="B156" s="118" t="s">
        <v>436</v>
      </c>
      <c r="C156" s="118" t="s">
        <v>437</v>
      </c>
      <c r="D156" s="118">
        <v>3</v>
      </c>
      <c r="E156" s="118"/>
      <c r="F156" s="118">
        <v>365</v>
      </c>
      <c r="G156" s="118">
        <v>0</v>
      </c>
      <c r="H156" s="118" t="s">
        <v>915</v>
      </c>
      <c r="I156" s="63">
        <v>0.27</v>
      </c>
    </row>
    <row r="157" spans="1:9" ht="12.75" customHeight="1" x14ac:dyDescent="0.2">
      <c r="A157" s="118" t="s">
        <v>303</v>
      </c>
      <c r="B157" s="118" t="s">
        <v>438</v>
      </c>
      <c r="C157" s="118" t="s">
        <v>439</v>
      </c>
      <c r="D157" s="118">
        <v>1</v>
      </c>
      <c r="E157" s="118" t="s">
        <v>28</v>
      </c>
      <c r="F157" s="118">
        <v>365</v>
      </c>
      <c r="G157" s="118">
        <v>2</v>
      </c>
      <c r="H157" s="118" t="s">
        <v>915</v>
      </c>
      <c r="I157" s="63">
        <v>0.16</v>
      </c>
    </row>
    <row r="158" spans="1:9" ht="12.75" customHeight="1" x14ac:dyDescent="0.2">
      <c r="A158" s="118" t="s">
        <v>303</v>
      </c>
      <c r="B158" s="118" t="s">
        <v>440</v>
      </c>
      <c r="C158" s="118" t="s">
        <v>441</v>
      </c>
      <c r="D158" s="118">
        <v>3</v>
      </c>
      <c r="E158" s="118"/>
      <c r="F158" s="118">
        <v>365</v>
      </c>
      <c r="G158" s="118">
        <v>0</v>
      </c>
      <c r="H158" s="118" t="s">
        <v>915</v>
      </c>
      <c r="I158" s="63">
        <v>0.22</v>
      </c>
    </row>
    <row r="159" spans="1:9" ht="12.75" customHeight="1" x14ac:dyDescent="0.2">
      <c r="A159" s="118" t="s">
        <v>303</v>
      </c>
      <c r="B159" s="118" t="s">
        <v>442</v>
      </c>
      <c r="C159" s="118" t="s">
        <v>443</v>
      </c>
      <c r="D159" s="118">
        <v>3</v>
      </c>
      <c r="E159" s="118"/>
      <c r="F159" s="118">
        <v>365</v>
      </c>
      <c r="G159" s="118">
        <v>0</v>
      </c>
      <c r="H159" s="118" t="s">
        <v>915</v>
      </c>
      <c r="I159" s="63">
        <v>0.91</v>
      </c>
    </row>
    <row r="160" spans="1:9" ht="12.75" customHeight="1" x14ac:dyDescent="0.2">
      <c r="A160" s="118" t="s">
        <v>303</v>
      </c>
      <c r="B160" s="118" t="s">
        <v>444</v>
      </c>
      <c r="C160" s="118" t="s">
        <v>445</v>
      </c>
      <c r="D160" s="118">
        <v>1</v>
      </c>
      <c r="E160" s="118" t="s">
        <v>28</v>
      </c>
      <c r="F160" s="118">
        <v>365</v>
      </c>
      <c r="G160" s="118" t="s">
        <v>951</v>
      </c>
      <c r="H160" s="118" t="s">
        <v>915</v>
      </c>
      <c r="I160" s="63">
        <v>1.17</v>
      </c>
    </row>
    <row r="161" spans="1:9" ht="12.75" customHeight="1" x14ac:dyDescent="0.2">
      <c r="A161" s="118" t="s">
        <v>303</v>
      </c>
      <c r="B161" s="118" t="s">
        <v>446</v>
      </c>
      <c r="C161" s="118" t="s">
        <v>447</v>
      </c>
      <c r="D161" s="118">
        <v>3</v>
      </c>
      <c r="E161" s="118"/>
      <c r="F161" s="118">
        <v>365</v>
      </c>
      <c r="G161" s="118">
        <v>0</v>
      </c>
      <c r="H161" s="118" t="s">
        <v>915</v>
      </c>
      <c r="I161" s="63">
        <v>0.52</v>
      </c>
    </row>
    <row r="162" spans="1:9" ht="12.75" customHeight="1" x14ac:dyDescent="0.2">
      <c r="A162" s="118" t="s">
        <v>303</v>
      </c>
      <c r="B162" s="118" t="s">
        <v>448</v>
      </c>
      <c r="C162" s="118" t="s">
        <v>449</v>
      </c>
      <c r="D162" s="118">
        <v>3</v>
      </c>
      <c r="E162" s="118"/>
      <c r="F162" s="118">
        <v>365</v>
      </c>
      <c r="G162" s="118">
        <v>0</v>
      </c>
      <c r="H162" s="118" t="s">
        <v>915</v>
      </c>
      <c r="I162" s="63">
        <v>0.34</v>
      </c>
    </row>
    <row r="163" spans="1:9" ht="12.75" customHeight="1" x14ac:dyDescent="0.2">
      <c r="A163" s="118" t="s">
        <v>303</v>
      </c>
      <c r="B163" s="118" t="s">
        <v>450</v>
      </c>
      <c r="C163" s="118" t="s">
        <v>451</v>
      </c>
      <c r="D163" s="118">
        <v>2</v>
      </c>
      <c r="E163" s="118"/>
      <c r="F163" s="118">
        <v>365</v>
      </c>
      <c r="G163" s="118">
        <v>0</v>
      </c>
      <c r="H163" s="118" t="s">
        <v>915</v>
      </c>
      <c r="I163" s="63">
        <v>8.74</v>
      </c>
    </row>
    <row r="164" spans="1:9" ht="12.75" customHeight="1" x14ac:dyDescent="0.2">
      <c r="A164" s="118" t="s">
        <v>303</v>
      </c>
      <c r="B164" s="118" t="s">
        <v>452</v>
      </c>
      <c r="C164" s="118" t="s">
        <v>453</v>
      </c>
      <c r="D164" s="118">
        <v>3</v>
      </c>
      <c r="E164" s="118"/>
      <c r="F164" s="118">
        <v>365</v>
      </c>
      <c r="G164" s="118">
        <v>0</v>
      </c>
      <c r="H164" s="118" t="s">
        <v>915</v>
      </c>
      <c r="I164" s="63">
        <v>7.8</v>
      </c>
    </row>
    <row r="165" spans="1:9" ht="12.75" customHeight="1" x14ac:dyDescent="0.2">
      <c r="A165" s="118" t="s">
        <v>303</v>
      </c>
      <c r="B165" s="118" t="s">
        <v>454</v>
      </c>
      <c r="C165" s="118" t="s">
        <v>455</v>
      </c>
      <c r="D165" s="118">
        <v>3</v>
      </c>
      <c r="E165" s="118"/>
      <c r="F165" s="118">
        <v>365</v>
      </c>
      <c r="G165" s="118">
        <v>0</v>
      </c>
      <c r="H165" s="118" t="s">
        <v>915</v>
      </c>
      <c r="I165" s="63">
        <v>0.21</v>
      </c>
    </row>
    <row r="166" spans="1:9" ht="12.75" customHeight="1" x14ac:dyDescent="0.2">
      <c r="A166" s="118" t="s">
        <v>303</v>
      </c>
      <c r="B166" s="118" t="s">
        <v>456</v>
      </c>
      <c r="C166" s="118" t="s">
        <v>457</v>
      </c>
      <c r="D166" s="118">
        <v>3</v>
      </c>
      <c r="E166" s="118"/>
      <c r="F166" s="118">
        <v>365</v>
      </c>
      <c r="G166" s="118">
        <v>0</v>
      </c>
      <c r="H166" s="118" t="s">
        <v>915</v>
      </c>
      <c r="I166" s="63">
        <v>0.35</v>
      </c>
    </row>
    <row r="167" spans="1:9" ht="12.75" customHeight="1" x14ac:dyDescent="0.2">
      <c r="A167" s="118" t="s">
        <v>303</v>
      </c>
      <c r="B167" s="118" t="s">
        <v>458</v>
      </c>
      <c r="C167" s="118" t="s">
        <v>459</v>
      </c>
      <c r="D167" s="118">
        <v>3</v>
      </c>
      <c r="E167" s="118"/>
      <c r="F167" s="118">
        <v>365</v>
      </c>
      <c r="G167" s="118">
        <v>0</v>
      </c>
      <c r="H167" s="118" t="s">
        <v>915</v>
      </c>
      <c r="I167" s="63">
        <v>1.55</v>
      </c>
    </row>
    <row r="168" spans="1:9" ht="12.75" customHeight="1" x14ac:dyDescent="0.2">
      <c r="A168" s="118" t="s">
        <v>303</v>
      </c>
      <c r="B168" s="118" t="s">
        <v>460</v>
      </c>
      <c r="C168" s="118" t="s">
        <v>461</v>
      </c>
      <c r="D168" s="118">
        <v>3</v>
      </c>
      <c r="E168" s="118"/>
      <c r="F168" s="118">
        <v>365</v>
      </c>
      <c r="G168" s="118">
        <v>0</v>
      </c>
      <c r="H168" s="118" t="s">
        <v>915</v>
      </c>
      <c r="I168" s="63">
        <v>2.0099999999999998</v>
      </c>
    </row>
    <row r="169" spans="1:9" ht="12.75" customHeight="1" x14ac:dyDescent="0.2">
      <c r="A169" s="118" t="s">
        <v>303</v>
      </c>
      <c r="B169" s="118" t="s">
        <v>462</v>
      </c>
      <c r="C169" s="118" t="s">
        <v>463</v>
      </c>
      <c r="D169" s="118">
        <v>3</v>
      </c>
      <c r="E169" s="118"/>
      <c r="F169" s="118">
        <v>365</v>
      </c>
      <c r="G169" s="118">
        <v>0</v>
      </c>
      <c r="H169" s="118" t="s">
        <v>915</v>
      </c>
      <c r="I169" s="63">
        <v>1.44</v>
      </c>
    </row>
    <row r="170" spans="1:9" ht="12.75" customHeight="1" x14ac:dyDescent="0.2">
      <c r="A170" s="118" t="s">
        <v>303</v>
      </c>
      <c r="B170" s="118" t="s">
        <v>464</v>
      </c>
      <c r="C170" s="118" t="s">
        <v>465</v>
      </c>
      <c r="D170" s="118">
        <v>3</v>
      </c>
      <c r="E170" s="118"/>
      <c r="F170" s="118">
        <v>365</v>
      </c>
      <c r="G170" s="118">
        <v>0</v>
      </c>
      <c r="H170" s="118" t="s">
        <v>915</v>
      </c>
      <c r="I170" s="63">
        <v>0.71</v>
      </c>
    </row>
    <row r="171" spans="1:9" ht="12.75" customHeight="1" x14ac:dyDescent="0.2">
      <c r="A171" s="118" t="s">
        <v>303</v>
      </c>
      <c r="B171" s="118" t="s">
        <v>466</v>
      </c>
      <c r="C171" s="118" t="s">
        <v>467</v>
      </c>
      <c r="D171" s="118">
        <v>2</v>
      </c>
      <c r="E171" s="118"/>
      <c r="F171" s="118">
        <v>365</v>
      </c>
      <c r="G171" s="118">
        <v>0</v>
      </c>
      <c r="H171" s="118" t="s">
        <v>915</v>
      </c>
      <c r="I171" s="63">
        <v>0.03</v>
      </c>
    </row>
    <row r="172" spans="1:9" ht="12.75" customHeight="1" x14ac:dyDescent="0.2">
      <c r="A172" s="118" t="s">
        <v>303</v>
      </c>
      <c r="B172" s="118" t="s">
        <v>468</v>
      </c>
      <c r="C172" s="118" t="s">
        <v>469</v>
      </c>
      <c r="D172" s="118">
        <v>3</v>
      </c>
      <c r="E172" s="118"/>
      <c r="F172" s="118">
        <v>365</v>
      </c>
      <c r="G172" s="118">
        <v>0</v>
      </c>
      <c r="H172" s="118" t="s">
        <v>915</v>
      </c>
      <c r="I172" s="63">
        <v>0.49</v>
      </c>
    </row>
    <row r="173" spans="1:9" ht="12.75" customHeight="1" x14ac:dyDescent="0.2">
      <c r="A173" s="118" t="s">
        <v>303</v>
      </c>
      <c r="B173" s="118" t="s">
        <v>470</v>
      </c>
      <c r="C173" s="118" t="s">
        <v>471</v>
      </c>
      <c r="D173" s="118">
        <v>2</v>
      </c>
      <c r="E173" s="118"/>
      <c r="F173" s="118">
        <v>365</v>
      </c>
      <c r="G173" s="118">
        <v>0</v>
      </c>
      <c r="H173" s="118" t="s">
        <v>915</v>
      </c>
      <c r="I173" s="63">
        <v>0.28000000000000003</v>
      </c>
    </row>
    <row r="174" spans="1:9" ht="12.75" customHeight="1" x14ac:dyDescent="0.2">
      <c r="A174" s="118" t="s">
        <v>303</v>
      </c>
      <c r="B174" s="118" t="s">
        <v>472</v>
      </c>
      <c r="C174" s="118" t="s">
        <v>473</v>
      </c>
      <c r="D174" s="118">
        <v>3</v>
      </c>
      <c r="E174" s="118"/>
      <c r="F174" s="118">
        <v>365</v>
      </c>
      <c r="G174" s="118">
        <v>0</v>
      </c>
      <c r="H174" s="118" t="s">
        <v>915</v>
      </c>
      <c r="I174" s="63">
        <v>0.32</v>
      </c>
    </row>
    <row r="175" spans="1:9" ht="12.75" customHeight="1" x14ac:dyDescent="0.2">
      <c r="A175" s="118" t="s">
        <v>303</v>
      </c>
      <c r="B175" s="118" t="s">
        <v>474</v>
      </c>
      <c r="C175" s="118" t="s">
        <v>475</v>
      </c>
      <c r="D175" s="118">
        <v>3</v>
      </c>
      <c r="E175" s="118"/>
      <c r="F175" s="118">
        <v>365</v>
      </c>
      <c r="G175" s="118">
        <v>0</v>
      </c>
      <c r="H175" s="118" t="s">
        <v>915</v>
      </c>
      <c r="I175" s="63">
        <v>0.52</v>
      </c>
    </row>
    <row r="176" spans="1:9" ht="12.75" customHeight="1" x14ac:dyDescent="0.2">
      <c r="A176" s="118" t="s">
        <v>303</v>
      </c>
      <c r="B176" s="118" t="s">
        <v>476</v>
      </c>
      <c r="C176" s="118" t="s">
        <v>477</v>
      </c>
      <c r="D176" s="118">
        <v>1</v>
      </c>
      <c r="E176" s="118" t="s">
        <v>28</v>
      </c>
      <c r="F176" s="118">
        <v>365</v>
      </c>
      <c r="G176" s="118" t="s">
        <v>952</v>
      </c>
      <c r="H176" s="118" t="s">
        <v>915</v>
      </c>
      <c r="I176" s="63">
        <v>0.22</v>
      </c>
    </row>
    <row r="177" spans="1:9" ht="12.75" customHeight="1" x14ac:dyDescent="0.2">
      <c r="A177" s="118" t="s">
        <v>303</v>
      </c>
      <c r="B177" s="118" t="s">
        <v>478</v>
      </c>
      <c r="C177" s="118" t="s">
        <v>479</v>
      </c>
      <c r="D177" s="118">
        <v>3</v>
      </c>
      <c r="E177" s="118"/>
      <c r="F177" s="118">
        <v>365</v>
      </c>
      <c r="G177" s="118">
        <v>0</v>
      </c>
      <c r="H177" s="118" t="s">
        <v>915</v>
      </c>
      <c r="I177" s="63">
        <v>0.32</v>
      </c>
    </row>
    <row r="178" spans="1:9" ht="12.75" customHeight="1" x14ac:dyDescent="0.2">
      <c r="A178" s="118" t="s">
        <v>303</v>
      </c>
      <c r="B178" s="118" t="s">
        <v>484</v>
      </c>
      <c r="C178" s="118" t="s">
        <v>485</v>
      </c>
      <c r="D178" s="118">
        <v>3</v>
      </c>
      <c r="E178" s="118"/>
      <c r="F178" s="118">
        <v>365</v>
      </c>
      <c r="G178" s="118">
        <v>0</v>
      </c>
      <c r="H178" s="118" t="s">
        <v>915</v>
      </c>
      <c r="I178" s="63">
        <v>0.81</v>
      </c>
    </row>
    <row r="179" spans="1:9" ht="12.75" customHeight="1" x14ac:dyDescent="0.2">
      <c r="A179" s="118" t="s">
        <v>303</v>
      </c>
      <c r="B179" s="118" t="s">
        <v>486</v>
      </c>
      <c r="C179" s="118" t="s">
        <v>487</v>
      </c>
      <c r="D179" s="118">
        <v>3</v>
      </c>
      <c r="E179" s="118"/>
      <c r="F179" s="118">
        <v>365</v>
      </c>
      <c r="G179" s="118">
        <v>0</v>
      </c>
      <c r="H179" s="118" t="s">
        <v>915</v>
      </c>
      <c r="I179" s="63">
        <v>0.16</v>
      </c>
    </row>
    <row r="180" spans="1:9" ht="12.75" customHeight="1" x14ac:dyDescent="0.2">
      <c r="A180" s="118" t="s">
        <v>303</v>
      </c>
      <c r="B180" s="118" t="s">
        <v>480</v>
      </c>
      <c r="C180" s="118" t="s">
        <v>481</v>
      </c>
      <c r="D180" s="118">
        <v>2</v>
      </c>
      <c r="E180" s="118"/>
      <c r="F180" s="118">
        <v>365</v>
      </c>
      <c r="G180" s="118">
        <v>0</v>
      </c>
      <c r="H180" s="118" t="s">
        <v>915</v>
      </c>
      <c r="I180" s="63">
        <v>0.37</v>
      </c>
    </row>
    <row r="181" spans="1:9" ht="12.75" customHeight="1" x14ac:dyDescent="0.2">
      <c r="A181" s="118" t="s">
        <v>303</v>
      </c>
      <c r="B181" s="118" t="s">
        <v>482</v>
      </c>
      <c r="C181" s="118" t="s">
        <v>483</v>
      </c>
      <c r="D181" s="118">
        <v>3</v>
      </c>
      <c r="E181" s="118"/>
      <c r="F181" s="118">
        <v>365</v>
      </c>
      <c r="G181" s="118">
        <v>0</v>
      </c>
      <c r="H181" s="118" t="s">
        <v>915</v>
      </c>
      <c r="I181" s="63">
        <v>0.83</v>
      </c>
    </row>
    <row r="182" spans="1:9" ht="12.75" customHeight="1" x14ac:dyDescent="0.2">
      <c r="A182" s="118" t="s">
        <v>303</v>
      </c>
      <c r="B182" s="118" t="s">
        <v>488</v>
      </c>
      <c r="C182" s="118" t="s">
        <v>489</v>
      </c>
      <c r="D182" s="118">
        <v>1</v>
      </c>
      <c r="E182" s="118" t="s">
        <v>28</v>
      </c>
      <c r="F182" s="118">
        <v>365</v>
      </c>
      <c r="G182" s="118">
        <v>2</v>
      </c>
      <c r="H182" s="118" t="s">
        <v>915</v>
      </c>
      <c r="I182" s="63">
        <v>0.25</v>
      </c>
    </row>
    <row r="183" spans="1:9" ht="12.75" customHeight="1" x14ac:dyDescent="0.2">
      <c r="A183" s="118" t="s">
        <v>303</v>
      </c>
      <c r="B183" s="118" t="s">
        <v>490</v>
      </c>
      <c r="C183" s="118" t="s">
        <v>491</v>
      </c>
      <c r="D183" s="118">
        <v>1</v>
      </c>
      <c r="E183" s="118" t="s">
        <v>28</v>
      </c>
      <c r="F183" s="118">
        <v>365</v>
      </c>
      <c r="G183" s="118">
        <v>2</v>
      </c>
      <c r="H183" s="118" t="s">
        <v>915</v>
      </c>
      <c r="I183" s="63">
        <v>0.38</v>
      </c>
    </row>
    <row r="184" spans="1:9" ht="12.75" customHeight="1" x14ac:dyDescent="0.2">
      <c r="A184" s="118" t="s">
        <v>303</v>
      </c>
      <c r="B184" s="118" t="s">
        <v>492</v>
      </c>
      <c r="C184" s="118" t="s">
        <v>493</v>
      </c>
      <c r="D184" s="118">
        <v>3</v>
      </c>
      <c r="E184" s="118"/>
      <c r="F184" s="118">
        <v>365</v>
      </c>
      <c r="G184" s="118">
        <v>0</v>
      </c>
      <c r="H184" s="118" t="s">
        <v>915</v>
      </c>
      <c r="I184" s="63">
        <v>2.25</v>
      </c>
    </row>
    <row r="185" spans="1:9" ht="12.75" customHeight="1" x14ac:dyDescent="0.2">
      <c r="A185" s="118" t="s">
        <v>303</v>
      </c>
      <c r="B185" s="118" t="s">
        <v>494</v>
      </c>
      <c r="C185" s="118" t="s">
        <v>495</v>
      </c>
      <c r="D185" s="118">
        <v>1</v>
      </c>
      <c r="E185" s="118" t="s">
        <v>28</v>
      </c>
      <c r="F185" s="118">
        <v>365</v>
      </c>
      <c r="G185" s="118">
        <v>2</v>
      </c>
      <c r="H185" s="118" t="s">
        <v>915</v>
      </c>
      <c r="I185" s="63">
        <v>0.71</v>
      </c>
    </row>
    <row r="186" spans="1:9" ht="12.75" customHeight="1" x14ac:dyDescent="0.2">
      <c r="A186" s="118" t="s">
        <v>303</v>
      </c>
      <c r="B186" s="118" t="s">
        <v>496</v>
      </c>
      <c r="C186" s="118" t="s">
        <v>497</v>
      </c>
      <c r="D186" s="118">
        <v>1</v>
      </c>
      <c r="E186" s="118" t="s">
        <v>28</v>
      </c>
      <c r="F186" s="118">
        <v>365</v>
      </c>
      <c r="G186" s="118">
        <v>2</v>
      </c>
      <c r="H186" s="118" t="s">
        <v>915</v>
      </c>
      <c r="I186" s="63">
        <v>0.11</v>
      </c>
    </row>
    <row r="187" spans="1:9" ht="12.75" customHeight="1" x14ac:dyDescent="0.2">
      <c r="A187" s="118" t="s">
        <v>303</v>
      </c>
      <c r="B187" s="118" t="s">
        <v>498</v>
      </c>
      <c r="C187" s="118" t="s">
        <v>499</v>
      </c>
      <c r="D187" s="118">
        <v>1</v>
      </c>
      <c r="E187" s="118" t="s">
        <v>28</v>
      </c>
      <c r="F187" s="118">
        <v>365</v>
      </c>
      <c r="G187" s="118" t="s">
        <v>951</v>
      </c>
      <c r="H187" s="118" t="s">
        <v>915</v>
      </c>
      <c r="I187" s="63">
        <v>0.41</v>
      </c>
    </row>
    <row r="188" spans="1:9" ht="12.75" customHeight="1" x14ac:dyDescent="0.2">
      <c r="A188" s="118" t="s">
        <v>303</v>
      </c>
      <c r="B188" s="118" t="s">
        <v>500</v>
      </c>
      <c r="C188" s="118" t="s">
        <v>501</v>
      </c>
      <c r="D188" s="118">
        <v>3</v>
      </c>
      <c r="E188" s="118"/>
      <c r="F188" s="118">
        <v>365</v>
      </c>
      <c r="G188" s="118">
        <v>0</v>
      </c>
      <c r="H188" s="118" t="s">
        <v>915</v>
      </c>
      <c r="I188" s="63">
        <v>0.19</v>
      </c>
    </row>
    <row r="189" spans="1:9" ht="12.75" customHeight="1" x14ac:dyDescent="0.2">
      <c r="A189" s="118" t="s">
        <v>303</v>
      </c>
      <c r="B189" s="118" t="s">
        <v>502</v>
      </c>
      <c r="C189" s="118" t="s">
        <v>503</v>
      </c>
      <c r="D189" s="118">
        <v>2</v>
      </c>
      <c r="E189" s="118"/>
      <c r="F189" s="118">
        <v>365</v>
      </c>
      <c r="G189" s="118">
        <v>0</v>
      </c>
      <c r="H189" s="118" t="s">
        <v>915</v>
      </c>
      <c r="I189" s="63">
        <v>0.14000000000000001</v>
      </c>
    </row>
    <row r="190" spans="1:9" ht="12.75" customHeight="1" x14ac:dyDescent="0.2">
      <c r="A190" s="118" t="s">
        <v>303</v>
      </c>
      <c r="B190" s="118" t="s">
        <v>504</v>
      </c>
      <c r="C190" s="118" t="s">
        <v>505</v>
      </c>
      <c r="D190" s="118">
        <v>3</v>
      </c>
      <c r="E190" s="118"/>
      <c r="F190" s="118">
        <v>365</v>
      </c>
      <c r="G190" s="118">
        <v>0</v>
      </c>
      <c r="H190" s="118" t="s">
        <v>915</v>
      </c>
      <c r="I190" s="63">
        <v>1.19</v>
      </c>
    </row>
    <row r="191" spans="1:9" ht="12.75" customHeight="1" x14ac:dyDescent="0.2">
      <c r="A191" s="118" t="s">
        <v>303</v>
      </c>
      <c r="B191" s="118" t="s">
        <v>506</v>
      </c>
      <c r="C191" s="118" t="s">
        <v>507</v>
      </c>
      <c r="D191" s="118">
        <v>2</v>
      </c>
      <c r="E191" s="118"/>
      <c r="F191" s="118">
        <v>365</v>
      </c>
      <c r="G191" s="118">
        <v>0</v>
      </c>
      <c r="H191" s="118" t="s">
        <v>915</v>
      </c>
      <c r="I191" s="63">
        <v>1.06</v>
      </c>
    </row>
    <row r="192" spans="1:9" ht="12.75" customHeight="1" x14ac:dyDescent="0.2">
      <c r="A192" s="118" t="s">
        <v>303</v>
      </c>
      <c r="B192" s="118" t="s">
        <v>512</v>
      </c>
      <c r="C192" s="118" t="s">
        <v>513</v>
      </c>
      <c r="D192" s="118">
        <v>3</v>
      </c>
      <c r="E192" s="118"/>
      <c r="F192" s="118">
        <v>365</v>
      </c>
      <c r="G192" s="118">
        <v>0</v>
      </c>
      <c r="H192" s="118" t="s">
        <v>915</v>
      </c>
      <c r="I192" s="63">
        <v>0.72</v>
      </c>
    </row>
    <row r="193" spans="1:9" ht="12.75" customHeight="1" x14ac:dyDescent="0.2">
      <c r="A193" s="118" t="s">
        <v>303</v>
      </c>
      <c r="B193" s="118" t="s">
        <v>508</v>
      </c>
      <c r="C193" s="118" t="s">
        <v>509</v>
      </c>
      <c r="D193" s="118">
        <v>2</v>
      </c>
      <c r="E193" s="118"/>
      <c r="F193" s="118">
        <v>365</v>
      </c>
      <c r="G193" s="118">
        <v>0</v>
      </c>
      <c r="H193" s="118" t="s">
        <v>915</v>
      </c>
      <c r="I193" s="63">
        <v>0.11</v>
      </c>
    </row>
    <row r="194" spans="1:9" ht="12.75" customHeight="1" x14ac:dyDescent="0.2">
      <c r="A194" s="118" t="s">
        <v>303</v>
      </c>
      <c r="B194" s="118" t="s">
        <v>510</v>
      </c>
      <c r="C194" s="118" t="s">
        <v>511</v>
      </c>
      <c r="D194" s="118">
        <v>3</v>
      </c>
      <c r="E194" s="118"/>
      <c r="F194" s="118">
        <v>365</v>
      </c>
      <c r="G194" s="118">
        <v>0</v>
      </c>
      <c r="H194" s="118" t="s">
        <v>915</v>
      </c>
      <c r="I194" s="63">
        <v>0.46</v>
      </c>
    </row>
    <row r="195" spans="1:9" ht="12.75" customHeight="1" x14ac:dyDescent="0.2">
      <c r="A195" s="118" t="s">
        <v>303</v>
      </c>
      <c r="B195" s="118" t="s">
        <v>514</v>
      </c>
      <c r="C195" s="118" t="s">
        <v>515</v>
      </c>
      <c r="D195" s="118">
        <v>2</v>
      </c>
      <c r="E195" s="118"/>
      <c r="F195" s="118">
        <v>365</v>
      </c>
      <c r="G195" s="118">
        <v>0</v>
      </c>
      <c r="H195" s="118" t="s">
        <v>915</v>
      </c>
      <c r="I195" s="63">
        <v>0.03</v>
      </c>
    </row>
    <row r="196" spans="1:9" ht="12.75" customHeight="1" x14ac:dyDescent="0.2">
      <c r="A196" s="163" t="s">
        <v>303</v>
      </c>
      <c r="B196" s="163" t="s">
        <v>949</v>
      </c>
      <c r="C196" s="192" t="s">
        <v>950</v>
      </c>
      <c r="D196" s="163">
        <v>2</v>
      </c>
      <c r="E196" s="163"/>
      <c r="F196" s="163">
        <v>365</v>
      </c>
      <c r="G196" s="163"/>
      <c r="H196" s="163" t="s">
        <v>915</v>
      </c>
      <c r="I196" s="115">
        <v>0.76</v>
      </c>
    </row>
    <row r="197" spans="1:9" ht="12.75" customHeight="1" x14ac:dyDescent="0.2">
      <c r="A197" s="118" t="s">
        <v>303</v>
      </c>
      <c r="B197" s="118" t="s">
        <v>911</v>
      </c>
      <c r="C197" s="118" t="s">
        <v>912</v>
      </c>
      <c r="D197" s="163">
        <v>1</v>
      </c>
      <c r="E197" s="118" t="s">
        <v>28</v>
      </c>
      <c r="F197" s="118">
        <v>365</v>
      </c>
      <c r="G197" s="118">
        <v>2</v>
      </c>
      <c r="H197" s="118" t="s">
        <v>915</v>
      </c>
      <c r="I197" s="63">
        <v>0.68</v>
      </c>
    </row>
    <row r="198" spans="1:9" ht="12.75" customHeight="1" x14ac:dyDescent="0.2">
      <c r="A198" s="118" t="s">
        <v>303</v>
      </c>
      <c r="B198" s="118" t="s">
        <v>516</v>
      </c>
      <c r="C198" s="118" t="s">
        <v>517</v>
      </c>
      <c r="D198" s="118">
        <v>1</v>
      </c>
      <c r="E198" s="118" t="s">
        <v>28</v>
      </c>
      <c r="F198" s="118">
        <v>365</v>
      </c>
      <c r="G198" s="118" t="s">
        <v>951</v>
      </c>
      <c r="H198" s="118" t="s">
        <v>915</v>
      </c>
      <c r="I198" s="63">
        <v>0.37</v>
      </c>
    </row>
    <row r="199" spans="1:9" ht="12.75" customHeight="1" x14ac:dyDescent="0.2">
      <c r="A199" s="118" t="s">
        <v>303</v>
      </c>
      <c r="B199" s="118" t="s">
        <v>518</v>
      </c>
      <c r="C199" s="118" t="s">
        <v>519</v>
      </c>
      <c r="D199" s="118">
        <v>3</v>
      </c>
      <c r="E199" s="118"/>
      <c r="F199" s="118">
        <v>365</v>
      </c>
      <c r="G199" s="118">
        <v>0</v>
      </c>
      <c r="H199" s="118" t="s">
        <v>915</v>
      </c>
      <c r="I199" s="63">
        <v>0.28000000000000003</v>
      </c>
    </row>
    <row r="200" spans="1:9" ht="12.75" customHeight="1" x14ac:dyDescent="0.2">
      <c r="A200" s="118" t="s">
        <v>303</v>
      </c>
      <c r="B200" s="118" t="s">
        <v>520</v>
      </c>
      <c r="C200" s="118" t="s">
        <v>521</v>
      </c>
      <c r="D200" s="118">
        <v>1</v>
      </c>
      <c r="E200" s="118" t="s">
        <v>28</v>
      </c>
      <c r="F200" s="118">
        <v>365</v>
      </c>
      <c r="G200" s="118" t="s">
        <v>952</v>
      </c>
      <c r="H200" s="118" t="s">
        <v>915</v>
      </c>
      <c r="I200" s="63">
        <v>0.41</v>
      </c>
    </row>
    <row r="201" spans="1:9" ht="12.75" customHeight="1" x14ac:dyDescent="0.2">
      <c r="A201" s="128" t="s">
        <v>303</v>
      </c>
      <c r="B201" s="128" t="s">
        <v>522</v>
      </c>
      <c r="C201" s="128" t="s">
        <v>523</v>
      </c>
      <c r="D201" s="128">
        <v>3</v>
      </c>
      <c r="E201" s="128"/>
      <c r="F201" s="128">
        <v>365</v>
      </c>
      <c r="G201" s="128">
        <v>0</v>
      </c>
      <c r="H201" s="128" t="s">
        <v>915</v>
      </c>
      <c r="I201" s="64">
        <v>0.7</v>
      </c>
    </row>
    <row r="202" spans="1:9" ht="12.75" customHeight="1" x14ac:dyDescent="0.2">
      <c r="A202" s="24"/>
      <c r="B202" s="53">
        <f>COUNTA(B87:B201)</f>
        <v>115</v>
      </c>
      <c r="C202" s="17"/>
      <c r="D202" s="67"/>
      <c r="E202" s="21">
        <f>COUNTIF(E87:E201, "Yes")</f>
        <v>22</v>
      </c>
      <c r="F202" s="17"/>
      <c r="G202" s="17"/>
      <c r="H202" s="17"/>
      <c r="I202" s="107">
        <f>SUM(I87:I201)</f>
        <v>108.57999999999993</v>
      </c>
    </row>
    <row r="203" spans="1:9" ht="12.75" customHeight="1" x14ac:dyDescent="0.2">
      <c r="A203" s="24"/>
      <c r="B203" s="47"/>
      <c r="C203" s="24"/>
      <c r="D203" s="47"/>
      <c r="E203" s="47"/>
      <c r="F203" s="24"/>
      <c r="G203" s="24"/>
      <c r="H203" s="24"/>
    </row>
    <row r="204" spans="1:9" ht="12.75" customHeight="1" x14ac:dyDescent="0.2">
      <c r="A204" s="118" t="s">
        <v>524</v>
      </c>
      <c r="B204" s="118" t="s">
        <v>525</v>
      </c>
      <c r="C204" s="118" t="s">
        <v>526</v>
      </c>
      <c r="D204" s="118">
        <v>3</v>
      </c>
      <c r="E204" s="118"/>
      <c r="F204" s="118">
        <v>365</v>
      </c>
      <c r="G204" s="118">
        <v>0</v>
      </c>
      <c r="H204" s="118" t="s">
        <v>915</v>
      </c>
      <c r="I204" s="63">
        <v>1.1200000000000001</v>
      </c>
    </row>
    <row r="205" spans="1:9" ht="12.75" customHeight="1" x14ac:dyDescent="0.2">
      <c r="A205" s="118" t="s">
        <v>524</v>
      </c>
      <c r="B205" s="118" t="s">
        <v>527</v>
      </c>
      <c r="C205" s="118" t="s">
        <v>528</v>
      </c>
      <c r="D205" s="118">
        <v>3</v>
      </c>
      <c r="E205" s="118"/>
      <c r="F205" s="118">
        <v>365</v>
      </c>
      <c r="G205" s="118">
        <v>0</v>
      </c>
      <c r="H205" s="118" t="s">
        <v>915</v>
      </c>
      <c r="I205" s="63">
        <v>1.19</v>
      </c>
    </row>
    <row r="206" spans="1:9" ht="12.75" customHeight="1" x14ac:dyDescent="0.2">
      <c r="A206" s="118" t="s">
        <v>524</v>
      </c>
      <c r="B206" s="118" t="s">
        <v>529</v>
      </c>
      <c r="C206" s="118" t="s">
        <v>530</v>
      </c>
      <c r="D206" s="118">
        <v>2</v>
      </c>
      <c r="E206" s="118" t="s">
        <v>28</v>
      </c>
      <c r="F206" s="118">
        <v>365</v>
      </c>
      <c r="G206" s="118">
        <v>0.5</v>
      </c>
      <c r="H206" s="118" t="s">
        <v>915</v>
      </c>
      <c r="I206" s="63">
        <v>0.28999999999999998</v>
      </c>
    </row>
    <row r="207" spans="1:9" ht="12.75" customHeight="1" x14ac:dyDescent="0.2">
      <c r="A207" s="118" t="s">
        <v>524</v>
      </c>
      <c r="B207" s="118" t="s">
        <v>531</v>
      </c>
      <c r="C207" s="118" t="s">
        <v>532</v>
      </c>
      <c r="D207" s="118">
        <v>2</v>
      </c>
      <c r="E207" s="118" t="s">
        <v>28</v>
      </c>
      <c r="F207" s="118">
        <v>365</v>
      </c>
      <c r="G207" s="118">
        <v>0.5</v>
      </c>
      <c r="H207" s="118" t="s">
        <v>915</v>
      </c>
      <c r="I207" s="63">
        <v>2.87</v>
      </c>
    </row>
    <row r="208" spans="1:9" ht="12.75" customHeight="1" x14ac:dyDescent="0.2">
      <c r="A208" s="118" t="s">
        <v>524</v>
      </c>
      <c r="B208" s="118" t="s">
        <v>533</v>
      </c>
      <c r="C208" s="118" t="s">
        <v>534</v>
      </c>
      <c r="D208" s="118">
        <v>3</v>
      </c>
      <c r="E208" s="118"/>
      <c r="F208" s="118">
        <v>365</v>
      </c>
      <c r="G208" s="118">
        <v>0</v>
      </c>
      <c r="H208" s="118" t="s">
        <v>915</v>
      </c>
      <c r="I208" s="63">
        <v>0.23</v>
      </c>
    </row>
    <row r="209" spans="1:9" ht="12.75" customHeight="1" x14ac:dyDescent="0.2">
      <c r="A209" s="118" t="s">
        <v>524</v>
      </c>
      <c r="B209" s="118" t="s">
        <v>535</v>
      </c>
      <c r="C209" s="118" t="s">
        <v>536</v>
      </c>
      <c r="D209" s="118">
        <v>2</v>
      </c>
      <c r="E209" s="118" t="s">
        <v>28</v>
      </c>
      <c r="F209" s="118">
        <v>365</v>
      </c>
      <c r="G209" s="118" t="s">
        <v>952</v>
      </c>
      <c r="H209" s="118" t="s">
        <v>915</v>
      </c>
      <c r="I209" s="63">
        <v>0.04</v>
      </c>
    </row>
    <row r="210" spans="1:9" ht="12.75" customHeight="1" x14ac:dyDescent="0.2">
      <c r="A210" s="118" t="s">
        <v>524</v>
      </c>
      <c r="B210" s="118" t="s">
        <v>537</v>
      </c>
      <c r="C210" s="118" t="s">
        <v>538</v>
      </c>
      <c r="D210" s="118">
        <v>3</v>
      </c>
      <c r="E210" s="118"/>
      <c r="F210" s="118">
        <v>365</v>
      </c>
      <c r="G210" s="118">
        <v>0</v>
      </c>
      <c r="H210" s="118" t="s">
        <v>915</v>
      </c>
      <c r="I210" s="63">
        <v>0.13</v>
      </c>
    </row>
    <row r="211" spans="1:9" ht="12.75" customHeight="1" x14ac:dyDescent="0.2">
      <c r="A211" s="118" t="s">
        <v>524</v>
      </c>
      <c r="B211" s="118" t="s">
        <v>539</v>
      </c>
      <c r="C211" s="118" t="s">
        <v>540</v>
      </c>
      <c r="D211" s="118">
        <v>2</v>
      </c>
      <c r="E211" s="118" t="s">
        <v>28</v>
      </c>
      <c r="F211" s="118">
        <v>365</v>
      </c>
      <c r="G211" s="118">
        <v>0.5</v>
      </c>
      <c r="H211" s="118" t="s">
        <v>915</v>
      </c>
      <c r="I211" s="63">
        <v>0.05</v>
      </c>
    </row>
    <row r="212" spans="1:9" ht="12.75" customHeight="1" x14ac:dyDescent="0.2">
      <c r="A212" s="118" t="s">
        <v>524</v>
      </c>
      <c r="B212" s="118" t="s">
        <v>541</v>
      </c>
      <c r="C212" s="118" t="s">
        <v>542</v>
      </c>
      <c r="D212" s="118">
        <v>3</v>
      </c>
      <c r="E212" s="118"/>
      <c r="F212" s="118">
        <v>365</v>
      </c>
      <c r="G212" s="118">
        <v>0</v>
      </c>
      <c r="H212" s="118" t="s">
        <v>915</v>
      </c>
      <c r="I212" s="63">
        <v>0.25</v>
      </c>
    </row>
    <row r="213" spans="1:9" ht="12.75" customHeight="1" x14ac:dyDescent="0.2">
      <c r="A213" s="161" t="s">
        <v>524</v>
      </c>
      <c r="B213" s="161" t="s">
        <v>543</v>
      </c>
      <c r="C213" s="161" t="s">
        <v>544</v>
      </c>
      <c r="D213" s="118">
        <v>3</v>
      </c>
      <c r="E213" s="161"/>
      <c r="F213" s="161">
        <v>365</v>
      </c>
      <c r="G213" s="161">
        <v>0</v>
      </c>
      <c r="H213" s="161" t="s">
        <v>915</v>
      </c>
      <c r="I213" s="63">
        <v>0.68</v>
      </c>
    </row>
    <row r="214" spans="1:9" ht="12.75" customHeight="1" x14ac:dyDescent="0.2">
      <c r="A214" s="118" t="s">
        <v>524</v>
      </c>
      <c r="B214" s="118" t="s">
        <v>545</v>
      </c>
      <c r="C214" s="118" t="s">
        <v>546</v>
      </c>
      <c r="D214" s="118">
        <v>3</v>
      </c>
      <c r="E214" s="118"/>
      <c r="F214" s="118">
        <v>365</v>
      </c>
      <c r="G214" s="118">
        <v>0</v>
      </c>
      <c r="H214" s="118" t="s">
        <v>915</v>
      </c>
      <c r="I214" s="63">
        <v>7.0000000000000007E-2</v>
      </c>
    </row>
    <row r="215" spans="1:9" ht="12.75" customHeight="1" x14ac:dyDescent="0.2">
      <c r="A215" s="118" t="s">
        <v>524</v>
      </c>
      <c r="B215" s="118" t="s">
        <v>547</v>
      </c>
      <c r="C215" s="118" t="s">
        <v>548</v>
      </c>
      <c r="D215" s="118">
        <v>2</v>
      </c>
      <c r="E215" s="118" t="s">
        <v>28</v>
      </c>
      <c r="F215" s="118">
        <v>365</v>
      </c>
      <c r="G215" s="118">
        <v>0.5</v>
      </c>
      <c r="H215" s="118" t="s">
        <v>915</v>
      </c>
      <c r="I215" s="63">
        <v>0.28999999999999998</v>
      </c>
    </row>
    <row r="216" spans="1:9" ht="12.75" customHeight="1" x14ac:dyDescent="0.2">
      <c r="A216" s="118" t="s">
        <v>524</v>
      </c>
      <c r="B216" s="118" t="s">
        <v>549</v>
      </c>
      <c r="C216" s="118" t="s">
        <v>550</v>
      </c>
      <c r="D216" s="118">
        <v>1</v>
      </c>
      <c r="E216" s="118" t="s">
        <v>28</v>
      </c>
      <c r="F216" s="118">
        <v>365</v>
      </c>
      <c r="G216" s="118">
        <v>2</v>
      </c>
      <c r="H216" s="118" t="s">
        <v>915</v>
      </c>
      <c r="I216" s="63">
        <v>0.67</v>
      </c>
    </row>
    <row r="217" spans="1:9" ht="12.75" customHeight="1" x14ac:dyDescent="0.2">
      <c r="A217" s="118" t="s">
        <v>524</v>
      </c>
      <c r="B217" s="118" t="s">
        <v>551</v>
      </c>
      <c r="C217" s="118" t="s">
        <v>552</v>
      </c>
      <c r="D217" s="118">
        <v>3</v>
      </c>
      <c r="E217" s="118"/>
      <c r="F217" s="118">
        <v>365</v>
      </c>
      <c r="G217" s="118">
        <v>0</v>
      </c>
      <c r="H217" s="118" t="s">
        <v>915</v>
      </c>
      <c r="I217" s="63">
        <v>0.28999999999999998</v>
      </c>
    </row>
    <row r="218" spans="1:9" ht="12.75" customHeight="1" x14ac:dyDescent="0.2">
      <c r="A218" s="118" t="s">
        <v>524</v>
      </c>
      <c r="B218" s="118" t="s">
        <v>553</v>
      </c>
      <c r="C218" s="118" t="s">
        <v>554</v>
      </c>
      <c r="D218" s="118">
        <v>3</v>
      </c>
      <c r="E218" s="118"/>
      <c r="F218" s="118">
        <v>365</v>
      </c>
      <c r="G218" s="118">
        <v>0</v>
      </c>
      <c r="H218" s="118" t="s">
        <v>915</v>
      </c>
      <c r="I218" s="63">
        <v>0.09</v>
      </c>
    </row>
    <row r="219" spans="1:9" ht="12.75" customHeight="1" x14ac:dyDescent="0.2">
      <c r="A219" s="118" t="s">
        <v>524</v>
      </c>
      <c r="B219" s="118" t="s">
        <v>555</v>
      </c>
      <c r="C219" s="118" t="s">
        <v>556</v>
      </c>
      <c r="D219" s="118">
        <v>3</v>
      </c>
      <c r="E219" s="118"/>
      <c r="F219" s="118">
        <v>365</v>
      </c>
      <c r="G219" s="118">
        <v>0</v>
      </c>
      <c r="H219" s="118" t="s">
        <v>915</v>
      </c>
      <c r="I219" s="63">
        <v>0.43</v>
      </c>
    </row>
    <row r="220" spans="1:9" ht="12.75" customHeight="1" x14ac:dyDescent="0.2">
      <c r="A220" s="118" t="s">
        <v>524</v>
      </c>
      <c r="B220" s="118" t="s">
        <v>557</v>
      </c>
      <c r="C220" s="118" t="s">
        <v>558</v>
      </c>
      <c r="D220" s="118">
        <v>1</v>
      </c>
      <c r="E220" s="118" t="s">
        <v>28</v>
      </c>
      <c r="F220" s="118">
        <v>365</v>
      </c>
      <c r="G220" s="118">
        <v>2</v>
      </c>
      <c r="H220" s="118" t="s">
        <v>915</v>
      </c>
      <c r="I220" s="63">
        <v>0.26</v>
      </c>
    </row>
    <row r="221" spans="1:9" ht="12.75" customHeight="1" x14ac:dyDescent="0.2">
      <c r="A221" s="118" t="s">
        <v>524</v>
      </c>
      <c r="B221" s="118" t="s">
        <v>559</v>
      </c>
      <c r="C221" s="118" t="s">
        <v>560</v>
      </c>
      <c r="D221" s="118">
        <v>2</v>
      </c>
      <c r="E221" s="118" t="s">
        <v>28</v>
      </c>
      <c r="F221" s="118">
        <v>365</v>
      </c>
      <c r="G221" s="118">
        <v>0.5</v>
      </c>
      <c r="H221" s="118" t="s">
        <v>915</v>
      </c>
      <c r="I221" s="63">
        <v>0.3</v>
      </c>
    </row>
    <row r="222" spans="1:9" ht="12.75" customHeight="1" x14ac:dyDescent="0.2">
      <c r="A222" s="118" t="s">
        <v>524</v>
      </c>
      <c r="B222" s="118" t="s">
        <v>561</v>
      </c>
      <c r="C222" s="118" t="s">
        <v>562</v>
      </c>
      <c r="D222" s="118">
        <v>2</v>
      </c>
      <c r="E222" s="118" t="s">
        <v>28</v>
      </c>
      <c r="F222" s="118">
        <v>365</v>
      </c>
      <c r="G222" s="118">
        <v>0.5</v>
      </c>
      <c r="H222" s="118" t="s">
        <v>915</v>
      </c>
      <c r="I222" s="63">
        <v>0.93</v>
      </c>
    </row>
    <row r="223" spans="1:9" ht="12.75" customHeight="1" x14ac:dyDescent="0.2">
      <c r="A223" s="118" t="s">
        <v>524</v>
      </c>
      <c r="B223" s="118" t="s">
        <v>563</v>
      </c>
      <c r="C223" s="118" t="s">
        <v>564</v>
      </c>
      <c r="D223" s="118">
        <v>3</v>
      </c>
      <c r="E223" s="118"/>
      <c r="F223" s="118">
        <v>365</v>
      </c>
      <c r="G223" s="118">
        <v>0</v>
      </c>
      <c r="H223" s="118" t="s">
        <v>915</v>
      </c>
      <c r="I223" s="63">
        <v>1.06</v>
      </c>
    </row>
    <row r="224" spans="1:9" ht="12.75" customHeight="1" x14ac:dyDescent="0.2">
      <c r="A224" s="118" t="s">
        <v>524</v>
      </c>
      <c r="B224" s="118" t="s">
        <v>565</v>
      </c>
      <c r="C224" s="118" t="s">
        <v>397</v>
      </c>
      <c r="D224" s="118">
        <v>3</v>
      </c>
      <c r="E224" s="118"/>
      <c r="F224" s="118">
        <v>365</v>
      </c>
      <c r="G224" s="118">
        <v>0</v>
      </c>
      <c r="H224" s="118" t="s">
        <v>915</v>
      </c>
      <c r="I224" s="63">
        <v>0.27</v>
      </c>
    </row>
    <row r="225" spans="1:9" ht="12.75" customHeight="1" x14ac:dyDescent="0.2">
      <c r="A225" s="118" t="s">
        <v>524</v>
      </c>
      <c r="B225" s="118" t="s">
        <v>568</v>
      </c>
      <c r="C225" s="118" t="s">
        <v>569</v>
      </c>
      <c r="D225" s="118">
        <v>2</v>
      </c>
      <c r="E225" s="118" t="s">
        <v>28</v>
      </c>
      <c r="F225" s="118">
        <v>365</v>
      </c>
      <c r="G225" s="118">
        <v>0.5</v>
      </c>
      <c r="H225" s="118" t="s">
        <v>915</v>
      </c>
      <c r="I225" s="63">
        <v>0.93</v>
      </c>
    </row>
    <row r="226" spans="1:9" ht="12.75" customHeight="1" x14ac:dyDescent="0.2">
      <c r="A226" s="118" t="s">
        <v>524</v>
      </c>
      <c r="B226" s="118" t="s">
        <v>566</v>
      </c>
      <c r="C226" s="118" t="s">
        <v>567</v>
      </c>
      <c r="D226" s="118">
        <v>2</v>
      </c>
      <c r="E226" s="118" t="s">
        <v>28</v>
      </c>
      <c r="F226" s="118">
        <v>365</v>
      </c>
      <c r="G226" s="118">
        <v>0.5</v>
      </c>
      <c r="H226" s="118" t="s">
        <v>915</v>
      </c>
      <c r="I226" s="63">
        <v>1.21</v>
      </c>
    </row>
    <row r="227" spans="1:9" ht="12.75" customHeight="1" x14ac:dyDescent="0.2">
      <c r="A227" s="118" t="s">
        <v>524</v>
      </c>
      <c r="B227" s="118" t="s">
        <v>570</v>
      </c>
      <c r="C227" s="118" t="s">
        <v>571</v>
      </c>
      <c r="D227" s="118">
        <v>2</v>
      </c>
      <c r="E227" s="118" t="s">
        <v>28</v>
      </c>
      <c r="F227" s="118">
        <v>365</v>
      </c>
      <c r="G227" s="118">
        <v>0.5</v>
      </c>
      <c r="H227" s="118" t="s">
        <v>915</v>
      </c>
      <c r="I227" s="63">
        <v>3.47</v>
      </c>
    </row>
    <row r="228" spans="1:9" ht="12.75" customHeight="1" x14ac:dyDescent="0.2">
      <c r="A228" s="118" t="s">
        <v>524</v>
      </c>
      <c r="B228" s="118" t="s">
        <v>572</v>
      </c>
      <c r="C228" s="118" t="s">
        <v>573</v>
      </c>
      <c r="D228" s="118">
        <v>3</v>
      </c>
      <c r="E228" s="118"/>
      <c r="F228" s="118">
        <v>365</v>
      </c>
      <c r="G228" s="118">
        <v>0</v>
      </c>
      <c r="H228" s="118" t="s">
        <v>915</v>
      </c>
      <c r="I228" s="63">
        <v>1.4</v>
      </c>
    </row>
    <row r="229" spans="1:9" ht="12.75" customHeight="1" x14ac:dyDescent="0.2">
      <c r="A229" s="118" t="s">
        <v>524</v>
      </c>
      <c r="B229" s="118" t="s">
        <v>574</v>
      </c>
      <c r="C229" s="118" t="s">
        <v>575</v>
      </c>
      <c r="D229" s="118">
        <v>3</v>
      </c>
      <c r="E229" s="118"/>
      <c r="F229" s="118">
        <v>365</v>
      </c>
      <c r="G229" s="118">
        <v>0</v>
      </c>
      <c r="H229" s="118" t="s">
        <v>915</v>
      </c>
      <c r="I229" s="63">
        <v>0.96</v>
      </c>
    </row>
    <row r="230" spans="1:9" ht="12.75" customHeight="1" x14ac:dyDescent="0.2">
      <c r="A230" s="118" t="s">
        <v>524</v>
      </c>
      <c r="B230" s="118" t="s">
        <v>576</v>
      </c>
      <c r="C230" s="118" t="s">
        <v>577</v>
      </c>
      <c r="D230" s="118">
        <v>3</v>
      </c>
      <c r="E230" s="118"/>
      <c r="F230" s="118">
        <v>365</v>
      </c>
      <c r="G230" s="118">
        <v>0</v>
      </c>
      <c r="H230" s="118" t="s">
        <v>915</v>
      </c>
      <c r="I230" s="63">
        <v>1.01</v>
      </c>
    </row>
    <row r="231" spans="1:9" ht="12.75" customHeight="1" x14ac:dyDescent="0.2">
      <c r="A231" s="118" t="s">
        <v>524</v>
      </c>
      <c r="B231" s="118" t="s">
        <v>578</v>
      </c>
      <c r="C231" s="118" t="s">
        <v>579</v>
      </c>
      <c r="D231" s="118">
        <v>3</v>
      </c>
      <c r="E231" s="118"/>
      <c r="F231" s="118">
        <v>365</v>
      </c>
      <c r="G231" s="118">
        <v>0</v>
      </c>
      <c r="H231" s="118" t="s">
        <v>915</v>
      </c>
      <c r="I231" s="63">
        <v>2.0299999999999998</v>
      </c>
    </row>
    <row r="232" spans="1:9" ht="12.75" customHeight="1" x14ac:dyDescent="0.2">
      <c r="A232" s="118" t="s">
        <v>524</v>
      </c>
      <c r="B232" s="118" t="s">
        <v>580</v>
      </c>
      <c r="C232" s="118" t="s">
        <v>581</v>
      </c>
      <c r="D232" s="118">
        <v>2</v>
      </c>
      <c r="E232" s="118" t="s">
        <v>28</v>
      </c>
      <c r="F232" s="118">
        <v>365</v>
      </c>
      <c r="G232" s="118" t="s">
        <v>952</v>
      </c>
      <c r="H232" s="118" t="s">
        <v>915</v>
      </c>
      <c r="I232" s="63">
        <v>0.01</v>
      </c>
    </row>
    <row r="233" spans="1:9" ht="12.75" customHeight="1" x14ac:dyDescent="0.2">
      <c r="A233" s="118" t="s">
        <v>524</v>
      </c>
      <c r="B233" s="118" t="s">
        <v>582</v>
      </c>
      <c r="C233" s="118" t="s">
        <v>583</v>
      </c>
      <c r="D233" s="118">
        <v>3</v>
      </c>
      <c r="E233" s="118"/>
      <c r="F233" s="118">
        <v>365</v>
      </c>
      <c r="G233" s="118">
        <v>0</v>
      </c>
      <c r="H233" s="118" t="s">
        <v>915</v>
      </c>
      <c r="I233" s="63">
        <v>0.09</v>
      </c>
    </row>
    <row r="234" spans="1:9" ht="12.75" customHeight="1" x14ac:dyDescent="0.2">
      <c r="A234" s="118" t="s">
        <v>524</v>
      </c>
      <c r="B234" s="118" t="s">
        <v>584</v>
      </c>
      <c r="C234" s="118" t="s">
        <v>585</v>
      </c>
      <c r="D234" s="118">
        <v>3</v>
      </c>
      <c r="E234" s="118"/>
      <c r="F234" s="118">
        <v>365</v>
      </c>
      <c r="G234" s="118">
        <v>0</v>
      </c>
      <c r="H234" s="118" t="s">
        <v>915</v>
      </c>
      <c r="I234" s="63">
        <v>0.47</v>
      </c>
    </row>
    <row r="235" spans="1:9" ht="12.75" customHeight="1" x14ac:dyDescent="0.2">
      <c r="A235" s="118" t="s">
        <v>524</v>
      </c>
      <c r="B235" s="118" t="s">
        <v>586</v>
      </c>
      <c r="C235" s="118" t="s">
        <v>587</v>
      </c>
      <c r="D235" s="118">
        <v>3</v>
      </c>
      <c r="E235" s="118"/>
      <c r="F235" s="118">
        <v>365</v>
      </c>
      <c r="G235" s="118">
        <v>0</v>
      </c>
      <c r="H235" s="118" t="s">
        <v>915</v>
      </c>
      <c r="I235" s="63">
        <v>0.17</v>
      </c>
    </row>
    <row r="236" spans="1:9" ht="12.75" customHeight="1" x14ac:dyDescent="0.2">
      <c r="A236" s="118" t="s">
        <v>524</v>
      </c>
      <c r="B236" s="118" t="s">
        <v>588</v>
      </c>
      <c r="C236" s="118" t="s">
        <v>589</v>
      </c>
      <c r="D236" s="118">
        <v>3</v>
      </c>
      <c r="E236" s="118"/>
      <c r="F236" s="118">
        <v>365</v>
      </c>
      <c r="G236" s="118">
        <v>0</v>
      </c>
      <c r="H236" s="118" t="s">
        <v>915</v>
      </c>
      <c r="I236" s="63">
        <v>0.06</v>
      </c>
    </row>
    <row r="237" spans="1:9" ht="12.75" customHeight="1" x14ac:dyDescent="0.2">
      <c r="A237" s="118" t="s">
        <v>524</v>
      </c>
      <c r="B237" s="118" t="s">
        <v>590</v>
      </c>
      <c r="C237" s="118" t="s">
        <v>591</v>
      </c>
      <c r="D237" s="118">
        <v>3</v>
      </c>
      <c r="E237" s="118"/>
      <c r="F237" s="118">
        <v>365</v>
      </c>
      <c r="G237" s="118">
        <v>0</v>
      </c>
      <c r="H237" s="118" t="s">
        <v>915</v>
      </c>
      <c r="I237" s="63">
        <v>0.99</v>
      </c>
    </row>
    <row r="238" spans="1:9" ht="12.75" customHeight="1" x14ac:dyDescent="0.2">
      <c r="A238" s="118" t="s">
        <v>524</v>
      </c>
      <c r="B238" s="118" t="s">
        <v>592</v>
      </c>
      <c r="C238" s="118" t="s">
        <v>593</v>
      </c>
      <c r="D238" s="118">
        <v>1</v>
      </c>
      <c r="E238" s="118" t="s">
        <v>28</v>
      </c>
      <c r="F238" s="118">
        <v>365</v>
      </c>
      <c r="G238" s="118">
        <v>2</v>
      </c>
      <c r="H238" s="118" t="s">
        <v>915</v>
      </c>
      <c r="I238" s="63">
        <v>0.78</v>
      </c>
    </row>
    <row r="239" spans="1:9" ht="12.75" customHeight="1" x14ac:dyDescent="0.2">
      <c r="A239" s="118" t="s">
        <v>524</v>
      </c>
      <c r="B239" s="118" t="s">
        <v>594</v>
      </c>
      <c r="C239" s="118" t="s">
        <v>595</v>
      </c>
      <c r="D239" s="118">
        <v>3</v>
      </c>
      <c r="E239" s="118"/>
      <c r="F239" s="118">
        <v>365</v>
      </c>
      <c r="G239" s="118">
        <v>0</v>
      </c>
      <c r="H239" s="118" t="s">
        <v>915</v>
      </c>
      <c r="I239" s="63">
        <v>0.44</v>
      </c>
    </row>
    <row r="240" spans="1:9" ht="12.75" customHeight="1" x14ac:dyDescent="0.2">
      <c r="A240" s="118" t="s">
        <v>524</v>
      </c>
      <c r="B240" s="118" t="s">
        <v>596</v>
      </c>
      <c r="C240" s="118" t="s">
        <v>597</v>
      </c>
      <c r="D240" s="118">
        <v>3</v>
      </c>
      <c r="E240" s="118"/>
      <c r="F240" s="118">
        <v>365</v>
      </c>
      <c r="G240" s="118">
        <v>0</v>
      </c>
      <c r="H240" s="118" t="s">
        <v>915</v>
      </c>
      <c r="I240" s="63">
        <v>15.85</v>
      </c>
    </row>
    <row r="241" spans="1:9" ht="12.75" customHeight="1" x14ac:dyDescent="0.2">
      <c r="A241" s="118" t="s">
        <v>524</v>
      </c>
      <c r="B241" s="118" t="s">
        <v>598</v>
      </c>
      <c r="C241" s="118" t="s">
        <v>599</v>
      </c>
      <c r="D241" s="118">
        <v>3</v>
      </c>
      <c r="E241" s="118"/>
      <c r="F241" s="118">
        <v>365</v>
      </c>
      <c r="G241" s="118">
        <v>0</v>
      </c>
      <c r="H241" s="118" t="s">
        <v>915</v>
      </c>
      <c r="I241" s="63">
        <v>0.19</v>
      </c>
    </row>
    <row r="242" spans="1:9" ht="12.75" customHeight="1" x14ac:dyDescent="0.2">
      <c r="A242" s="118" t="s">
        <v>524</v>
      </c>
      <c r="B242" s="118" t="s">
        <v>600</v>
      </c>
      <c r="C242" s="118" t="s">
        <v>601</v>
      </c>
      <c r="D242" s="118">
        <v>3</v>
      </c>
      <c r="E242" s="118"/>
      <c r="F242" s="118">
        <v>365</v>
      </c>
      <c r="G242" s="118">
        <v>0</v>
      </c>
      <c r="H242" s="118" t="s">
        <v>915</v>
      </c>
      <c r="I242" s="63">
        <v>0.55000000000000004</v>
      </c>
    </row>
    <row r="243" spans="1:9" ht="12.75" customHeight="1" x14ac:dyDescent="0.2">
      <c r="A243" s="118" t="s">
        <v>524</v>
      </c>
      <c r="B243" s="118" t="s">
        <v>602</v>
      </c>
      <c r="C243" s="118" t="s">
        <v>603</v>
      </c>
      <c r="D243" s="118">
        <v>2</v>
      </c>
      <c r="E243" s="118" t="s">
        <v>28</v>
      </c>
      <c r="F243" s="118">
        <v>365</v>
      </c>
      <c r="G243" s="118" t="s">
        <v>952</v>
      </c>
      <c r="H243" s="118" t="s">
        <v>915</v>
      </c>
      <c r="I243" s="63">
        <v>8.35</v>
      </c>
    </row>
    <row r="244" spans="1:9" ht="12.75" customHeight="1" x14ac:dyDescent="0.2">
      <c r="A244" s="118" t="s">
        <v>524</v>
      </c>
      <c r="B244" s="118" t="s">
        <v>604</v>
      </c>
      <c r="C244" s="118" t="s">
        <v>605</v>
      </c>
      <c r="D244" s="118">
        <v>3</v>
      </c>
      <c r="E244" s="118"/>
      <c r="F244" s="118">
        <v>365</v>
      </c>
      <c r="G244" s="118">
        <v>0</v>
      </c>
      <c r="H244" s="118" t="s">
        <v>915</v>
      </c>
      <c r="I244" s="63">
        <v>1.59</v>
      </c>
    </row>
    <row r="245" spans="1:9" ht="12.75" customHeight="1" x14ac:dyDescent="0.2">
      <c r="A245" s="118" t="s">
        <v>524</v>
      </c>
      <c r="B245" s="118" t="s">
        <v>606</v>
      </c>
      <c r="C245" s="118" t="s">
        <v>607</v>
      </c>
      <c r="D245" s="118">
        <v>3</v>
      </c>
      <c r="E245" s="118"/>
      <c r="F245" s="118">
        <v>365</v>
      </c>
      <c r="G245" s="118">
        <v>0</v>
      </c>
      <c r="H245" s="118" t="s">
        <v>915</v>
      </c>
      <c r="I245" s="63">
        <v>0.7</v>
      </c>
    </row>
    <row r="246" spans="1:9" ht="12.75" customHeight="1" x14ac:dyDescent="0.2">
      <c r="A246" s="118" t="s">
        <v>524</v>
      </c>
      <c r="B246" s="118" t="s">
        <v>608</v>
      </c>
      <c r="C246" s="118" t="s">
        <v>609</v>
      </c>
      <c r="D246" s="118">
        <v>3</v>
      </c>
      <c r="E246" s="118"/>
      <c r="F246" s="118">
        <v>365</v>
      </c>
      <c r="G246" s="118">
        <v>0</v>
      </c>
      <c r="H246" s="118" t="s">
        <v>915</v>
      </c>
      <c r="I246" s="63">
        <v>0.19</v>
      </c>
    </row>
    <row r="247" spans="1:9" ht="12.75" customHeight="1" x14ac:dyDescent="0.2">
      <c r="A247" s="118" t="s">
        <v>524</v>
      </c>
      <c r="B247" s="118" t="s">
        <v>610</v>
      </c>
      <c r="C247" s="118" t="s">
        <v>611</v>
      </c>
      <c r="D247" s="118">
        <v>3</v>
      </c>
      <c r="E247" s="118"/>
      <c r="F247" s="118">
        <v>365</v>
      </c>
      <c r="G247" s="118">
        <v>0</v>
      </c>
      <c r="H247" s="118" t="s">
        <v>915</v>
      </c>
      <c r="I247" s="63">
        <v>0.46</v>
      </c>
    </row>
    <row r="248" spans="1:9" ht="12.75" customHeight="1" x14ac:dyDescent="0.2">
      <c r="A248" s="118" t="s">
        <v>524</v>
      </c>
      <c r="B248" s="118" t="s">
        <v>612</v>
      </c>
      <c r="C248" s="118" t="s">
        <v>613</v>
      </c>
      <c r="D248" s="118">
        <v>1</v>
      </c>
      <c r="E248" s="118" t="s">
        <v>28</v>
      </c>
      <c r="F248" s="118">
        <v>365</v>
      </c>
      <c r="G248" s="118">
        <v>2</v>
      </c>
      <c r="H248" s="118" t="s">
        <v>915</v>
      </c>
      <c r="I248" s="63">
        <v>0.1</v>
      </c>
    </row>
    <row r="249" spans="1:9" ht="12.75" customHeight="1" x14ac:dyDescent="0.2">
      <c r="A249" s="118" t="s">
        <v>524</v>
      </c>
      <c r="B249" s="118" t="s">
        <v>614</v>
      </c>
      <c r="C249" s="118" t="s">
        <v>615</v>
      </c>
      <c r="D249" s="118">
        <v>2</v>
      </c>
      <c r="E249" s="118" t="s">
        <v>28</v>
      </c>
      <c r="F249" s="118">
        <v>365</v>
      </c>
      <c r="G249" s="118" t="s">
        <v>952</v>
      </c>
      <c r="H249" s="118" t="s">
        <v>915</v>
      </c>
      <c r="I249" s="63">
        <v>2.35</v>
      </c>
    </row>
    <row r="250" spans="1:9" ht="12.75" customHeight="1" x14ac:dyDescent="0.2">
      <c r="A250" s="118" t="s">
        <v>524</v>
      </c>
      <c r="B250" s="118" t="s">
        <v>616</v>
      </c>
      <c r="C250" s="118" t="s">
        <v>617</v>
      </c>
      <c r="D250" s="118">
        <v>3</v>
      </c>
      <c r="E250" s="118"/>
      <c r="F250" s="118">
        <v>365</v>
      </c>
      <c r="G250" s="118">
        <v>0</v>
      </c>
      <c r="H250" s="118" t="s">
        <v>915</v>
      </c>
      <c r="I250" s="63">
        <v>0.19</v>
      </c>
    </row>
    <row r="251" spans="1:9" ht="12.75" customHeight="1" x14ac:dyDescent="0.2">
      <c r="A251" s="118" t="s">
        <v>524</v>
      </c>
      <c r="B251" s="118" t="s">
        <v>618</v>
      </c>
      <c r="C251" s="118" t="s">
        <v>619</v>
      </c>
      <c r="D251" s="118">
        <v>3</v>
      </c>
      <c r="E251" s="118"/>
      <c r="F251" s="118">
        <v>365</v>
      </c>
      <c r="G251" s="118">
        <v>0</v>
      </c>
      <c r="H251" s="118" t="s">
        <v>915</v>
      </c>
      <c r="I251" s="63">
        <v>0.57999999999999996</v>
      </c>
    </row>
    <row r="252" spans="1:9" ht="12.75" customHeight="1" x14ac:dyDescent="0.2">
      <c r="A252" s="118" t="s">
        <v>524</v>
      </c>
      <c r="B252" s="118" t="s">
        <v>620</v>
      </c>
      <c r="C252" s="118" t="s">
        <v>621</v>
      </c>
      <c r="D252" s="118">
        <v>3</v>
      </c>
      <c r="E252" s="118"/>
      <c r="F252" s="118">
        <v>365</v>
      </c>
      <c r="G252" s="118">
        <v>0</v>
      </c>
      <c r="H252" s="118" t="s">
        <v>915</v>
      </c>
      <c r="I252" s="63">
        <v>2.72</v>
      </c>
    </row>
    <row r="253" spans="1:9" ht="12.75" customHeight="1" x14ac:dyDescent="0.2">
      <c r="A253" s="118" t="s">
        <v>524</v>
      </c>
      <c r="B253" s="118" t="s">
        <v>622</v>
      </c>
      <c r="C253" s="118" t="s">
        <v>623</v>
      </c>
      <c r="D253" s="118">
        <v>1</v>
      </c>
      <c r="E253" s="118" t="s">
        <v>28</v>
      </c>
      <c r="F253" s="118">
        <v>365</v>
      </c>
      <c r="G253" s="118">
        <v>2</v>
      </c>
      <c r="H253" s="118" t="s">
        <v>915</v>
      </c>
      <c r="I253" s="63">
        <v>0.39</v>
      </c>
    </row>
    <row r="254" spans="1:9" ht="12.75" customHeight="1" x14ac:dyDescent="0.2">
      <c r="A254" s="118" t="s">
        <v>524</v>
      </c>
      <c r="B254" s="118" t="s">
        <v>624</v>
      </c>
      <c r="C254" s="118" t="s">
        <v>625</v>
      </c>
      <c r="D254" s="118">
        <v>2</v>
      </c>
      <c r="E254" s="118" t="s">
        <v>28</v>
      </c>
      <c r="F254" s="118">
        <v>365</v>
      </c>
      <c r="G254" s="118" t="s">
        <v>952</v>
      </c>
      <c r="H254" s="118" t="s">
        <v>915</v>
      </c>
      <c r="I254" s="63">
        <v>0.28000000000000003</v>
      </c>
    </row>
    <row r="255" spans="1:9" ht="12.75" customHeight="1" x14ac:dyDescent="0.2">
      <c r="A255" s="118" t="s">
        <v>524</v>
      </c>
      <c r="B255" s="118" t="s">
        <v>626</v>
      </c>
      <c r="C255" s="118" t="s">
        <v>627</v>
      </c>
      <c r="D255" s="118">
        <v>2</v>
      </c>
      <c r="E255" s="118" t="s">
        <v>28</v>
      </c>
      <c r="F255" s="118">
        <v>365</v>
      </c>
      <c r="G255" s="118">
        <v>0.5</v>
      </c>
      <c r="H255" s="118" t="s">
        <v>915</v>
      </c>
      <c r="I255" s="63">
        <v>0.28999999999999998</v>
      </c>
    </row>
    <row r="256" spans="1:9" ht="12.75" customHeight="1" x14ac:dyDescent="0.2">
      <c r="A256" s="118" t="s">
        <v>524</v>
      </c>
      <c r="B256" s="118" t="s">
        <v>628</v>
      </c>
      <c r="C256" s="118" t="s">
        <v>629</v>
      </c>
      <c r="D256" s="118">
        <v>3</v>
      </c>
      <c r="E256" s="118"/>
      <c r="F256" s="118">
        <v>365</v>
      </c>
      <c r="G256" s="118">
        <v>0</v>
      </c>
      <c r="H256" s="118" t="s">
        <v>915</v>
      </c>
      <c r="I256" s="63">
        <v>0.14000000000000001</v>
      </c>
    </row>
    <row r="257" spans="1:9" ht="12.75" customHeight="1" x14ac:dyDescent="0.2">
      <c r="A257" s="118" t="s">
        <v>524</v>
      </c>
      <c r="B257" s="118" t="s">
        <v>630</v>
      </c>
      <c r="C257" s="118" t="s">
        <v>631</v>
      </c>
      <c r="D257" s="118">
        <v>3</v>
      </c>
      <c r="E257" s="118"/>
      <c r="F257" s="118">
        <v>365</v>
      </c>
      <c r="G257" s="118">
        <v>0</v>
      </c>
      <c r="H257" s="118" t="s">
        <v>915</v>
      </c>
      <c r="I257" s="63">
        <v>0.52</v>
      </c>
    </row>
    <row r="258" spans="1:9" ht="12.75" customHeight="1" x14ac:dyDescent="0.2">
      <c r="A258" s="118" t="s">
        <v>524</v>
      </c>
      <c r="B258" s="118" t="s">
        <v>632</v>
      </c>
      <c r="C258" s="118" t="s">
        <v>633</v>
      </c>
      <c r="D258" s="118">
        <v>3</v>
      </c>
      <c r="E258" s="118"/>
      <c r="F258" s="118">
        <v>365</v>
      </c>
      <c r="G258" s="118">
        <v>0</v>
      </c>
      <c r="H258" s="118" t="s">
        <v>915</v>
      </c>
      <c r="I258" s="63">
        <v>0.14000000000000001</v>
      </c>
    </row>
    <row r="259" spans="1:9" ht="12.75" customHeight="1" x14ac:dyDescent="0.2">
      <c r="A259" s="118" t="s">
        <v>524</v>
      </c>
      <c r="B259" s="118" t="s">
        <v>638</v>
      </c>
      <c r="C259" s="118" t="s">
        <v>639</v>
      </c>
      <c r="D259" s="118">
        <v>3</v>
      </c>
      <c r="E259" s="118"/>
      <c r="F259" s="118">
        <v>365</v>
      </c>
      <c r="G259" s="118">
        <v>0</v>
      </c>
      <c r="H259" s="118" t="s">
        <v>915</v>
      </c>
      <c r="I259" s="63">
        <v>7.0000000000000007E-2</v>
      </c>
    </row>
    <row r="260" spans="1:9" ht="12.75" customHeight="1" x14ac:dyDescent="0.2">
      <c r="A260" s="118" t="s">
        <v>524</v>
      </c>
      <c r="B260" s="118" t="s">
        <v>640</v>
      </c>
      <c r="C260" s="118" t="s">
        <v>641</v>
      </c>
      <c r="D260" s="118">
        <v>3</v>
      </c>
      <c r="E260" s="118"/>
      <c r="F260" s="118">
        <v>365</v>
      </c>
      <c r="G260" s="118">
        <v>0</v>
      </c>
      <c r="H260" s="118" t="s">
        <v>915</v>
      </c>
      <c r="I260" s="63">
        <v>0.25</v>
      </c>
    </row>
    <row r="261" spans="1:9" ht="12.75" customHeight="1" x14ac:dyDescent="0.2">
      <c r="A261" s="118" t="s">
        <v>524</v>
      </c>
      <c r="B261" s="118" t="s">
        <v>642</v>
      </c>
      <c r="C261" s="118" t="s">
        <v>643</v>
      </c>
      <c r="D261" s="118">
        <v>3</v>
      </c>
      <c r="E261" s="118"/>
      <c r="F261" s="118">
        <v>365</v>
      </c>
      <c r="G261" s="118">
        <v>0</v>
      </c>
      <c r="H261" s="118" t="s">
        <v>915</v>
      </c>
      <c r="I261" s="63">
        <v>0.73</v>
      </c>
    </row>
    <row r="262" spans="1:9" ht="12.75" customHeight="1" x14ac:dyDescent="0.2">
      <c r="A262" s="118" t="s">
        <v>524</v>
      </c>
      <c r="B262" s="118" t="s">
        <v>644</v>
      </c>
      <c r="C262" s="118" t="s">
        <v>645</v>
      </c>
      <c r="D262" s="118">
        <v>3</v>
      </c>
      <c r="E262" s="118"/>
      <c r="F262" s="118">
        <v>365</v>
      </c>
      <c r="G262" s="118">
        <v>0</v>
      </c>
      <c r="H262" s="118" t="s">
        <v>915</v>
      </c>
      <c r="I262" s="63">
        <v>0.54</v>
      </c>
    </row>
    <row r="263" spans="1:9" ht="12.75" customHeight="1" x14ac:dyDescent="0.2">
      <c r="A263" s="118" t="s">
        <v>524</v>
      </c>
      <c r="B263" s="118" t="s">
        <v>646</v>
      </c>
      <c r="C263" s="118" t="s">
        <v>647</v>
      </c>
      <c r="D263" s="118">
        <v>2</v>
      </c>
      <c r="E263" s="118" t="s">
        <v>28</v>
      </c>
      <c r="F263" s="118">
        <v>365</v>
      </c>
      <c r="G263" s="118" t="s">
        <v>952</v>
      </c>
      <c r="H263" s="118" t="s">
        <v>915</v>
      </c>
      <c r="I263" s="63">
        <v>1.62</v>
      </c>
    </row>
    <row r="264" spans="1:9" ht="12.75" customHeight="1" x14ac:dyDescent="0.2">
      <c r="A264" s="118" t="s">
        <v>524</v>
      </c>
      <c r="B264" s="118" t="s">
        <v>648</v>
      </c>
      <c r="C264" s="118" t="s">
        <v>649</v>
      </c>
      <c r="D264" s="118">
        <v>3</v>
      </c>
      <c r="E264" s="118"/>
      <c r="F264" s="118">
        <v>365</v>
      </c>
      <c r="G264" s="118">
        <v>0</v>
      </c>
      <c r="H264" s="118" t="s">
        <v>915</v>
      </c>
      <c r="I264" s="63">
        <v>0.56000000000000005</v>
      </c>
    </row>
    <row r="265" spans="1:9" ht="12.75" customHeight="1" x14ac:dyDescent="0.2">
      <c r="A265" s="118" t="s">
        <v>524</v>
      </c>
      <c r="B265" s="118" t="s">
        <v>634</v>
      </c>
      <c r="C265" s="118" t="s">
        <v>635</v>
      </c>
      <c r="D265" s="118">
        <v>3</v>
      </c>
      <c r="E265" s="118"/>
      <c r="F265" s="118">
        <v>365</v>
      </c>
      <c r="G265" s="118">
        <v>0</v>
      </c>
      <c r="H265" s="118" t="s">
        <v>915</v>
      </c>
      <c r="I265" s="63">
        <v>0.11</v>
      </c>
    </row>
    <row r="266" spans="1:9" ht="12.75" customHeight="1" x14ac:dyDescent="0.2">
      <c r="A266" s="118" t="s">
        <v>524</v>
      </c>
      <c r="B266" s="118" t="s">
        <v>636</v>
      </c>
      <c r="C266" s="118" t="s">
        <v>637</v>
      </c>
      <c r="D266" s="118">
        <v>2</v>
      </c>
      <c r="E266" s="118" t="s">
        <v>28</v>
      </c>
      <c r="F266" s="118">
        <v>365</v>
      </c>
      <c r="G266" s="118">
        <v>0.5</v>
      </c>
      <c r="H266" s="118" t="s">
        <v>915</v>
      </c>
      <c r="I266" s="63">
        <v>0.87</v>
      </c>
    </row>
    <row r="267" spans="1:9" ht="12.75" customHeight="1" x14ac:dyDescent="0.2">
      <c r="A267" s="128" t="s">
        <v>524</v>
      </c>
      <c r="B267" s="128" t="s">
        <v>650</v>
      </c>
      <c r="C267" s="128" t="s">
        <v>651</v>
      </c>
      <c r="D267" s="128">
        <v>2</v>
      </c>
      <c r="E267" s="128" t="s">
        <v>28</v>
      </c>
      <c r="F267" s="128">
        <v>365</v>
      </c>
      <c r="G267" s="128">
        <v>0.5</v>
      </c>
      <c r="H267" s="128" t="s">
        <v>915</v>
      </c>
      <c r="I267" s="64">
        <v>0.4</v>
      </c>
    </row>
    <row r="268" spans="1:9" ht="12.75" customHeight="1" x14ac:dyDescent="0.2">
      <c r="A268" s="24"/>
      <c r="B268" s="17">
        <f>COUNTA(G204:G267)</f>
        <v>64</v>
      </c>
      <c r="C268" s="17"/>
      <c r="D268" s="67"/>
      <c r="E268" s="21">
        <f>COUNTIF(E204:E267, "Yes")</f>
        <v>23</v>
      </c>
      <c r="F268" s="24"/>
      <c r="G268" s="17"/>
      <c r="H268" s="17"/>
      <c r="I268" s="107">
        <f>SUM(I204:I267)</f>
        <v>66.260000000000019</v>
      </c>
    </row>
    <row r="269" spans="1:9" ht="12.75" customHeight="1" x14ac:dyDescent="0.2">
      <c r="A269" s="24"/>
      <c r="B269" s="53"/>
      <c r="C269" s="24"/>
      <c r="D269" s="48"/>
      <c r="E269" s="48"/>
      <c r="F269" s="24"/>
      <c r="G269" s="24"/>
      <c r="H269" s="24"/>
    </row>
    <row r="270" spans="1:9" ht="12.75" customHeight="1" x14ac:dyDescent="0.2">
      <c r="A270" s="118" t="s">
        <v>652</v>
      </c>
      <c r="B270" s="118" t="s">
        <v>653</v>
      </c>
      <c r="C270" s="118" t="s">
        <v>654</v>
      </c>
      <c r="D270" s="118">
        <v>3</v>
      </c>
      <c r="E270" s="118"/>
      <c r="F270" s="118">
        <v>365</v>
      </c>
      <c r="G270" s="118">
        <v>0</v>
      </c>
      <c r="H270" s="118" t="s">
        <v>915</v>
      </c>
      <c r="I270" s="63">
        <v>4.24</v>
      </c>
    </row>
    <row r="271" spans="1:9" ht="12.75" customHeight="1" x14ac:dyDescent="0.2">
      <c r="A271" s="118" t="s">
        <v>652</v>
      </c>
      <c r="B271" s="118" t="s">
        <v>655</v>
      </c>
      <c r="C271" s="118" t="s">
        <v>656</v>
      </c>
      <c r="D271" s="118">
        <v>3</v>
      </c>
      <c r="E271" s="118"/>
      <c r="F271" s="118">
        <v>365</v>
      </c>
      <c r="G271" s="118">
        <v>0</v>
      </c>
      <c r="H271" s="118" t="s">
        <v>915</v>
      </c>
      <c r="I271" s="63">
        <v>0.06</v>
      </c>
    </row>
    <row r="272" spans="1:9" ht="12.75" customHeight="1" x14ac:dyDescent="0.2">
      <c r="A272" s="118" t="s">
        <v>652</v>
      </c>
      <c r="B272" s="118" t="s">
        <v>657</v>
      </c>
      <c r="C272" s="118" t="s">
        <v>658</v>
      </c>
      <c r="D272" s="118">
        <v>3</v>
      </c>
      <c r="E272" s="118"/>
      <c r="F272" s="118">
        <v>365</v>
      </c>
      <c r="G272" s="118">
        <v>0</v>
      </c>
      <c r="H272" s="118" t="s">
        <v>915</v>
      </c>
      <c r="I272" s="63">
        <v>0.62</v>
      </c>
    </row>
    <row r="273" spans="1:9" ht="12.75" customHeight="1" x14ac:dyDescent="0.2">
      <c r="A273" s="118" t="s">
        <v>652</v>
      </c>
      <c r="B273" s="118" t="s">
        <v>659</v>
      </c>
      <c r="C273" s="118" t="s">
        <v>660</v>
      </c>
      <c r="D273" s="118">
        <v>3</v>
      </c>
      <c r="E273" s="118"/>
      <c r="F273" s="118">
        <v>365</v>
      </c>
      <c r="G273" s="118">
        <v>0</v>
      </c>
      <c r="H273" s="118" t="s">
        <v>915</v>
      </c>
      <c r="I273" s="63">
        <v>0.61</v>
      </c>
    </row>
    <row r="274" spans="1:9" ht="12.75" customHeight="1" x14ac:dyDescent="0.2">
      <c r="A274" s="118" t="s">
        <v>652</v>
      </c>
      <c r="B274" s="118" t="s">
        <v>661</v>
      </c>
      <c r="C274" s="118" t="s">
        <v>662</v>
      </c>
      <c r="D274" s="118">
        <v>3</v>
      </c>
      <c r="E274" s="118"/>
      <c r="F274" s="118">
        <v>365</v>
      </c>
      <c r="G274" s="118">
        <v>0</v>
      </c>
      <c r="H274" s="118" t="s">
        <v>915</v>
      </c>
      <c r="I274" s="63">
        <v>0.06</v>
      </c>
    </row>
    <row r="275" spans="1:9" ht="12.75" customHeight="1" x14ac:dyDescent="0.2">
      <c r="A275" s="118" t="s">
        <v>652</v>
      </c>
      <c r="B275" s="118" t="s">
        <v>663</v>
      </c>
      <c r="C275" s="118" t="s">
        <v>664</v>
      </c>
      <c r="D275" s="118">
        <v>3</v>
      </c>
      <c r="E275" s="118"/>
      <c r="F275" s="118">
        <v>365</v>
      </c>
      <c r="G275" s="118">
        <v>0</v>
      </c>
      <c r="H275" s="118" t="s">
        <v>915</v>
      </c>
      <c r="I275" s="63">
        <v>0.05</v>
      </c>
    </row>
    <row r="276" spans="1:9" ht="12.75" customHeight="1" x14ac:dyDescent="0.2">
      <c r="A276" s="118" t="s">
        <v>652</v>
      </c>
      <c r="B276" s="118" t="s">
        <v>665</v>
      </c>
      <c r="C276" s="118" t="s">
        <v>666</v>
      </c>
      <c r="D276" s="118">
        <v>2</v>
      </c>
      <c r="E276" s="118" t="s">
        <v>28</v>
      </c>
      <c r="F276" s="118">
        <v>365</v>
      </c>
      <c r="G276" s="118" t="s">
        <v>933</v>
      </c>
      <c r="H276" s="118" t="s">
        <v>915</v>
      </c>
      <c r="I276" s="63">
        <v>0.34</v>
      </c>
    </row>
    <row r="277" spans="1:9" ht="12.75" customHeight="1" x14ac:dyDescent="0.2">
      <c r="A277" s="118" t="s">
        <v>652</v>
      </c>
      <c r="B277" s="118" t="s">
        <v>669</v>
      </c>
      <c r="C277" s="118" t="s">
        <v>670</v>
      </c>
      <c r="D277" s="118">
        <v>2</v>
      </c>
      <c r="E277" s="118" t="s">
        <v>28</v>
      </c>
      <c r="F277" s="118">
        <v>365</v>
      </c>
      <c r="G277" s="118" t="s">
        <v>933</v>
      </c>
      <c r="H277" s="118" t="s">
        <v>915</v>
      </c>
      <c r="I277" s="63">
        <v>0.71</v>
      </c>
    </row>
    <row r="278" spans="1:9" ht="12.75" customHeight="1" x14ac:dyDescent="0.2">
      <c r="A278" s="118" t="s">
        <v>652</v>
      </c>
      <c r="B278" s="118" t="s">
        <v>671</v>
      </c>
      <c r="C278" s="118" t="s">
        <v>672</v>
      </c>
      <c r="D278" s="118">
        <v>3</v>
      </c>
      <c r="E278" s="118"/>
      <c r="F278" s="118">
        <v>365</v>
      </c>
      <c r="G278" s="118">
        <v>0</v>
      </c>
      <c r="H278" s="118" t="s">
        <v>915</v>
      </c>
      <c r="I278" s="63">
        <v>0.37</v>
      </c>
    </row>
    <row r="279" spans="1:9" ht="12.75" customHeight="1" x14ac:dyDescent="0.2">
      <c r="A279" s="118" t="s">
        <v>652</v>
      </c>
      <c r="B279" s="118" t="s">
        <v>673</v>
      </c>
      <c r="C279" s="118" t="s">
        <v>674</v>
      </c>
      <c r="D279" s="118">
        <v>3</v>
      </c>
      <c r="E279" s="118"/>
      <c r="F279" s="118">
        <v>365</v>
      </c>
      <c r="G279" s="118">
        <v>0</v>
      </c>
      <c r="H279" s="118" t="s">
        <v>915</v>
      </c>
      <c r="I279" s="63">
        <v>1.34</v>
      </c>
    </row>
    <row r="280" spans="1:9" ht="12.75" customHeight="1" x14ac:dyDescent="0.2">
      <c r="A280" s="118" t="s">
        <v>652</v>
      </c>
      <c r="B280" s="118" t="s">
        <v>675</v>
      </c>
      <c r="C280" s="118" t="s">
        <v>676</v>
      </c>
      <c r="D280" s="118">
        <v>3</v>
      </c>
      <c r="E280" s="118"/>
      <c r="F280" s="118">
        <v>365</v>
      </c>
      <c r="G280" s="118">
        <v>0</v>
      </c>
      <c r="H280" s="118" t="s">
        <v>915</v>
      </c>
      <c r="I280" s="63">
        <v>1.95</v>
      </c>
    </row>
    <row r="281" spans="1:9" ht="12.75" customHeight="1" x14ac:dyDescent="0.2">
      <c r="A281" s="118" t="s">
        <v>652</v>
      </c>
      <c r="B281" s="118" t="s">
        <v>677</v>
      </c>
      <c r="C281" s="118" t="s">
        <v>678</v>
      </c>
      <c r="D281" s="118">
        <v>3</v>
      </c>
      <c r="E281" s="118"/>
      <c r="F281" s="118">
        <v>365</v>
      </c>
      <c r="G281" s="118">
        <v>0</v>
      </c>
      <c r="H281" s="118" t="s">
        <v>915</v>
      </c>
      <c r="I281" s="63">
        <v>0.09</v>
      </c>
    </row>
    <row r="282" spans="1:9" ht="12.75" customHeight="1" x14ac:dyDescent="0.2">
      <c r="A282" s="161" t="s">
        <v>652</v>
      </c>
      <c r="B282" s="161" t="s">
        <v>679</v>
      </c>
      <c r="C282" s="161" t="s">
        <v>680</v>
      </c>
      <c r="D282" s="118">
        <v>3</v>
      </c>
      <c r="E282" s="161"/>
      <c r="F282" s="161">
        <v>365</v>
      </c>
      <c r="G282" s="161">
        <v>0</v>
      </c>
      <c r="H282" s="161" t="s">
        <v>915</v>
      </c>
      <c r="I282" s="63">
        <v>0.23</v>
      </c>
    </row>
    <row r="283" spans="1:9" ht="12.75" customHeight="1" x14ac:dyDescent="0.2">
      <c r="A283" s="118" t="s">
        <v>652</v>
      </c>
      <c r="B283" s="118" t="s">
        <v>681</v>
      </c>
      <c r="C283" s="118" t="s">
        <v>682</v>
      </c>
      <c r="D283" s="118">
        <v>1</v>
      </c>
      <c r="E283" s="118" t="s">
        <v>28</v>
      </c>
      <c r="F283" s="118">
        <v>365</v>
      </c>
      <c r="G283" s="118">
        <v>2</v>
      </c>
      <c r="H283" s="118" t="s">
        <v>915</v>
      </c>
      <c r="I283" s="63">
        <v>0.16</v>
      </c>
    </row>
    <row r="284" spans="1:9" ht="12.75" customHeight="1" x14ac:dyDescent="0.2">
      <c r="A284" s="118" t="s">
        <v>652</v>
      </c>
      <c r="B284" s="118" t="s">
        <v>683</v>
      </c>
      <c r="C284" s="118" t="s">
        <v>684</v>
      </c>
      <c r="D284" s="118">
        <v>2</v>
      </c>
      <c r="E284" s="118" t="s">
        <v>28</v>
      </c>
      <c r="F284" s="118">
        <v>365</v>
      </c>
      <c r="G284" s="118" t="s">
        <v>933</v>
      </c>
      <c r="H284" s="118" t="s">
        <v>915</v>
      </c>
      <c r="I284" s="63">
        <v>0.14000000000000001</v>
      </c>
    </row>
    <row r="285" spans="1:9" ht="12.75" customHeight="1" x14ac:dyDescent="0.2">
      <c r="A285" s="118" t="s">
        <v>652</v>
      </c>
      <c r="B285" s="118" t="s">
        <v>687</v>
      </c>
      <c r="C285" s="118" t="s">
        <v>688</v>
      </c>
      <c r="D285" s="118">
        <v>3</v>
      </c>
      <c r="E285" s="118"/>
      <c r="F285" s="118">
        <v>365</v>
      </c>
      <c r="G285" s="118">
        <v>0</v>
      </c>
      <c r="H285" s="118" t="s">
        <v>915</v>
      </c>
      <c r="I285" s="63">
        <v>0.04</v>
      </c>
    </row>
    <row r="286" spans="1:9" ht="12.75" customHeight="1" x14ac:dyDescent="0.2">
      <c r="A286" s="118" t="s">
        <v>652</v>
      </c>
      <c r="B286" s="118" t="s">
        <v>689</v>
      </c>
      <c r="C286" s="118" t="s">
        <v>690</v>
      </c>
      <c r="D286" s="118">
        <v>3</v>
      </c>
      <c r="E286" s="118"/>
      <c r="F286" s="118">
        <v>365</v>
      </c>
      <c r="G286" s="118">
        <v>0</v>
      </c>
      <c r="H286" s="118" t="s">
        <v>915</v>
      </c>
      <c r="I286" s="63">
        <v>0.12</v>
      </c>
    </row>
    <row r="287" spans="1:9" ht="12.75" customHeight="1" x14ac:dyDescent="0.2">
      <c r="A287" s="118" t="s">
        <v>652</v>
      </c>
      <c r="B287" s="118" t="s">
        <v>691</v>
      </c>
      <c r="C287" s="118" t="s">
        <v>692</v>
      </c>
      <c r="D287" s="118">
        <v>2</v>
      </c>
      <c r="E287" s="118" t="s">
        <v>28</v>
      </c>
      <c r="F287" s="118">
        <v>365</v>
      </c>
      <c r="G287" s="118" t="s">
        <v>933</v>
      </c>
      <c r="H287" s="118" t="s">
        <v>915</v>
      </c>
      <c r="I287" s="63">
        <v>0.09</v>
      </c>
    </row>
    <row r="288" spans="1:9" ht="12.75" customHeight="1" x14ac:dyDescent="0.2">
      <c r="A288" s="118" t="s">
        <v>652</v>
      </c>
      <c r="B288" s="118" t="s">
        <v>693</v>
      </c>
      <c r="C288" s="118" t="s">
        <v>694</v>
      </c>
      <c r="D288" s="118">
        <v>2</v>
      </c>
      <c r="E288" s="118" t="s">
        <v>28</v>
      </c>
      <c r="F288" s="118">
        <v>365</v>
      </c>
      <c r="G288" s="118" t="s">
        <v>933</v>
      </c>
      <c r="H288" s="118" t="s">
        <v>915</v>
      </c>
      <c r="I288" s="63">
        <v>0.12</v>
      </c>
    </row>
    <row r="289" spans="1:9" ht="12.75" customHeight="1" x14ac:dyDescent="0.2">
      <c r="A289" s="118" t="s">
        <v>652</v>
      </c>
      <c r="B289" s="118" t="s">
        <v>695</v>
      </c>
      <c r="C289" s="118" t="s">
        <v>696</v>
      </c>
      <c r="D289" s="118">
        <v>3</v>
      </c>
      <c r="E289" s="118"/>
      <c r="F289" s="118">
        <v>365</v>
      </c>
      <c r="G289" s="118">
        <v>0</v>
      </c>
      <c r="H289" s="118" t="s">
        <v>915</v>
      </c>
      <c r="I289" s="63">
        <v>0.23</v>
      </c>
    </row>
    <row r="290" spans="1:9" ht="12.75" customHeight="1" x14ac:dyDescent="0.2">
      <c r="A290" s="118" t="s">
        <v>652</v>
      </c>
      <c r="B290" s="118" t="s">
        <v>697</v>
      </c>
      <c r="C290" s="118" t="s">
        <v>698</v>
      </c>
      <c r="D290" s="118">
        <v>3</v>
      </c>
      <c r="E290" s="118"/>
      <c r="F290" s="118">
        <v>365</v>
      </c>
      <c r="G290" s="118">
        <v>0</v>
      </c>
      <c r="H290" s="118" t="s">
        <v>915</v>
      </c>
      <c r="I290" s="63">
        <v>0.03</v>
      </c>
    </row>
    <row r="291" spans="1:9" ht="12.75" customHeight="1" x14ac:dyDescent="0.2">
      <c r="A291" s="118" t="s">
        <v>652</v>
      </c>
      <c r="B291" s="118" t="s">
        <v>699</v>
      </c>
      <c r="C291" s="118" t="s">
        <v>700</v>
      </c>
      <c r="D291" s="118">
        <v>3</v>
      </c>
      <c r="E291" s="118"/>
      <c r="F291" s="118">
        <v>365</v>
      </c>
      <c r="G291" s="118">
        <v>0</v>
      </c>
      <c r="H291" s="118" t="s">
        <v>915</v>
      </c>
      <c r="I291" s="63">
        <v>0.05</v>
      </c>
    </row>
    <row r="292" spans="1:9" ht="12.75" customHeight="1" x14ac:dyDescent="0.2">
      <c r="A292" s="118" t="s">
        <v>652</v>
      </c>
      <c r="B292" s="118" t="s">
        <v>685</v>
      </c>
      <c r="C292" s="118" t="s">
        <v>686</v>
      </c>
      <c r="D292" s="118">
        <v>2</v>
      </c>
      <c r="E292" s="118" t="s">
        <v>28</v>
      </c>
      <c r="F292" s="118">
        <v>365</v>
      </c>
      <c r="G292" s="118" t="s">
        <v>933</v>
      </c>
      <c r="H292" s="118" t="s">
        <v>915</v>
      </c>
      <c r="I292" s="63">
        <v>0.26</v>
      </c>
    </row>
    <row r="293" spans="1:9" ht="12.75" customHeight="1" x14ac:dyDescent="0.2">
      <c r="A293" s="118" t="s">
        <v>652</v>
      </c>
      <c r="B293" s="118" t="s">
        <v>667</v>
      </c>
      <c r="C293" s="118" t="s">
        <v>668</v>
      </c>
      <c r="D293" s="118">
        <v>3</v>
      </c>
      <c r="E293" s="118"/>
      <c r="F293" s="118">
        <v>365</v>
      </c>
      <c r="G293" s="118">
        <v>0</v>
      </c>
      <c r="H293" s="118" t="s">
        <v>915</v>
      </c>
      <c r="I293" s="63">
        <v>0.12</v>
      </c>
    </row>
    <row r="294" spans="1:9" ht="12.75" customHeight="1" x14ac:dyDescent="0.2">
      <c r="A294" s="118" t="s">
        <v>652</v>
      </c>
      <c r="B294" s="118" t="s">
        <v>701</v>
      </c>
      <c r="C294" s="118" t="s">
        <v>702</v>
      </c>
      <c r="D294" s="118">
        <v>3</v>
      </c>
      <c r="E294" s="118"/>
      <c r="F294" s="118">
        <v>365</v>
      </c>
      <c r="G294" s="118">
        <v>0</v>
      </c>
      <c r="H294" s="118" t="s">
        <v>915</v>
      </c>
      <c r="I294" s="63">
        <v>0.65</v>
      </c>
    </row>
    <row r="295" spans="1:9" ht="12.75" customHeight="1" x14ac:dyDescent="0.2">
      <c r="A295" s="118" t="s">
        <v>652</v>
      </c>
      <c r="B295" s="118" t="s">
        <v>703</v>
      </c>
      <c r="C295" s="118" t="s">
        <v>704</v>
      </c>
      <c r="D295" s="118">
        <v>3</v>
      </c>
      <c r="E295" s="118"/>
      <c r="F295" s="118">
        <v>365</v>
      </c>
      <c r="G295" s="118">
        <v>0</v>
      </c>
      <c r="H295" s="118" t="s">
        <v>915</v>
      </c>
      <c r="I295" s="63">
        <v>0.21</v>
      </c>
    </row>
    <row r="296" spans="1:9" ht="12.75" customHeight="1" x14ac:dyDescent="0.2">
      <c r="A296" s="118" t="s">
        <v>652</v>
      </c>
      <c r="B296" s="118" t="s">
        <v>705</v>
      </c>
      <c r="C296" s="118" t="s">
        <v>706</v>
      </c>
      <c r="D296" s="118">
        <v>3</v>
      </c>
      <c r="E296" s="118"/>
      <c r="F296" s="118">
        <v>365</v>
      </c>
      <c r="G296" s="118">
        <v>0</v>
      </c>
      <c r="H296" s="118" t="s">
        <v>915</v>
      </c>
      <c r="I296" s="63">
        <v>0.3</v>
      </c>
    </row>
    <row r="297" spans="1:9" ht="12.75" customHeight="1" x14ac:dyDescent="0.2">
      <c r="A297" s="118" t="s">
        <v>652</v>
      </c>
      <c r="B297" s="118" t="s">
        <v>707</v>
      </c>
      <c r="C297" s="118" t="s">
        <v>708</v>
      </c>
      <c r="D297" s="118">
        <v>2</v>
      </c>
      <c r="E297" s="118" t="s">
        <v>28</v>
      </c>
      <c r="F297" s="118">
        <v>365</v>
      </c>
      <c r="G297" s="118" t="s">
        <v>953</v>
      </c>
      <c r="H297" s="118" t="s">
        <v>915</v>
      </c>
      <c r="I297" s="63">
        <v>3.63</v>
      </c>
    </row>
    <row r="298" spans="1:9" ht="12.75" customHeight="1" x14ac:dyDescent="0.2">
      <c r="A298" s="118" t="s">
        <v>652</v>
      </c>
      <c r="B298" s="118" t="s">
        <v>711</v>
      </c>
      <c r="C298" s="118" t="s">
        <v>712</v>
      </c>
      <c r="D298" s="118">
        <v>3</v>
      </c>
      <c r="E298" s="118"/>
      <c r="F298" s="118">
        <v>365</v>
      </c>
      <c r="G298" s="118">
        <v>0</v>
      </c>
      <c r="H298" s="118" t="s">
        <v>915</v>
      </c>
      <c r="I298" s="63">
        <v>0.61</v>
      </c>
    </row>
    <row r="299" spans="1:9" ht="12.75" customHeight="1" x14ac:dyDescent="0.2">
      <c r="A299" s="118" t="s">
        <v>652</v>
      </c>
      <c r="B299" s="118" t="s">
        <v>713</v>
      </c>
      <c r="C299" s="118" t="s">
        <v>714</v>
      </c>
      <c r="D299" s="118">
        <v>1</v>
      </c>
      <c r="E299" s="118" t="s">
        <v>28</v>
      </c>
      <c r="F299" s="118">
        <v>365</v>
      </c>
      <c r="G299" s="118">
        <v>2</v>
      </c>
      <c r="H299" s="118" t="s">
        <v>915</v>
      </c>
      <c r="I299" s="63">
        <v>0.95</v>
      </c>
    </row>
    <row r="300" spans="1:9" ht="12.75" customHeight="1" x14ac:dyDescent="0.2">
      <c r="A300" s="118" t="s">
        <v>652</v>
      </c>
      <c r="B300" s="118" t="s">
        <v>715</v>
      </c>
      <c r="C300" s="118" t="s">
        <v>716</v>
      </c>
      <c r="D300" s="118">
        <v>2</v>
      </c>
      <c r="E300" s="118" t="s">
        <v>28</v>
      </c>
      <c r="F300" s="118">
        <v>365</v>
      </c>
      <c r="G300" s="118" t="s">
        <v>953</v>
      </c>
      <c r="H300" s="118" t="s">
        <v>915</v>
      </c>
      <c r="I300" s="63">
        <v>1.44</v>
      </c>
    </row>
    <row r="301" spans="1:9" ht="12.75" customHeight="1" x14ac:dyDescent="0.2">
      <c r="A301" s="118" t="s">
        <v>652</v>
      </c>
      <c r="B301" s="118" t="s">
        <v>717</v>
      </c>
      <c r="C301" s="118" t="s">
        <v>718</v>
      </c>
      <c r="D301" s="118">
        <v>3</v>
      </c>
      <c r="E301" s="118"/>
      <c r="F301" s="118">
        <v>365</v>
      </c>
      <c r="G301" s="118">
        <v>0</v>
      </c>
      <c r="H301" s="118" t="s">
        <v>915</v>
      </c>
      <c r="I301" s="63">
        <v>0.78</v>
      </c>
    </row>
    <row r="302" spans="1:9" ht="12.75" customHeight="1" x14ac:dyDescent="0.2">
      <c r="A302" s="118" t="s">
        <v>652</v>
      </c>
      <c r="B302" s="118" t="s">
        <v>719</v>
      </c>
      <c r="C302" s="118" t="s">
        <v>720</v>
      </c>
      <c r="D302" s="118">
        <v>3</v>
      </c>
      <c r="E302" s="118"/>
      <c r="F302" s="118">
        <v>365</v>
      </c>
      <c r="G302" s="118">
        <v>0</v>
      </c>
      <c r="H302" s="118" t="s">
        <v>915</v>
      </c>
      <c r="I302" s="63">
        <v>0.06</v>
      </c>
    </row>
    <row r="303" spans="1:9" ht="12.75" customHeight="1" x14ac:dyDescent="0.2">
      <c r="A303" s="118" t="s">
        <v>652</v>
      </c>
      <c r="B303" s="118" t="s">
        <v>709</v>
      </c>
      <c r="C303" s="118" t="s">
        <v>710</v>
      </c>
      <c r="D303" s="118">
        <v>3</v>
      </c>
      <c r="E303" s="118"/>
      <c r="F303" s="118">
        <v>365</v>
      </c>
      <c r="G303" s="118">
        <v>0</v>
      </c>
      <c r="H303" s="118" t="s">
        <v>915</v>
      </c>
      <c r="I303" s="63">
        <v>0.62</v>
      </c>
    </row>
    <row r="304" spans="1:9" ht="12.75" customHeight="1" x14ac:dyDescent="0.2">
      <c r="A304" s="118" t="s">
        <v>652</v>
      </c>
      <c r="B304" s="118" t="s">
        <v>721</v>
      </c>
      <c r="C304" s="118" t="s">
        <v>722</v>
      </c>
      <c r="D304" s="118">
        <v>3</v>
      </c>
      <c r="E304" s="118"/>
      <c r="F304" s="118">
        <v>365</v>
      </c>
      <c r="G304" s="118">
        <v>0</v>
      </c>
      <c r="H304" s="118" t="s">
        <v>915</v>
      </c>
      <c r="I304" s="63">
        <v>0.41</v>
      </c>
    </row>
    <row r="305" spans="1:9" ht="12.75" customHeight="1" x14ac:dyDescent="0.2">
      <c r="A305" s="118" t="s">
        <v>652</v>
      </c>
      <c r="B305" s="118" t="s">
        <v>723</v>
      </c>
      <c r="C305" s="118" t="s">
        <v>724</v>
      </c>
      <c r="D305" s="118">
        <v>2</v>
      </c>
      <c r="E305" s="118" t="s">
        <v>28</v>
      </c>
      <c r="F305" s="118">
        <v>365</v>
      </c>
      <c r="G305" s="118" t="s">
        <v>953</v>
      </c>
      <c r="H305" s="118" t="s">
        <v>915</v>
      </c>
      <c r="I305" s="63">
        <v>0.62</v>
      </c>
    </row>
    <row r="306" spans="1:9" ht="12.75" customHeight="1" x14ac:dyDescent="0.2">
      <c r="A306" s="118" t="s">
        <v>652</v>
      </c>
      <c r="B306" s="118" t="s">
        <v>725</v>
      </c>
      <c r="C306" s="118" t="s">
        <v>726</v>
      </c>
      <c r="D306" s="118">
        <v>2</v>
      </c>
      <c r="E306" s="118" t="s">
        <v>28</v>
      </c>
      <c r="F306" s="118">
        <v>365</v>
      </c>
      <c r="G306" s="118" t="s">
        <v>933</v>
      </c>
      <c r="H306" s="118" t="s">
        <v>915</v>
      </c>
      <c r="I306" s="63">
        <v>0.42</v>
      </c>
    </row>
    <row r="307" spans="1:9" ht="12.75" customHeight="1" x14ac:dyDescent="0.2">
      <c r="A307" s="118" t="s">
        <v>652</v>
      </c>
      <c r="B307" s="118" t="s">
        <v>733</v>
      </c>
      <c r="C307" s="118" t="s">
        <v>734</v>
      </c>
      <c r="D307" s="118">
        <v>3</v>
      </c>
      <c r="E307" s="118"/>
      <c r="F307" s="118">
        <v>365</v>
      </c>
      <c r="G307" s="118">
        <v>0</v>
      </c>
      <c r="H307" s="118" t="s">
        <v>915</v>
      </c>
      <c r="I307" s="63">
        <v>0.98</v>
      </c>
    </row>
    <row r="308" spans="1:9" ht="12.75" customHeight="1" x14ac:dyDescent="0.2">
      <c r="A308" s="118" t="s">
        <v>652</v>
      </c>
      <c r="B308" s="118" t="s">
        <v>727</v>
      </c>
      <c r="C308" s="118" t="s">
        <v>728</v>
      </c>
      <c r="D308" s="118">
        <v>1</v>
      </c>
      <c r="E308" s="118" t="s">
        <v>28</v>
      </c>
      <c r="F308" s="118">
        <v>365</v>
      </c>
      <c r="G308" s="118">
        <v>2</v>
      </c>
      <c r="H308" s="118" t="s">
        <v>915</v>
      </c>
      <c r="I308" s="63">
        <v>0.37</v>
      </c>
    </row>
    <row r="309" spans="1:9" ht="12.75" customHeight="1" x14ac:dyDescent="0.2">
      <c r="A309" s="118" t="s">
        <v>652</v>
      </c>
      <c r="B309" s="118" t="s">
        <v>729</v>
      </c>
      <c r="C309" s="118" t="s">
        <v>730</v>
      </c>
      <c r="D309" s="118">
        <v>2</v>
      </c>
      <c r="E309" s="118" t="s">
        <v>28</v>
      </c>
      <c r="F309" s="118">
        <v>365</v>
      </c>
      <c r="G309" s="118" t="s">
        <v>933</v>
      </c>
      <c r="H309" s="118" t="s">
        <v>915</v>
      </c>
      <c r="I309" s="63">
        <v>0.31</v>
      </c>
    </row>
    <row r="310" spans="1:9" ht="12.75" customHeight="1" x14ac:dyDescent="0.2">
      <c r="A310" s="118" t="s">
        <v>652</v>
      </c>
      <c r="B310" s="118" t="s">
        <v>731</v>
      </c>
      <c r="C310" s="118" t="s">
        <v>732</v>
      </c>
      <c r="D310" s="118">
        <v>1</v>
      </c>
      <c r="E310" s="118" t="s">
        <v>28</v>
      </c>
      <c r="F310" s="118">
        <v>365</v>
      </c>
      <c r="G310" s="118">
        <v>2</v>
      </c>
      <c r="H310" s="118" t="s">
        <v>915</v>
      </c>
      <c r="I310" s="63">
        <v>0.19</v>
      </c>
    </row>
    <row r="311" spans="1:9" ht="12.75" customHeight="1" x14ac:dyDescent="0.2">
      <c r="A311" s="118" t="s">
        <v>652</v>
      </c>
      <c r="B311" s="118" t="s">
        <v>735</v>
      </c>
      <c r="C311" s="118" t="s">
        <v>736</v>
      </c>
      <c r="D311" s="118">
        <v>1</v>
      </c>
      <c r="E311" s="118" t="s">
        <v>28</v>
      </c>
      <c r="F311" s="118">
        <v>365</v>
      </c>
      <c r="G311" s="118">
        <v>2</v>
      </c>
      <c r="H311" s="118" t="s">
        <v>915</v>
      </c>
      <c r="I311" s="63">
        <v>2.23</v>
      </c>
    </row>
    <row r="312" spans="1:9" ht="12.75" customHeight="1" x14ac:dyDescent="0.2">
      <c r="A312" s="118" t="s">
        <v>652</v>
      </c>
      <c r="B312" s="118" t="s">
        <v>737</v>
      </c>
      <c r="C312" s="118" t="s">
        <v>738</v>
      </c>
      <c r="D312" s="118">
        <v>3</v>
      </c>
      <c r="E312" s="118"/>
      <c r="F312" s="118">
        <v>365</v>
      </c>
      <c r="G312" s="118">
        <v>0</v>
      </c>
      <c r="H312" s="118" t="s">
        <v>915</v>
      </c>
      <c r="I312" s="63">
        <v>1.4</v>
      </c>
    </row>
    <row r="313" spans="1:9" ht="12.75" customHeight="1" x14ac:dyDescent="0.2">
      <c r="A313" s="118" t="s">
        <v>652</v>
      </c>
      <c r="B313" s="118" t="s">
        <v>739</v>
      </c>
      <c r="C313" s="118" t="s">
        <v>740</v>
      </c>
      <c r="D313" s="118">
        <v>3</v>
      </c>
      <c r="E313" s="118"/>
      <c r="F313" s="118">
        <v>365</v>
      </c>
      <c r="G313" s="118">
        <v>0</v>
      </c>
      <c r="H313" s="118" t="s">
        <v>915</v>
      </c>
      <c r="I313" s="63">
        <v>0.83</v>
      </c>
    </row>
    <row r="314" spans="1:9" ht="12.75" customHeight="1" x14ac:dyDescent="0.2">
      <c r="A314" s="118" t="s">
        <v>652</v>
      </c>
      <c r="B314" s="118" t="s">
        <v>741</v>
      </c>
      <c r="C314" s="118" t="s">
        <v>742</v>
      </c>
      <c r="D314" s="118">
        <v>2</v>
      </c>
      <c r="E314" s="118" t="s">
        <v>28</v>
      </c>
      <c r="F314" s="118">
        <v>365</v>
      </c>
      <c r="G314" s="118" t="s">
        <v>933</v>
      </c>
      <c r="H314" s="118" t="s">
        <v>915</v>
      </c>
      <c r="I314" s="63">
        <v>0.19</v>
      </c>
    </row>
    <row r="315" spans="1:9" ht="12.75" customHeight="1" x14ac:dyDescent="0.2">
      <c r="A315" s="118" t="s">
        <v>652</v>
      </c>
      <c r="B315" s="118" t="s">
        <v>743</v>
      </c>
      <c r="C315" s="118" t="s">
        <v>744</v>
      </c>
      <c r="D315" s="118">
        <v>3</v>
      </c>
      <c r="E315" s="118"/>
      <c r="F315" s="118">
        <v>365</v>
      </c>
      <c r="G315" s="118">
        <v>0</v>
      </c>
      <c r="H315" s="118" t="s">
        <v>915</v>
      </c>
      <c r="I315" s="63">
        <v>0.14000000000000001</v>
      </c>
    </row>
    <row r="316" spans="1:9" ht="12.75" customHeight="1" x14ac:dyDescent="0.2">
      <c r="A316" s="118" t="s">
        <v>652</v>
      </c>
      <c r="B316" s="118" t="s">
        <v>745</v>
      </c>
      <c r="C316" s="118" t="s">
        <v>746</v>
      </c>
      <c r="D316" s="118">
        <v>3</v>
      </c>
      <c r="E316" s="118"/>
      <c r="F316" s="118">
        <v>365</v>
      </c>
      <c r="G316" s="118">
        <v>0</v>
      </c>
      <c r="H316" s="118" t="s">
        <v>915</v>
      </c>
      <c r="I316" s="63">
        <v>0.09</v>
      </c>
    </row>
    <row r="317" spans="1:9" ht="12.75" customHeight="1" x14ac:dyDescent="0.2">
      <c r="A317" s="118" t="s">
        <v>652</v>
      </c>
      <c r="B317" s="118" t="s">
        <v>747</v>
      </c>
      <c r="C317" s="118" t="s">
        <v>748</v>
      </c>
      <c r="D317" s="118">
        <v>3</v>
      </c>
      <c r="E317" s="118"/>
      <c r="F317" s="118">
        <v>365</v>
      </c>
      <c r="G317" s="118">
        <v>0</v>
      </c>
      <c r="H317" s="118" t="s">
        <v>915</v>
      </c>
      <c r="I317" s="63">
        <v>0.48</v>
      </c>
    </row>
    <row r="318" spans="1:9" ht="12.75" customHeight="1" x14ac:dyDescent="0.2">
      <c r="A318" s="118" t="s">
        <v>652</v>
      </c>
      <c r="B318" s="118" t="s">
        <v>749</v>
      </c>
      <c r="C318" s="118" t="s">
        <v>393</v>
      </c>
      <c r="D318" s="118">
        <v>3</v>
      </c>
      <c r="E318" s="118"/>
      <c r="F318" s="118">
        <v>365</v>
      </c>
      <c r="G318" s="118">
        <v>0</v>
      </c>
      <c r="H318" s="118" t="s">
        <v>915</v>
      </c>
      <c r="I318" s="63">
        <v>0.1</v>
      </c>
    </row>
    <row r="319" spans="1:9" ht="12.75" customHeight="1" x14ac:dyDescent="0.2">
      <c r="A319" s="118" t="s">
        <v>652</v>
      </c>
      <c r="B319" s="118" t="s">
        <v>750</v>
      </c>
      <c r="C319" s="118" t="s">
        <v>751</v>
      </c>
      <c r="D319" s="118">
        <v>3</v>
      </c>
      <c r="E319" s="118"/>
      <c r="F319" s="118">
        <v>365</v>
      </c>
      <c r="G319" s="118">
        <v>0</v>
      </c>
      <c r="H319" s="118" t="s">
        <v>915</v>
      </c>
      <c r="I319" s="63">
        <v>0.11</v>
      </c>
    </row>
    <row r="320" spans="1:9" ht="12.75" customHeight="1" x14ac:dyDescent="0.2">
      <c r="A320" s="118" t="s">
        <v>652</v>
      </c>
      <c r="B320" s="118" t="s">
        <v>752</v>
      </c>
      <c r="C320" s="118" t="s">
        <v>753</v>
      </c>
      <c r="D320" s="118">
        <v>3</v>
      </c>
      <c r="E320" s="118"/>
      <c r="F320" s="118">
        <v>365</v>
      </c>
      <c r="G320" s="118">
        <v>0</v>
      </c>
      <c r="H320" s="118" t="s">
        <v>915</v>
      </c>
      <c r="I320" s="63">
        <v>0.32</v>
      </c>
    </row>
    <row r="321" spans="1:9" ht="12.75" customHeight="1" x14ac:dyDescent="0.2">
      <c r="A321" s="118" t="s">
        <v>652</v>
      </c>
      <c r="B321" s="118" t="s">
        <v>754</v>
      </c>
      <c r="C321" s="118" t="s">
        <v>755</v>
      </c>
      <c r="D321" s="118">
        <v>3</v>
      </c>
      <c r="E321" s="118"/>
      <c r="F321" s="118">
        <v>365</v>
      </c>
      <c r="G321" s="118">
        <v>0</v>
      </c>
      <c r="H321" s="118" t="s">
        <v>915</v>
      </c>
      <c r="I321" s="63">
        <v>0.39</v>
      </c>
    </row>
    <row r="322" spans="1:9" ht="12.75" customHeight="1" x14ac:dyDescent="0.2">
      <c r="A322" s="118" t="s">
        <v>652</v>
      </c>
      <c r="B322" s="118" t="s">
        <v>756</v>
      </c>
      <c r="C322" s="118" t="s">
        <v>757</v>
      </c>
      <c r="D322" s="118">
        <v>3</v>
      </c>
      <c r="E322" s="118"/>
      <c r="F322" s="118">
        <v>365</v>
      </c>
      <c r="G322" s="118">
        <v>0</v>
      </c>
      <c r="H322" s="118" t="s">
        <v>915</v>
      </c>
      <c r="I322" s="63">
        <v>0.11</v>
      </c>
    </row>
    <row r="323" spans="1:9" ht="12.75" customHeight="1" x14ac:dyDescent="0.2">
      <c r="A323" s="118" t="s">
        <v>652</v>
      </c>
      <c r="B323" s="118" t="s">
        <v>760</v>
      </c>
      <c r="C323" s="118" t="s">
        <v>761</v>
      </c>
      <c r="D323" s="118">
        <v>3</v>
      </c>
      <c r="E323" s="118"/>
      <c r="F323" s="118">
        <v>365</v>
      </c>
      <c r="G323" s="118">
        <v>0</v>
      </c>
      <c r="H323" s="118" t="s">
        <v>915</v>
      </c>
      <c r="I323" s="63">
        <v>0.27</v>
      </c>
    </row>
    <row r="324" spans="1:9" ht="12.75" customHeight="1" x14ac:dyDescent="0.2">
      <c r="A324" s="118" t="s">
        <v>652</v>
      </c>
      <c r="B324" s="118" t="s">
        <v>758</v>
      </c>
      <c r="C324" s="118" t="s">
        <v>759</v>
      </c>
      <c r="D324" s="118">
        <v>3</v>
      </c>
      <c r="E324" s="118"/>
      <c r="F324" s="118">
        <v>365</v>
      </c>
      <c r="G324" s="118">
        <v>0</v>
      </c>
      <c r="H324" s="118" t="s">
        <v>915</v>
      </c>
      <c r="I324" s="63">
        <v>1.32</v>
      </c>
    </row>
    <row r="325" spans="1:9" ht="12.75" customHeight="1" x14ac:dyDescent="0.2">
      <c r="A325" s="118" t="s">
        <v>652</v>
      </c>
      <c r="B325" s="118" t="s">
        <v>762</v>
      </c>
      <c r="C325" s="118" t="s">
        <v>763</v>
      </c>
      <c r="D325" s="118">
        <v>2</v>
      </c>
      <c r="E325" s="118" t="s">
        <v>28</v>
      </c>
      <c r="F325" s="118">
        <v>365</v>
      </c>
      <c r="G325" s="118" t="s">
        <v>933</v>
      </c>
      <c r="H325" s="118" t="s">
        <v>915</v>
      </c>
      <c r="I325" s="63">
        <v>0.7</v>
      </c>
    </row>
    <row r="326" spans="1:9" ht="12.75" customHeight="1" x14ac:dyDescent="0.2">
      <c r="A326" s="118" t="s">
        <v>652</v>
      </c>
      <c r="B326" s="118" t="s">
        <v>764</v>
      </c>
      <c r="C326" s="118" t="s">
        <v>765</v>
      </c>
      <c r="D326" s="118">
        <v>3</v>
      </c>
      <c r="E326" s="118"/>
      <c r="F326" s="118">
        <v>365</v>
      </c>
      <c r="G326" s="118">
        <v>0</v>
      </c>
      <c r="H326" s="118" t="s">
        <v>915</v>
      </c>
      <c r="I326" s="63">
        <v>6.86</v>
      </c>
    </row>
    <row r="327" spans="1:9" ht="12.75" customHeight="1" x14ac:dyDescent="0.2">
      <c r="A327" s="118" t="s">
        <v>652</v>
      </c>
      <c r="B327" s="118" t="s">
        <v>766</v>
      </c>
      <c r="C327" s="118" t="s">
        <v>767</v>
      </c>
      <c r="D327" s="118">
        <v>3</v>
      </c>
      <c r="E327" s="118"/>
      <c r="F327" s="118">
        <v>365</v>
      </c>
      <c r="G327" s="118">
        <v>0</v>
      </c>
      <c r="H327" s="118" t="s">
        <v>915</v>
      </c>
      <c r="I327" s="63">
        <v>0</v>
      </c>
    </row>
    <row r="328" spans="1:9" ht="12.75" customHeight="1" x14ac:dyDescent="0.2">
      <c r="A328" s="118" t="s">
        <v>652</v>
      </c>
      <c r="B328" s="118" t="s">
        <v>768</v>
      </c>
      <c r="C328" s="118" t="s">
        <v>573</v>
      </c>
      <c r="D328" s="118">
        <v>3</v>
      </c>
      <c r="E328" s="118"/>
      <c r="F328" s="118">
        <v>365</v>
      </c>
      <c r="G328" s="118">
        <v>0</v>
      </c>
      <c r="H328" s="118" t="s">
        <v>915</v>
      </c>
      <c r="I328" s="63">
        <v>0.54</v>
      </c>
    </row>
    <row r="329" spans="1:9" ht="12.75" customHeight="1" x14ac:dyDescent="0.2">
      <c r="A329" s="118" t="s">
        <v>652</v>
      </c>
      <c r="B329" s="118" t="s">
        <v>769</v>
      </c>
      <c r="C329" s="118" t="s">
        <v>770</v>
      </c>
      <c r="D329" s="118">
        <v>3</v>
      </c>
      <c r="E329" s="118"/>
      <c r="F329" s="118">
        <v>365</v>
      </c>
      <c r="G329" s="118">
        <v>0</v>
      </c>
      <c r="H329" s="118" t="s">
        <v>915</v>
      </c>
      <c r="I329" s="63">
        <v>1.44</v>
      </c>
    </row>
    <row r="330" spans="1:9" ht="12.75" customHeight="1" x14ac:dyDescent="0.2">
      <c r="A330" s="118" t="s">
        <v>652</v>
      </c>
      <c r="B330" s="118" t="s">
        <v>771</v>
      </c>
      <c r="C330" s="118" t="s">
        <v>772</v>
      </c>
      <c r="D330" s="118">
        <v>3</v>
      </c>
      <c r="E330" s="118"/>
      <c r="F330" s="118">
        <v>365</v>
      </c>
      <c r="G330" s="118">
        <v>0</v>
      </c>
      <c r="H330" s="118" t="s">
        <v>915</v>
      </c>
      <c r="I330" s="63">
        <v>0.08</v>
      </c>
    </row>
    <row r="331" spans="1:9" ht="12.75" customHeight="1" x14ac:dyDescent="0.2">
      <c r="A331" s="118" t="s">
        <v>652</v>
      </c>
      <c r="B331" s="118" t="s">
        <v>773</v>
      </c>
      <c r="C331" s="118" t="s">
        <v>774</v>
      </c>
      <c r="D331" s="118">
        <v>3</v>
      </c>
      <c r="E331" s="118"/>
      <c r="F331" s="118">
        <v>365</v>
      </c>
      <c r="G331" s="118">
        <v>0</v>
      </c>
      <c r="H331" s="118" t="s">
        <v>915</v>
      </c>
      <c r="I331" s="63">
        <v>1.34</v>
      </c>
    </row>
    <row r="332" spans="1:9" ht="12.75" customHeight="1" x14ac:dyDescent="0.2">
      <c r="A332" s="118" t="s">
        <v>652</v>
      </c>
      <c r="B332" s="118" t="s">
        <v>775</v>
      </c>
      <c r="C332" s="118" t="s">
        <v>776</v>
      </c>
      <c r="D332" s="118">
        <v>2</v>
      </c>
      <c r="E332" s="118" t="s">
        <v>28</v>
      </c>
      <c r="F332" s="118">
        <v>365</v>
      </c>
      <c r="G332" s="118" t="s">
        <v>933</v>
      </c>
      <c r="H332" s="118" t="s">
        <v>915</v>
      </c>
      <c r="I332" s="63">
        <v>0.09</v>
      </c>
    </row>
    <row r="333" spans="1:9" ht="12.75" customHeight="1" x14ac:dyDescent="0.2">
      <c r="A333" s="118" t="s">
        <v>652</v>
      </c>
      <c r="B333" s="118" t="s">
        <v>777</v>
      </c>
      <c r="C333" s="118" t="s">
        <v>778</v>
      </c>
      <c r="D333" s="118">
        <v>3</v>
      </c>
      <c r="E333" s="118"/>
      <c r="F333" s="118">
        <v>365</v>
      </c>
      <c r="G333" s="118">
        <v>0</v>
      </c>
      <c r="H333" s="118" t="s">
        <v>915</v>
      </c>
      <c r="I333" s="63">
        <v>7.0000000000000007E-2</v>
      </c>
    </row>
    <row r="334" spans="1:9" ht="12.75" customHeight="1" x14ac:dyDescent="0.2">
      <c r="A334" s="118" t="s">
        <v>652</v>
      </c>
      <c r="B334" s="118" t="s">
        <v>779</v>
      </c>
      <c r="C334" s="118" t="s">
        <v>780</v>
      </c>
      <c r="D334" s="118">
        <v>3</v>
      </c>
      <c r="E334" s="118"/>
      <c r="F334" s="118">
        <v>365</v>
      </c>
      <c r="G334" s="118">
        <v>0</v>
      </c>
      <c r="H334" s="118" t="s">
        <v>915</v>
      </c>
      <c r="I334" s="63">
        <v>1.87</v>
      </c>
    </row>
    <row r="335" spans="1:9" ht="12.75" customHeight="1" x14ac:dyDescent="0.2">
      <c r="A335" s="118" t="s">
        <v>652</v>
      </c>
      <c r="B335" s="118" t="s">
        <v>781</v>
      </c>
      <c r="C335" s="118" t="s">
        <v>782</v>
      </c>
      <c r="D335" s="118">
        <v>2</v>
      </c>
      <c r="E335" s="118" t="s">
        <v>28</v>
      </c>
      <c r="F335" s="118">
        <v>365</v>
      </c>
      <c r="G335" s="118" t="s">
        <v>933</v>
      </c>
      <c r="H335" s="118" t="s">
        <v>915</v>
      </c>
      <c r="I335" s="63">
        <v>1.37</v>
      </c>
    </row>
    <row r="336" spans="1:9" ht="12.75" customHeight="1" x14ac:dyDescent="0.2">
      <c r="A336" s="118" t="s">
        <v>652</v>
      </c>
      <c r="B336" s="118" t="s">
        <v>783</v>
      </c>
      <c r="C336" s="118" t="s">
        <v>784</v>
      </c>
      <c r="D336" s="118">
        <v>1</v>
      </c>
      <c r="E336" s="118" t="s">
        <v>28</v>
      </c>
      <c r="F336" s="118">
        <v>365</v>
      </c>
      <c r="G336" s="118">
        <v>2</v>
      </c>
      <c r="H336" s="118" t="s">
        <v>915</v>
      </c>
      <c r="I336" s="63">
        <v>0.28000000000000003</v>
      </c>
    </row>
    <row r="337" spans="1:9" ht="12.75" customHeight="1" x14ac:dyDescent="0.2">
      <c r="A337" s="118" t="s">
        <v>652</v>
      </c>
      <c r="B337" s="118" t="s">
        <v>785</v>
      </c>
      <c r="C337" s="118" t="s">
        <v>786</v>
      </c>
      <c r="D337" s="118">
        <v>3</v>
      </c>
      <c r="E337" s="118"/>
      <c r="F337" s="118">
        <v>365</v>
      </c>
      <c r="G337" s="118">
        <v>0</v>
      </c>
      <c r="H337" s="118" t="s">
        <v>915</v>
      </c>
      <c r="I337" s="63">
        <v>0.22</v>
      </c>
    </row>
    <row r="338" spans="1:9" ht="12.75" customHeight="1" x14ac:dyDescent="0.2">
      <c r="A338" s="118" t="s">
        <v>652</v>
      </c>
      <c r="B338" s="118" t="s">
        <v>787</v>
      </c>
      <c r="C338" s="118" t="s">
        <v>788</v>
      </c>
      <c r="D338" s="118">
        <v>3</v>
      </c>
      <c r="E338" s="118"/>
      <c r="F338" s="118">
        <v>365</v>
      </c>
      <c r="G338" s="118">
        <v>0</v>
      </c>
      <c r="H338" s="118" t="s">
        <v>915</v>
      </c>
      <c r="I338" s="63">
        <v>0.3</v>
      </c>
    </row>
    <row r="339" spans="1:9" ht="12.75" customHeight="1" x14ac:dyDescent="0.2">
      <c r="A339" s="118" t="s">
        <v>652</v>
      </c>
      <c r="B339" s="118" t="s">
        <v>789</v>
      </c>
      <c r="C339" s="118" t="s">
        <v>790</v>
      </c>
      <c r="D339" s="118">
        <v>3</v>
      </c>
      <c r="E339" s="118"/>
      <c r="F339" s="118">
        <v>365</v>
      </c>
      <c r="G339" s="118">
        <v>0</v>
      </c>
      <c r="H339" s="118" t="s">
        <v>915</v>
      </c>
      <c r="I339" s="63">
        <v>0.51</v>
      </c>
    </row>
    <row r="340" spans="1:9" ht="12.75" customHeight="1" x14ac:dyDescent="0.2">
      <c r="A340" s="118" t="s">
        <v>652</v>
      </c>
      <c r="B340" s="118" t="s">
        <v>791</v>
      </c>
      <c r="C340" s="118" t="s">
        <v>792</v>
      </c>
      <c r="D340" s="118">
        <v>2</v>
      </c>
      <c r="E340" s="118" t="s">
        <v>28</v>
      </c>
      <c r="F340" s="118">
        <v>365</v>
      </c>
      <c r="G340" s="118" t="s">
        <v>933</v>
      </c>
      <c r="H340" s="118" t="s">
        <v>915</v>
      </c>
      <c r="I340" s="63">
        <v>0.27</v>
      </c>
    </row>
    <row r="341" spans="1:9" ht="12.75" customHeight="1" x14ac:dyDescent="0.2">
      <c r="A341" s="118" t="s">
        <v>652</v>
      </c>
      <c r="B341" s="118" t="s">
        <v>793</v>
      </c>
      <c r="C341" s="118" t="s">
        <v>794</v>
      </c>
      <c r="D341" s="118">
        <v>1</v>
      </c>
      <c r="E341" s="118" t="s">
        <v>28</v>
      </c>
      <c r="F341" s="118">
        <v>365</v>
      </c>
      <c r="G341" s="118">
        <v>2</v>
      </c>
      <c r="H341" s="118" t="s">
        <v>915</v>
      </c>
      <c r="I341" s="63">
        <v>3.55</v>
      </c>
    </row>
    <row r="342" spans="1:9" ht="12.75" customHeight="1" x14ac:dyDescent="0.2">
      <c r="A342" s="118" t="s">
        <v>652</v>
      </c>
      <c r="B342" s="118" t="s">
        <v>795</v>
      </c>
      <c r="C342" s="118" t="s">
        <v>796</v>
      </c>
      <c r="D342" s="118">
        <v>2</v>
      </c>
      <c r="E342" s="118" t="s">
        <v>28</v>
      </c>
      <c r="F342" s="118">
        <v>365</v>
      </c>
      <c r="G342" s="118" t="s">
        <v>951</v>
      </c>
      <c r="H342" s="118" t="s">
        <v>915</v>
      </c>
      <c r="I342" s="63">
        <v>0.91</v>
      </c>
    </row>
    <row r="343" spans="1:9" ht="12.75" customHeight="1" x14ac:dyDescent="0.2">
      <c r="A343" s="118" t="s">
        <v>652</v>
      </c>
      <c r="B343" s="118" t="s">
        <v>797</v>
      </c>
      <c r="C343" s="118" t="s">
        <v>798</v>
      </c>
      <c r="D343" s="118">
        <v>3</v>
      </c>
      <c r="E343" s="118"/>
      <c r="F343" s="118">
        <v>365</v>
      </c>
      <c r="G343" s="118">
        <v>0</v>
      </c>
      <c r="H343" s="118" t="s">
        <v>915</v>
      </c>
      <c r="I343" s="63">
        <v>0.1</v>
      </c>
    </row>
    <row r="344" spans="1:9" ht="12.75" customHeight="1" x14ac:dyDescent="0.2">
      <c r="A344" s="118" t="s">
        <v>652</v>
      </c>
      <c r="B344" s="118" t="s">
        <v>799</v>
      </c>
      <c r="C344" s="118" t="s">
        <v>800</v>
      </c>
      <c r="D344" s="118">
        <v>2</v>
      </c>
      <c r="E344" s="118" t="s">
        <v>28</v>
      </c>
      <c r="F344" s="118">
        <v>365</v>
      </c>
      <c r="G344" s="118" t="s">
        <v>933</v>
      </c>
      <c r="H344" s="118" t="s">
        <v>915</v>
      </c>
      <c r="I344" s="63">
        <v>0.18</v>
      </c>
    </row>
    <row r="345" spans="1:9" ht="12.75" customHeight="1" x14ac:dyDescent="0.2">
      <c r="A345" s="118" t="s">
        <v>652</v>
      </c>
      <c r="B345" s="118" t="s">
        <v>801</v>
      </c>
      <c r="C345" s="118" t="s">
        <v>802</v>
      </c>
      <c r="D345" s="118">
        <v>2</v>
      </c>
      <c r="E345" s="118" t="s">
        <v>28</v>
      </c>
      <c r="F345" s="118">
        <v>365</v>
      </c>
      <c r="G345" s="118" t="s">
        <v>933</v>
      </c>
      <c r="H345" s="118" t="s">
        <v>915</v>
      </c>
      <c r="I345" s="63">
        <v>0.14000000000000001</v>
      </c>
    </row>
    <row r="346" spans="1:9" ht="12.75" customHeight="1" x14ac:dyDescent="0.2">
      <c r="A346" s="118" t="s">
        <v>652</v>
      </c>
      <c r="B346" s="118" t="s">
        <v>803</v>
      </c>
      <c r="C346" s="118" t="s">
        <v>804</v>
      </c>
      <c r="D346" s="118">
        <v>2</v>
      </c>
      <c r="E346" s="118" t="s">
        <v>28</v>
      </c>
      <c r="F346" s="118">
        <v>365</v>
      </c>
      <c r="G346" s="118" t="s">
        <v>933</v>
      </c>
      <c r="H346" s="118" t="s">
        <v>915</v>
      </c>
      <c r="I346" s="63">
        <v>0.22</v>
      </c>
    </row>
    <row r="347" spans="1:9" ht="12.75" customHeight="1" x14ac:dyDescent="0.2">
      <c r="A347" s="118" t="s">
        <v>652</v>
      </c>
      <c r="B347" s="118" t="s">
        <v>805</v>
      </c>
      <c r="C347" s="118" t="s">
        <v>806</v>
      </c>
      <c r="D347" s="118">
        <v>3</v>
      </c>
      <c r="E347" s="118"/>
      <c r="F347" s="118">
        <v>365</v>
      </c>
      <c r="G347" s="118">
        <v>0</v>
      </c>
      <c r="H347" s="118" t="s">
        <v>915</v>
      </c>
      <c r="I347" s="63">
        <v>0.19</v>
      </c>
    </row>
    <row r="348" spans="1:9" ht="12.75" customHeight="1" x14ac:dyDescent="0.2">
      <c r="A348" s="118" t="s">
        <v>652</v>
      </c>
      <c r="B348" s="118" t="s">
        <v>807</v>
      </c>
      <c r="C348" s="118" t="s">
        <v>808</v>
      </c>
      <c r="D348" s="118">
        <v>3</v>
      </c>
      <c r="E348" s="118"/>
      <c r="F348" s="118">
        <v>365</v>
      </c>
      <c r="G348" s="118">
        <v>0</v>
      </c>
      <c r="H348" s="118" t="s">
        <v>915</v>
      </c>
      <c r="I348" s="63">
        <v>0.06</v>
      </c>
    </row>
    <row r="349" spans="1:9" ht="12.75" customHeight="1" x14ac:dyDescent="0.2">
      <c r="A349" s="118" t="s">
        <v>652</v>
      </c>
      <c r="B349" s="118" t="s">
        <v>809</v>
      </c>
      <c r="C349" s="118" t="s">
        <v>810</v>
      </c>
      <c r="D349" s="118">
        <v>3</v>
      </c>
      <c r="E349" s="118"/>
      <c r="F349" s="118">
        <v>365</v>
      </c>
      <c r="G349" s="118">
        <v>0</v>
      </c>
      <c r="H349" s="118" t="s">
        <v>915</v>
      </c>
      <c r="I349" s="63">
        <v>1.88</v>
      </c>
    </row>
    <row r="350" spans="1:9" ht="12.75" customHeight="1" x14ac:dyDescent="0.2">
      <c r="A350" s="118" t="s">
        <v>652</v>
      </c>
      <c r="B350" s="118" t="s">
        <v>813</v>
      </c>
      <c r="C350" s="118" t="s">
        <v>814</v>
      </c>
      <c r="D350" s="118">
        <v>2</v>
      </c>
      <c r="E350" s="118" t="s">
        <v>28</v>
      </c>
      <c r="F350" s="118">
        <v>365</v>
      </c>
      <c r="G350" s="118" t="s">
        <v>933</v>
      </c>
      <c r="H350" s="118" t="s">
        <v>915</v>
      </c>
      <c r="I350" s="63">
        <v>0.24</v>
      </c>
    </row>
    <row r="351" spans="1:9" ht="12.75" customHeight="1" x14ac:dyDescent="0.2">
      <c r="A351" s="118" t="s">
        <v>652</v>
      </c>
      <c r="B351" s="118" t="s">
        <v>815</v>
      </c>
      <c r="C351" s="118" t="s">
        <v>816</v>
      </c>
      <c r="D351" s="118">
        <v>3</v>
      </c>
      <c r="E351" s="118"/>
      <c r="F351" s="118">
        <v>365</v>
      </c>
      <c r="G351" s="118">
        <v>0</v>
      </c>
      <c r="H351" s="118" t="s">
        <v>915</v>
      </c>
      <c r="I351" s="63">
        <v>0.19</v>
      </c>
    </row>
    <row r="352" spans="1:9" ht="12.75" customHeight="1" x14ac:dyDescent="0.2">
      <c r="A352" s="118" t="s">
        <v>652</v>
      </c>
      <c r="B352" s="118" t="s">
        <v>817</v>
      </c>
      <c r="C352" s="118" t="s">
        <v>453</v>
      </c>
      <c r="D352" s="118">
        <v>2</v>
      </c>
      <c r="E352" s="118" t="s">
        <v>28</v>
      </c>
      <c r="F352" s="118">
        <v>365</v>
      </c>
      <c r="G352" s="118" t="s">
        <v>933</v>
      </c>
      <c r="H352" s="118" t="s">
        <v>915</v>
      </c>
      <c r="I352" s="63">
        <v>0.11</v>
      </c>
    </row>
    <row r="353" spans="1:9" ht="12.75" customHeight="1" x14ac:dyDescent="0.2">
      <c r="A353" s="118" t="s">
        <v>652</v>
      </c>
      <c r="B353" s="118" t="s">
        <v>811</v>
      </c>
      <c r="C353" s="118" t="s">
        <v>812</v>
      </c>
      <c r="D353" s="118">
        <v>3</v>
      </c>
      <c r="E353" s="118"/>
      <c r="F353" s="118">
        <v>365</v>
      </c>
      <c r="G353" s="118">
        <v>0</v>
      </c>
      <c r="H353" s="118" t="s">
        <v>915</v>
      </c>
      <c r="I353" s="63">
        <v>0.45</v>
      </c>
    </row>
    <row r="354" spans="1:9" ht="12.75" customHeight="1" x14ac:dyDescent="0.2">
      <c r="A354" s="118" t="s">
        <v>652</v>
      </c>
      <c r="B354" s="118" t="s">
        <v>818</v>
      </c>
      <c r="C354" s="118" t="s">
        <v>819</v>
      </c>
      <c r="D354" s="118">
        <v>3</v>
      </c>
      <c r="E354" s="118"/>
      <c r="F354" s="118">
        <v>365</v>
      </c>
      <c r="G354" s="118">
        <v>0</v>
      </c>
      <c r="H354" s="118" t="s">
        <v>915</v>
      </c>
      <c r="I354" s="63">
        <v>0.37</v>
      </c>
    </row>
    <row r="355" spans="1:9" ht="12.75" customHeight="1" x14ac:dyDescent="0.2">
      <c r="A355" s="118" t="s">
        <v>652</v>
      </c>
      <c r="B355" s="118" t="s">
        <v>820</v>
      </c>
      <c r="C355" s="118" t="s">
        <v>821</v>
      </c>
      <c r="D355" s="118">
        <v>3</v>
      </c>
      <c r="E355" s="118"/>
      <c r="F355" s="118">
        <v>365</v>
      </c>
      <c r="G355" s="118">
        <v>0</v>
      </c>
      <c r="H355" s="118" t="s">
        <v>915</v>
      </c>
      <c r="I355" s="63">
        <v>0.4</v>
      </c>
    </row>
    <row r="356" spans="1:9" ht="12.75" customHeight="1" x14ac:dyDescent="0.2">
      <c r="A356" s="118" t="s">
        <v>652</v>
      </c>
      <c r="B356" s="118" t="s">
        <v>822</v>
      </c>
      <c r="C356" s="118" t="s">
        <v>823</v>
      </c>
      <c r="D356" s="118">
        <v>3</v>
      </c>
      <c r="E356" s="118"/>
      <c r="F356" s="118">
        <v>365</v>
      </c>
      <c r="G356" s="118">
        <v>0</v>
      </c>
      <c r="H356" s="118" t="s">
        <v>915</v>
      </c>
      <c r="I356" s="63">
        <v>0.04</v>
      </c>
    </row>
    <row r="357" spans="1:9" ht="12.75" customHeight="1" x14ac:dyDescent="0.2">
      <c r="A357" s="118" t="s">
        <v>652</v>
      </c>
      <c r="B357" s="118" t="s">
        <v>824</v>
      </c>
      <c r="C357" s="118" t="s">
        <v>825</v>
      </c>
      <c r="D357" s="118">
        <v>2</v>
      </c>
      <c r="E357" s="118" t="s">
        <v>28</v>
      </c>
      <c r="F357" s="118">
        <v>365</v>
      </c>
      <c r="G357" s="118" t="s">
        <v>933</v>
      </c>
      <c r="H357" s="118" t="s">
        <v>915</v>
      </c>
      <c r="I357" s="63">
        <v>7.0000000000000007E-2</v>
      </c>
    </row>
    <row r="358" spans="1:9" ht="12.75" customHeight="1" x14ac:dyDescent="0.2">
      <c r="A358" s="118" t="s">
        <v>652</v>
      </c>
      <c r="B358" s="118" t="s">
        <v>826</v>
      </c>
      <c r="C358" s="118" t="s">
        <v>827</v>
      </c>
      <c r="D358" s="118">
        <v>3</v>
      </c>
      <c r="E358" s="118"/>
      <c r="F358" s="118">
        <v>365</v>
      </c>
      <c r="G358" s="118">
        <v>0</v>
      </c>
      <c r="H358" s="118" t="s">
        <v>915</v>
      </c>
      <c r="I358" s="63">
        <v>0.63</v>
      </c>
    </row>
    <row r="359" spans="1:9" ht="12.75" customHeight="1" x14ac:dyDescent="0.2">
      <c r="A359" s="118" t="s">
        <v>652</v>
      </c>
      <c r="B359" s="118" t="s">
        <v>828</v>
      </c>
      <c r="C359" s="118" t="s">
        <v>829</v>
      </c>
      <c r="D359" s="118">
        <v>2</v>
      </c>
      <c r="E359" s="118" t="s">
        <v>28</v>
      </c>
      <c r="F359" s="118">
        <v>365</v>
      </c>
      <c r="G359" s="118" t="s">
        <v>953</v>
      </c>
      <c r="H359" s="118" t="s">
        <v>915</v>
      </c>
      <c r="I359" s="63">
        <v>2.09</v>
      </c>
    </row>
    <row r="360" spans="1:9" ht="12.75" customHeight="1" x14ac:dyDescent="0.2">
      <c r="A360" s="118" t="s">
        <v>652</v>
      </c>
      <c r="B360" s="118" t="s">
        <v>830</v>
      </c>
      <c r="C360" s="118" t="s">
        <v>831</v>
      </c>
      <c r="D360" s="118">
        <v>3</v>
      </c>
      <c r="E360" s="118"/>
      <c r="F360" s="118">
        <v>365</v>
      </c>
      <c r="G360" s="118">
        <v>0</v>
      </c>
      <c r="H360" s="118" t="s">
        <v>915</v>
      </c>
      <c r="I360" s="63">
        <v>0.65</v>
      </c>
    </row>
    <row r="361" spans="1:9" ht="12.75" customHeight="1" x14ac:dyDescent="0.2">
      <c r="A361" s="118" t="s">
        <v>652</v>
      </c>
      <c r="B361" s="118" t="s">
        <v>832</v>
      </c>
      <c r="C361" s="118" t="s">
        <v>833</v>
      </c>
      <c r="D361" s="118">
        <v>2</v>
      </c>
      <c r="E361" s="118" t="s">
        <v>28</v>
      </c>
      <c r="F361" s="118">
        <v>365</v>
      </c>
      <c r="G361" s="118" t="s">
        <v>933</v>
      </c>
      <c r="H361" s="118" t="s">
        <v>915</v>
      </c>
      <c r="I361" s="63">
        <v>1.35</v>
      </c>
    </row>
    <row r="362" spans="1:9" ht="12.75" customHeight="1" x14ac:dyDescent="0.2">
      <c r="A362" s="118" t="s">
        <v>652</v>
      </c>
      <c r="B362" s="118" t="s">
        <v>834</v>
      </c>
      <c r="C362" s="118" t="s">
        <v>835</v>
      </c>
      <c r="D362" s="118">
        <v>2</v>
      </c>
      <c r="E362" s="118" t="s">
        <v>28</v>
      </c>
      <c r="F362" s="118">
        <v>365</v>
      </c>
      <c r="G362" s="118" t="s">
        <v>933</v>
      </c>
      <c r="H362" s="118" t="s">
        <v>915</v>
      </c>
      <c r="I362" s="63">
        <v>0.67</v>
      </c>
    </row>
    <row r="363" spans="1:9" ht="12.75" customHeight="1" x14ac:dyDescent="0.2">
      <c r="A363" s="118" t="s">
        <v>652</v>
      </c>
      <c r="B363" s="118" t="s">
        <v>836</v>
      </c>
      <c r="C363" s="118" t="s">
        <v>837</v>
      </c>
      <c r="D363" s="118">
        <v>2</v>
      </c>
      <c r="E363" s="118" t="s">
        <v>28</v>
      </c>
      <c r="F363" s="118">
        <v>365</v>
      </c>
      <c r="G363" s="118" t="s">
        <v>933</v>
      </c>
      <c r="H363" s="118" t="s">
        <v>915</v>
      </c>
      <c r="I363" s="63">
        <v>0.66</v>
      </c>
    </row>
    <row r="364" spans="1:9" ht="12.75" customHeight="1" x14ac:dyDescent="0.2">
      <c r="A364" s="161" t="s">
        <v>652</v>
      </c>
      <c r="B364" s="161" t="s">
        <v>838</v>
      </c>
      <c r="C364" s="161" t="s">
        <v>839</v>
      </c>
      <c r="D364" s="118">
        <v>2</v>
      </c>
      <c r="E364" s="161" t="s">
        <v>28</v>
      </c>
      <c r="F364" s="161">
        <v>365</v>
      </c>
      <c r="G364" s="161" t="s">
        <v>933</v>
      </c>
      <c r="H364" s="161" t="s">
        <v>915</v>
      </c>
      <c r="I364" s="63">
        <v>0.18</v>
      </c>
    </row>
    <row r="365" spans="1:9" ht="12.75" customHeight="1" x14ac:dyDescent="0.2">
      <c r="A365" s="118" t="s">
        <v>652</v>
      </c>
      <c r="B365" s="118" t="s">
        <v>840</v>
      </c>
      <c r="C365" s="118" t="s">
        <v>841</v>
      </c>
      <c r="D365" s="118">
        <v>2</v>
      </c>
      <c r="E365" s="118" t="s">
        <v>28</v>
      </c>
      <c r="F365" s="118">
        <v>365</v>
      </c>
      <c r="G365" s="118" t="s">
        <v>933</v>
      </c>
      <c r="H365" s="118" t="s">
        <v>915</v>
      </c>
      <c r="I365" s="63">
        <v>0.86</v>
      </c>
    </row>
    <row r="366" spans="1:9" ht="12.75" customHeight="1" x14ac:dyDescent="0.2">
      <c r="A366" s="118" t="s">
        <v>652</v>
      </c>
      <c r="B366" s="118" t="s">
        <v>842</v>
      </c>
      <c r="C366" s="118" t="s">
        <v>843</v>
      </c>
      <c r="D366" s="118">
        <v>3</v>
      </c>
      <c r="E366" s="118"/>
      <c r="F366" s="118">
        <v>365</v>
      </c>
      <c r="G366" s="118">
        <v>0</v>
      </c>
      <c r="H366" s="118" t="s">
        <v>915</v>
      </c>
      <c r="I366" s="63">
        <v>0.52</v>
      </c>
    </row>
    <row r="367" spans="1:9" ht="12.75" customHeight="1" x14ac:dyDescent="0.2">
      <c r="A367" s="118" t="s">
        <v>652</v>
      </c>
      <c r="B367" s="118" t="s">
        <v>844</v>
      </c>
      <c r="C367" s="118" t="s">
        <v>845</v>
      </c>
      <c r="D367" s="118">
        <v>3</v>
      </c>
      <c r="E367" s="118"/>
      <c r="F367" s="118">
        <v>365</v>
      </c>
      <c r="G367" s="118">
        <v>0</v>
      </c>
      <c r="H367" s="118" t="s">
        <v>915</v>
      </c>
      <c r="I367" s="63">
        <v>2.04</v>
      </c>
    </row>
    <row r="368" spans="1:9" ht="12.75" customHeight="1" x14ac:dyDescent="0.2">
      <c r="A368" s="118" t="s">
        <v>652</v>
      </c>
      <c r="B368" s="118" t="s">
        <v>846</v>
      </c>
      <c r="C368" s="118" t="s">
        <v>847</v>
      </c>
      <c r="D368" s="118">
        <v>3</v>
      </c>
      <c r="E368" s="118"/>
      <c r="F368" s="118">
        <v>365</v>
      </c>
      <c r="G368" s="118">
        <v>0</v>
      </c>
      <c r="H368" s="118" t="s">
        <v>915</v>
      </c>
      <c r="I368" s="63">
        <v>0.6</v>
      </c>
    </row>
    <row r="369" spans="1:9" ht="12.75" customHeight="1" x14ac:dyDescent="0.2">
      <c r="A369" s="118" t="s">
        <v>652</v>
      </c>
      <c r="B369" s="118" t="s">
        <v>848</v>
      </c>
      <c r="C369" s="118" t="s">
        <v>849</v>
      </c>
      <c r="D369" s="118">
        <v>3</v>
      </c>
      <c r="E369" s="118"/>
      <c r="F369" s="118">
        <v>365</v>
      </c>
      <c r="G369" s="118">
        <v>0</v>
      </c>
      <c r="H369" s="118" t="s">
        <v>915</v>
      </c>
      <c r="I369" s="63">
        <v>0.3</v>
      </c>
    </row>
    <row r="370" spans="1:9" ht="12.75" customHeight="1" x14ac:dyDescent="0.2">
      <c r="A370" s="118" t="s">
        <v>652</v>
      </c>
      <c r="B370" s="118" t="s">
        <v>850</v>
      </c>
      <c r="C370" s="118" t="s">
        <v>851</v>
      </c>
      <c r="D370" s="118">
        <v>3</v>
      </c>
      <c r="E370" s="118"/>
      <c r="F370" s="118">
        <v>365</v>
      </c>
      <c r="G370" s="118">
        <v>0</v>
      </c>
      <c r="H370" s="118" t="s">
        <v>915</v>
      </c>
      <c r="I370" s="63">
        <v>0.57999999999999996</v>
      </c>
    </row>
    <row r="371" spans="1:9" ht="12.75" customHeight="1" x14ac:dyDescent="0.2">
      <c r="A371" s="118" t="s">
        <v>652</v>
      </c>
      <c r="B371" s="118" t="s">
        <v>856</v>
      </c>
      <c r="C371" s="118" t="s">
        <v>857</v>
      </c>
      <c r="D371" s="118">
        <v>3</v>
      </c>
      <c r="E371" s="118"/>
      <c r="F371" s="118">
        <v>365</v>
      </c>
      <c r="G371" s="118">
        <v>0</v>
      </c>
      <c r="H371" s="118" t="s">
        <v>915</v>
      </c>
      <c r="I371" s="63">
        <v>0.38</v>
      </c>
    </row>
    <row r="372" spans="1:9" ht="12.75" customHeight="1" x14ac:dyDescent="0.2">
      <c r="A372" s="118" t="s">
        <v>652</v>
      </c>
      <c r="B372" s="118" t="s">
        <v>858</v>
      </c>
      <c r="C372" s="118" t="s">
        <v>859</v>
      </c>
      <c r="D372" s="118">
        <v>3</v>
      </c>
      <c r="E372" s="118"/>
      <c r="F372" s="118">
        <v>365</v>
      </c>
      <c r="G372" s="118">
        <v>0</v>
      </c>
      <c r="H372" s="118" t="s">
        <v>915</v>
      </c>
      <c r="I372" s="63">
        <v>1.97</v>
      </c>
    </row>
    <row r="373" spans="1:9" ht="12.75" customHeight="1" x14ac:dyDescent="0.2">
      <c r="A373" s="118" t="s">
        <v>652</v>
      </c>
      <c r="B373" s="118" t="s">
        <v>860</v>
      </c>
      <c r="C373" s="118" t="s">
        <v>861</v>
      </c>
      <c r="D373" s="118">
        <v>2</v>
      </c>
      <c r="E373" s="118" t="s">
        <v>28</v>
      </c>
      <c r="F373" s="118">
        <v>365</v>
      </c>
      <c r="G373" s="118" t="s">
        <v>933</v>
      </c>
      <c r="H373" s="118" t="s">
        <v>915</v>
      </c>
      <c r="I373" s="63">
        <v>0.08</v>
      </c>
    </row>
    <row r="374" spans="1:9" ht="12.75" customHeight="1" x14ac:dyDescent="0.2">
      <c r="A374" s="118" t="s">
        <v>652</v>
      </c>
      <c r="B374" s="118" t="s">
        <v>852</v>
      </c>
      <c r="C374" s="118" t="s">
        <v>853</v>
      </c>
      <c r="D374" s="118">
        <v>3</v>
      </c>
      <c r="E374" s="118"/>
      <c r="F374" s="118">
        <v>365</v>
      </c>
      <c r="G374" s="118">
        <v>0</v>
      </c>
      <c r="H374" s="118" t="s">
        <v>915</v>
      </c>
      <c r="I374" s="63">
        <v>0.04</v>
      </c>
    </row>
    <row r="375" spans="1:9" ht="12.75" customHeight="1" x14ac:dyDescent="0.2">
      <c r="A375" s="118" t="s">
        <v>652</v>
      </c>
      <c r="B375" s="118" t="s">
        <v>854</v>
      </c>
      <c r="C375" s="118" t="s">
        <v>855</v>
      </c>
      <c r="D375" s="118">
        <v>2</v>
      </c>
      <c r="E375" s="118" t="s">
        <v>28</v>
      </c>
      <c r="F375" s="118">
        <v>365</v>
      </c>
      <c r="G375" s="118" t="s">
        <v>933</v>
      </c>
      <c r="H375" s="118" t="s">
        <v>915</v>
      </c>
      <c r="I375" s="63">
        <v>0.49</v>
      </c>
    </row>
    <row r="376" spans="1:9" ht="12.75" customHeight="1" x14ac:dyDescent="0.2">
      <c r="A376" s="118" t="s">
        <v>652</v>
      </c>
      <c r="B376" s="118" t="s">
        <v>868</v>
      </c>
      <c r="C376" s="118" t="s">
        <v>869</v>
      </c>
      <c r="D376" s="118">
        <v>2</v>
      </c>
      <c r="E376" s="118" t="s">
        <v>28</v>
      </c>
      <c r="F376" s="118">
        <v>365</v>
      </c>
      <c r="G376" s="118" t="s">
        <v>933</v>
      </c>
      <c r="H376" s="118" t="s">
        <v>915</v>
      </c>
      <c r="I376" s="63">
        <v>0.16</v>
      </c>
    </row>
    <row r="377" spans="1:9" ht="12.75" customHeight="1" x14ac:dyDescent="0.2">
      <c r="A377" s="118" t="s">
        <v>652</v>
      </c>
      <c r="B377" s="118" t="s">
        <v>870</v>
      </c>
      <c r="C377" s="118" t="s">
        <v>871</v>
      </c>
      <c r="D377" s="118">
        <v>3</v>
      </c>
      <c r="E377" s="118"/>
      <c r="F377" s="118">
        <v>365</v>
      </c>
      <c r="G377" s="118">
        <v>0</v>
      </c>
      <c r="H377" s="118" t="s">
        <v>915</v>
      </c>
      <c r="I377" s="63">
        <v>1.04</v>
      </c>
    </row>
    <row r="378" spans="1:9" ht="12.75" customHeight="1" x14ac:dyDescent="0.2">
      <c r="A378" s="118" t="s">
        <v>652</v>
      </c>
      <c r="B378" s="118" t="s">
        <v>872</v>
      </c>
      <c r="C378" s="118" t="s">
        <v>873</v>
      </c>
      <c r="D378" s="118">
        <v>3</v>
      </c>
      <c r="E378" s="118"/>
      <c r="F378" s="118">
        <v>365</v>
      </c>
      <c r="G378" s="118">
        <v>0</v>
      </c>
      <c r="H378" s="118" t="s">
        <v>915</v>
      </c>
      <c r="I378" s="63">
        <v>0.23</v>
      </c>
    </row>
    <row r="379" spans="1:9" ht="12.75" customHeight="1" x14ac:dyDescent="0.2">
      <c r="A379" s="118" t="s">
        <v>652</v>
      </c>
      <c r="B379" s="118" t="s">
        <v>864</v>
      </c>
      <c r="C379" s="118" t="s">
        <v>865</v>
      </c>
      <c r="D379" s="118">
        <v>2</v>
      </c>
      <c r="E379" s="118" t="s">
        <v>28</v>
      </c>
      <c r="F379" s="118">
        <v>365</v>
      </c>
      <c r="G379" s="118" t="s">
        <v>933</v>
      </c>
      <c r="H379" s="118" t="s">
        <v>915</v>
      </c>
      <c r="I379" s="63">
        <v>0.09</v>
      </c>
    </row>
    <row r="380" spans="1:9" ht="12.75" customHeight="1" x14ac:dyDescent="0.2">
      <c r="A380" s="118" t="s">
        <v>652</v>
      </c>
      <c r="B380" s="118" t="s">
        <v>862</v>
      </c>
      <c r="C380" s="118" t="s">
        <v>863</v>
      </c>
      <c r="D380" s="118">
        <v>3</v>
      </c>
      <c r="E380" s="118"/>
      <c r="F380" s="118">
        <v>365</v>
      </c>
      <c r="G380" s="118">
        <v>0</v>
      </c>
      <c r="H380" s="118" t="s">
        <v>915</v>
      </c>
      <c r="I380" s="63">
        <v>0.06</v>
      </c>
    </row>
    <row r="381" spans="1:9" ht="12.75" customHeight="1" x14ac:dyDescent="0.2">
      <c r="A381" s="118" t="s">
        <v>652</v>
      </c>
      <c r="B381" s="118" t="s">
        <v>866</v>
      </c>
      <c r="C381" s="118" t="s">
        <v>867</v>
      </c>
      <c r="D381" s="118">
        <v>2</v>
      </c>
      <c r="E381" s="118" t="s">
        <v>28</v>
      </c>
      <c r="F381" s="118">
        <v>365</v>
      </c>
      <c r="G381" s="118" t="s">
        <v>933</v>
      </c>
      <c r="H381" s="118" t="s">
        <v>915</v>
      </c>
      <c r="I381" s="63">
        <v>0.41</v>
      </c>
    </row>
    <row r="382" spans="1:9" ht="12.75" customHeight="1" x14ac:dyDescent="0.2">
      <c r="A382" s="118" t="s">
        <v>652</v>
      </c>
      <c r="B382" s="118" t="s">
        <v>874</v>
      </c>
      <c r="C382" s="118" t="s">
        <v>875</v>
      </c>
      <c r="D382" s="118">
        <v>3</v>
      </c>
      <c r="E382" s="118"/>
      <c r="F382" s="118">
        <v>365</v>
      </c>
      <c r="G382" s="118">
        <v>0</v>
      </c>
      <c r="H382" s="118" t="s">
        <v>915</v>
      </c>
      <c r="I382" s="63">
        <v>0.06</v>
      </c>
    </row>
    <row r="383" spans="1:9" ht="12.75" customHeight="1" x14ac:dyDescent="0.2">
      <c r="A383" s="118" t="s">
        <v>652</v>
      </c>
      <c r="B383" s="118" t="s">
        <v>876</v>
      </c>
      <c r="C383" s="118" t="s">
        <v>627</v>
      </c>
      <c r="D383" s="118">
        <v>3</v>
      </c>
      <c r="E383" s="118"/>
      <c r="F383" s="118">
        <v>365</v>
      </c>
      <c r="G383" s="118">
        <v>0</v>
      </c>
      <c r="H383" s="118" t="s">
        <v>915</v>
      </c>
      <c r="I383" s="63">
        <v>8.1199999999999992</v>
      </c>
    </row>
    <row r="384" spans="1:9" ht="12.75" customHeight="1" x14ac:dyDescent="0.2">
      <c r="A384" s="118" t="s">
        <v>652</v>
      </c>
      <c r="B384" s="118" t="s">
        <v>877</v>
      </c>
      <c r="C384" s="118" t="s">
        <v>878</v>
      </c>
      <c r="D384" s="118">
        <v>1</v>
      </c>
      <c r="E384" s="118" t="s">
        <v>28</v>
      </c>
      <c r="F384" s="118">
        <v>365</v>
      </c>
      <c r="G384" s="118">
        <v>2</v>
      </c>
      <c r="H384" s="118" t="s">
        <v>915</v>
      </c>
      <c r="I384" s="63">
        <v>1.79</v>
      </c>
    </row>
    <row r="385" spans="1:9" ht="12.75" customHeight="1" x14ac:dyDescent="0.2">
      <c r="A385" s="118" t="s">
        <v>652</v>
      </c>
      <c r="B385" s="118" t="s">
        <v>879</v>
      </c>
      <c r="C385" s="118" t="s">
        <v>880</v>
      </c>
      <c r="D385" s="118">
        <v>1</v>
      </c>
      <c r="E385" s="118" t="s">
        <v>28</v>
      </c>
      <c r="F385" s="118">
        <v>365</v>
      </c>
      <c r="G385" s="118">
        <v>2</v>
      </c>
      <c r="H385" s="118" t="s">
        <v>915</v>
      </c>
      <c r="I385" s="63">
        <v>0.89</v>
      </c>
    </row>
    <row r="386" spans="1:9" ht="12.75" customHeight="1" x14ac:dyDescent="0.2">
      <c r="A386" s="118" t="s">
        <v>652</v>
      </c>
      <c r="B386" s="118" t="s">
        <v>881</v>
      </c>
      <c r="C386" s="118" t="s">
        <v>882</v>
      </c>
      <c r="D386" s="118">
        <v>2</v>
      </c>
      <c r="E386" s="118" t="s">
        <v>28</v>
      </c>
      <c r="F386" s="118">
        <v>365</v>
      </c>
      <c r="G386" s="118" t="s">
        <v>933</v>
      </c>
      <c r="H386" s="118" t="s">
        <v>915</v>
      </c>
      <c r="I386" s="63">
        <v>0.57999999999999996</v>
      </c>
    </row>
    <row r="387" spans="1:9" ht="12.75" customHeight="1" x14ac:dyDescent="0.2">
      <c r="A387" s="118" t="s">
        <v>652</v>
      </c>
      <c r="B387" s="118" t="s">
        <v>883</v>
      </c>
      <c r="C387" s="118" t="s">
        <v>884</v>
      </c>
      <c r="D387" s="118">
        <v>2</v>
      </c>
      <c r="E387" s="118" t="s">
        <v>28</v>
      </c>
      <c r="F387" s="118">
        <v>365</v>
      </c>
      <c r="G387" s="118" t="s">
        <v>933</v>
      </c>
      <c r="H387" s="118" t="s">
        <v>915</v>
      </c>
      <c r="I387" s="63">
        <v>0.18</v>
      </c>
    </row>
    <row r="388" spans="1:9" ht="12.75" customHeight="1" x14ac:dyDescent="0.2">
      <c r="A388" s="118" t="s">
        <v>652</v>
      </c>
      <c r="B388" s="118" t="s">
        <v>885</v>
      </c>
      <c r="C388" s="118" t="s">
        <v>886</v>
      </c>
      <c r="D388" s="118">
        <v>2</v>
      </c>
      <c r="E388" s="118" t="s">
        <v>28</v>
      </c>
      <c r="F388" s="118">
        <v>365</v>
      </c>
      <c r="G388" s="118" t="s">
        <v>933</v>
      </c>
      <c r="H388" s="118" t="s">
        <v>915</v>
      </c>
      <c r="I388" s="63">
        <v>0.67</v>
      </c>
    </row>
    <row r="389" spans="1:9" ht="12.75" customHeight="1" x14ac:dyDescent="0.2">
      <c r="A389" s="118" t="s">
        <v>652</v>
      </c>
      <c r="B389" s="118" t="s">
        <v>887</v>
      </c>
      <c r="C389" s="118" t="s">
        <v>888</v>
      </c>
      <c r="D389" s="118">
        <v>3</v>
      </c>
      <c r="E389" s="118"/>
      <c r="F389" s="118">
        <v>365</v>
      </c>
      <c r="G389" s="118">
        <v>0</v>
      </c>
      <c r="H389" s="118" t="s">
        <v>915</v>
      </c>
      <c r="I389" s="63">
        <v>0.09</v>
      </c>
    </row>
    <row r="390" spans="1:9" ht="12.75" customHeight="1" x14ac:dyDescent="0.2">
      <c r="A390" s="118" t="s">
        <v>652</v>
      </c>
      <c r="B390" s="118" t="s">
        <v>889</v>
      </c>
      <c r="C390" s="118" t="s">
        <v>890</v>
      </c>
      <c r="D390" s="118">
        <v>2</v>
      </c>
      <c r="E390" s="118" t="s">
        <v>28</v>
      </c>
      <c r="F390" s="118">
        <v>365</v>
      </c>
      <c r="G390" s="118" t="s">
        <v>953</v>
      </c>
      <c r="H390" s="118" t="s">
        <v>915</v>
      </c>
      <c r="I390" s="63">
        <v>1.27</v>
      </c>
    </row>
    <row r="391" spans="1:9" ht="12.75" customHeight="1" x14ac:dyDescent="0.2">
      <c r="A391" s="118" t="s">
        <v>652</v>
      </c>
      <c r="B391" s="118" t="s">
        <v>891</v>
      </c>
      <c r="C391" s="118" t="s">
        <v>892</v>
      </c>
      <c r="D391" s="118">
        <v>2</v>
      </c>
      <c r="E391" s="118" t="s">
        <v>28</v>
      </c>
      <c r="F391" s="118">
        <v>365</v>
      </c>
      <c r="G391" s="118" t="s">
        <v>933</v>
      </c>
      <c r="H391" s="118" t="s">
        <v>915</v>
      </c>
      <c r="I391" s="63">
        <v>0.9</v>
      </c>
    </row>
    <row r="392" spans="1:9" ht="12.75" customHeight="1" x14ac:dyDescent="0.2">
      <c r="A392" s="118" t="s">
        <v>652</v>
      </c>
      <c r="B392" s="118" t="s">
        <v>893</v>
      </c>
      <c r="C392" s="118" t="s">
        <v>894</v>
      </c>
      <c r="D392" s="118">
        <v>3</v>
      </c>
      <c r="E392" s="118"/>
      <c r="F392" s="118">
        <v>365</v>
      </c>
      <c r="G392" s="118">
        <v>0</v>
      </c>
      <c r="H392" s="118" t="s">
        <v>915</v>
      </c>
      <c r="I392" s="63">
        <v>0.28000000000000003</v>
      </c>
    </row>
    <row r="393" spans="1:9" ht="12.75" customHeight="1" x14ac:dyDescent="0.2">
      <c r="A393" s="118" t="s">
        <v>652</v>
      </c>
      <c r="B393" s="118" t="s">
        <v>895</v>
      </c>
      <c r="C393" s="118" t="s">
        <v>896</v>
      </c>
      <c r="D393" s="118">
        <v>3</v>
      </c>
      <c r="E393" s="118"/>
      <c r="F393" s="118">
        <v>365</v>
      </c>
      <c r="G393" s="118">
        <v>0</v>
      </c>
      <c r="H393" s="118" t="s">
        <v>915</v>
      </c>
      <c r="I393" s="63">
        <v>0.35</v>
      </c>
    </row>
    <row r="394" spans="1:9" ht="12.75" customHeight="1" x14ac:dyDescent="0.2">
      <c r="A394" s="118" t="s">
        <v>652</v>
      </c>
      <c r="B394" s="118" t="s">
        <v>897</v>
      </c>
      <c r="C394" s="118" t="s">
        <v>898</v>
      </c>
      <c r="D394" s="118">
        <v>1</v>
      </c>
      <c r="E394" s="118" t="s">
        <v>28</v>
      </c>
      <c r="F394" s="118">
        <v>365</v>
      </c>
      <c r="G394" s="118">
        <v>2</v>
      </c>
      <c r="H394" s="118" t="s">
        <v>915</v>
      </c>
      <c r="I394" s="63">
        <v>0.24</v>
      </c>
    </row>
    <row r="395" spans="1:9" ht="12.75" customHeight="1" x14ac:dyDescent="0.2">
      <c r="A395" s="161" t="s">
        <v>652</v>
      </c>
      <c r="B395" s="161" t="s">
        <v>899</v>
      </c>
      <c r="C395" s="161" t="s">
        <v>900</v>
      </c>
      <c r="D395" s="118">
        <v>3</v>
      </c>
      <c r="E395" s="161"/>
      <c r="F395" s="161">
        <v>365</v>
      </c>
      <c r="G395" s="161">
        <v>0</v>
      </c>
      <c r="H395" s="161" t="s">
        <v>915</v>
      </c>
      <c r="I395" s="63">
        <v>0.48</v>
      </c>
    </row>
    <row r="396" spans="1:9" x14ac:dyDescent="0.2">
      <c r="A396" s="128" t="s">
        <v>652</v>
      </c>
      <c r="B396" s="128" t="s">
        <v>901</v>
      </c>
      <c r="C396" s="128" t="s">
        <v>902</v>
      </c>
      <c r="D396" s="128">
        <v>2</v>
      </c>
      <c r="E396" s="128" t="s">
        <v>28</v>
      </c>
      <c r="F396" s="128">
        <v>365</v>
      </c>
      <c r="G396" s="128" t="s">
        <v>933</v>
      </c>
      <c r="H396" s="128" t="s">
        <v>915</v>
      </c>
      <c r="I396" s="64">
        <v>0.76</v>
      </c>
    </row>
    <row r="397" spans="1:9" x14ac:dyDescent="0.2">
      <c r="A397" s="24"/>
      <c r="B397" s="17">
        <f>COUNTA(B270:B396)</f>
        <v>127</v>
      </c>
      <c r="C397" s="17"/>
      <c r="D397" s="17"/>
      <c r="E397" s="21">
        <f>COUNTIF(E270:E396, "Yes")</f>
        <v>50</v>
      </c>
      <c r="F397" s="24"/>
      <c r="G397" s="17"/>
      <c r="H397" s="17"/>
      <c r="I397" s="107">
        <f>SUM(I270:I396)</f>
        <v>90.340000000000018</v>
      </c>
    </row>
    <row r="398" spans="1:9" x14ac:dyDescent="0.2">
      <c r="A398" s="24"/>
      <c r="B398" s="17"/>
      <c r="C398" s="17"/>
      <c r="D398" s="17"/>
      <c r="E398" s="17"/>
      <c r="F398" s="24"/>
      <c r="G398" s="17"/>
      <c r="H398" s="17"/>
      <c r="I398" s="107"/>
    </row>
    <row r="399" spans="1:9" x14ac:dyDescent="0.2">
      <c r="A399" s="60"/>
      <c r="B399" s="60"/>
      <c r="C399" s="119"/>
      <c r="D399" s="119"/>
      <c r="E399" s="119"/>
      <c r="F399" s="60"/>
      <c r="G399" s="60"/>
      <c r="H399" s="60"/>
    </row>
    <row r="400" spans="1:9" x14ac:dyDescent="0.2">
      <c r="A400" s="60"/>
      <c r="B400" s="60"/>
      <c r="C400" s="120"/>
      <c r="D400" s="101" t="s">
        <v>97</v>
      </c>
      <c r="E400" s="120"/>
      <c r="F400" s="78"/>
      <c r="G400" s="60"/>
      <c r="H400" s="60"/>
      <c r="I400" s="109"/>
    </row>
    <row r="401" spans="1:9" x14ac:dyDescent="0.2">
      <c r="A401" s="60"/>
      <c r="B401" s="60"/>
      <c r="C401" s="79"/>
      <c r="D401" s="91" t="s">
        <v>92</v>
      </c>
      <c r="E401" s="121">
        <f>SUM(B85+B202+B268+B397)</f>
        <v>389</v>
      </c>
      <c r="G401" s="60"/>
      <c r="H401" s="60"/>
      <c r="I401" s="110"/>
    </row>
    <row r="402" spans="1:9" x14ac:dyDescent="0.2">
      <c r="C402" s="79"/>
      <c r="D402" s="91" t="s">
        <v>95</v>
      </c>
      <c r="E402" s="121">
        <f>SUM(E85+E202+E268+E397)</f>
        <v>130</v>
      </c>
    </row>
    <row r="403" spans="1:9" x14ac:dyDescent="0.2">
      <c r="C403" s="91"/>
      <c r="D403" s="91" t="s">
        <v>135</v>
      </c>
      <c r="E403" s="122">
        <f>E402/E401</f>
        <v>0.33419023136246789</v>
      </c>
    </row>
    <row r="404" spans="1:9" x14ac:dyDescent="0.2">
      <c r="C404" s="79"/>
      <c r="D404" s="91" t="s">
        <v>96</v>
      </c>
      <c r="E404" s="123">
        <f>SUM(I85+I202+I268+I397)</f>
        <v>293.89999999999998</v>
      </c>
    </row>
    <row r="406" spans="1:9" x14ac:dyDescent="0.2">
      <c r="D406" s="101" t="s">
        <v>920</v>
      </c>
      <c r="E406" s="124" t="s">
        <v>921</v>
      </c>
      <c r="F406" s="124" t="s">
        <v>101</v>
      </c>
    </row>
    <row r="407" spans="1:9" x14ac:dyDescent="0.2">
      <c r="D407" s="91" t="s">
        <v>934</v>
      </c>
      <c r="E407" s="125">
        <f>COUNTIF(G2:G396, "Twice per yr")</f>
        <v>34</v>
      </c>
      <c r="F407" s="126">
        <f>E407/E402</f>
        <v>0.26153846153846155</v>
      </c>
    </row>
    <row r="408" spans="1:9" x14ac:dyDescent="0.2">
      <c r="D408" s="91" t="s">
        <v>954</v>
      </c>
      <c r="E408" s="125">
        <f>COUNTIF(G3:G397, "Three per yr")</f>
        <v>11</v>
      </c>
      <c r="F408" s="126">
        <f>E408/E402</f>
        <v>8.461538461538462E-2</v>
      </c>
    </row>
    <row r="409" spans="1:9" x14ac:dyDescent="0.2">
      <c r="D409" s="91" t="s">
        <v>955</v>
      </c>
      <c r="E409" s="125">
        <f>COUNTIF(G4:G398, "Four per yr")</f>
        <v>5</v>
      </c>
      <c r="F409" s="126">
        <f>E409/E402</f>
        <v>3.8461538461538464E-2</v>
      </c>
    </row>
    <row r="410" spans="1:9" x14ac:dyDescent="0.2">
      <c r="D410" s="91" t="s">
        <v>956</v>
      </c>
      <c r="E410" s="125">
        <f>COUNTIF(G5:G399, "Six per yr")</f>
        <v>6</v>
      </c>
      <c r="F410" s="126">
        <f>E410/E402</f>
        <v>4.6153846153846156E-2</v>
      </c>
    </row>
    <row r="411" spans="1:9" x14ac:dyDescent="0.2">
      <c r="D411" s="91" t="s">
        <v>922</v>
      </c>
      <c r="E411" s="125">
        <f>COUNTIF(G2:G396, "0.25")</f>
        <v>11</v>
      </c>
      <c r="F411" s="126">
        <f>E411/E402</f>
        <v>8.461538461538462E-2</v>
      </c>
    </row>
    <row r="412" spans="1:9" x14ac:dyDescent="0.2">
      <c r="D412" s="91" t="s">
        <v>923</v>
      </c>
      <c r="E412" s="125">
        <f>COUNTIF(G2:G396, "0.5")</f>
        <v>20</v>
      </c>
      <c r="F412" s="126">
        <f>E412/E402</f>
        <v>0.15384615384615385</v>
      </c>
    </row>
    <row r="413" spans="1:9" x14ac:dyDescent="0.2">
      <c r="D413" s="91" t="s">
        <v>924</v>
      </c>
      <c r="E413" s="125">
        <f>COUNTIF(G2:G396, "1")</f>
        <v>5</v>
      </c>
      <c r="F413" s="126">
        <f>E413/E402</f>
        <v>3.8461538461538464E-2</v>
      </c>
    </row>
    <row r="414" spans="1:9" x14ac:dyDescent="0.2">
      <c r="D414" s="91" t="s">
        <v>925</v>
      </c>
      <c r="E414" s="125">
        <f>COUNTIF(G2:G396, "1.25")</f>
        <v>0</v>
      </c>
      <c r="F414" s="126">
        <f>E414/E402</f>
        <v>0</v>
      </c>
    </row>
    <row r="415" spans="1:9" x14ac:dyDescent="0.2">
      <c r="D415" s="91" t="s">
        <v>926</v>
      </c>
      <c r="E415" s="125">
        <f>COUNTIF(G2:G396, "1.50")</f>
        <v>0</v>
      </c>
      <c r="F415" s="126">
        <f>E415/E402</f>
        <v>0</v>
      </c>
    </row>
    <row r="416" spans="1:9" x14ac:dyDescent="0.2">
      <c r="D416" s="91" t="s">
        <v>927</v>
      </c>
      <c r="E416" s="125">
        <f>COUNTIF(G2:G396, "2")</f>
        <v>34</v>
      </c>
      <c r="F416" s="126">
        <f>E416/E402</f>
        <v>0.26153846153846155</v>
      </c>
    </row>
    <row r="417" spans="4:6" x14ac:dyDescent="0.2">
      <c r="D417" s="91" t="s">
        <v>928</v>
      </c>
      <c r="E417" s="125">
        <f>COUNTIF(G2:G396, "2.5")</f>
        <v>3</v>
      </c>
      <c r="F417" s="126">
        <f>E417/E402</f>
        <v>2.3076923076923078E-2</v>
      </c>
    </row>
    <row r="418" spans="4:6" x14ac:dyDescent="0.2">
      <c r="D418" s="91" t="s">
        <v>929</v>
      </c>
      <c r="E418" s="125">
        <f>COUNTIF(G2:G396, "3")</f>
        <v>1</v>
      </c>
      <c r="F418" s="126">
        <f>E418/E402</f>
        <v>7.6923076923076927E-3</v>
      </c>
    </row>
    <row r="419" spans="4:6" x14ac:dyDescent="0.2">
      <c r="D419" s="91" t="s">
        <v>930</v>
      </c>
      <c r="E419" s="125">
        <f>COUNTIF(G2:G396, "4")</f>
        <v>0</v>
      </c>
      <c r="F419" s="126">
        <f>E419/E402</f>
        <v>0</v>
      </c>
    </row>
    <row r="420" spans="4:6" x14ac:dyDescent="0.2">
      <c r="D420" s="91" t="s">
        <v>931</v>
      </c>
      <c r="E420" s="125">
        <f>COUNTIF(G2:G396, "5")</f>
        <v>0</v>
      </c>
      <c r="F420" s="126">
        <f>E420/E402</f>
        <v>0</v>
      </c>
    </row>
    <row r="421" spans="4:6" x14ac:dyDescent="0.2">
      <c r="D421" s="91" t="s">
        <v>932</v>
      </c>
      <c r="E421" s="125">
        <f>COUNTIF(G2:G396, "7")</f>
        <v>0</v>
      </c>
      <c r="F421" s="126">
        <f>E421/E402</f>
        <v>0</v>
      </c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 2011 Swimming Season
Hawaii Beach Monitoring</oddHeader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H161"/>
  <sheetViews>
    <sheetView zoomScaleNormal="100" workbookViewId="0">
      <pane ySplit="2" topLeftCell="A3" activePane="bottomLeft" state="frozen"/>
      <selection pane="bottomLeft"/>
    </sheetView>
  </sheetViews>
  <sheetFormatPr defaultRowHeight="12.75" x14ac:dyDescent="0.2"/>
  <cols>
    <col min="1" max="1" width="9.7109375" customWidth="1"/>
    <col min="2" max="2" width="7.28515625" customWidth="1"/>
    <col min="3" max="3" width="24.42578125" customWidth="1"/>
    <col min="4" max="4" width="5.7109375" customWidth="1"/>
    <col min="5" max="5" width="8.140625" customWidth="1"/>
    <col min="6" max="6" width="7.7109375" customWidth="1"/>
    <col min="7" max="8" width="8" customWidth="1"/>
    <col min="9" max="9" width="8.85546875" customWidth="1"/>
    <col min="10" max="19" width="7.85546875" customWidth="1"/>
  </cols>
  <sheetData>
    <row r="1" spans="1:34" x14ac:dyDescent="0.2">
      <c r="A1" s="52"/>
      <c r="B1" s="183" t="s">
        <v>35</v>
      </c>
      <c r="C1" s="183"/>
      <c r="D1" s="117"/>
      <c r="E1" s="52"/>
      <c r="F1" s="52"/>
      <c r="G1" s="184" t="s">
        <v>136</v>
      </c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</row>
    <row r="2" spans="1:34" s="18" customFormat="1" ht="39" customHeight="1" x14ac:dyDescent="0.15">
      <c r="A2" s="19" t="s">
        <v>12</v>
      </c>
      <c r="B2" s="19" t="s">
        <v>13</v>
      </c>
      <c r="C2" s="19" t="s">
        <v>63</v>
      </c>
      <c r="D2" s="2" t="s">
        <v>66</v>
      </c>
      <c r="E2" s="19" t="s">
        <v>71</v>
      </c>
      <c r="F2" s="19" t="s">
        <v>72</v>
      </c>
      <c r="G2" s="19" t="s">
        <v>73</v>
      </c>
      <c r="H2" s="19" t="s">
        <v>74</v>
      </c>
      <c r="I2" s="2" t="s">
        <v>75</v>
      </c>
      <c r="J2" s="19" t="s">
        <v>76</v>
      </c>
      <c r="K2" s="19" t="s">
        <v>21</v>
      </c>
      <c r="L2" s="19" t="s">
        <v>19</v>
      </c>
      <c r="M2" s="19" t="s">
        <v>20</v>
      </c>
      <c r="N2" s="19" t="s">
        <v>22</v>
      </c>
      <c r="O2" s="19" t="s">
        <v>77</v>
      </c>
      <c r="P2" s="19" t="s">
        <v>78</v>
      </c>
      <c r="Q2" s="19" t="s">
        <v>79</v>
      </c>
      <c r="R2" s="19" t="s">
        <v>80</v>
      </c>
      <c r="S2" s="19" t="s">
        <v>81</v>
      </c>
    </row>
    <row r="3" spans="1:34" x14ac:dyDescent="0.2">
      <c r="A3" s="118" t="s">
        <v>138</v>
      </c>
      <c r="B3" s="118" t="s">
        <v>139</v>
      </c>
      <c r="C3" s="118" t="s">
        <v>140</v>
      </c>
      <c r="D3" s="118">
        <v>2</v>
      </c>
      <c r="E3" s="63" t="s">
        <v>28</v>
      </c>
      <c r="F3" s="63" t="s">
        <v>33</v>
      </c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22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</row>
    <row r="4" spans="1:34" x14ac:dyDescent="0.2">
      <c r="A4" s="118" t="s">
        <v>138</v>
      </c>
      <c r="B4" s="118" t="s">
        <v>141</v>
      </c>
      <c r="C4" s="118" t="s">
        <v>142</v>
      </c>
      <c r="D4" s="118">
        <v>1</v>
      </c>
      <c r="E4" s="63" t="s">
        <v>28</v>
      </c>
      <c r="F4" s="63" t="s">
        <v>33</v>
      </c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22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</row>
    <row r="5" spans="1:34" x14ac:dyDescent="0.2">
      <c r="A5" s="118" t="s">
        <v>138</v>
      </c>
      <c r="B5" s="118" t="s">
        <v>143</v>
      </c>
      <c r="C5" s="118" t="s">
        <v>144</v>
      </c>
      <c r="D5" s="118">
        <v>1</v>
      </c>
      <c r="E5" s="63" t="s">
        <v>28</v>
      </c>
      <c r="F5" s="63" t="s">
        <v>33</v>
      </c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22"/>
      <c r="U5" s="43"/>
      <c r="V5" s="43"/>
      <c r="W5" s="43"/>
      <c r="X5" s="43"/>
      <c r="Y5" s="43"/>
      <c r="Z5" s="43"/>
      <c r="AA5" s="43"/>
      <c r="AB5" s="43"/>
      <c r="AC5" s="43"/>
      <c r="AD5" s="43"/>
      <c r="AE5" s="43"/>
      <c r="AF5" s="43"/>
      <c r="AG5" s="43"/>
      <c r="AH5" s="43"/>
    </row>
    <row r="6" spans="1:34" x14ac:dyDescent="0.2">
      <c r="A6" s="118" t="s">
        <v>138</v>
      </c>
      <c r="B6" s="118" t="s">
        <v>145</v>
      </c>
      <c r="C6" s="118" t="s">
        <v>146</v>
      </c>
      <c r="D6" s="118">
        <v>2</v>
      </c>
      <c r="E6" s="63" t="s">
        <v>28</v>
      </c>
      <c r="F6" s="63" t="s">
        <v>33</v>
      </c>
      <c r="G6" s="63"/>
      <c r="H6" s="63"/>
      <c r="I6" s="63"/>
      <c r="J6" s="63"/>
      <c r="K6" s="63"/>
      <c r="L6" s="63"/>
      <c r="M6" s="63"/>
      <c r="N6" s="63"/>
      <c r="O6" s="63"/>
      <c r="P6" s="63"/>
      <c r="Q6" s="63"/>
      <c r="R6" s="63"/>
      <c r="S6" s="63"/>
      <c r="T6" s="22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</row>
    <row r="7" spans="1:34" x14ac:dyDescent="0.2">
      <c r="A7" s="118" t="s">
        <v>138</v>
      </c>
      <c r="B7" s="118" t="s">
        <v>147</v>
      </c>
      <c r="C7" s="118" t="s">
        <v>148</v>
      </c>
      <c r="D7" s="118">
        <v>2</v>
      </c>
      <c r="E7" s="63" t="s">
        <v>28</v>
      </c>
      <c r="F7" s="63" t="s">
        <v>33</v>
      </c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22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</row>
    <row r="8" spans="1:34" x14ac:dyDescent="0.2">
      <c r="A8" s="118" t="s">
        <v>138</v>
      </c>
      <c r="B8" s="118" t="s">
        <v>151</v>
      </c>
      <c r="C8" s="118" t="s">
        <v>152</v>
      </c>
      <c r="D8" s="118">
        <v>2</v>
      </c>
      <c r="E8" s="63" t="s">
        <v>28</v>
      </c>
      <c r="F8" s="63" t="s">
        <v>33</v>
      </c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22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</row>
    <row r="9" spans="1:34" x14ac:dyDescent="0.2">
      <c r="A9" s="118" t="s">
        <v>138</v>
      </c>
      <c r="B9" s="118" t="s">
        <v>155</v>
      </c>
      <c r="C9" s="118" t="s">
        <v>156</v>
      </c>
      <c r="D9" s="118">
        <v>1</v>
      </c>
      <c r="E9" s="63" t="s">
        <v>28</v>
      </c>
      <c r="F9" s="63" t="s">
        <v>33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22"/>
      <c r="U9" s="43"/>
      <c r="V9" s="43"/>
      <c r="W9" s="43"/>
      <c r="X9" s="43"/>
      <c r="Y9" s="43"/>
      <c r="Z9" s="43"/>
      <c r="AA9" s="43"/>
      <c r="AB9" s="43"/>
      <c r="AC9" s="43"/>
      <c r="AD9" s="43"/>
      <c r="AE9" s="43"/>
      <c r="AF9" s="43"/>
      <c r="AG9" s="43"/>
      <c r="AH9" s="43"/>
    </row>
    <row r="10" spans="1:34" x14ac:dyDescent="0.2">
      <c r="A10" s="118" t="s">
        <v>138</v>
      </c>
      <c r="B10" s="118" t="s">
        <v>159</v>
      </c>
      <c r="C10" s="118" t="s">
        <v>160</v>
      </c>
      <c r="D10" s="118">
        <v>2</v>
      </c>
      <c r="E10" s="63" t="s">
        <v>28</v>
      </c>
      <c r="F10" s="63" t="s">
        <v>33</v>
      </c>
      <c r="G10" s="63"/>
      <c r="H10" s="63"/>
      <c r="I10" s="63"/>
      <c r="J10" s="63"/>
      <c r="K10" s="63"/>
      <c r="L10" s="63"/>
      <c r="M10" s="63"/>
      <c r="N10" s="63"/>
      <c r="O10" s="63"/>
      <c r="P10" s="63"/>
      <c r="Q10" s="63"/>
      <c r="R10" s="63"/>
      <c r="S10" s="63"/>
      <c r="T10" s="22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</row>
    <row r="11" spans="1:34" x14ac:dyDescent="0.2">
      <c r="A11" s="118" t="s">
        <v>138</v>
      </c>
      <c r="B11" s="118" t="s">
        <v>161</v>
      </c>
      <c r="C11" s="118" t="s">
        <v>162</v>
      </c>
      <c r="D11" s="118">
        <v>2</v>
      </c>
      <c r="E11" s="63" t="s">
        <v>28</v>
      </c>
      <c r="F11" s="63" t="s">
        <v>33</v>
      </c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22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</row>
    <row r="12" spans="1:34" x14ac:dyDescent="0.2">
      <c r="A12" s="118" t="s">
        <v>138</v>
      </c>
      <c r="B12" s="118" t="s">
        <v>165</v>
      </c>
      <c r="C12" s="118" t="s">
        <v>166</v>
      </c>
      <c r="D12" s="118">
        <v>1</v>
      </c>
      <c r="E12" s="63" t="s">
        <v>28</v>
      </c>
      <c r="F12" s="63" t="s">
        <v>33</v>
      </c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63"/>
      <c r="S12" s="63"/>
      <c r="T12" s="22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</row>
    <row r="13" spans="1:34" x14ac:dyDescent="0.2">
      <c r="A13" s="118" t="s">
        <v>138</v>
      </c>
      <c r="B13" s="118" t="s">
        <v>157</v>
      </c>
      <c r="C13" s="118" t="s">
        <v>158</v>
      </c>
      <c r="D13" s="118">
        <v>2</v>
      </c>
      <c r="E13" s="63" t="s">
        <v>28</v>
      </c>
      <c r="F13" s="63" t="s">
        <v>33</v>
      </c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22"/>
      <c r="U13" s="43"/>
      <c r="V13" s="43"/>
      <c r="W13" s="43"/>
      <c r="X13" s="43"/>
      <c r="Y13" s="43"/>
      <c r="Z13" s="43"/>
      <c r="AA13" s="43"/>
      <c r="AB13" s="43"/>
      <c r="AC13" s="43"/>
      <c r="AD13" s="43"/>
      <c r="AE13" s="43"/>
      <c r="AF13" s="43"/>
      <c r="AG13" s="43"/>
      <c r="AH13" s="43"/>
    </row>
    <row r="14" spans="1:34" x14ac:dyDescent="0.2">
      <c r="A14" s="118" t="s">
        <v>138</v>
      </c>
      <c r="B14" s="118" t="s">
        <v>169</v>
      </c>
      <c r="C14" s="118" t="s">
        <v>170</v>
      </c>
      <c r="D14" s="118">
        <v>2</v>
      </c>
      <c r="E14" s="63" t="s">
        <v>28</v>
      </c>
      <c r="F14" s="63" t="s">
        <v>33</v>
      </c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22"/>
      <c r="U14" s="43"/>
      <c r="V14" s="43"/>
      <c r="W14" s="43"/>
      <c r="X14" s="43"/>
      <c r="Y14" s="43"/>
      <c r="Z14" s="43"/>
      <c r="AA14" s="43"/>
      <c r="AB14" s="43"/>
      <c r="AC14" s="43"/>
      <c r="AD14" s="43"/>
      <c r="AE14" s="43"/>
      <c r="AF14" s="43"/>
      <c r="AG14" s="43"/>
      <c r="AH14" s="43"/>
    </row>
    <row r="15" spans="1:34" x14ac:dyDescent="0.2">
      <c r="A15" s="118" t="s">
        <v>138</v>
      </c>
      <c r="B15" s="118" t="s">
        <v>173</v>
      </c>
      <c r="C15" s="118" t="s">
        <v>174</v>
      </c>
      <c r="D15" s="118">
        <v>1</v>
      </c>
      <c r="E15" s="63" t="s">
        <v>28</v>
      </c>
      <c r="F15" s="63" t="s">
        <v>33</v>
      </c>
      <c r="G15" s="63"/>
      <c r="H15" s="63"/>
      <c r="I15" s="63"/>
      <c r="J15" s="63"/>
      <c r="K15" s="63"/>
      <c r="L15" s="63"/>
      <c r="M15" s="63"/>
      <c r="N15" s="63"/>
      <c r="O15" s="63"/>
      <c r="P15" s="63"/>
      <c r="Q15" s="63"/>
      <c r="R15" s="63"/>
      <c r="S15" s="63"/>
      <c r="T15" s="22"/>
      <c r="U15" s="43"/>
      <c r="V15" s="43"/>
      <c r="W15" s="43"/>
      <c r="X15" s="43"/>
      <c r="Y15" s="43"/>
      <c r="Z15" s="43"/>
      <c r="AA15" s="43"/>
      <c r="AB15" s="43"/>
      <c r="AC15" s="43"/>
      <c r="AD15" s="43"/>
      <c r="AE15" s="43"/>
      <c r="AF15" s="43"/>
      <c r="AG15" s="43"/>
      <c r="AH15" s="43"/>
    </row>
    <row r="16" spans="1:34" x14ac:dyDescent="0.2">
      <c r="A16" s="118" t="s">
        <v>138</v>
      </c>
      <c r="B16" s="118" t="s">
        <v>179</v>
      </c>
      <c r="C16" s="118" t="s">
        <v>180</v>
      </c>
      <c r="D16" s="118">
        <v>1</v>
      </c>
      <c r="E16" s="63" t="s">
        <v>28</v>
      </c>
      <c r="F16" s="63" t="s">
        <v>33</v>
      </c>
      <c r="G16" s="63"/>
      <c r="H16" s="63"/>
      <c r="I16" s="63"/>
      <c r="J16" s="63"/>
      <c r="K16" s="63"/>
      <c r="L16" s="63"/>
      <c r="M16" s="63"/>
      <c r="N16" s="63"/>
      <c r="O16" s="63"/>
      <c r="P16" s="63"/>
      <c r="Q16" s="63"/>
      <c r="R16" s="63"/>
      <c r="S16" s="63"/>
      <c r="T16" s="22"/>
      <c r="U16" s="43"/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</row>
    <row r="17" spans="1:34" x14ac:dyDescent="0.2">
      <c r="A17" s="118" t="s">
        <v>138</v>
      </c>
      <c r="B17" s="118" t="s">
        <v>181</v>
      </c>
      <c r="C17" s="118" t="s">
        <v>182</v>
      </c>
      <c r="D17" s="118">
        <v>1</v>
      </c>
      <c r="E17" s="63" t="s">
        <v>28</v>
      </c>
      <c r="F17" s="63" t="s">
        <v>33</v>
      </c>
      <c r="G17" s="63"/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22"/>
      <c r="U17" s="43"/>
      <c r="V17" s="43"/>
      <c r="W17" s="43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</row>
    <row r="18" spans="1:34" x14ac:dyDescent="0.2">
      <c r="A18" s="118" t="s">
        <v>138</v>
      </c>
      <c r="B18" s="118" t="s">
        <v>187</v>
      </c>
      <c r="C18" s="118" t="s">
        <v>188</v>
      </c>
      <c r="D18" s="118">
        <v>1</v>
      </c>
      <c r="E18" s="63" t="s">
        <v>28</v>
      </c>
      <c r="F18" s="63" t="s">
        <v>33</v>
      </c>
      <c r="G18" s="63"/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22"/>
      <c r="U18" s="43"/>
      <c r="V18" s="43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</row>
    <row r="19" spans="1:34" x14ac:dyDescent="0.2">
      <c r="A19" s="118" t="s">
        <v>138</v>
      </c>
      <c r="B19" s="118" t="s">
        <v>193</v>
      </c>
      <c r="C19" s="118" t="s">
        <v>194</v>
      </c>
      <c r="D19" s="118">
        <v>2</v>
      </c>
      <c r="E19" s="63" t="s">
        <v>28</v>
      </c>
      <c r="F19" s="63" t="s">
        <v>33</v>
      </c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2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</row>
    <row r="20" spans="1:34" x14ac:dyDescent="0.2">
      <c r="A20" s="118" t="s">
        <v>138</v>
      </c>
      <c r="B20" s="118" t="s">
        <v>195</v>
      </c>
      <c r="C20" s="118" t="s">
        <v>196</v>
      </c>
      <c r="D20" s="118">
        <v>2</v>
      </c>
      <c r="E20" s="63" t="s">
        <v>28</v>
      </c>
      <c r="F20" s="63" t="s">
        <v>33</v>
      </c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22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</row>
    <row r="21" spans="1:34" x14ac:dyDescent="0.2">
      <c r="A21" s="118" t="s">
        <v>138</v>
      </c>
      <c r="B21" s="118" t="s">
        <v>199</v>
      </c>
      <c r="C21" s="118" t="s">
        <v>200</v>
      </c>
      <c r="D21" s="118">
        <v>2</v>
      </c>
      <c r="E21" s="63" t="s">
        <v>28</v>
      </c>
      <c r="F21" s="63" t="s">
        <v>33</v>
      </c>
      <c r="G21" s="63"/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22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4" x14ac:dyDescent="0.2">
      <c r="A22" s="118" t="s">
        <v>138</v>
      </c>
      <c r="B22" s="161" t="s">
        <v>203</v>
      </c>
      <c r="C22" s="161" t="s">
        <v>204</v>
      </c>
      <c r="D22" s="118">
        <v>2</v>
      </c>
      <c r="E22" s="63" t="s">
        <v>28</v>
      </c>
      <c r="F22" s="63" t="s">
        <v>33</v>
      </c>
      <c r="G22" s="63"/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22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4" x14ac:dyDescent="0.2">
      <c r="A23" s="118" t="s">
        <v>138</v>
      </c>
      <c r="B23" s="118" t="s">
        <v>207</v>
      </c>
      <c r="C23" s="118" t="s">
        <v>208</v>
      </c>
      <c r="D23" s="118">
        <v>2</v>
      </c>
      <c r="E23" s="63" t="s">
        <v>28</v>
      </c>
      <c r="F23" s="63" t="s">
        <v>33</v>
      </c>
      <c r="G23" s="63"/>
      <c r="H23" s="63"/>
      <c r="I23" s="63"/>
      <c r="J23" s="63"/>
      <c r="K23" s="63"/>
      <c r="L23" s="63"/>
      <c r="M23" s="63"/>
      <c r="N23" s="63"/>
      <c r="O23" s="63"/>
      <c r="P23" s="63"/>
      <c r="Q23" s="63"/>
      <c r="R23" s="63"/>
      <c r="S23" s="63"/>
      <c r="T23" s="22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</row>
    <row r="24" spans="1:34" x14ac:dyDescent="0.2">
      <c r="A24" s="118" t="s">
        <v>138</v>
      </c>
      <c r="B24" s="118" t="s">
        <v>211</v>
      </c>
      <c r="C24" s="118" t="s">
        <v>212</v>
      </c>
      <c r="D24" s="118">
        <v>2</v>
      </c>
      <c r="E24" s="63" t="s">
        <v>28</v>
      </c>
      <c r="F24" s="63" t="s">
        <v>33</v>
      </c>
      <c r="G24" s="63"/>
      <c r="H24" s="63"/>
      <c r="I24" s="63"/>
      <c r="J24" s="63"/>
      <c r="K24" s="63"/>
      <c r="L24" s="63"/>
      <c r="M24" s="63"/>
      <c r="N24" s="63"/>
      <c r="O24" s="63"/>
      <c r="P24" s="63"/>
      <c r="Q24" s="63"/>
      <c r="R24" s="63"/>
      <c r="S24" s="63"/>
      <c r="T24" s="22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</row>
    <row r="25" spans="1:34" x14ac:dyDescent="0.2">
      <c r="A25" s="118" t="s">
        <v>138</v>
      </c>
      <c r="B25" s="118" t="s">
        <v>231</v>
      </c>
      <c r="C25" s="118" t="s">
        <v>232</v>
      </c>
      <c r="D25" s="118">
        <v>1</v>
      </c>
      <c r="E25" s="63" t="s">
        <v>28</v>
      </c>
      <c r="F25" s="63" t="s">
        <v>33</v>
      </c>
      <c r="G25" s="63"/>
      <c r="H25" s="63"/>
      <c r="I25" s="63"/>
      <c r="J25" s="63"/>
      <c r="K25" s="63"/>
      <c r="L25" s="63"/>
      <c r="M25" s="63"/>
      <c r="N25" s="63"/>
      <c r="O25" s="63"/>
      <c r="P25" s="63"/>
      <c r="Q25" s="63"/>
      <c r="R25" s="63"/>
      <c r="S25" s="63"/>
      <c r="T25" s="22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</row>
    <row r="26" spans="1:34" x14ac:dyDescent="0.2">
      <c r="A26" s="118" t="s">
        <v>138</v>
      </c>
      <c r="B26" s="118" t="s">
        <v>243</v>
      </c>
      <c r="C26" s="118" t="s">
        <v>244</v>
      </c>
      <c r="D26" s="118">
        <v>2</v>
      </c>
      <c r="E26" s="63" t="s">
        <v>28</v>
      </c>
      <c r="F26" s="63" t="s">
        <v>33</v>
      </c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3"/>
      <c r="T26" s="22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</row>
    <row r="27" spans="1:34" x14ac:dyDescent="0.2">
      <c r="A27" s="118" t="s">
        <v>138</v>
      </c>
      <c r="B27" s="118" t="s">
        <v>249</v>
      </c>
      <c r="C27" s="118" t="s">
        <v>250</v>
      </c>
      <c r="D27" s="118">
        <v>2</v>
      </c>
      <c r="E27" s="63" t="s">
        <v>28</v>
      </c>
      <c r="F27" s="63" t="s">
        <v>33</v>
      </c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22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</row>
    <row r="28" spans="1:34" x14ac:dyDescent="0.2">
      <c r="A28" s="118" t="s">
        <v>138</v>
      </c>
      <c r="B28" s="118" t="s">
        <v>251</v>
      </c>
      <c r="C28" s="118" t="s">
        <v>252</v>
      </c>
      <c r="D28" s="118">
        <v>2</v>
      </c>
      <c r="E28" s="63" t="s">
        <v>28</v>
      </c>
      <c r="F28" s="63" t="s">
        <v>33</v>
      </c>
      <c r="G28" s="63"/>
      <c r="H28" s="63"/>
      <c r="I28" s="63"/>
      <c r="J28" s="63"/>
      <c r="K28" s="63"/>
      <c r="L28" s="63"/>
      <c r="M28" s="63"/>
      <c r="N28" s="63"/>
      <c r="O28" s="63"/>
      <c r="P28" s="63"/>
      <c r="Q28" s="63"/>
      <c r="R28" s="63"/>
      <c r="S28" s="63"/>
      <c r="T28" s="22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</row>
    <row r="29" spans="1:34" x14ac:dyDescent="0.2">
      <c r="A29" s="118" t="s">
        <v>138</v>
      </c>
      <c r="B29" s="118" t="s">
        <v>257</v>
      </c>
      <c r="C29" s="118" t="s">
        <v>258</v>
      </c>
      <c r="D29" s="118">
        <v>2</v>
      </c>
      <c r="E29" s="63" t="s">
        <v>28</v>
      </c>
      <c r="F29" s="63" t="s">
        <v>33</v>
      </c>
      <c r="G29" s="63"/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22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</row>
    <row r="30" spans="1:34" x14ac:dyDescent="0.2">
      <c r="A30" s="118" t="s">
        <v>138</v>
      </c>
      <c r="B30" s="118" t="s">
        <v>261</v>
      </c>
      <c r="C30" s="118" t="s">
        <v>262</v>
      </c>
      <c r="D30" s="118">
        <v>1</v>
      </c>
      <c r="E30" s="63" t="s">
        <v>28</v>
      </c>
      <c r="F30" s="63" t="s">
        <v>33</v>
      </c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22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</row>
    <row r="31" spans="1:34" x14ac:dyDescent="0.2">
      <c r="A31" s="118" t="s">
        <v>138</v>
      </c>
      <c r="B31" s="118" t="s">
        <v>265</v>
      </c>
      <c r="C31" s="118" t="s">
        <v>266</v>
      </c>
      <c r="D31" s="118">
        <v>2</v>
      </c>
      <c r="E31" s="63" t="s">
        <v>28</v>
      </c>
      <c r="F31" s="63" t="s">
        <v>33</v>
      </c>
      <c r="G31" s="63"/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22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</row>
    <row r="32" spans="1:34" x14ac:dyDescent="0.2">
      <c r="A32" s="118" t="s">
        <v>138</v>
      </c>
      <c r="B32" s="118" t="s">
        <v>267</v>
      </c>
      <c r="C32" s="118" t="s">
        <v>268</v>
      </c>
      <c r="D32" s="118">
        <v>2</v>
      </c>
      <c r="E32" s="63" t="s">
        <v>28</v>
      </c>
      <c r="F32" s="63" t="s">
        <v>33</v>
      </c>
      <c r="G32" s="63"/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22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</row>
    <row r="33" spans="1:34" x14ac:dyDescent="0.2">
      <c r="A33" s="118" t="s">
        <v>138</v>
      </c>
      <c r="B33" s="118" t="s">
        <v>269</v>
      </c>
      <c r="C33" s="118" t="s">
        <v>270</v>
      </c>
      <c r="D33" s="118">
        <v>2</v>
      </c>
      <c r="E33" s="63" t="s">
        <v>28</v>
      </c>
      <c r="F33" s="63" t="s">
        <v>33</v>
      </c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22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</row>
    <row r="34" spans="1:34" x14ac:dyDescent="0.2">
      <c r="A34" s="118" t="s">
        <v>138</v>
      </c>
      <c r="B34" s="118" t="s">
        <v>277</v>
      </c>
      <c r="C34" s="118" t="s">
        <v>278</v>
      </c>
      <c r="D34" s="118">
        <v>1</v>
      </c>
      <c r="E34" s="63" t="s">
        <v>28</v>
      </c>
      <c r="F34" s="63" t="s">
        <v>33</v>
      </c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22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</row>
    <row r="35" spans="1:34" x14ac:dyDescent="0.2">
      <c r="A35" s="118" t="s">
        <v>138</v>
      </c>
      <c r="B35" s="118" t="s">
        <v>295</v>
      </c>
      <c r="C35" s="118" t="s">
        <v>296</v>
      </c>
      <c r="D35" s="118">
        <v>2</v>
      </c>
      <c r="E35" s="63" t="s">
        <v>28</v>
      </c>
      <c r="F35" s="63" t="s">
        <v>33</v>
      </c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22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</row>
    <row r="36" spans="1:34" x14ac:dyDescent="0.2">
      <c r="A36" s="118" t="s">
        <v>138</v>
      </c>
      <c r="B36" s="118" t="s">
        <v>297</v>
      </c>
      <c r="C36" s="118" t="s">
        <v>298</v>
      </c>
      <c r="D36" s="118">
        <v>2</v>
      </c>
      <c r="E36" s="63" t="s">
        <v>28</v>
      </c>
      <c r="F36" s="63" t="s">
        <v>33</v>
      </c>
      <c r="G36" s="63"/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22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</row>
    <row r="37" spans="1:34" ht="18" x14ac:dyDescent="0.2">
      <c r="A37" s="128" t="s">
        <v>138</v>
      </c>
      <c r="B37" s="128" t="s">
        <v>299</v>
      </c>
      <c r="C37" s="128" t="s">
        <v>300</v>
      </c>
      <c r="D37" s="128">
        <v>2</v>
      </c>
      <c r="E37" s="64" t="s">
        <v>28</v>
      </c>
      <c r="F37" s="64" t="s">
        <v>33</v>
      </c>
      <c r="G37" s="64"/>
      <c r="H37" s="64"/>
      <c r="I37" s="64"/>
      <c r="J37" s="64"/>
      <c r="K37" s="64"/>
      <c r="L37" s="64"/>
      <c r="M37" s="64"/>
      <c r="N37" s="64"/>
      <c r="O37" s="64"/>
      <c r="P37" s="64"/>
      <c r="Q37" s="64"/>
      <c r="R37" s="64"/>
      <c r="S37" s="64"/>
      <c r="T37" s="22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</row>
    <row r="38" spans="1:34" x14ac:dyDescent="0.2">
      <c r="A38" s="25"/>
      <c r="B38" s="26">
        <f>COUNTA(B3:B37)</f>
        <v>35</v>
      </c>
      <c r="C38" s="52"/>
      <c r="D38" s="116"/>
      <c r="E38" s="26">
        <f t="shared" ref="E38:S38" si="0">COUNTIF(E3:E37,"Yes")</f>
        <v>35</v>
      </c>
      <c r="F38" s="26">
        <f t="shared" si="0"/>
        <v>0</v>
      </c>
      <c r="G38" s="26">
        <f t="shared" si="0"/>
        <v>0</v>
      </c>
      <c r="H38" s="26">
        <f t="shared" si="0"/>
        <v>0</v>
      </c>
      <c r="I38" s="26">
        <f t="shared" si="0"/>
        <v>0</v>
      </c>
      <c r="J38" s="26">
        <f t="shared" si="0"/>
        <v>0</v>
      </c>
      <c r="K38" s="26">
        <f t="shared" si="0"/>
        <v>0</v>
      </c>
      <c r="L38" s="26">
        <f t="shared" si="0"/>
        <v>0</v>
      </c>
      <c r="M38" s="26">
        <f t="shared" si="0"/>
        <v>0</v>
      </c>
      <c r="N38" s="26">
        <f t="shared" si="0"/>
        <v>0</v>
      </c>
      <c r="O38" s="26">
        <f t="shared" si="0"/>
        <v>0</v>
      </c>
      <c r="P38" s="26">
        <f t="shared" si="0"/>
        <v>0</v>
      </c>
      <c r="Q38" s="26">
        <f t="shared" si="0"/>
        <v>0</v>
      </c>
      <c r="R38" s="26">
        <f t="shared" si="0"/>
        <v>0</v>
      </c>
      <c r="S38" s="26">
        <f t="shared" si="0"/>
        <v>0</v>
      </c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</row>
    <row r="39" spans="1:34" x14ac:dyDescent="0.2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</row>
    <row r="40" spans="1:34" x14ac:dyDescent="0.2">
      <c r="A40" s="118" t="s">
        <v>303</v>
      </c>
      <c r="B40" s="118" t="s">
        <v>304</v>
      </c>
      <c r="C40" s="118" t="s">
        <v>305</v>
      </c>
      <c r="D40" s="118">
        <v>1</v>
      </c>
      <c r="E40" s="63" t="s">
        <v>28</v>
      </c>
      <c r="F40" s="63" t="s">
        <v>33</v>
      </c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</row>
    <row r="41" spans="1:34" x14ac:dyDescent="0.2">
      <c r="A41" s="118" t="s">
        <v>303</v>
      </c>
      <c r="B41" s="118" t="s">
        <v>909</v>
      </c>
      <c r="C41" s="118" t="s">
        <v>910</v>
      </c>
      <c r="D41" s="118">
        <v>1</v>
      </c>
      <c r="E41" s="63" t="s">
        <v>28</v>
      </c>
      <c r="F41" s="63" t="s">
        <v>33</v>
      </c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</row>
    <row r="42" spans="1:34" x14ac:dyDescent="0.2">
      <c r="A42" s="118" t="s">
        <v>303</v>
      </c>
      <c r="B42" s="118" t="s">
        <v>316</v>
      </c>
      <c r="C42" s="118" t="s">
        <v>317</v>
      </c>
      <c r="D42" s="118">
        <v>1</v>
      </c>
      <c r="E42" s="63" t="s">
        <v>28</v>
      </c>
      <c r="F42" s="63" t="s">
        <v>33</v>
      </c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</row>
    <row r="43" spans="1:34" x14ac:dyDescent="0.2">
      <c r="A43" s="163" t="s">
        <v>303</v>
      </c>
      <c r="B43" s="163" t="s">
        <v>336</v>
      </c>
      <c r="C43" s="163" t="s">
        <v>337</v>
      </c>
      <c r="D43" s="163">
        <v>1</v>
      </c>
      <c r="E43" s="115" t="s">
        <v>28</v>
      </c>
      <c r="F43" s="115" t="s">
        <v>33</v>
      </c>
      <c r="G43" s="115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</row>
    <row r="44" spans="1:34" x14ac:dyDescent="0.2">
      <c r="A44" s="163" t="s">
        <v>303</v>
      </c>
      <c r="B44" s="163" t="s">
        <v>360</v>
      </c>
      <c r="C44" s="163" t="s">
        <v>361</v>
      </c>
      <c r="D44" s="163">
        <v>1</v>
      </c>
      <c r="E44" s="115" t="s">
        <v>28</v>
      </c>
      <c r="F44" s="115" t="s">
        <v>33</v>
      </c>
      <c r="G44" s="115"/>
      <c r="H44" s="63"/>
      <c r="I44" s="63"/>
      <c r="J44" s="63"/>
      <c r="K44" s="63"/>
      <c r="L44" s="63"/>
      <c r="M44" s="63"/>
      <c r="N44" s="63"/>
      <c r="O44" s="63"/>
      <c r="P44" s="63"/>
      <c r="Q44" s="63"/>
      <c r="R44" s="63"/>
      <c r="S44" s="63"/>
    </row>
    <row r="45" spans="1:34" x14ac:dyDescent="0.2">
      <c r="A45" s="163" t="s">
        <v>303</v>
      </c>
      <c r="B45" s="163" t="s">
        <v>945</v>
      </c>
      <c r="C45" s="115" t="s">
        <v>946</v>
      </c>
      <c r="D45" s="163">
        <v>1</v>
      </c>
      <c r="E45" s="115" t="s">
        <v>28</v>
      </c>
      <c r="F45" s="115" t="s">
        <v>33</v>
      </c>
      <c r="G45" s="115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</row>
    <row r="46" spans="1:34" x14ac:dyDescent="0.2">
      <c r="A46" s="118" t="s">
        <v>303</v>
      </c>
      <c r="B46" s="118" t="s">
        <v>406</v>
      </c>
      <c r="C46" s="118" t="s">
        <v>407</v>
      </c>
      <c r="D46" s="118">
        <v>1</v>
      </c>
      <c r="E46" s="63" t="s">
        <v>28</v>
      </c>
      <c r="F46" s="63" t="s">
        <v>33</v>
      </c>
      <c r="G46" s="63"/>
      <c r="H46" s="63"/>
      <c r="I46" s="63"/>
      <c r="J46" s="63"/>
      <c r="K46" s="63"/>
      <c r="L46" s="63"/>
      <c r="M46" s="63"/>
      <c r="N46" s="63"/>
      <c r="O46" s="63"/>
      <c r="P46" s="63"/>
      <c r="Q46" s="63"/>
      <c r="R46" s="63"/>
      <c r="S46" s="63"/>
    </row>
    <row r="47" spans="1:34" x14ac:dyDescent="0.2">
      <c r="A47" s="118" t="s">
        <v>303</v>
      </c>
      <c r="B47" s="118" t="s">
        <v>410</v>
      </c>
      <c r="C47" s="118" t="s">
        <v>411</v>
      </c>
      <c r="D47" s="118">
        <v>1</v>
      </c>
      <c r="E47" s="63" t="s">
        <v>28</v>
      </c>
      <c r="F47" s="63" t="s">
        <v>33</v>
      </c>
      <c r="G47" s="63"/>
      <c r="H47" s="63"/>
      <c r="I47" s="63"/>
      <c r="J47" s="63"/>
      <c r="K47" s="63"/>
      <c r="L47" s="63"/>
      <c r="M47" s="63"/>
      <c r="N47" s="63"/>
      <c r="O47" s="63"/>
      <c r="P47" s="63"/>
      <c r="Q47" s="63"/>
      <c r="R47" s="63"/>
      <c r="S47" s="63"/>
    </row>
    <row r="48" spans="1:34" x14ac:dyDescent="0.2">
      <c r="A48" s="118" t="s">
        <v>303</v>
      </c>
      <c r="B48" s="118" t="s">
        <v>430</v>
      </c>
      <c r="C48" s="118" t="s">
        <v>431</v>
      </c>
      <c r="D48" s="118">
        <v>1</v>
      </c>
      <c r="E48" s="63" t="s">
        <v>28</v>
      </c>
      <c r="F48" s="63" t="s">
        <v>33</v>
      </c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</row>
    <row r="49" spans="1:19" x14ac:dyDescent="0.2">
      <c r="A49" s="118" t="s">
        <v>303</v>
      </c>
      <c r="B49" s="118" t="s">
        <v>428</v>
      </c>
      <c r="C49" s="118" t="s">
        <v>429</v>
      </c>
      <c r="D49" s="118">
        <v>1</v>
      </c>
      <c r="E49" s="63" t="s">
        <v>28</v>
      </c>
      <c r="F49" s="63" t="s">
        <v>33</v>
      </c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</row>
    <row r="50" spans="1:19" x14ac:dyDescent="0.2">
      <c r="A50" s="118" t="s">
        <v>303</v>
      </c>
      <c r="B50" s="118" t="s">
        <v>434</v>
      </c>
      <c r="C50" s="118" t="s">
        <v>435</v>
      </c>
      <c r="D50" s="118">
        <v>1</v>
      </c>
      <c r="E50" s="63" t="s">
        <v>28</v>
      </c>
      <c r="F50" s="63" t="s">
        <v>33</v>
      </c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</row>
    <row r="51" spans="1:19" x14ac:dyDescent="0.2">
      <c r="A51" s="118" t="s">
        <v>303</v>
      </c>
      <c r="B51" s="118" t="s">
        <v>438</v>
      </c>
      <c r="C51" s="118" t="s">
        <v>439</v>
      </c>
      <c r="D51" s="118">
        <v>1</v>
      </c>
      <c r="E51" s="63" t="s">
        <v>28</v>
      </c>
      <c r="F51" s="63" t="s">
        <v>33</v>
      </c>
      <c r="G51" s="63"/>
      <c r="H51" s="63"/>
      <c r="I51" s="63"/>
      <c r="J51" s="63"/>
      <c r="K51" s="63"/>
      <c r="L51" s="63"/>
      <c r="M51" s="63"/>
      <c r="N51" s="63"/>
      <c r="O51" s="63"/>
      <c r="P51" s="63"/>
      <c r="Q51" s="63"/>
      <c r="R51" s="63"/>
      <c r="S51" s="63"/>
    </row>
    <row r="52" spans="1:19" x14ac:dyDescent="0.2">
      <c r="A52" s="118" t="s">
        <v>303</v>
      </c>
      <c r="B52" s="118" t="s">
        <v>444</v>
      </c>
      <c r="C52" s="118" t="s">
        <v>445</v>
      </c>
      <c r="D52" s="118">
        <v>1</v>
      </c>
      <c r="E52" s="63" t="s">
        <v>28</v>
      </c>
      <c r="F52" s="63" t="s">
        <v>33</v>
      </c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</row>
    <row r="53" spans="1:19" x14ac:dyDescent="0.2">
      <c r="A53" s="118" t="s">
        <v>303</v>
      </c>
      <c r="B53" s="118" t="s">
        <v>476</v>
      </c>
      <c r="C53" s="118" t="s">
        <v>477</v>
      </c>
      <c r="D53" s="118">
        <v>1</v>
      </c>
      <c r="E53" s="63" t="s">
        <v>28</v>
      </c>
      <c r="F53" s="63" t="s">
        <v>33</v>
      </c>
      <c r="G53" s="63"/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</row>
    <row r="54" spans="1:19" x14ac:dyDescent="0.2">
      <c r="A54" s="118" t="s">
        <v>303</v>
      </c>
      <c r="B54" s="118" t="s">
        <v>488</v>
      </c>
      <c r="C54" s="118" t="s">
        <v>489</v>
      </c>
      <c r="D54" s="118">
        <v>1</v>
      </c>
      <c r="E54" s="158" t="s">
        <v>28</v>
      </c>
      <c r="F54" s="158" t="s">
        <v>33</v>
      </c>
      <c r="G54" s="63"/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</row>
    <row r="55" spans="1:19" x14ac:dyDescent="0.2">
      <c r="A55" s="118" t="s">
        <v>303</v>
      </c>
      <c r="B55" s="118" t="s">
        <v>490</v>
      </c>
      <c r="C55" s="118" t="s">
        <v>491</v>
      </c>
      <c r="D55" s="118">
        <v>1</v>
      </c>
      <c r="E55" s="63" t="s">
        <v>28</v>
      </c>
      <c r="F55" s="63" t="s">
        <v>33</v>
      </c>
      <c r="G55" s="63"/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</row>
    <row r="56" spans="1:19" x14ac:dyDescent="0.2">
      <c r="A56" s="118" t="s">
        <v>303</v>
      </c>
      <c r="B56" s="118" t="s">
        <v>494</v>
      </c>
      <c r="C56" s="118" t="s">
        <v>495</v>
      </c>
      <c r="D56" s="118">
        <v>1</v>
      </c>
      <c r="E56" s="63" t="s">
        <v>28</v>
      </c>
      <c r="F56" s="63" t="s">
        <v>33</v>
      </c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</row>
    <row r="57" spans="1:19" x14ac:dyDescent="0.2">
      <c r="A57" s="118" t="s">
        <v>303</v>
      </c>
      <c r="B57" s="118" t="s">
        <v>496</v>
      </c>
      <c r="C57" s="118" t="s">
        <v>497</v>
      </c>
      <c r="D57" s="118">
        <v>1</v>
      </c>
      <c r="E57" s="63" t="s">
        <v>28</v>
      </c>
      <c r="F57" s="63" t="s">
        <v>33</v>
      </c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</row>
    <row r="58" spans="1:19" x14ac:dyDescent="0.2">
      <c r="A58" s="118" t="s">
        <v>303</v>
      </c>
      <c r="B58" s="118" t="s">
        <v>498</v>
      </c>
      <c r="C58" s="118" t="s">
        <v>499</v>
      </c>
      <c r="D58" s="118">
        <v>1</v>
      </c>
      <c r="E58" s="63" t="s">
        <v>28</v>
      </c>
      <c r="F58" s="63" t="s">
        <v>33</v>
      </c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</row>
    <row r="59" spans="1:19" x14ac:dyDescent="0.2">
      <c r="A59" s="118" t="s">
        <v>303</v>
      </c>
      <c r="B59" s="118" t="s">
        <v>911</v>
      </c>
      <c r="C59" s="118" t="s">
        <v>912</v>
      </c>
      <c r="D59" s="163">
        <v>1</v>
      </c>
      <c r="E59" s="63" t="s">
        <v>28</v>
      </c>
      <c r="F59" s="63" t="s">
        <v>33</v>
      </c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</row>
    <row r="60" spans="1:19" x14ac:dyDescent="0.2">
      <c r="A60" s="118" t="s">
        <v>303</v>
      </c>
      <c r="B60" s="118" t="s">
        <v>516</v>
      </c>
      <c r="C60" s="118" t="s">
        <v>517</v>
      </c>
      <c r="D60" s="118">
        <v>1</v>
      </c>
      <c r="E60" s="63" t="s">
        <v>28</v>
      </c>
      <c r="F60" s="63" t="s">
        <v>33</v>
      </c>
      <c r="G60" s="63"/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</row>
    <row r="61" spans="1:19" x14ac:dyDescent="0.2">
      <c r="A61" s="128" t="s">
        <v>303</v>
      </c>
      <c r="B61" s="128" t="s">
        <v>520</v>
      </c>
      <c r="C61" s="128" t="s">
        <v>521</v>
      </c>
      <c r="D61" s="128">
        <v>1</v>
      </c>
      <c r="E61" s="64" t="s">
        <v>28</v>
      </c>
      <c r="F61" s="64" t="s">
        <v>33</v>
      </c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x14ac:dyDescent="0.2">
      <c r="A62" s="25"/>
      <c r="B62" s="26">
        <f>COUNTA(B40:B61)</f>
        <v>22</v>
      </c>
      <c r="C62" s="52"/>
      <c r="D62" s="116"/>
      <c r="E62" s="26">
        <f t="shared" ref="E62:S62" si="1">COUNTIF(E40:E61,"Yes")</f>
        <v>22</v>
      </c>
      <c r="F62" s="26">
        <f t="shared" si="1"/>
        <v>0</v>
      </c>
      <c r="G62" s="26">
        <f t="shared" si="1"/>
        <v>0</v>
      </c>
      <c r="H62" s="26">
        <f t="shared" si="1"/>
        <v>0</v>
      </c>
      <c r="I62" s="26">
        <f t="shared" si="1"/>
        <v>0</v>
      </c>
      <c r="J62" s="26">
        <f t="shared" si="1"/>
        <v>0</v>
      </c>
      <c r="K62" s="26">
        <f t="shared" si="1"/>
        <v>0</v>
      </c>
      <c r="L62" s="26">
        <f t="shared" si="1"/>
        <v>0</v>
      </c>
      <c r="M62" s="26">
        <f t="shared" si="1"/>
        <v>0</v>
      </c>
      <c r="N62" s="26">
        <f t="shared" si="1"/>
        <v>0</v>
      </c>
      <c r="O62" s="26">
        <f t="shared" si="1"/>
        <v>0</v>
      </c>
      <c r="P62" s="26">
        <f t="shared" si="1"/>
        <v>0</v>
      </c>
      <c r="Q62" s="26">
        <f t="shared" si="1"/>
        <v>0</v>
      </c>
      <c r="R62" s="26">
        <f t="shared" si="1"/>
        <v>0</v>
      </c>
      <c r="S62" s="26">
        <f t="shared" si="1"/>
        <v>0</v>
      </c>
    </row>
    <row r="63" spans="1:19" x14ac:dyDescent="0.2">
      <c r="A63" s="25"/>
      <c r="B63" s="38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</row>
    <row r="64" spans="1:19" x14ac:dyDescent="0.2">
      <c r="A64" s="118" t="s">
        <v>524</v>
      </c>
      <c r="B64" s="118" t="s">
        <v>529</v>
      </c>
      <c r="C64" s="118" t="s">
        <v>530</v>
      </c>
      <c r="D64" s="118">
        <v>2</v>
      </c>
      <c r="E64" s="63" t="s">
        <v>28</v>
      </c>
      <c r="F64" s="63" t="s">
        <v>33</v>
      </c>
      <c r="G64" s="63"/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</row>
    <row r="65" spans="1:19" x14ac:dyDescent="0.2">
      <c r="A65" s="118" t="s">
        <v>524</v>
      </c>
      <c r="B65" s="118" t="s">
        <v>531</v>
      </c>
      <c r="C65" s="118" t="s">
        <v>532</v>
      </c>
      <c r="D65" s="118">
        <v>2</v>
      </c>
      <c r="E65" s="63" t="s">
        <v>28</v>
      </c>
      <c r="F65" s="63" t="s">
        <v>33</v>
      </c>
      <c r="G65" s="63"/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</row>
    <row r="66" spans="1:19" x14ac:dyDescent="0.2">
      <c r="A66" s="118" t="s">
        <v>524</v>
      </c>
      <c r="B66" s="118" t="s">
        <v>535</v>
      </c>
      <c r="C66" s="118" t="s">
        <v>536</v>
      </c>
      <c r="D66" s="118">
        <v>2</v>
      </c>
      <c r="E66" s="63" t="s">
        <v>28</v>
      </c>
      <c r="F66" s="63" t="s">
        <v>33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</row>
    <row r="67" spans="1:19" x14ac:dyDescent="0.2">
      <c r="A67" s="118" t="s">
        <v>524</v>
      </c>
      <c r="B67" s="118" t="s">
        <v>539</v>
      </c>
      <c r="C67" s="118" t="s">
        <v>540</v>
      </c>
      <c r="D67" s="118">
        <v>2</v>
      </c>
      <c r="E67" s="63" t="s">
        <v>28</v>
      </c>
      <c r="F67" s="63" t="s">
        <v>33</v>
      </c>
      <c r="G67" s="63"/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</row>
    <row r="68" spans="1:19" x14ac:dyDescent="0.2">
      <c r="A68" s="118" t="s">
        <v>524</v>
      </c>
      <c r="B68" s="118" t="s">
        <v>547</v>
      </c>
      <c r="C68" s="118" t="s">
        <v>548</v>
      </c>
      <c r="D68" s="118">
        <v>2</v>
      </c>
      <c r="E68" s="63" t="s">
        <v>28</v>
      </c>
      <c r="F68" s="63" t="s">
        <v>33</v>
      </c>
      <c r="G68" s="63"/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</row>
    <row r="69" spans="1:19" x14ac:dyDescent="0.2">
      <c r="A69" s="118" t="s">
        <v>524</v>
      </c>
      <c r="B69" s="118" t="s">
        <v>549</v>
      </c>
      <c r="C69" s="118" t="s">
        <v>550</v>
      </c>
      <c r="D69" s="118">
        <v>1</v>
      </c>
      <c r="E69" s="63" t="s">
        <v>28</v>
      </c>
      <c r="F69" s="63" t="s">
        <v>33</v>
      </c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</row>
    <row r="70" spans="1:19" x14ac:dyDescent="0.2">
      <c r="A70" s="118" t="s">
        <v>524</v>
      </c>
      <c r="B70" s="118" t="s">
        <v>557</v>
      </c>
      <c r="C70" s="118" t="s">
        <v>558</v>
      </c>
      <c r="D70" s="118">
        <v>1</v>
      </c>
      <c r="E70" s="63" t="s">
        <v>28</v>
      </c>
      <c r="F70" s="63" t="s">
        <v>33</v>
      </c>
      <c r="G70" s="63"/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</row>
    <row r="71" spans="1:19" x14ac:dyDescent="0.2">
      <c r="A71" s="118" t="s">
        <v>524</v>
      </c>
      <c r="B71" s="118" t="s">
        <v>559</v>
      </c>
      <c r="C71" s="118" t="s">
        <v>560</v>
      </c>
      <c r="D71" s="118">
        <v>2</v>
      </c>
      <c r="E71" s="63" t="s">
        <v>28</v>
      </c>
      <c r="F71" s="63" t="s">
        <v>33</v>
      </c>
      <c r="G71" s="63"/>
      <c r="H71" s="63"/>
      <c r="I71" s="63"/>
      <c r="J71" s="63"/>
      <c r="K71" s="63"/>
      <c r="L71" s="63"/>
      <c r="M71" s="63"/>
      <c r="N71" s="63"/>
      <c r="O71" s="63"/>
      <c r="P71" s="63"/>
      <c r="Q71" s="63"/>
      <c r="R71" s="63"/>
      <c r="S71" s="63"/>
    </row>
    <row r="72" spans="1:19" x14ac:dyDescent="0.2">
      <c r="A72" s="118" t="s">
        <v>524</v>
      </c>
      <c r="B72" s="118" t="s">
        <v>561</v>
      </c>
      <c r="C72" s="118" t="s">
        <v>562</v>
      </c>
      <c r="D72" s="118">
        <v>2</v>
      </c>
      <c r="E72" s="63" t="s">
        <v>28</v>
      </c>
      <c r="F72" s="63" t="s">
        <v>33</v>
      </c>
      <c r="G72" s="63"/>
      <c r="H72" s="63"/>
      <c r="I72" s="63"/>
      <c r="J72" s="63"/>
      <c r="K72" s="63"/>
      <c r="L72" s="63"/>
      <c r="M72" s="63"/>
      <c r="N72" s="63"/>
      <c r="O72" s="63"/>
      <c r="P72" s="63"/>
      <c r="Q72" s="63"/>
      <c r="R72" s="63"/>
      <c r="S72" s="63"/>
    </row>
    <row r="73" spans="1:19" x14ac:dyDescent="0.2">
      <c r="A73" s="118" t="s">
        <v>524</v>
      </c>
      <c r="B73" s="118" t="s">
        <v>568</v>
      </c>
      <c r="C73" s="118" t="s">
        <v>569</v>
      </c>
      <c r="D73" s="118">
        <v>2</v>
      </c>
      <c r="E73" s="63" t="s">
        <v>28</v>
      </c>
      <c r="F73" s="63" t="s">
        <v>33</v>
      </c>
      <c r="G73" s="63"/>
      <c r="H73" s="63"/>
      <c r="I73" s="63"/>
      <c r="J73" s="63"/>
      <c r="K73" s="63"/>
      <c r="L73" s="63"/>
      <c r="M73" s="63"/>
      <c r="N73" s="63"/>
      <c r="O73" s="63"/>
      <c r="P73" s="63"/>
      <c r="Q73" s="63"/>
      <c r="R73" s="63"/>
      <c r="S73" s="63"/>
    </row>
    <row r="74" spans="1:19" x14ac:dyDescent="0.2">
      <c r="A74" s="118" t="s">
        <v>524</v>
      </c>
      <c r="B74" s="118" t="s">
        <v>566</v>
      </c>
      <c r="C74" s="118" t="s">
        <v>567</v>
      </c>
      <c r="D74" s="118">
        <v>2</v>
      </c>
      <c r="E74" s="63" t="s">
        <v>28</v>
      </c>
      <c r="F74" s="63" t="s">
        <v>33</v>
      </c>
      <c r="G74" s="63"/>
      <c r="H74" s="63"/>
      <c r="I74" s="63"/>
      <c r="J74" s="63"/>
      <c r="K74" s="63"/>
      <c r="L74" s="63"/>
      <c r="M74" s="63"/>
      <c r="N74" s="63"/>
      <c r="O74" s="63"/>
      <c r="P74" s="63"/>
      <c r="Q74" s="63"/>
      <c r="R74" s="63"/>
      <c r="S74" s="63"/>
    </row>
    <row r="75" spans="1:19" x14ac:dyDescent="0.2">
      <c r="A75" s="118" t="s">
        <v>524</v>
      </c>
      <c r="B75" s="118" t="s">
        <v>570</v>
      </c>
      <c r="C75" s="118" t="s">
        <v>571</v>
      </c>
      <c r="D75" s="118">
        <v>2</v>
      </c>
      <c r="E75" s="63" t="s">
        <v>28</v>
      </c>
      <c r="F75" s="63" t="s">
        <v>33</v>
      </c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</row>
    <row r="76" spans="1:19" x14ac:dyDescent="0.2">
      <c r="A76" s="118" t="s">
        <v>524</v>
      </c>
      <c r="B76" s="118" t="s">
        <v>580</v>
      </c>
      <c r="C76" s="118" t="s">
        <v>581</v>
      </c>
      <c r="D76" s="118">
        <v>2</v>
      </c>
      <c r="E76" s="63" t="s">
        <v>28</v>
      </c>
      <c r="F76" s="63" t="s">
        <v>33</v>
      </c>
      <c r="G76" s="63"/>
      <c r="H76" s="63"/>
      <c r="I76" s="63"/>
      <c r="J76" s="63"/>
      <c r="K76" s="63"/>
      <c r="L76" s="63"/>
      <c r="M76" s="63"/>
      <c r="N76" s="63"/>
      <c r="O76" s="63"/>
      <c r="P76" s="63"/>
      <c r="Q76" s="63"/>
      <c r="R76" s="63"/>
      <c r="S76" s="63"/>
    </row>
    <row r="77" spans="1:19" x14ac:dyDescent="0.2">
      <c r="A77" s="118" t="s">
        <v>524</v>
      </c>
      <c r="B77" s="118" t="s">
        <v>592</v>
      </c>
      <c r="C77" s="118" t="s">
        <v>593</v>
      </c>
      <c r="D77" s="118">
        <v>1</v>
      </c>
      <c r="E77" s="63" t="s">
        <v>28</v>
      </c>
      <c r="F77" s="63" t="s">
        <v>33</v>
      </c>
      <c r="G77" s="63"/>
      <c r="H77" s="63"/>
      <c r="I77" s="63"/>
      <c r="J77" s="63"/>
      <c r="K77" s="63"/>
      <c r="L77" s="63"/>
      <c r="M77" s="63"/>
      <c r="N77" s="63"/>
      <c r="O77" s="63"/>
      <c r="P77" s="63"/>
      <c r="Q77" s="63"/>
      <c r="R77" s="63"/>
      <c r="S77" s="63"/>
    </row>
    <row r="78" spans="1:19" x14ac:dyDescent="0.2">
      <c r="A78" s="118" t="s">
        <v>524</v>
      </c>
      <c r="B78" s="118" t="s">
        <v>602</v>
      </c>
      <c r="C78" s="118" t="s">
        <v>603</v>
      </c>
      <c r="D78" s="118">
        <v>2</v>
      </c>
      <c r="E78" s="63" t="s">
        <v>28</v>
      </c>
      <c r="F78" s="63" t="s">
        <v>33</v>
      </c>
      <c r="G78" s="63"/>
      <c r="H78" s="63"/>
      <c r="I78" s="63"/>
      <c r="J78" s="63"/>
      <c r="K78" s="63"/>
      <c r="L78" s="63"/>
      <c r="M78" s="63"/>
      <c r="N78" s="63"/>
      <c r="O78" s="63"/>
      <c r="P78" s="63"/>
      <c r="Q78" s="63"/>
      <c r="R78" s="63"/>
      <c r="S78" s="63"/>
    </row>
    <row r="79" spans="1:19" x14ac:dyDescent="0.2">
      <c r="A79" s="118" t="s">
        <v>524</v>
      </c>
      <c r="B79" s="118" t="s">
        <v>612</v>
      </c>
      <c r="C79" s="118" t="s">
        <v>613</v>
      </c>
      <c r="D79" s="118">
        <v>1</v>
      </c>
      <c r="E79" s="63" t="s">
        <v>28</v>
      </c>
      <c r="F79" s="63" t="s">
        <v>33</v>
      </c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</row>
    <row r="80" spans="1:19" x14ac:dyDescent="0.2">
      <c r="A80" s="118" t="s">
        <v>524</v>
      </c>
      <c r="B80" s="118" t="s">
        <v>614</v>
      </c>
      <c r="C80" s="118" t="s">
        <v>615</v>
      </c>
      <c r="D80" s="118">
        <v>2</v>
      </c>
      <c r="E80" s="63" t="s">
        <v>28</v>
      </c>
      <c r="F80" s="63" t="s">
        <v>33</v>
      </c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</row>
    <row r="81" spans="1:19" x14ac:dyDescent="0.2">
      <c r="A81" s="118" t="s">
        <v>524</v>
      </c>
      <c r="B81" s="118" t="s">
        <v>622</v>
      </c>
      <c r="C81" s="118" t="s">
        <v>623</v>
      </c>
      <c r="D81" s="118">
        <v>1</v>
      </c>
      <c r="E81" s="63" t="s">
        <v>28</v>
      </c>
      <c r="F81" s="63" t="s">
        <v>33</v>
      </c>
      <c r="G81" s="63"/>
      <c r="H81" s="63"/>
      <c r="I81" s="63"/>
      <c r="J81" s="63"/>
      <c r="K81" s="63"/>
      <c r="L81" s="63"/>
      <c r="M81" s="63"/>
      <c r="N81" s="63"/>
      <c r="O81" s="63"/>
      <c r="P81" s="63"/>
      <c r="Q81" s="63"/>
      <c r="R81" s="63"/>
      <c r="S81" s="63"/>
    </row>
    <row r="82" spans="1:19" x14ac:dyDescent="0.2">
      <c r="A82" s="118" t="s">
        <v>524</v>
      </c>
      <c r="B82" s="118" t="s">
        <v>624</v>
      </c>
      <c r="C82" s="118" t="s">
        <v>625</v>
      </c>
      <c r="D82" s="118">
        <v>2</v>
      </c>
      <c r="E82" s="63" t="s">
        <v>28</v>
      </c>
      <c r="F82" s="63" t="s">
        <v>33</v>
      </c>
      <c r="G82" s="63"/>
      <c r="H82" s="63"/>
      <c r="I82" s="63"/>
      <c r="J82" s="63"/>
      <c r="K82" s="63"/>
      <c r="L82" s="63"/>
      <c r="M82" s="63"/>
      <c r="N82" s="63"/>
      <c r="O82" s="63"/>
      <c r="P82" s="63"/>
      <c r="Q82" s="63"/>
      <c r="R82" s="63"/>
      <c r="S82" s="63"/>
    </row>
    <row r="83" spans="1:19" x14ac:dyDescent="0.2">
      <c r="A83" s="118" t="s">
        <v>524</v>
      </c>
      <c r="B83" s="118" t="s">
        <v>626</v>
      </c>
      <c r="C83" s="118" t="s">
        <v>627</v>
      </c>
      <c r="D83" s="118">
        <v>2</v>
      </c>
      <c r="E83" s="63" t="s">
        <v>28</v>
      </c>
      <c r="F83" s="63" t="s">
        <v>33</v>
      </c>
      <c r="G83" s="63"/>
      <c r="H83" s="63"/>
      <c r="I83" s="63"/>
      <c r="J83" s="63"/>
      <c r="K83" s="63"/>
      <c r="L83" s="63"/>
      <c r="M83" s="63"/>
      <c r="N83" s="63"/>
      <c r="O83" s="63"/>
      <c r="P83" s="63"/>
      <c r="Q83" s="63"/>
      <c r="R83" s="63"/>
      <c r="S83" s="63"/>
    </row>
    <row r="84" spans="1:19" x14ac:dyDescent="0.2">
      <c r="A84" s="118" t="s">
        <v>524</v>
      </c>
      <c r="B84" s="118" t="s">
        <v>646</v>
      </c>
      <c r="C84" s="118" t="s">
        <v>647</v>
      </c>
      <c r="D84" s="118">
        <v>2</v>
      </c>
      <c r="E84" s="63" t="s">
        <v>28</v>
      </c>
      <c r="F84" s="63" t="s">
        <v>33</v>
      </c>
      <c r="G84" s="63"/>
      <c r="H84" s="63"/>
      <c r="I84" s="63"/>
      <c r="J84" s="63"/>
      <c r="K84" s="63"/>
      <c r="L84" s="63"/>
      <c r="M84" s="63"/>
      <c r="N84" s="63"/>
      <c r="O84" s="63"/>
      <c r="P84" s="63"/>
      <c r="Q84" s="63"/>
      <c r="R84" s="63"/>
      <c r="S84" s="63"/>
    </row>
    <row r="85" spans="1:19" x14ac:dyDescent="0.2">
      <c r="A85" s="118" t="s">
        <v>524</v>
      </c>
      <c r="B85" s="118" t="s">
        <v>636</v>
      </c>
      <c r="C85" s="118" t="s">
        <v>637</v>
      </c>
      <c r="D85" s="118">
        <v>2</v>
      </c>
      <c r="E85" s="63" t="s">
        <v>28</v>
      </c>
      <c r="F85" s="63" t="s">
        <v>33</v>
      </c>
      <c r="G85" s="63"/>
      <c r="H85" s="63"/>
      <c r="I85" s="63"/>
      <c r="J85" s="63"/>
      <c r="K85" s="63"/>
      <c r="L85" s="63"/>
      <c r="M85" s="63"/>
      <c r="N85" s="63"/>
      <c r="O85" s="63"/>
      <c r="P85" s="63"/>
      <c r="Q85" s="63"/>
      <c r="R85" s="63"/>
      <c r="S85" s="63"/>
    </row>
    <row r="86" spans="1:19" x14ac:dyDescent="0.2">
      <c r="A86" s="128" t="s">
        <v>524</v>
      </c>
      <c r="B86" s="128" t="s">
        <v>650</v>
      </c>
      <c r="C86" s="128" t="s">
        <v>651</v>
      </c>
      <c r="D86" s="128">
        <v>2</v>
      </c>
      <c r="E86" s="64" t="s">
        <v>28</v>
      </c>
      <c r="F86" s="64" t="s">
        <v>33</v>
      </c>
      <c r="G86" s="64"/>
      <c r="H86" s="64"/>
      <c r="I86" s="64"/>
      <c r="J86" s="64"/>
      <c r="K86" s="64"/>
      <c r="L86" s="64"/>
      <c r="M86" s="64"/>
      <c r="N86" s="64"/>
      <c r="O86" s="64"/>
      <c r="P86" s="64"/>
      <c r="Q86" s="64"/>
      <c r="R86" s="64"/>
      <c r="S86" s="64"/>
    </row>
    <row r="87" spans="1:19" x14ac:dyDescent="0.2">
      <c r="A87" s="25"/>
      <c r="B87" s="26">
        <f>COUNTA(B64:B86)</f>
        <v>23</v>
      </c>
      <c r="C87" s="52"/>
      <c r="D87" s="116"/>
      <c r="E87" s="26">
        <f t="shared" ref="E87:S87" si="2">COUNTIF(E64:E86,"Yes")</f>
        <v>23</v>
      </c>
      <c r="F87" s="26">
        <f t="shared" si="2"/>
        <v>0</v>
      </c>
      <c r="G87" s="26">
        <f t="shared" si="2"/>
        <v>0</v>
      </c>
      <c r="H87" s="26">
        <f t="shared" si="2"/>
        <v>0</v>
      </c>
      <c r="I87" s="26">
        <f t="shared" si="2"/>
        <v>0</v>
      </c>
      <c r="J87" s="26">
        <f t="shared" si="2"/>
        <v>0</v>
      </c>
      <c r="K87" s="26">
        <f t="shared" si="2"/>
        <v>0</v>
      </c>
      <c r="L87" s="26">
        <f t="shared" si="2"/>
        <v>0</v>
      </c>
      <c r="M87" s="26">
        <f t="shared" si="2"/>
        <v>0</v>
      </c>
      <c r="N87" s="26">
        <f t="shared" si="2"/>
        <v>0</v>
      </c>
      <c r="O87" s="26">
        <f t="shared" si="2"/>
        <v>0</v>
      </c>
      <c r="P87" s="26">
        <f t="shared" si="2"/>
        <v>0</v>
      </c>
      <c r="Q87" s="26">
        <f t="shared" si="2"/>
        <v>0</v>
      </c>
      <c r="R87" s="26">
        <f t="shared" si="2"/>
        <v>0</v>
      </c>
      <c r="S87" s="26">
        <f t="shared" si="2"/>
        <v>0</v>
      </c>
    </row>
    <row r="88" spans="1:19" x14ac:dyDescent="0.2">
      <c r="A88" s="25"/>
      <c r="B88" s="38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x14ac:dyDescent="0.2">
      <c r="A89" s="118" t="s">
        <v>652</v>
      </c>
      <c r="B89" s="118" t="s">
        <v>665</v>
      </c>
      <c r="C89" s="118" t="s">
        <v>666</v>
      </c>
      <c r="D89" s="118">
        <v>2</v>
      </c>
      <c r="E89" s="63" t="s">
        <v>28</v>
      </c>
      <c r="F89" s="63" t="s">
        <v>33</v>
      </c>
      <c r="G89" s="63"/>
      <c r="H89" s="63"/>
      <c r="I89" s="63"/>
      <c r="J89" s="63"/>
      <c r="K89" s="63"/>
      <c r="L89" s="63"/>
      <c r="M89" s="63"/>
      <c r="N89" s="63"/>
      <c r="O89" s="63"/>
      <c r="P89" s="63"/>
      <c r="Q89" s="63"/>
      <c r="R89" s="63"/>
      <c r="S89" s="63"/>
    </row>
    <row r="90" spans="1:19" x14ac:dyDescent="0.2">
      <c r="A90" s="118" t="s">
        <v>652</v>
      </c>
      <c r="B90" s="118" t="s">
        <v>669</v>
      </c>
      <c r="C90" s="118" t="s">
        <v>670</v>
      </c>
      <c r="D90" s="118">
        <v>2</v>
      </c>
      <c r="E90" s="63" t="s">
        <v>28</v>
      </c>
      <c r="F90" s="63" t="s">
        <v>33</v>
      </c>
      <c r="G90" s="63"/>
      <c r="H90" s="63"/>
      <c r="I90" s="63"/>
      <c r="J90" s="63"/>
      <c r="K90" s="63"/>
      <c r="L90" s="63"/>
      <c r="M90" s="63"/>
      <c r="N90" s="63"/>
      <c r="O90" s="63"/>
      <c r="P90" s="63"/>
      <c r="Q90" s="63"/>
      <c r="R90" s="63"/>
      <c r="S90" s="63"/>
    </row>
    <row r="91" spans="1:19" x14ac:dyDescent="0.2">
      <c r="A91" s="118" t="s">
        <v>652</v>
      </c>
      <c r="B91" s="118" t="s">
        <v>681</v>
      </c>
      <c r="C91" s="118" t="s">
        <v>682</v>
      </c>
      <c r="D91" s="118">
        <v>1</v>
      </c>
      <c r="E91" s="63" t="s">
        <v>28</v>
      </c>
      <c r="F91" s="63" t="s">
        <v>33</v>
      </c>
      <c r="G91" s="63"/>
      <c r="H91" s="63"/>
      <c r="I91" s="63"/>
      <c r="J91" s="63"/>
      <c r="K91" s="63"/>
      <c r="L91" s="63"/>
      <c r="M91" s="63"/>
      <c r="N91" s="63"/>
      <c r="O91" s="63"/>
      <c r="P91" s="63"/>
      <c r="Q91" s="63"/>
      <c r="R91" s="63"/>
      <c r="S91" s="63"/>
    </row>
    <row r="92" spans="1:19" x14ac:dyDescent="0.2">
      <c r="A92" s="118" t="s">
        <v>652</v>
      </c>
      <c r="B92" s="118" t="s">
        <v>683</v>
      </c>
      <c r="C92" s="118" t="s">
        <v>684</v>
      </c>
      <c r="D92" s="118">
        <v>2</v>
      </c>
      <c r="E92" s="63" t="s">
        <v>28</v>
      </c>
      <c r="F92" s="63" t="s">
        <v>33</v>
      </c>
      <c r="G92" s="63"/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</row>
    <row r="93" spans="1:19" x14ac:dyDescent="0.2">
      <c r="A93" s="118" t="s">
        <v>652</v>
      </c>
      <c r="B93" s="118" t="s">
        <v>691</v>
      </c>
      <c r="C93" s="118" t="s">
        <v>692</v>
      </c>
      <c r="D93" s="118">
        <v>2</v>
      </c>
      <c r="E93" s="63" t="s">
        <v>28</v>
      </c>
      <c r="F93" s="63" t="s">
        <v>33</v>
      </c>
      <c r="G93" s="63"/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</row>
    <row r="94" spans="1:19" x14ac:dyDescent="0.2">
      <c r="A94" s="118" t="s">
        <v>652</v>
      </c>
      <c r="B94" s="118" t="s">
        <v>693</v>
      </c>
      <c r="C94" s="118" t="s">
        <v>694</v>
      </c>
      <c r="D94" s="118">
        <v>2</v>
      </c>
      <c r="E94" s="63" t="s">
        <v>28</v>
      </c>
      <c r="F94" s="63" t="s">
        <v>33</v>
      </c>
      <c r="G94" s="63"/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</row>
    <row r="95" spans="1:19" x14ac:dyDescent="0.2">
      <c r="A95" s="118" t="s">
        <v>652</v>
      </c>
      <c r="B95" s="118" t="s">
        <v>685</v>
      </c>
      <c r="C95" s="118" t="s">
        <v>686</v>
      </c>
      <c r="D95" s="118">
        <v>2</v>
      </c>
      <c r="E95" s="63" t="s">
        <v>28</v>
      </c>
      <c r="F95" s="63" t="s">
        <v>33</v>
      </c>
      <c r="G95" s="63"/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</row>
    <row r="96" spans="1:19" x14ac:dyDescent="0.2">
      <c r="A96" s="118" t="s">
        <v>652</v>
      </c>
      <c r="B96" s="118" t="s">
        <v>707</v>
      </c>
      <c r="C96" s="118" t="s">
        <v>708</v>
      </c>
      <c r="D96" s="118">
        <v>2</v>
      </c>
      <c r="E96" s="63" t="s">
        <v>28</v>
      </c>
      <c r="F96" s="63" t="s">
        <v>33</v>
      </c>
      <c r="G96" s="63"/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</row>
    <row r="97" spans="1:19" x14ac:dyDescent="0.2">
      <c r="A97" s="118" t="s">
        <v>652</v>
      </c>
      <c r="B97" s="118" t="s">
        <v>713</v>
      </c>
      <c r="C97" s="118" t="s">
        <v>714</v>
      </c>
      <c r="D97" s="118">
        <v>1</v>
      </c>
      <c r="E97" s="63" t="s">
        <v>28</v>
      </c>
      <c r="F97" s="63" t="s">
        <v>33</v>
      </c>
      <c r="G97" s="63"/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</row>
    <row r="98" spans="1:19" x14ac:dyDescent="0.2">
      <c r="A98" s="118" t="s">
        <v>652</v>
      </c>
      <c r="B98" s="118" t="s">
        <v>715</v>
      </c>
      <c r="C98" s="118" t="s">
        <v>716</v>
      </c>
      <c r="D98" s="118">
        <v>2</v>
      </c>
      <c r="E98" s="63" t="s">
        <v>28</v>
      </c>
      <c r="F98" s="63" t="s">
        <v>33</v>
      </c>
      <c r="G98" s="63"/>
      <c r="H98" s="63"/>
      <c r="I98" s="63"/>
      <c r="J98" s="63"/>
      <c r="K98" s="63"/>
      <c r="L98" s="63"/>
      <c r="M98" s="63"/>
      <c r="N98" s="63"/>
      <c r="O98" s="63"/>
      <c r="P98" s="63"/>
      <c r="Q98" s="63"/>
      <c r="R98" s="63"/>
      <c r="S98" s="63"/>
    </row>
    <row r="99" spans="1:19" x14ac:dyDescent="0.2">
      <c r="A99" s="118" t="s">
        <v>652</v>
      </c>
      <c r="B99" s="118" t="s">
        <v>723</v>
      </c>
      <c r="C99" s="118" t="s">
        <v>724</v>
      </c>
      <c r="D99" s="118">
        <v>2</v>
      </c>
      <c r="E99" s="63" t="s">
        <v>28</v>
      </c>
      <c r="F99" s="63" t="s">
        <v>33</v>
      </c>
      <c r="G99" s="63"/>
      <c r="H99" s="63"/>
      <c r="I99" s="63"/>
      <c r="J99" s="63"/>
      <c r="K99" s="63"/>
      <c r="L99" s="63"/>
      <c r="M99" s="63"/>
      <c r="N99" s="63"/>
      <c r="O99" s="63"/>
      <c r="P99" s="63"/>
      <c r="Q99" s="63"/>
      <c r="R99" s="63"/>
      <c r="S99" s="63"/>
    </row>
    <row r="100" spans="1:19" x14ac:dyDescent="0.2">
      <c r="A100" s="118" t="s">
        <v>652</v>
      </c>
      <c r="B100" s="118" t="s">
        <v>725</v>
      </c>
      <c r="C100" s="118" t="s">
        <v>726</v>
      </c>
      <c r="D100" s="118">
        <v>2</v>
      </c>
      <c r="E100" s="63" t="s">
        <v>28</v>
      </c>
      <c r="F100" s="63" t="s">
        <v>33</v>
      </c>
      <c r="G100" s="63"/>
      <c r="H100" s="63"/>
      <c r="I100" s="63"/>
      <c r="J100" s="63"/>
      <c r="K100" s="63"/>
      <c r="L100" s="63"/>
      <c r="M100" s="63"/>
      <c r="N100" s="63"/>
      <c r="O100" s="63"/>
      <c r="P100" s="63"/>
      <c r="Q100" s="63"/>
      <c r="R100" s="63"/>
      <c r="S100" s="63"/>
    </row>
    <row r="101" spans="1:19" x14ac:dyDescent="0.2">
      <c r="A101" s="118" t="s">
        <v>652</v>
      </c>
      <c r="B101" s="118" t="s">
        <v>727</v>
      </c>
      <c r="C101" s="118" t="s">
        <v>728</v>
      </c>
      <c r="D101" s="118">
        <v>1</v>
      </c>
      <c r="E101" s="63" t="s">
        <v>28</v>
      </c>
      <c r="F101" s="63" t="s">
        <v>33</v>
      </c>
      <c r="G101" s="63"/>
      <c r="H101" s="63"/>
      <c r="I101" s="63"/>
      <c r="J101" s="63"/>
      <c r="K101" s="63"/>
      <c r="L101" s="63"/>
      <c r="M101" s="63"/>
      <c r="N101" s="63"/>
      <c r="O101" s="63"/>
      <c r="P101" s="63"/>
      <c r="Q101" s="63"/>
      <c r="R101" s="63"/>
      <c r="S101" s="63"/>
    </row>
    <row r="102" spans="1:19" x14ac:dyDescent="0.2">
      <c r="A102" s="118" t="s">
        <v>652</v>
      </c>
      <c r="B102" s="118" t="s">
        <v>729</v>
      </c>
      <c r="C102" s="118" t="s">
        <v>730</v>
      </c>
      <c r="D102" s="118">
        <v>2</v>
      </c>
      <c r="E102" s="63" t="s">
        <v>28</v>
      </c>
      <c r="F102" s="63" t="s">
        <v>33</v>
      </c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</row>
    <row r="103" spans="1:19" x14ac:dyDescent="0.2">
      <c r="A103" s="118" t="s">
        <v>652</v>
      </c>
      <c r="B103" s="118" t="s">
        <v>731</v>
      </c>
      <c r="C103" s="118" t="s">
        <v>732</v>
      </c>
      <c r="D103" s="118">
        <v>1</v>
      </c>
      <c r="E103" s="63" t="s">
        <v>28</v>
      </c>
      <c r="F103" s="63" t="s">
        <v>33</v>
      </c>
      <c r="G103" s="63"/>
      <c r="H103" s="63"/>
      <c r="I103" s="63"/>
      <c r="J103" s="63"/>
      <c r="K103" s="63"/>
      <c r="L103" s="63"/>
      <c r="M103" s="63"/>
      <c r="N103" s="63"/>
      <c r="O103" s="63"/>
      <c r="P103" s="63"/>
      <c r="Q103" s="63"/>
      <c r="R103" s="63"/>
      <c r="S103" s="63"/>
    </row>
    <row r="104" spans="1:19" x14ac:dyDescent="0.2">
      <c r="A104" s="118" t="s">
        <v>652</v>
      </c>
      <c r="B104" s="118" t="s">
        <v>735</v>
      </c>
      <c r="C104" s="118" t="s">
        <v>736</v>
      </c>
      <c r="D104" s="118">
        <v>1</v>
      </c>
      <c r="E104" s="63" t="s">
        <v>28</v>
      </c>
      <c r="F104" s="63" t="s">
        <v>33</v>
      </c>
      <c r="G104" s="63"/>
      <c r="H104" s="63"/>
      <c r="I104" s="63"/>
      <c r="J104" s="63"/>
      <c r="K104" s="63"/>
      <c r="L104" s="63"/>
      <c r="M104" s="63"/>
      <c r="N104" s="63"/>
      <c r="O104" s="63"/>
      <c r="P104" s="63"/>
      <c r="Q104" s="63"/>
      <c r="R104" s="63"/>
      <c r="S104" s="63"/>
    </row>
    <row r="105" spans="1:19" x14ac:dyDescent="0.2">
      <c r="A105" s="118" t="s">
        <v>652</v>
      </c>
      <c r="B105" s="118" t="s">
        <v>741</v>
      </c>
      <c r="C105" s="118" t="s">
        <v>742</v>
      </c>
      <c r="D105" s="118">
        <v>2</v>
      </c>
      <c r="E105" s="63" t="s">
        <v>28</v>
      </c>
      <c r="F105" s="63" t="s">
        <v>33</v>
      </c>
      <c r="G105" s="63"/>
      <c r="H105" s="63"/>
      <c r="I105" s="63"/>
      <c r="J105" s="63"/>
      <c r="K105" s="63"/>
      <c r="L105" s="63"/>
      <c r="M105" s="63"/>
      <c r="N105" s="63"/>
      <c r="O105" s="63"/>
      <c r="P105" s="63"/>
      <c r="Q105" s="63"/>
      <c r="R105" s="63"/>
      <c r="S105" s="63"/>
    </row>
    <row r="106" spans="1:19" x14ac:dyDescent="0.2">
      <c r="A106" s="118" t="s">
        <v>652</v>
      </c>
      <c r="B106" s="118" t="s">
        <v>762</v>
      </c>
      <c r="C106" s="118" t="s">
        <v>763</v>
      </c>
      <c r="D106" s="118">
        <v>2</v>
      </c>
      <c r="E106" s="63" t="s">
        <v>28</v>
      </c>
      <c r="F106" s="63" t="s">
        <v>33</v>
      </c>
      <c r="G106" s="63"/>
      <c r="H106" s="63"/>
      <c r="I106" s="63"/>
      <c r="J106" s="63"/>
      <c r="K106" s="63"/>
      <c r="L106" s="63"/>
      <c r="M106" s="63"/>
      <c r="N106" s="63"/>
      <c r="O106" s="63"/>
      <c r="P106" s="63"/>
      <c r="Q106" s="63"/>
      <c r="R106" s="63"/>
      <c r="S106" s="63"/>
    </row>
    <row r="107" spans="1:19" x14ac:dyDescent="0.2">
      <c r="A107" s="118" t="s">
        <v>652</v>
      </c>
      <c r="B107" s="118" t="s">
        <v>775</v>
      </c>
      <c r="C107" s="118" t="s">
        <v>776</v>
      </c>
      <c r="D107" s="118">
        <v>2</v>
      </c>
      <c r="E107" s="63" t="s">
        <v>28</v>
      </c>
      <c r="F107" s="63" t="s">
        <v>33</v>
      </c>
      <c r="G107" s="63"/>
      <c r="H107" s="63"/>
      <c r="I107" s="63"/>
      <c r="J107" s="63"/>
      <c r="K107" s="63"/>
      <c r="L107" s="63"/>
      <c r="M107" s="63"/>
      <c r="N107" s="63"/>
      <c r="O107" s="63"/>
      <c r="P107" s="63"/>
      <c r="Q107" s="63"/>
      <c r="R107" s="63"/>
      <c r="S107" s="63"/>
    </row>
    <row r="108" spans="1:19" x14ac:dyDescent="0.2">
      <c r="A108" s="118" t="s">
        <v>652</v>
      </c>
      <c r="B108" s="118" t="s">
        <v>781</v>
      </c>
      <c r="C108" s="118" t="s">
        <v>782</v>
      </c>
      <c r="D108" s="118">
        <v>2</v>
      </c>
      <c r="E108" s="63" t="s">
        <v>28</v>
      </c>
      <c r="F108" s="63" t="s">
        <v>33</v>
      </c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3"/>
      <c r="S108" s="63"/>
    </row>
    <row r="109" spans="1:19" x14ac:dyDescent="0.2">
      <c r="A109" s="118" t="s">
        <v>652</v>
      </c>
      <c r="B109" s="118" t="s">
        <v>783</v>
      </c>
      <c r="C109" s="118" t="s">
        <v>784</v>
      </c>
      <c r="D109" s="118">
        <v>1</v>
      </c>
      <c r="E109" s="63" t="s">
        <v>28</v>
      </c>
      <c r="F109" s="63" t="s">
        <v>33</v>
      </c>
      <c r="G109" s="63"/>
      <c r="H109" s="63"/>
      <c r="I109" s="63"/>
      <c r="J109" s="63"/>
      <c r="K109" s="63"/>
      <c r="L109" s="63"/>
      <c r="M109" s="63"/>
      <c r="N109" s="63"/>
      <c r="O109" s="63"/>
      <c r="P109" s="63"/>
      <c r="Q109" s="63"/>
      <c r="R109" s="63"/>
      <c r="S109" s="63"/>
    </row>
    <row r="110" spans="1:19" x14ac:dyDescent="0.2">
      <c r="A110" s="118" t="s">
        <v>652</v>
      </c>
      <c r="B110" s="118" t="s">
        <v>791</v>
      </c>
      <c r="C110" s="118" t="s">
        <v>792</v>
      </c>
      <c r="D110" s="118">
        <v>2</v>
      </c>
      <c r="E110" s="63" t="s">
        <v>28</v>
      </c>
      <c r="F110" s="63" t="s">
        <v>33</v>
      </c>
      <c r="G110" s="63"/>
      <c r="H110" s="63"/>
      <c r="I110" s="63"/>
      <c r="J110" s="63"/>
      <c r="K110" s="63"/>
      <c r="L110" s="63"/>
      <c r="M110" s="63"/>
      <c r="N110" s="63"/>
      <c r="O110" s="63"/>
      <c r="P110" s="63"/>
      <c r="Q110" s="63"/>
      <c r="R110" s="63"/>
      <c r="S110" s="63"/>
    </row>
    <row r="111" spans="1:19" x14ac:dyDescent="0.2">
      <c r="A111" s="118" t="s">
        <v>652</v>
      </c>
      <c r="B111" s="118" t="s">
        <v>793</v>
      </c>
      <c r="C111" s="118" t="s">
        <v>794</v>
      </c>
      <c r="D111" s="118">
        <v>1</v>
      </c>
      <c r="E111" s="63" t="s">
        <v>28</v>
      </c>
      <c r="F111" s="63" t="s">
        <v>33</v>
      </c>
      <c r="G111" s="63"/>
      <c r="H111" s="63"/>
      <c r="I111" s="63"/>
      <c r="J111" s="63"/>
      <c r="K111" s="63"/>
      <c r="L111" s="63"/>
      <c r="M111" s="63"/>
      <c r="N111" s="63"/>
      <c r="O111" s="63"/>
      <c r="P111" s="63"/>
      <c r="Q111" s="63"/>
      <c r="R111" s="63"/>
      <c r="S111" s="63"/>
    </row>
    <row r="112" spans="1:19" x14ac:dyDescent="0.2">
      <c r="A112" s="118" t="s">
        <v>652</v>
      </c>
      <c r="B112" s="118" t="s">
        <v>795</v>
      </c>
      <c r="C112" s="118" t="s">
        <v>796</v>
      </c>
      <c r="D112" s="118">
        <v>2</v>
      </c>
      <c r="E112" s="63" t="s">
        <v>28</v>
      </c>
      <c r="F112" s="63" t="s">
        <v>33</v>
      </c>
      <c r="G112" s="63"/>
      <c r="H112" s="63"/>
      <c r="I112" s="63"/>
      <c r="J112" s="63"/>
      <c r="K112" s="63"/>
      <c r="L112" s="63"/>
      <c r="M112" s="63"/>
      <c r="N112" s="63"/>
      <c r="O112" s="63"/>
      <c r="P112" s="63"/>
      <c r="Q112" s="63"/>
      <c r="R112" s="63"/>
      <c r="S112" s="63"/>
    </row>
    <row r="113" spans="1:19" x14ac:dyDescent="0.2">
      <c r="A113" s="118" t="s">
        <v>652</v>
      </c>
      <c r="B113" s="118" t="s">
        <v>799</v>
      </c>
      <c r="C113" s="118" t="s">
        <v>800</v>
      </c>
      <c r="D113" s="118">
        <v>2</v>
      </c>
      <c r="E113" s="63" t="s">
        <v>28</v>
      </c>
      <c r="F113" s="63" t="s">
        <v>33</v>
      </c>
      <c r="G113" s="63"/>
      <c r="H113" s="63"/>
      <c r="I113" s="63"/>
      <c r="J113" s="63"/>
      <c r="K113" s="63"/>
      <c r="L113" s="63"/>
      <c r="M113" s="63"/>
      <c r="N113" s="63"/>
      <c r="O113" s="63"/>
      <c r="P113" s="63"/>
      <c r="Q113" s="63"/>
      <c r="R113" s="63"/>
      <c r="S113" s="63"/>
    </row>
    <row r="114" spans="1:19" x14ac:dyDescent="0.2">
      <c r="A114" s="118" t="s">
        <v>652</v>
      </c>
      <c r="B114" s="118" t="s">
        <v>801</v>
      </c>
      <c r="C114" s="118" t="s">
        <v>802</v>
      </c>
      <c r="D114" s="118">
        <v>2</v>
      </c>
      <c r="E114" s="63" t="s">
        <v>28</v>
      </c>
      <c r="F114" s="63" t="s">
        <v>33</v>
      </c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</row>
    <row r="115" spans="1:19" x14ac:dyDescent="0.2">
      <c r="A115" s="118" t="s">
        <v>652</v>
      </c>
      <c r="B115" s="118" t="s">
        <v>803</v>
      </c>
      <c r="C115" s="118" t="s">
        <v>804</v>
      </c>
      <c r="D115" s="118">
        <v>2</v>
      </c>
      <c r="E115" s="63" t="s">
        <v>28</v>
      </c>
      <c r="F115" s="63" t="s">
        <v>33</v>
      </c>
      <c r="G115" s="63"/>
      <c r="H115" s="63"/>
      <c r="I115" s="63"/>
      <c r="J115" s="63"/>
      <c r="K115" s="63"/>
      <c r="L115" s="63"/>
      <c r="M115" s="63"/>
      <c r="N115" s="63"/>
      <c r="O115" s="63"/>
      <c r="P115" s="63"/>
      <c r="Q115" s="63"/>
      <c r="R115" s="63"/>
      <c r="S115" s="63"/>
    </row>
    <row r="116" spans="1:19" x14ac:dyDescent="0.2">
      <c r="A116" s="118" t="s">
        <v>652</v>
      </c>
      <c r="B116" s="118" t="s">
        <v>813</v>
      </c>
      <c r="C116" s="118" t="s">
        <v>814</v>
      </c>
      <c r="D116" s="118">
        <v>2</v>
      </c>
      <c r="E116" s="63" t="s">
        <v>28</v>
      </c>
      <c r="F116" s="63" t="s">
        <v>33</v>
      </c>
      <c r="G116" s="63"/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</row>
    <row r="117" spans="1:19" x14ac:dyDescent="0.2">
      <c r="A117" s="118" t="s">
        <v>652</v>
      </c>
      <c r="B117" s="118" t="s">
        <v>817</v>
      </c>
      <c r="C117" s="118" t="s">
        <v>453</v>
      </c>
      <c r="D117" s="118">
        <v>2</v>
      </c>
      <c r="E117" s="63" t="s">
        <v>28</v>
      </c>
      <c r="F117" s="63" t="s">
        <v>33</v>
      </c>
      <c r="G117" s="63"/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</row>
    <row r="118" spans="1:19" x14ac:dyDescent="0.2">
      <c r="A118" s="118" t="s">
        <v>652</v>
      </c>
      <c r="B118" s="118" t="s">
        <v>824</v>
      </c>
      <c r="C118" s="118" t="s">
        <v>825</v>
      </c>
      <c r="D118" s="118">
        <v>2</v>
      </c>
      <c r="E118" s="63" t="s">
        <v>28</v>
      </c>
      <c r="F118" s="63" t="s">
        <v>33</v>
      </c>
      <c r="G118" s="63"/>
      <c r="H118" s="63"/>
      <c r="I118" s="63"/>
      <c r="J118" s="63"/>
      <c r="K118" s="63"/>
      <c r="L118" s="63"/>
      <c r="M118" s="63"/>
      <c r="N118" s="63"/>
      <c r="O118" s="63"/>
      <c r="P118" s="63"/>
      <c r="Q118" s="63"/>
      <c r="R118" s="63"/>
      <c r="S118" s="63"/>
    </row>
    <row r="119" spans="1:19" x14ac:dyDescent="0.2">
      <c r="A119" s="118" t="s">
        <v>652</v>
      </c>
      <c r="B119" s="118" t="s">
        <v>828</v>
      </c>
      <c r="C119" s="118" t="s">
        <v>829</v>
      </c>
      <c r="D119" s="118">
        <v>2</v>
      </c>
      <c r="E119" s="63" t="s">
        <v>28</v>
      </c>
      <c r="F119" s="63" t="s">
        <v>33</v>
      </c>
      <c r="G119" s="63"/>
      <c r="H119" s="63"/>
      <c r="I119" s="63"/>
      <c r="J119" s="63"/>
      <c r="K119" s="63"/>
      <c r="L119" s="63"/>
      <c r="M119" s="63"/>
      <c r="N119" s="63"/>
      <c r="O119" s="63"/>
      <c r="P119" s="63"/>
      <c r="Q119" s="63"/>
      <c r="R119" s="63"/>
      <c r="S119" s="63"/>
    </row>
    <row r="120" spans="1:19" x14ac:dyDescent="0.2">
      <c r="A120" s="118" t="s">
        <v>652</v>
      </c>
      <c r="B120" s="118" t="s">
        <v>832</v>
      </c>
      <c r="C120" s="118" t="s">
        <v>833</v>
      </c>
      <c r="D120" s="118">
        <v>2</v>
      </c>
      <c r="E120" s="63" t="s">
        <v>28</v>
      </c>
      <c r="F120" s="63" t="s">
        <v>33</v>
      </c>
      <c r="G120" s="63"/>
      <c r="H120" s="63"/>
      <c r="I120" s="63"/>
      <c r="J120" s="63"/>
      <c r="K120" s="63"/>
      <c r="L120" s="63"/>
      <c r="M120" s="63"/>
      <c r="N120" s="63"/>
      <c r="O120" s="63"/>
      <c r="P120" s="63"/>
      <c r="Q120" s="63"/>
      <c r="R120" s="63"/>
      <c r="S120" s="63"/>
    </row>
    <row r="121" spans="1:19" x14ac:dyDescent="0.2">
      <c r="A121" s="118" t="s">
        <v>652</v>
      </c>
      <c r="B121" s="118" t="s">
        <v>834</v>
      </c>
      <c r="C121" s="118" t="s">
        <v>835</v>
      </c>
      <c r="D121" s="118">
        <v>2</v>
      </c>
      <c r="E121" s="63" t="s">
        <v>28</v>
      </c>
      <c r="F121" s="63" t="s">
        <v>33</v>
      </c>
      <c r="G121" s="63"/>
      <c r="H121" s="63"/>
      <c r="I121" s="63"/>
      <c r="J121" s="63"/>
      <c r="K121" s="63"/>
      <c r="L121" s="63"/>
      <c r="M121" s="63"/>
      <c r="N121" s="63"/>
      <c r="O121" s="63"/>
      <c r="P121" s="63"/>
      <c r="Q121" s="63"/>
      <c r="R121" s="63"/>
      <c r="S121" s="63"/>
    </row>
    <row r="122" spans="1:19" x14ac:dyDescent="0.2">
      <c r="A122" s="118" t="s">
        <v>652</v>
      </c>
      <c r="B122" s="118" t="s">
        <v>836</v>
      </c>
      <c r="C122" s="118" t="s">
        <v>837</v>
      </c>
      <c r="D122" s="118">
        <v>2</v>
      </c>
      <c r="E122" s="63" t="s">
        <v>28</v>
      </c>
      <c r="F122" s="63" t="s">
        <v>33</v>
      </c>
      <c r="G122" s="63"/>
      <c r="H122" s="63"/>
      <c r="I122" s="63"/>
      <c r="J122" s="63"/>
      <c r="K122" s="63"/>
      <c r="L122" s="63"/>
      <c r="M122" s="63"/>
      <c r="N122" s="63"/>
      <c r="O122" s="63"/>
      <c r="P122" s="63"/>
      <c r="Q122" s="63"/>
      <c r="R122" s="63"/>
      <c r="S122" s="63"/>
    </row>
    <row r="123" spans="1:19" x14ac:dyDescent="0.2">
      <c r="A123" s="161" t="s">
        <v>652</v>
      </c>
      <c r="B123" s="161" t="s">
        <v>838</v>
      </c>
      <c r="C123" s="161" t="s">
        <v>839</v>
      </c>
      <c r="D123" s="118">
        <v>2</v>
      </c>
      <c r="E123" s="63" t="s">
        <v>28</v>
      </c>
      <c r="F123" s="63" t="s">
        <v>33</v>
      </c>
      <c r="G123" s="63"/>
      <c r="H123" s="63"/>
      <c r="I123" s="63"/>
      <c r="J123" s="63"/>
      <c r="K123" s="63"/>
      <c r="L123" s="63"/>
      <c r="M123" s="63"/>
      <c r="N123" s="63"/>
      <c r="O123" s="63"/>
      <c r="P123" s="63"/>
      <c r="Q123" s="63"/>
      <c r="R123" s="63"/>
      <c r="S123" s="63"/>
    </row>
    <row r="124" spans="1:19" x14ac:dyDescent="0.2">
      <c r="A124" s="118" t="s">
        <v>652</v>
      </c>
      <c r="B124" s="118" t="s">
        <v>840</v>
      </c>
      <c r="C124" s="118" t="s">
        <v>841</v>
      </c>
      <c r="D124" s="118">
        <v>2</v>
      </c>
      <c r="E124" s="63" t="s">
        <v>28</v>
      </c>
      <c r="F124" s="63" t="s">
        <v>33</v>
      </c>
      <c r="G124" s="63"/>
      <c r="H124" s="63"/>
      <c r="I124" s="63"/>
      <c r="J124" s="63"/>
      <c r="K124" s="63"/>
      <c r="L124" s="63"/>
      <c r="M124" s="63"/>
      <c r="N124" s="63"/>
      <c r="O124" s="63"/>
      <c r="P124" s="63"/>
      <c r="Q124" s="63"/>
      <c r="R124" s="63"/>
      <c r="S124" s="63"/>
    </row>
    <row r="125" spans="1:19" x14ac:dyDescent="0.2">
      <c r="A125" s="118" t="s">
        <v>652</v>
      </c>
      <c r="B125" s="118" t="s">
        <v>860</v>
      </c>
      <c r="C125" s="118" t="s">
        <v>861</v>
      </c>
      <c r="D125" s="118">
        <v>2</v>
      </c>
      <c r="E125" s="63" t="s">
        <v>28</v>
      </c>
      <c r="F125" s="63" t="s">
        <v>33</v>
      </c>
      <c r="G125" s="63"/>
      <c r="H125" s="63"/>
      <c r="I125" s="63"/>
      <c r="J125" s="63"/>
      <c r="K125" s="63"/>
      <c r="L125" s="63"/>
      <c r="M125" s="63"/>
      <c r="N125" s="63"/>
      <c r="O125" s="63"/>
      <c r="P125" s="63"/>
      <c r="Q125" s="63"/>
      <c r="R125" s="63"/>
      <c r="S125" s="63"/>
    </row>
    <row r="126" spans="1:19" x14ac:dyDescent="0.2">
      <c r="A126" s="118" t="s">
        <v>652</v>
      </c>
      <c r="B126" s="118" t="s">
        <v>854</v>
      </c>
      <c r="C126" s="118" t="s">
        <v>855</v>
      </c>
      <c r="D126" s="118">
        <v>2</v>
      </c>
      <c r="E126" s="63" t="s">
        <v>28</v>
      </c>
      <c r="F126" s="63" t="s">
        <v>33</v>
      </c>
      <c r="G126" s="63"/>
      <c r="H126" s="63"/>
      <c r="I126" s="63"/>
      <c r="J126" s="63"/>
      <c r="K126" s="63"/>
      <c r="L126" s="63"/>
      <c r="M126" s="63"/>
      <c r="N126" s="63"/>
      <c r="O126" s="63"/>
      <c r="P126" s="63"/>
      <c r="Q126" s="63"/>
      <c r="R126" s="63"/>
      <c r="S126" s="63"/>
    </row>
    <row r="127" spans="1:19" x14ac:dyDescent="0.2">
      <c r="A127" s="118" t="s">
        <v>652</v>
      </c>
      <c r="B127" s="118" t="s">
        <v>868</v>
      </c>
      <c r="C127" s="118" t="s">
        <v>869</v>
      </c>
      <c r="D127" s="118">
        <v>2</v>
      </c>
      <c r="E127" s="63" t="s">
        <v>28</v>
      </c>
      <c r="F127" s="63" t="s">
        <v>33</v>
      </c>
      <c r="G127" s="63"/>
      <c r="H127" s="63"/>
      <c r="I127" s="63"/>
      <c r="J127" s="63"/>
      <c r="K127" s="63"/>
      <c r="L127" s="63"/>
      <c r="M127" s="63"/>
      <c r="N127" s="63"/>
      <c r="O127" s="63"/>
      <c r="P127" s="63"/>
      <c r="Q127" s="63"/>
      <c r="R127" s="63"/>
      <c r="S127" s="63"/>
    </row>
    <row r="128" spans="1:19" x14ac:dyDescent="0.2">
      <c r="A128" s="118" t="s">
        <v>652</v>
      </c>
      <c r="B128" s="118" t="s">
        <v>864</v>
      </c>
      <c r="C128" s="118" t="s">
        <v>865</v>
      </c>
      <c r="D128" s="118">
        <v>2</v>
      </c>
      <c r="E128" s="63" t="s">
        <v>28</v>
      </c>
      <c r="F128" s="63" t="s">
        <v>33</v>
      </c>
      <c r="G128" s="63"/>
      <c r="H128" s="63"/>
      <c r="I128" s="63"/>
      <c r="J128" s="63"/>
      <c r="K128" s="63"/>
      <c r="L128" s="63"/>
      <c r="M128" s="63"/>
      <c r="N128" s="63"/>
      <c r="O128" s="63"/>
      <c r="P128" s="63"/>
      <c r="Q128" s="63"/>
      <c r="R128" s="63"/>
      <c r="S128" s="63"/>
    </row>
    <row r="129" spans="1:19" x14ac:dyDescent="0.2">
      <c r="A129" s="118" t="s">
        <v>652</v>
      </c>
      <c r="B129" s="118" t="s">
        <v>866</v>
      </c>
      <c r="C129" s="118" t="s">
        <v>867</v>
      </c>
      <c r="D129" s="118">
        <v>2</v>
      </c>
      <c r="E129" s="63" t="s">
        <v>28</v>
      </c>
      <c r="F129" s="63" t="s">
        <v>33</v>
      </c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</row>
    <row r="130" spans="1:19" x14ac:dyDescent="0.2">
      <c r="A130" s="118" t="s">
        <v>652</v>
      </c>
      <c r="B130" s="118" t="s">
        <v>877</v>
      </c>
      <c r="C130" s="118" t="s">
        <v>878</v>
      </c>
      <c r="D130" s="118">
        <v>1</v>
      </c>
      <c r="E130" s="63" t="s">
        <v>28</v>
      </c>
      <c r="F130" s="63" t="s">
        <v>33</v>
      </c>
      <c r="G130" s="63"/>
      <c r="H130" s="63"/>
      <c r="I130" s="63"/>
      <c r="J130" s="63"/>
      <c r="K130" s="63"/>
      <c r="L130" s="63"/>
      <c r="M130" s="63"/>
      <c r="N130" s="63"/>
      <c r="O130" s="63"/>
      <c r="P130" s="63"/>
      <c r="Q130" s="63"/>
      <c r="R130" s="63"/>
      <c r="S130" s="63"/>
    </row>
    <row r="131" spans="1:19" x14ac:dyDescent="0.2">
      <c r="A131" s="118" t="s">
        <v>652</v>
      </c>
      <c r="B131" s="118" t="s">
        <v>879</v>
      </c>
      <c r="C131" s="118" t="s">
        <v>880</v>
      </c>
      <c r="D131" s="118">
        <v>1</v>
      </c>
      <c r="E131" s="63" t="s">
        <v>28</v>
      </c>
      <c r="F131" s="63" t="s">
        <v>33</v>
      </c>
      <c r="G131" s="63"/>
      <c r="H131" s="63"/>
      <c r="I131" s="63"/>
      <c r="J131" s="63"/>
      <c r="K131" s="63"/>
      <c r="L131" s="63"/>
      <c r="M131" s="63"/>
      <c r="N131" s="63"/>
      <c r="O131" s="63"/>
      <c r="P131" s="63"/>
      <c r="Q131" s="63"/>
      <c r="R131" s="63"/>
      <c r="S131" s="63"/>
    </row>
    <row r="132" spans="1:19" x14ac:dyDescent="0.2">
      <c r="A132" s="118" t="s">
        <v>652</v>
      </c>
      <c r="B132" s="118" t="s">
        <v>881</v>
      </c>
      <c r="C132" s="118" t="s">
        <v>882</v>
      </c>
      <c r="D132" s="118">
        <v>2</v>
      </c>
      <c r="E132" s="63" t="s">
        <v>28</v>
      </c>
      <c r="F132" s="63" t="s">
        <v>33</v>
      </c>
      <c r="G132" s="63"/>
      <c r="H132" s="63"/>
      <c r="I132" s="63"/>
      <c r="J132" s="63"/>
      <c r="K132" s="63"/>
      <c r="L132" s="63"/>
      <c r="M132" s="63"/>
      <c r="N132" s="63"/>
      <c r="O132" s="63"/>
      <c r="P132" s="63"/>
      <c r="Q132" s="63"/>
      <c r="R132" s="63"/>
      <c r="S132" s="63"/>
    </row>
    <row r="133" spans="1:19" x14ac:dyDescent="0.2">
      <c r="A133" s="118" t="s">
        <v>652</v>
      </c>
      <c r="B133" s="118" t="s">
        <v>883</v>
      </c>
      <c r="C133" s="118" t="s">
        <v>884</v>
      </c>
      <c r="D133" s="118">
        <v>2</v>
      </c>
      <c r="E133" s="63" t="s">
        <v>28</v>
      </c>
      <c r="F133" s="63" t="s">
        <v>33</v>
      </c>
      <c r="G133" s="63"/>
      <c r="H133" s="63"/>
      <c r="I133" s="63"/>
      <c r="J133" s="63"/>
      <c r="K133" s="63"/>
      <c r="L133" s="63"/>
      <c r="M133" s="63"/>
      <c r="N133" s="63"/>
      <c r="O133" s="63"/>
      <c r="P133" s="63"/>
      <c r="Q133" s="63"/>
      <c r="R133" s="63"/>
      <c r="S133" s="63"/>
    </row>
    <row r="134" spans="1:19" x14ac:dyDescent="0.2">
      <c r="A134" s="118" t="s">
        <v>652</v>
      </c>
      <c r="B134" s="118" t="s">
        <v>885</v>
      </c>
      <c r="C134" s="118" t="s">
        <v>886</v>
      </c>
      <c r="D134" s="118">
        <v>2</v>
      </c>
      <c r="E134" s="63" t="s">
        <v>28</v>
      </c>
      <c r="F134" s="63" t="s">
        <v>33</v>
      </c>
      <c r="G134" s="63"/>
      <c r="H134" s="63"/>
      <c r="I134" s="63"/>
      <c r="J134" s="63"/>
      <c r="K134" s="63"/>
      <c r="L134" s="63"/>
      <c r="M134" s="63"/>
      <c r="N134" s="63"/>
      <c r="O134" s="63"/>
      <c r="P134" s="63"/>
      <c r="Q134" s="63"/>
      <c r="R134" s="63"/>
      <c r="S134" s="63"/>
    </row>
    <row r="135" spans="1:19" x14ac:dyDescent="0.2">
      <c r="A135" s="118" t="s">
        <v>652</v>
      </c>
      <c r="B135" s="118" t="s">
        <v>889</v>
      </c>
      <c r="C135" s="118" t="s">
        <v>890</v>
      </c>
      <c r="D135" s="118">
        <v>2</v>
      </c>
      <c r="E135" s="63" t="s">
        <v>28</v>
      </c>
      <c r="F135" s="63" t="s">
        <v>33</v>
      </c>
      <c r="G135" s="63"/>
      <c r="H135" s="63"/>
      <c r="I135" s="63"/>
      <c r="J135" s="63"/>
      <c r="K135" s="63"/>
      <c r="L135" s="63"/>
      <c r="M135" s="63"/>
      <c r="N135" s="63"/>
      <c r="O135" s="63"/>
      <c r="P135" s="63"/>
      <c r="Q135" s="63"/>
      <c r="R135" s="63"/>
      <c r="S135" s="63"/>
    </row>
    <row r="136" spans="1:19" x14ac:dyDescent="0.2">
      <c r="A136" s="118" t="s">
        <v>652</v>
      </c>
      <c r="B136" s="118" t="s">
        <v>891</v>
      </c>
      <c r="C136" s="118" t="s">
        <v>892</v>
      </c>
      <c r="D136" s="118">
        <v>2</v>
      </c>
      <c r="E136" s="63" t="s">
        <v>28</v>
      </c>
      <c r="F136" s="63" t="s">
        <v>33</v>
      </c>
      <c r="G136" s="63"/>
      <c r="H136" s="63"/>
      <c r="I136" s="63"/>
      <c r="J136" s="63"/>
      <c r="K136" s="63"/>
      <c r="L136" s="63"/>
      <c r="M136" s="63"/>
      <c r="N136" s="63"/>
      <c r="O136" s="63"/>
      <c r="P136" s="63"/>
      <c r="Q136" s="63"/>
      <c r="R136" s="63"/>
      <c r="S136" s="63"/>
    </row>
    <row r="137" spans="1:19" x14ac:dyDescent="0.2">
      <c r="A137" s="118" t="s">
        <v>652</v>
      </c>
      <c r="B137" s="118" t="s">
        <v>897</v>
      </c>
      <c r="C137" s="118" t="s">
        <v>898</v>
      </c>
      <c r="D137" s="118">
        <v>1</v>
      </c>
      <c r="E137" s="63" t="s">
        <v>28</v>
      </c>
      <c r="F137" s="63" t="s">
        <v>33</v>
      </c>
      <c r="G137" s="63"/>
      <c r="H137" s="63"/>
      <c r="I137" s="63"/>
      <c r="J137" s="63"/>
      <c r="K137" s="63"/>
      <c r="L137" s="63"/>
      <c r="M137" s="63"/>
      <c r="N137" s="63"/>
      <c r="O137" s="63"/>
      <c r="P137" s="63"/>
      <c r="Q137" s="63"/>
      <c r="R137" s="63"/>
      <c r="S137" s="63"/>
    </row>
    <row r="138" spans="1:19" x14ac:dyDescent="0.2">
      <c r="A138" s="128" t="s">
        <v>652</v>
      </c>
      <c r="B138" s="128" t="s">
        <v>901</v>
      </c>
      <c r="C138" s="128" t="s">
        <v>902</v>
      </c>
      <c r="D138" s="128">
        <v>2</v>
      </c>
      <c r="E138" s="64" t="s">
        <v>28</v>
      </c>
      <c r="F138" s="64" t="s">
        <v>33</v>
      </c>
      <c r="G138" s="64"/>
      <c r="H138" s="64"/>
      <c r="I138" s="64"/>
      <c r="J138" s="64"/>
      <c r="K138" s="64"/>
      <c r="L138" s="64"/>
      <c r="M138" s="64"/>
      <c r="N138" s="64"/>
      <c r="O138" s="64"/>
      <c r="P138" s="64"/>
      <c r="Q138" s="64"/>
      <c r="R138" s="64"/>
      <c r="S138" s="64"/>
    </row>
    <row r="139" spans="1:19" x14ac:dyDescent="0.2">
      <c r="A139" s="25"/>
      <c r="B139" s="26">
        <f>COUNTA(B89:B138)</f>
        <v>50</v>
      </c>
      <c r="C139" s="52"/>
      <c r="D139" s="116"/>
      <c r="E139" s="26">
        <f t="shared" ref="E139:S139" si="3">COUNTIF(E89:E138,"Yes")</f>
        <v>50</v>
      </c>
      <c r="F139" s="26">
        <f t="shared" si="3"/>
        <v>0</v>
      </c>
      <c r="G139" s="26">
        <f t="shared" si="3"/>
        <v>0</v>
      </c>
      <c r="H139" s="26">
        <f t="shared" si="3"/>
        <v>0</v>
      </c>
      <c r="I139" s="26">
        <f t="shared" si="3"/>
        <v>0</v>
      </c>
      <c r="J139" s="26">
        <f t="shared" si="3"/>
        <v>0</v>
      </c>
      <c r="K139" s="26">
        <f t="shared" si="3"/>
        <v>0</v>
      </c>
      <c r="L139" s="26">
        <f t="shared" si="3"/>
        <v>0</v>
      </c>
      <c r="M139" s="26">
        <f t="shared" si="3"/>
        <v>0</v>
      </c>
      <c r="N139" s="26">
        <f t="shared" si="3"/>
        <v>0</v>
      </c>
      <c r="O139" s="26">
        <f t="shared" si="3"/>
        <v>0</v>
      </c>
      <c r="P139" s="26">
        <f t="shared" si="3"/>
        <v>0</v>
      </c>
      <c r="Q139" s="26">
        <f t="shared" si="3"/>
        <v>0</v>
      </c>
      <c r="R139" s="26">
        <f t="shared" si="3"/>
        <v>0</v>
      </c>
      <c r="S139" s="26">
        <f t="shared" si="3"/>
        <v>0</v>
      </c>
    </row>
    <row r="140" spans="1:19" x14ac:dyDescent="0.2">
      <c r="A140" s="39"/>
      <c r="B140" s="39"/>
      <c r="C140" s="75"/>
      <c r="D140" s="75"/>
      <c r="E140" s="39"/>
      <c r="F140" s="39"/>
      <c r="G140" s="39"/>
      <c r="H140" s="39"/>
      <c r="I140" s="39"/>
      <c r="J140" s="39"/>
      <c r="K140" s="39"/>
      <c r="L140" s="39"/>
      <c r="M140" s="39"/>
      <c r="N140" s="39"/>
      <c r="O140" s="39"/>
      <c r="P140" s="39"/>
      <c r="Q140" s="39"/>
      <c r="R140" s="39"/>
      <c r="S140" s="39"/>
    </row>
    <row r="141" spans="1:19" x14ac:dyDescent="0.2">
      <c r="A141" s="43"/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L141" s="60"/>
      <c r="M141" s="60"/>
      <c r="N141" s="60"/>
      <c r="O141" s="60"/>
      <c r="P141" s="60"/>
      <c r="Q141" s="60"/>
      <c r="R141" s="60"/>
      <c r="S141" s="60"/>
    </row>
    <row r="142" spans="1:19" x14ac:dyDescent="0.2">
      <c r="A142" s="43"/>
      <c r="C142" s="86" t="s">
        <v>62</v>
      </c>
      <c r="D142" s="86"/>
      <c r="E142" s="87"/>
      <c r="F142" s="87"/>
      <c r="G142" s="87"/>
      <c r="H142" s="87"/>
      <c r="I142" s="87"/>
      <c r="J142" s="43"/>
      <c r="K142" s="43"/>
      <c r="L142" s="43"/>
      <c r="M142" s="43"/>
      <c r="N142" s="43"/>
      <c r="O142" s="43"/>
      <c r="P142" s="43"/>
      <c r="Q142" s="43"/>
      <c r="R142" s="43"/>
      <c r="S142" s="43"/>
    </row>
    <row r="143" spans="1:19" x14ac:dyDescent="0.2">
      <c r="A143" s="43"/>
      <c r="B143" s="77"/>
      <c r="C143" s="88"/>
      <c r="D143" s="88"/>
      <c r="E143" s="89"/>
      <c r="F143" s="90"/>
      <c r="G143" s="91" t="s">
        <v>95</v>
      </c>
      <c r="H143" s="82">
        <f>SUM(B38+B62+B87+B139)</f>
        <v>130</v>
      </c>
      <c r="I143" s="87"/>
      <c r="J143" s="43"/>
      <c r="K143" s="43"/>
      <c r="L143" s="43"/>
      <c r="M143" s="43"/>
      <c r="N143" s="43"/>
      <c r="O143" s="43"/>
      <c r="P143" s="43"/>
      <c r="Q143" s="43"/>
      <c r="R143" s="43"/>
      <c r="S143" s="43"/>
    </row>
    <row r="144" spans="1:19" x14ac:dyDescent="0.2">
      <c r="B144" s="76"/>
      <c r="C144" s="88"/>
      <c r="D144" s="88"/>
      <c r="E144" s="89"/>
      <c r="F144" s="89"/>
      <c r="G144" s="92" t="s">
        <v>98</v>
      </c>
      <c r="H144" s="82">
        <f>SUM(E38+E62+E87+E139)</f>
        <v>130</v>
      </c>
      <c r="I144" s="88"/>
    </row>
    <row r="145" spans="2:9" x14ac:dyDescent="0.2">
      <c r="B145" s="76"/>
      <c r="C145" s="88"/>
      <c r="D145" s="88"/>
      <c r="E145" s="89"/>
      <c r="F145" s="89"/>
      <c r="G145" s="92" t="s">
        <v>99</v>
      </c>
      <c r="H145" s="82">
        <f>SUM(F38+F62+F87+F139)</f>
        <v>0</v>
      </c>
      <c r="I145" s="88"/>
    </row>
    <row r="146" spans="2:9" x14ac:dyDescent="0.2">
      <c r="B146" s="76"/>
      <c r="C146" s="88"/>
      <c r="D146" s="88"/>
      <c r="E146" s="88"/>
      <c r="F146" s="88"/>
      <c r="G146" s="88"/>
      <c r="H146" s="88"/>
      <c r="I146" s="88"/>
    </row>
    <row r="147" spans="2:9" x14ac:dyDescent="0.2">
      <c r="B147" s="76"/>
      <c r="C147" s="86" t="s">
        <v>100</v>
      </c>
      <c r="D147" s="86"/>
      <c r="E147" s="88"/>
      <c r="F147" s="88"/>
      <c r="G147" s="88"/>
      <c r="H147" s="93" t="s">
        <v>90</v>
      </c>
    </row>
    <row r="148" spans="2:9" x14ac:dyDescent="0.2">
      <c r="B148" s="76"/>
      <c r="C148" s="88"/>
      <c r="D148" s="88"/>
      <c r="E148" s="88"/>
      <c r="F148" s="88"/>
      <c r="G148" s="94" t="s">
        <v>105</v>
      </c>
      <c r="H148" s="82">
        <f>SUM(G38+G62+G87+G139)</f>
        <v>0</v>
      </c>
    </row>
    <row r="149" spans="2:9" x14ac:dyDescent="0.2">
      <c r="B149" s="76"/>
      <c r="C149" s="88"/>
      <c r="D149" s="88"/>
      <c r="E149" s="88"/>
      <c r="F149" s="88"/>
      <c r="G149" s="94" t="s">
        <v>106</v>
      </c>
      <c r="H149" s="82">
        <f>SUM(H38+H62+H87+H139)</f>
        <v>0</v>
      </c>
    </row>
    <row r="150" spans="2:9" x14ac:dyDescent="0.2">
      <c r="B150" s="76"/>
      <c r="C150" s="88"/>
      <c r="D150" s="88"/>
      <c r="E150" s="88"/>
      <c r="F150" s="88"/>
      <c r="G150" s="94" t="s">
        <v>107</v>
      </c>
      <c r="H150" s="82">
        <f>SUM(I38+I62+I87+I139)</f>
        <v>0</v>
      </c>
    </row>
    <row r="151" spans="2:9" x14ac:dyDescent="0.2">
      <c r="B151" s="76"/>
      <c r="C151" s="88"/>
      <c r="D151" s="88"/>
      <c r="E151" s="88"/>
      <c r="F151" s="88"/>
      <c r="G151" s="94" t="s">
        <v>108</v>
      </c>
      <c r="H151" s="82">
        <f>SUM(J38+J62+J87+J139)</f>
        <v>0</v>
      </c>
    </row>
    <row r="152" spans="2:9" x14ac:dyDescent="0.2">
      <c r="B152" s="76"/>
      <c r="C152" s="88"/>
      <c r="D152" s="88"/>
      <c r="E152" s="88"/>
      <c r="F152" s="88"/>
      <c r="G152" s="94" t="s">
        <v>109</v>
      </c>
      <c r="H152" s="82">
        <f>SUM(K38+K62+K87+K139)</f>
        <v>0</v>
      </c>
    </row>
    <row r="153" spans="2:9" x14ac:dyDescent="0.2">
      <c r="B153" s="76"/>
      <c r="C153" s="88"/>
      <c r="D153" s="88"/>
      <c r="E153" s="88"/>
      <c r="F153" s="88"/>
      <c r="G153" s="94" t="s">
        <v>110</v>
      </c>
      <c r="H153" s="82">
        <f>SUM(L38+L62+L87+L139)</f>
        <v>0</v>
      </c>
    </row>
    <row r="154" spans="2:9" x14ac:dyDescent="0.2">
      <c r="B154" s="76"/>
      <c r="C154" s="88"/>
      <c r="D154" s="88"/>
      <c r="E154" s="88"/>
      <c r="F154" s="88"/>
      <c r="G154" s="94" t="s">
        <v>111</v>
      </c>
      <c r="H154" s="82">
        <f>SUM(M38+M62+M87+M139)</f>
        <v>0</v>
      </c>
    </row>
    <row r="155" spans="2:9" x14ac:dyDescent="0.2">
      <c r="B155" s="76"/>
      <c r="C155" s="88"/>
      <c r="D155" s="88"/>
      <c r="E155" s="88"/>
      <c r="F155" s="88"/>
      <c r="G155" s="94" t="s">
        <v>112</v>
      </c>
      <c r="H155" s="82">
        <f>SUM(N38+N62+N87+N139)</f>
        <v>0</v>
      </c>
    </row>
    <row r="156" spans="2:9" x14ac:dyDescent="0.2">
      <c r="B156" s="76"/>
      <c r="C156" s="88"/>
      <c r="D156" s="88"/>
      <c r="E156" s="88"/>
      <c r="F156" s="88"/>
      <c r="G156" s="94" t="s">
        <v>113</v>
      </c>
      <c r="H156" s="82">
        <f>SUM(O38+O62+O87+O139)</f>
        <v>0</v>
      </c>
    </row>
    <row r="157" spans="2:9" x14ac:dyDescent="0.2">
      <c r="B157" s="76"/>
      <c r="C157" s="88"/>
      <c r="D157" s="88"/>
      <c r="E157" s="88"/>
      <c r="F157" s="88"/>
      <c r="G157" s="94" t="s">
        <v>114</v>
      </c>
      <c r="H157" s="82">
        <f>SUM(P38+P62+P87+P139)</f>
        <v>0</v>
      </c>
    </row>
    <row r="158" spans="2:9" x14ac:dyDescent="0.2">
      <c r="B158" s="76"/>
      <c r="C158" s="88"/>
      <c r="D158" s="88"/>
      <c r="E158" s="88"/>
      <c r="F158" s="88"/>
      <c r="G158" s="94" t="s">
        <v>115</v>
      </c>
      <c r="H158" s="82">
        <f>SUM(Q38+Q62+Q87+Q139)</f>
        <v>0</v>
      </c>
    </row>
    <row r="159" spans="2:9" x14ac:dyDescent="0.2">
      <c r="B159" s="76"/>
      <c r="C159" s="88"/>
      <c r="D159" s="88"/>
      <c r="E159" s="88"/>
      <c r="F159" s="88"/>
      <c r="G159" s="94" t="s">
        <v>116</v>
      </c>
      <c r="H159" s="82">
        <f>SUM(R38+R62+R87+R139)</f>
        <v>0</v>
      </c>
    </row>
    <row r="160" spans="2:9" x14ac:dyDescent="0.2">
      <c r="B160" s="76"/>
      <c r="C160" s="88"/>
      <c r="D160" s="88"/>
      <c r="E160" s="88"/>
      <c r="F160" s="88"/>
      <c r="G160" s="94" t="s">
        <v>117</v>
      </c>
      <c r="H160" s="103">
        <f>SUM(S38+S62+S87+S139)</f>
        <v>0</v>
      </c>
    </row>
    <row r="161" spans="2:8" x14ac:dyDescent="0.2">
      <c r="B161" s="76"/>
      <c r="C161" s="88"/>
      <c r="D161" s="88"/>
      <c r="E161" s="88"/>
      <c r="F161" s="88"/>
      <c r="G161" s="94"/>
      <c r="H161" s="102">
        <f>SUM(H148:H160)</f>
        <v>0</v>
      </c>
    </row>
  </sheetData>
  <mergeCells count="2">
    <mergeCell ref="B1:C1"/>
    <mergeCell ref="G1:S1"/>
  </mergeCells>
  <phoneticPr fontId="3" type="noConversion"/>
  <printOptions gridLines="1"/>
  <pageMargins left="0.5" right="0.5" top="1.5" bottom="0.75" header="0.5" footer="0.5"/>
  <pageSetup scale="75" orientation="landscape" r:id="rId1"/>
  <headerFooter alignWithMargins="0">
    <oddHeader>&amp;C&amp;"Arial,Bold"&amp;16 2011 Swimming Season
Possible Pollution Sources for Monitored Hawaii Beaches</oddHeader>
    <oddFooter>&amp;R&amp;P of &amp;N</oddFooter>
  </headerFooter>
  <rowBreaks count="1" manualBreakCount="1">
    <brk id="130" max="18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778"/>
  <sheetViews>
    <sheetView zoomScaleNormal="100" workbookViewId="0">
      <pane ySplit="1" topLeftCell="A2" activePane="bottomLeft" state="frozen"/>
      <selection pane="bottomLeft"/>
    </sheetView>
  </sheetViews>
  <sheetFormatPr defaultRowHeight="9" x14ac:dyDescent="0.15"/>
  <cols>
    <col min="1" max="1" width="12.7109375" style="8" customWidth="1"/>
    <col min="2" max="2" width="8.28515625" style="8" customWidth="1"/>
    <col min="3" max="3" width="39" style="151" customWidth="1"/>
    <col min="4" max="4" width="7.7109375" style="151" customWidth="1"/>
    <col min="5" max="5" width="16.7109375" style="8" customWidth="1"/>
    <col min="6" max="7" width="13" style="145" customWidth="1"/>
    <col min="8" max="8" width="9.28515625" style="143" customWidth="1"/>
    <col min="9" max="11" width="12.28515625" style="8" customWidth="1"/>
    <col min="12" max="16384" width="9.140625" style="8"/>
  </cols>
  <sheetData>
    <row r="1" spans="1:13" ht="37.5" customHeight="1" x14ac:dyDescent="0.15">
      <c r="A1" s="2" t="s">
        <v>12</v>
      </c>
      <c r="B1" s="2" t="s">
        <v>13</v>
      </c>
      <c r="C1" s="2" t="s">
        <v>63</v>
      </c>
      <c r="D1" s="2"/>
      <c r="E1" s="2" t="s">
        <v>82</v>
      </c>
      <c r="F1" s="129" t="s">
        <v>83</v>
      </c>
      <c r="G1" s="129" t="s">
        <v>84</v>
      </c>
      <c r="H1" s="12" t="s">
        <v>85</v>
      </c>
      <c r="I1" s="2" t="s">
        <v>86</v>
      </c>
      <c r="J1" s="2" t="s">
        <v>87</v>
      </c>
      <c r="K1" s="2" t="s">
        <v>88</v>
      </c>
    </row>
    <row r="2" spans="1:13" ht="12.75" customHeight="1" x14ac:dyDescent="0.15">
      <c r="A2" s="118" t="s">
        <v>138</v>
      </c>
      <c r="B2" s="163" t="s">
        <v>139</v>
      </c>
      <c r="C2" s="163" t="s">
        <v>140</v>
      </c>
      <c r="D2" s="118">
        <v>2</v>
      </c>
      <c r="E2" s="118" t="s">
        <v>935</v>
      </c>
      <c r="F2" s="152">
        <v>40887</v>
      </c>
      <c r="G2" s="152">
        <v>40892</v>
      </c>
      <c r="H2" s="118">
        <v>5</v>
      </c>
      <c r="I2" s="118" t="s">
        <v>936</v>
      </c>
      <c r="J2" s="118" t="s">
        <v>30</v>
      </c>
      <c r="K2" s="118" t="s">
        <v>937</v>
      </c>
      <c r="L2" s="118"/>
      <c r="M2" s="118" t="s">
        <v>937</v>
      </c>
    </row>
    <row r="3" spans="1:13" ht="12.75" customHeight="1" x14ac:dyDescent="0.15">
      <c r="A3" s="118" t="s">
        <v>138</v>
      </c>
      <c r="B3" s="163" t="s">
        <v>141</v>
      </c>
      <c r="C3" s="163" t="s">
        <v>142</v>
      </c>
      <c r="D3" s="118">
        <v>1</v>
      </c>
      <c r="E3" s="118" t="s">
        <v>935</v>
      </c>
      <c r="F3" s="152">
        <v>40887</v>
      </c>
      <c r="G3" s="152">
        <v>40892</v>
      </c>
      <c r="H3" s="118">
        <v>5</v>
      </c>
      <c r="I3" s="118" t="s">
        <v>936</v>
      </c>
      <c r="J3" s="118" t="s">
        <v>30</v>
      </c>
      <c r="K3" s="118" t="s">
        <v>937</v>
      </c>
      <c r="L3" s="118"/>
      <c r="M3" s="118" t="s">
        <v>937</v>
      </c>
    </row>
    <row r="4" spans="1:13" ht="12.75" customHeight="1" x14ac:dyDescent="0.15">
      <c r="A4" s="118" t="s">
        <v>138</v>
      </c>
      <c r="B4" s="163" t="s">
        <v>143</v>
      </c>
      <c r="C4" s="163" t="s">
        <v>144</v>
      </c>
      <c r="D4" s="118">
        <v>1</v>
      </c>
      <c r="E4" s="118" t="s">
        <v>935</v>
      </c>
      <c r="F4" s="152">
        <v>40887</v>
      </c>
      <c r="G4" s="152">
        <v>40892</v>
      </c>
      <c r="H4" s="118">
        <v>5</v>
      </c>
      <c r="I4" s="118" t="s">
        <v>936</v>
      </c>
      <c r="J4" s="118" t="s">
        <v>30</v>
      </c>
      <c r="K4" s="118" t="s">
        <v>937</v>
      </c>
      <c r="L4" s="118"/>
      <c r="M4" s="118" t="s">
        <v>937</v>
      </c>
    </row>
    <row r="5" spans="1:13" ht="12.75" customHeight="1" x14ac:dyDescent="0.15">
      <c r="A5" s="118" t="s">
        <v>138</v>
      </c>
      <c r="B5" s="163" t="s">
        <v>145</v>
      </c>
      <c r="C5" s="163" t="s">
        <v>146</v>
      </c>
      <c r="D5" s="118">
        <v>2</v>
      </c>
      <c r="E5" s="118" t="s">
        <v>935</v>
      </c>
      <c r="F5" s="152">
        <v>40887</v>
      </c>
      <c r="G5" s="152">
        <v>40892</v>
      </c>
      <c r="H5" s="118">
        <v>5</v>
      </c>
      <c r="I5" s="118" t="s">
        <v>936</v>
      </c>
      <c r="J5" s="118" t="s">
        <v>30</v>
      </c>
      <c r="K5" s="118" t="s">
        <v>937</v>
      </c>
      <c r="L5" s="118"/>
      <c r="M5" s="118" t="s">
        <v>937</v>
      </c>
    </row>
    <row r="6" spans="1:13" ht="12.75" customHeight="1" x14ac:dyDescent="0.15">
      <c r="A6" s="118" t="s">
        <v>138</v>
      </c>
      <c r="B6" s="163" t="s">
        <v>147</v>
      </c>
      <c r="C6" s="163" t="s">
        <v>148</v>
      </c>
      <c r="D6" s="118">
        <v>2</v>
      </c>
      <c r="E6" s="118" t="s">
        <v>935</v>
      </c>
      <c r="F6" s="152">
        <v>40887</v>
      </c>
      <c r="G6" s="152">
        <v>40892</v>
      </c>
      <c r="H6" s="118">
        <v>5</v>
      </c>
      <c r="I6" s="118" t="s">
        <v>936</v>
      </c>
      <c r="J6" s="118" t="s">
        <v>30</v>
      </c>
      <c r="K6" s="118" t="s">
        <v>937</v>
      </c>
      <c r="L6" s="118"/>
      <c r="M6" s="118" t="s">
        <v>937</v>
      </c>
    </row>
    <row r="7" spans="1:13" ht="12.75" customHeight="1" x14ac:dyDescent="0.15">
      <c r="A7" s="118" t="s">
        <v>138</v>
      </c>
      <c r="B7" s="163" t="s">
        <v>147</v>
      </c>
      <c r="C7" s="163" t="s">
        <v>148</v>
      </c>
      <c r="D7" s="118">
        <v>2</v>
      </c>
      <c r="E7" s="118" t="s">
        <v>935</v>
      </c>
      <c r="F7" s="152">
        <v>40898</v>
      </c>
      <c r="G7" s="152">
        <v>40904</v>
      </c>
      <c r="H7" s="118">
        <v>6</v>
      </c>
      <c r="I7" s="118" t="s">
        <v>936</v>
      </c>
      <c r="J7" s="118" t="s">
        <v>30</v>
      </c>
      <c r="K7" s="118" t="s">
        <v>937</v>
      </c>
      <c r="L7" s="118"/>
      <c r="M7" s="118" t="s">
        <v>937</v>
      </c>
    </row>
    <row r="8" spans="1:13" ht="12.75" customHeight="1" x14ac:dyDescent="0.15">
      <c r="A8" s="118" t="s">
        <v>138</v>
      </c>
      <c r="B8" s="164" t="s">
        <v>149</v>
      </c>
      <c r="C8" s="164" t="s">
        <v>150</v>
      </c>
      <c r="D8" s="118"/>
      <c r="E8" s="118" t="s">
        <v>935</v>
      </c>
      <c r="F8" s="152">
        <v>40887</v>
      </c>
      <c r="G8" s="152">
        <v>40892</v>
      </c>
      <c r="H8" s="118">
        <v>5</v>
      </c>
      <c r="I8" s="118" t="s">
        <v>936</v>
      </c>
      <c r="J8" s="118" t="s">
        <v>30</v>
      </c>
      <c r="K8" s="118" t="s">
        <v>937</v>
      </c>
      <c r="L8" s="118"/>
      <c r="M8" s="118" t="s">
        <v>937</v>
      </c>
    </row>
    <row r="9" spans="1:13" ht="12.75" customHeight="1" x14ac:dyDescent="0.15">
      <c r="A9" s="118" t="s">
        <v>138</v>
      </c>
      <c r="B9" s="163" t="s">
        <v>151</v>
      </c>
      <c r="C9" s="163" t="s">
        <v>152</v>
      </c>
      <c r="D9" s="118">
        <v>2</v>
      </c>
      <c r="E9" s="118" t="s">
        <v>935</v>
      </c>
      <c r="F9" s="152">
        <v>40887</v>
      </c>
      <c r="G9" s="152">
        <v>40892</v>
      </c>
      <c r="H9" s="118">
        <v>5</v>
      </c>
      <c r="I9" s="118" t="s">
        <v>936</v>
      </c>
      <c r="J9" s="118" t="s">
        <v>30</v>
      </c>
      <c r="K9" s="118" t="s">
        <v>937</v>
      </c>
      <c r="L9" s="118"/>
      <c r="M9" s="118" t="s">
        <v>937</v>
      </c>
    </row>
    <row r="10" spans="1:13" ht="12.75" customHeight="1" x14ac:dyDescent="0.15">
      <c r="A10" s="118" t="s">
        <v>138</v>
      </c>
      <c r="B10" s="164" t="s">
        <v>153</v>
      </c>
      <c r="C10" s="164" t="s">
        <v>154</v>
      </c>
      <c r="D10" s="118"/>
      <c r="E10" s="118" t="s">
        <v>935</v>
      </c>
      <c r="F10" s="152">
        <v>40887</v>
      </c>
      <c r="G10" s="152">
        <v>40892</v>
      </c>
      <c r="H10" s="118">
        <v>5</v>
      </c>
      <c r="I10" s="118" t="s">
        <v>936</v>
      </c>
      <c r="J10" s="118" t="s">
        <v>30</v>
      </c>
      <c r="K10" s="118" t="s">
        <v>937</v>
      </c>
      <c r="L10" s="118"/>
      <c r="M10" s="118" t="s">
        <v>937</v>
      </c>
    </row>
    <row r="11" spans="1:13" ht="12.75" customHeight="1" x14ac:dyDescent="0.15">
      <c r="A11" s="118" t="s">
        <v>138</v>
      </c>
      <c r="B11" s="163" t="s">
        <v>155</v>
      </c>
      <c r="C11" s="163" t="s">
        <v>156</v>
      </c>
      <c r="D11" s="118">
        <v>2</v>
      </c>
      <c r="E11" s="118" t="s">
        <v>31</v>
      </c>
      <c r="F11" s="152">
        <v>40798</v>
      </c>
      <c r="G11" s="152">
        <v>40799</v>
      </c>
      <c r="H11" s="118">
        <v>1</v>
      </c>
      <c r="I11" s="118" t="s">
        <v>905</v>
      </c>
      <c r="J11" s="118" t="s">
        <v>30</v>
      </c>
      <c r="K11" s="118" t="s">
        <v>22</v>
      </c>
      <c r="L11" s="118"/>
      <c r="M11" s="118" t="s">
        <v>938</v>
      </c>
    </row>
    <row r="12" spans="1:13" ht="12.75" customHeight="1" x14ac:dyDescent="0.15">
      <c r="A12" s="118" t="s">
        <v>138</v>
      </c>
      <c r="B12" s="163" t="s">
        <v>155</v>
      </c>
      <c r="C12" s="163" t="s">
        <v>156</v>
      </c>
      <c r="D12" s="118">
        <v>1</v>
      </c>
      <c r="E12" s="118" t="s">
        <v>935</v>
      </c>
      <c r="F12" s="152">
        <v>40887</v>
      </c>
      <c r="G12" s="152">
        <v>40892</v>
      </c>
      <c r="H12" s="118">
        <v>5</v>
      </c>
      <c r="I12" s="118" t="s">
        <v>936</v>
      </c>
      <c r="J12" s="118" t="s">
        <v>30</v>
      </c>
      <c r="K12" s="118" t="s">
        <v>937</v>
      </c>
      <c r="L12" s="118"/>
      <c r="M12" s="118" t="s">
        <v>938</v>
      </c>
    </row>
    <row r="13" spans="1:13" ht="12.75" customHeight="1" x14ac:dyDescent="0.15">
      <c r="A13" s="118" t="s">
        <v>138</v>
      </c>
      <c r="B13" s="163" t="s">
        <v>155</v>
      </c>
      <c r="C13" s="163" t="s">
        <v>156</v>
      </c>
      <c r="D13" s="118">
        <v>1</v>
      </c>
      <c r="E13" s="118" t="s">
        <v>935</v>
      </c>
      <c r="F13" s="152">
        <v>40898</v>
      </c>
      <c r="G13" s="152">
        <v>40904</v>
      </c>
      <c r="H13" s="118">
        <v>6</v>
      </c>
      <c r="I13" s="118" t="s">
        <v>936</v>
      </c>
      <c r="J13" s="118" t="s">
        <v>30</v>
      </c>
      <c r="K13" s="118" t="s">
        <v>937</v>
      </c>
      <c r="L13" s="118"/>
      <c r="M13" s="118" t="s">
        <v>938</v>
      </c>
    </row>
    <row r="14" spans="1:13" ht="12.75" customHeight="1" x14ac:dyDescent="0.15">
      <c r="A14" s="118" t="s">
        <v>138</v>
      </c>
      <c r="B14" s="163" t="s">
        <v>159</v>
      </c>
      <c r="C14" s="163" t="s">
        <v>160</v>
      </c>
      <c r="D14" s="118"/>
      <c r="E14" s="118" t="s">
        <v>935</v>
      </c>
      <c r="F14" s="152">
        <v>40887</v>
      </c>
      <c r="G14" s="152">
        <v>40892</v>
      </c>
      <c r="H14" s="118">
        <v>5</v>
      </c>
      <c r="I14" s="118" t="s">
        <v>936</v>
      </c>
      <c r="J14" s="118" t="s">
        <v>30</v>
      </c>
      <c r="K14" s="118" t="s">
        <v>937</v>
      </c>
      <c r="L14" s="118"/>
      <c r="M14" s="118" t="s">
        <v>937</v>
      </c>
    </row>
    <row r="15" spans="1:13" ht="12.75" customHeight="1" x14ac:dyDescent="0.15">
      <c r="A15" s="118" t="s">
        <v>138</v>
      </c>
      <c r="B15" s="163" t="s">
        <v>161</v>
      </c>
      <c r="C15" s="163" t="s">
        <v>162</v>
      </c>
      <c r="D15" s="118">
        <v>2</v>
      </c>
      <c r="E15" s="118" t="s">
        <v>935</v>
      </c>
      <c r="F15" s="152">
        <v>40887</v>
      </c>
      <c r="G15" s="152">
        <v>40892</v>
      </c>
      <c r="H15" s="118">
        <v>5</v>
      </c>
      <c r="I15" s="118" t="s">
        <v>936</v>
      </c>
      <c r="J15" s="118" t="s">
        <v>30</v>
      </c>
      <c r="K15" s="118" t="s">
        <v>937</v>
      </c>
      <c r="L15" s="118"/>
      <c r="M15" s="118" t="s">
        <v>937</v>
      </c>
    </row>
    <row r="16" spans="1:13" ht="12.75" customHeight="1" x14ac:dyDescent="0.15">
      <c r="A16" s="118" t="s">
        <v>138</v>
      </c>
      <c r="B16" s="164" t="s">
        <v>163</v>
      </c>
      <c r="C16" s="164" t="s">
        <v>164</v>
      </c>
      <c r="D16" s="118"/>
      <c r="E16" s="118" t="s">
        <v>935</v>
      </c>
      <c r="F16" s="152">
        <v>40887</v>
      </c>
      <c r="G16" s="152">
        <v>40892</v>
      </c>
      <c r="H16" s="118">
        <v>5</v>
      </c>
      <c r="I16" s="118" t="s">
        <v>936</v>
      </c>
      <c r="J16" s="118" t="s">
        <v>30</v>
      </c>
      <c r="K16" s="118" t="s">
        <v>937</v>
      </c>
      <c r="L16" s="118"/>
      <c r="M16" s="118" t="s">
        <v>937</v>
      </c>
    </row>
    <row r="17" spans="1:13" ht="12.75" customHeight="1" x14ac:dyDescent="0.15">
      <c r="A17" s="118" t="s">
        <v>138</v>
      </c>
      <c r="B17" s="163" t="s">
        <v>165</v>
      </c>
      <c r="C17" s="163" t="s">
        <v>166</v>
      </c>
      <c r="D17" s="118">
        <v>1</v>
      </c>
      <c r="E17" s="118" t="s">
        <v>935</v>
      </c>
      <c r="F17" s="152">
        <v>40887</v>
      </c>
      <c r="G17" s="152">
        <v>40892</v>
      </c>
      <c r="H17" s="118">
        <v>5</v>
      </c>
      <c r="I17" s="118" t="s">
        <v>936</v>
      </c>
      <c r="J17" s="118" t="s">
        <v>30</v>
      </c>
      <c r="K17" s="118" t="s">
        <v>937</v>
      </c>
      <c r="L17" s="118"/>
      <c r="M17" s="118" t="s">
        <v>937</v>
      </c>
    </row>
    <row r="18" spans="1:13" ht="12.75" customHeight="1" x14ac:dyDescent="0.15">
      <c r="A18" s="118" t="s">
        <v>138</v>
      </c>
      <c r="B18" s="164" t="s">
        <v>165</v>
      </c>
      <c r="C18" s="163" t="s">
        <v>166</v>
      </c>
      <c r="D18" s="118">
        <v>1</v>
      </c>
      <c r="E18" s="118" t="s">
        <v>935</v>
      </c>
      <c r="F18" s="152">
        <v>40898</v>
      </c>
      <c r="G18" s="152">
        <v>40904</v>
      </c>
      <c r="H18" s="118">
        <v>6</v>
      </c>
      <c r="I18" s="118" t="s">
        <v>936</v>
      </c>
      <c r="J18" s="118" t="s">
        <v>30</v>
      </c>
      <c r="K18" s="118" t="s">
        <v>937</v>
      </c>
      <c r="L18" s="118"/>
      <c r="M18" s="118" t="s">
        <v>937</v>
      </c>
    </row>
    <row r="19" spans="1:13" ht="12.75" customHeight="1" x14ac:dyDescent="0.15">
      <c r="A19" s="118" t="s">
        <v>138</v>
      </c>
      <c r="B19" s="164" t="s">
        <v>167</v>
      </c>
      <c r="C19" s="164" t="s">
        <v>168</v>
      </c>
      <c r="D19" s="118"/>
      <c r="E19" s="118" t="s">
        <v>935</v>
      </c>
      <c r="F19" s="152">
        <v>40887</v>
      </c>
      <c r="G19" s="152">
        <v>40892</v>
      </c>
      <c r="H19" s="118">
        <v>5</v>
      </c>
      <c r="I19" s="118" t="s">
        <v>936</v>
      </c>
      <c r="J19" s="118" t="s">
        <v>30</v>
      </c>
      <c r="K19" s="118" t="s">
        <v>937</v>
      </c>
      <c r="L19" s="118"/>
      <c r="M19" s="118" t="s">
        <v>937</v>
      </c>
    </row>
    <row r="20" spans="1:13" ht="12.75" customHeight="1" x14ac:dyDescent="0.15">
      <c r="A20" s="118" t="s">
        <v>138</v>
      </c>
      <c r="B20" s="163" t="s">
        <v>157</v>
      </c>
      <c r="C20" s="163" t="s">
        <v>158</v>
      </c>
      <c r="D20" s="118">
        <v>2</v>
      </c>
      <c r="E20" s="118" t="s">
        <v>935</v>
      </c>
      <c r="F20" s="152">
        <v>40887</v>
      </c>
      <c r="G20" s="152">
        <v>40892</v>
      </c>
      <c r="H20" s="118">
        <v>5</v>
      </c>
      <c r="I20" s="118" t="s">
        <v>936</v>
      </c>
      <c r="J20" s="118" t="s">
        <v>30</v>
      </c>
      <c r="K20" s="118" t="s">
        <v>937</v>
      </c>
      <c r="L20" s="118"/>
      <c r="M20" s="118" t="s">
        <v>937</v>
      </c>
    </row>
    <row r="21" spans="1:13" ht="12.75" customHeight="1" x14ac:dyDescent="0.15">
      <c r="A21" s="118" t="s">
        <v>138</v>
      </c>
      <c r="B21" s="163" t="s">
        <v>169</v>
      </c>
      <c r="C21" s="163" t="s">
        <v>170</v>
      </c>
      <c r="D21" s="118">
        <v>2</v>
      </c>
      <c r="E21" s="118" t="s">
        <v>935</v>
      </c>
      <c r="F21" s="152">
        <v>40887</v>
      </c>
      <c r="G21" s="152">
        <v>40892</v>
      </c>
      <c r="H21" s="118">
        <v>5</v>
      </c>
      <c r="I21" s="118" t="s">
        <v>936</v>
      </c>
      <c r="J21" s="118" t="s">
        <v>30</v>
      </c>
      <c r="K21" s="118" t="s">
        <v>937</v>
      </c>
      <c r="L21" s="118"/>
      <c r="M21" s="118" t="s">
        <v>937</v>
      </c>
    </row>
    <row r="22" spans="1:13" ht="12.75" customHeight="1" x14ac:dyDescent="0.15">
      <c r="A22" s="118" t="s">
        <v>138</v>
      </c>
      <c r="B22" s="163" t="s">
        <v>169</v>
      </c>
      <c r="C22" s="163" t="s">
        <v>170</v>
      </c>
      <c r="D22" s="118">
        <v>2</v>
      </c>
      <c r="E22" s="118" t="s">
        <v>935</v>
      </c>
      <c r="F22" s="152">
        <v>40898</v>
      </c>
      <c r="G22" s="152">
        <v>40904</v>
      </c>
      <c r="H22" s="118">
        <v>6</v>
      </c>
      <c r="I22" s="118" t="s">
        <v>936</v>
      </c>
      <c r="J22" s="118" t="s">
        <v>30</v>
      </c>
      <c r="K22" s="118" t="s">
        <v>937</v>
      </c>
      <c r="L22" s="118"/>
      <c r="M22" s="118" t="s">
        <v>937</v>
      </c>
    </row>
    <row r="23" spans="1:13" ht="12.75" customHeight="1" x14ac:dyDescent="0.15">
      <c r="A23" s="118" t="s">
        <v>138</v>
      </c>
      <c r="B23" s="164" t="s">
        <v>171</v>
      </c>
      <c r="C23" s="164" t="s">
        <v>172</v>
      </c>
      <c r="D23" s="118"/>
      <c r="E23" s="118" t="s">
        <v>935</v>
      </c>
      <c r="F23" s="152">
        <v>40887</v>
      </c>
      <c r="G23" s="152">
        <v>40892</v>
      </c>
      <c r="H23" s="118">
        <v>5</v>
      </c>
      <c r="I23" s="118" t="s">
        <v>936</v>
      </c>
      <c r="J23" s="118" t="s">
        <v>30</v>
      </c>
      <c r="K23" s="118" t="s">
        <v>937</v>
      </c>
      <c r="L23" s="118"/>
      <c r="M23" s="118" t="s">
        <v>937</v>
      </c>
    </row>
    <row r="24" spans="1:13" ht="12.75" customHeight="1" x14ac:dyDescent="0.15">
      <c r="A24" s="118" t="s">
        <v>138</v>
      </c>
      <c r="B24" s="163" t="s">
        <v>173</v>
      </c>
      <c r="C24" s="163" t="s">
        <v>174</v>
      </c>
      <c r="D24" s="118">
        <v>1</v>
      </c>
      <c r="E24" s="118" t="s">
        <v>935</v>
      </c>
      <c r="F24" s="152">
        <v>40887</v>
      </c>
      <c r="G24" s="152">
        <v>40892</v>
      </c>
      <c r="H24" s="118">
        <v>5</v>
      </c>
      <c r="I24" s="118" t="s">
        <v>936</v>
      </c>
      <c r="J24" s="118" t="s">
        <v>30</v>
      </c>
      <c r="K24" s="118" t="s">
        <v>937</v>
      </c>
      <c r="L24" s="118"/>
      <c r="M24" s="118" t="s">
        <v>937</v>
      </c>
    </row>
    <row r="25" spans="1:13" ht="12.75" customHeight="1" x14ac:dyDescent="0.15">
      <c r="A25" s="118" t="s">
        <v>138</v>
      </c>
      <c r="B25" s="164" t="s">
        <v>175</v>
      </c>
      <c r="C25" s="164" t="s">
        <v>176</v>
      </c>
      <c r="D25" s="118"/>
      <c r="E25" s="118" t="s">
        <v>935</v>
      </c>
      <c r="F25" s="152">
        <v>40887</v>
      </c>
      <c r="G25" s="152">
        <v>40892</v>
      </c>
      <c r="H25" s="118">
        <v>5</v>
      </c>
      <c r="I25" s="118" t="s">
        <v>936</v>
      </c>
      <c r="J25" s="118" t="s">
        <v>30</v>
      </c>
      <c r="K25" s="118" t="s">
        <v>937</v>
      </c>
      <c r="L25" s="118"/>
      <c r="M25" s="118" t="s">
        <v>937</v>
      </c>
    </row>
    <row r="26" spans="1:13" ht="12.75" customHeight="1" x14ac:dyDescent="0.15">
      <c r="A26" s="118" t="s">
        <v>138</v>
      </c>
      <c r="B26" s="163" t="s">
        <v>179</v>
      </c>
      <c r="C26" s="163" t="s">
        <v>180</v>
      </c>
      <c r="D26" s="118">
        <v>1</v>
      </c>
      <c r="E26" s="118" t="s">
        <v>935</v>
      </c>
      <c r="F26" s="152">
        <v>40887</v>
      </c>
      <c r="G26" s="152">
        <v>40892</v>
      </c>
      <c r="H26" s="118">
        <v>5</v>
      </c>
      <c r="I26" s="118" t="s">
        <v>936</v>
      </c>
      <c r="J26" s="118" t="s">
        <v>30</v>
      </c>
      <c r="K26" s="118" t="s">
        <v>937</v>
      </c>
      <c r="L26" s="118"/>
      <c r="M26" s="118" t="s">
        <v>937</v>
      </c>
    </row>
    <row r="27" spans="1:13" ht="12.75" customHeight="1" x14ac:dyDescent="0.15">
      <c r="A27" s="118" t="s">
        <v>138</v>
      </c>
      <c r="B27" s="163" t="s">
        <v>181</v>
      </c>
      <c r="C27" s="163" t="s">
        <v>182</v>
      </c>
      <c r="D27" s="118">
        <v>1</v>
      </c>
      <c r="E27" s="118" t="s">
        <v>935</v>
      </c>
      <c r="F27" s="152">
        <v>40887</v>
      </c>
      <c r="G27" s="152">
        <v>40892</v>
      </c>
      <c r="H27" s="118">
        <v>5</v>
      </c>
      <c r="I27" s="118" t="s">
        <v>936</v>
      </c>
      <c r="J27" s="118" t="s">
        <v>30</v>
      </c>
      <c r="K27" s="118" t="s">
        <v>937</v>
      </c>
      <c r="L27" s="118"/>
      <c r="M27" s="118" t="s">
        <v>937</v>
      </c>
    </row>
    <row r="28" spans="1:13" ht="12.75" customHeight="1" x14ac:dyDescent="0.15">
      <c r="A28" s="118" t="s">
        <v>138</v>
      </c>
      <c r="B28" s="164" t="s">
        <v>183</v>
      </c>
      <c r="C28" s="164" t="s">
        <v>184</v>
      </c>
      <c r="D28" s="118"/>
      <c r="E28" s="118" t="s">
        <v>935</v>
      </c>
      <c r="F28" s="152">
        <v>40887</v>
      </c>
      <c r="G28" s="152">
        <v>40892</v>
      </c>
      <c r="H28" s="118">
        <v>5</v>
      </c>
      <c r="I28" s="118" t="s">
        <v>936</v>
      </c>
      <c r="J28" s="118" t="s">
        <v>30</v>
      </c>
      <c r="K28" s="118" t="s">
        <v>937</v>
      </c>
      <c r="L28" s="118"/>
      <c r="M28" s="118" t="s">
        <v>937</v>
      </c>
    </row>
    <row r="29" spans="1:13" ht="12.75" customHeight="1" x14ac:dyDescent="0.15">
      <c r="A29" s="118" t="s">
        <v>138</v>
      </c>
      <c r="B29" s="164" t="s">
        <v>185</v>
      </c>
      <c r="C29" s="164" t="s">
        <v>186</v>
      </c>
      <c r="D29" s="118"/>
      <c r="E29" s="118" t="s">
        <v>935</v>
      </c>
      <c r="F29" s="152">
        <v>40887</v>
      </c>
      <c r="G29" s="152">
        <v>40892</v>
      </c>
      <c r="H29" s="118">
        <v>5</v>
      </c>
      <c r="I29" s="118" t="s">
        <v>936</v>
      </c>
      <c r="J29" s="118" t="s">
        <v>30</v>
      </c>
      <c r="K29" s="118" t="s">
        <v>937</v>
      </c>
      <c r="L29" s="118"/>
      <c r="M29" s="118" t="s">
        <v>937</v>
      </c>
    </row>
    <row r="30" spans="1:13" ht="12.75" customHeight="1" x14ac:dyDescent="0.15">
      <c r="A30" s="118" t="s">
        <v>138</v>
      </c>
      <c r="B30" s="163" t="s">
        <v>187</v>
      </c>
      <c r="C30" s="163" t="s">
        <v>188</v>
      </c>
      <c r="D30" s="118">
        <v>1</v>
      </c>
      <c r="E30" s="118" t="s">
        <v>935</v>
      </c>
      <c r="F30" s="152">
        <v>40887</v>
      </c>
      <c r="G30" s="152">
        <v>40892</v>
      </c>
      <c r="H30" s="118">
        <v>5</v>
      </c>
      <c r="I30" s="118" t="s">
        <v>936</v>
      </c>
      <c r="J30" s="118" t="s">
        <v>30</v>
      </c>
      <c r="K30" s="118" t="s">
        <v>937</v>
      </c>
      <c r="L30" s="118"/>
      <c r="M30" s="118" t="s">
        <v>937</v>
      </c>
    </row>
    <row r="31" spans="1:13" ht="12.75" customHeight="1" x14ac:dyDescent="0.15">
      <c r="A31" s="118" t="s">
        <v>138</v>
      </c>
      <c r="B31" s="164" t="s">
        <v>189</v>
      </c>
      <c r="C31" s="164" t="s">
        <v>190</v>
      </c>
      <c r="D31" s="118"/>
      <c r="E31" s="118" t="s">
        <v>935</v>
      </c>
      <c r="F31" s="152">
        <v>40887</v>
      </c>
      <c r="G31" s="152">
        <v>40892</v>
      </c>
      <c r="H31" s="118">
        <v>5</v>
      </c>
      <c r="I31" s="118" t="s">
        <v>936</v>
      </c>
      <c r="J31" s="118" t="s">
        <v>30</v>
      </c>
      <c r="K31" s="118" t="s">
        <v>937</v>
      </c>
      <c r="L31" s="118"/>
      <c r="M31" s="118" t="s">
        <v>937</v>
      </c>
    </row>
    <row r="32" spans="1:13" ht="12.75" customHeight="1" x14ac:dyDescent="0.15">
      <c r="A32" s="118" t="s">
        <v>138</v>
      </c>
      <c r="B32" s="164" t="s">
        <v>191</v>
      </c>
      <c r="C32" s="164" t="s">
        <v>192</v>
      </c>
      <c r="D32" s="118"/>
      <c r="E32" s="118" t="s">
        <v>935</v>
      </c>
      <c r="F32" s="152">
        <v>40887</v>
      </c>
      <c r="G32" s="152">
        <v>40892</v>
      </c>
      <c r="H32" s="118">
        <v>5</v>
      </c>
      <c r="I32" s="118" t="s">
        <v>936</v>
      </c>
      <c r="J32" s="118" t="s">
        <v>30</v>
      </c>
      <c r="K32" s="118" t="s">
        <v>937</v>
      </c>
      <c r="L32" s="118"/>
      <c r="M32" s="118" t="s">
        <v>937</v>
      </c>
    </row>
    <row r="33" spans="1:13" ht="12.75" customHeight="1" x14ac:dyDescent="0.15">
      <c r="A33" s="118" t="s">
        <v>138</v>
      </c>
      <c r="B33" s="163" t="s">
        <v>193</v>
      </c>
      <c r="C33" s="163" t="s">
        <v>194</v>
      </c>
      <c r="D33" s="118">
        <v>2</v>
      </c>
      <c r="E33" s="118" t="s">
        <v>935</v>
      </c>
      <c r="F33" s="152">
        <v>40887</v>
      </c>
      <c r="G33" s="152">
        <v>40892</v>
      </c>
      <c r="H33" s="118">
        <v>5</v>
      </c>
      <c r="I33" s="118" t="s">
        <v>936</v>
      </c>
      <c r="J33" s="118" t="s">
        <v>30</v>
      </c>
      <c r="K33" s="118" t="s">
        <v>937</v>
      </c>
      <c r="L33" s="118"/>
      <c r="M33" s="118" t="s">
        <v>937</v>
      </c>
    </row>
    <row r="34" spans="1:13" ht="12.75" customHeight="1" x14ac:dyDescent="0.15">
      <c r="A34" s="118" t="s">
        <v>138</v>
      </c>
      <c r="B34" s="163" t="s">
        <v>195</v>
      </c>
      <c r="C34" s="163" t="s">
        <v>196</v>
      </c>
      <c r="D34" s="118">
        <v>2</v>
      </c>
      <c r="E34" s="118" t="s">
        <v>935</v>
      </c>
      <c r="F34" s="152">
        <v>40887</v>
      </c>
      <c r="G34" s="152">
        <v>40892</v>
      </c>
      <c r="H34" s="118">
        <v>5</v>
      </c>
      <c r="I34" s="118" t="s">
        <v>936</v>
      </c>
      <c r="J34" s="118" t="s">
        <v>30</v>
      </c>
      <c r="K34" s="118" t="s">
        <v>937</v>
      </c>
      <c r="L34" s="118"/>
      <c r="M34" s="118" t="s">
        <v>937</v>
      </c>
    </row>
    <row r="35" spans="1:13" ht="12.75" customHeight="1" x14ac:dyDescent="0.15">
      <c r="A35" s="118" t="s">
        <v>138</v>
      </c>
      <c r="B35" s="164" t="s">
        <v>197</v>
      </c>
      <c r="C35" s="164" t="s">
        <v>198</v>
      </c>
      <c r="D35" s="118"/>
      <c r="E35" s="118" t="s">
        <v>935</v>
      </c>
      <c r="F35" s="152">
        <v>40887</v>
      </c>
      <c r="G35" s="152">
        <v>40892</v>
      </c>
      <c r="H35" s="118">
        <v>5</v>
      </c>
      <c r="I35" s="118" t="s">
        <v>936</v>
      </c>
      <c r="J35" s="118" t="s">
        <v>30</v>
      </c>
      <c r="K35" s="118" t="s">
        <v>937</v>
      </c>
      <c r="L35" s="118"/>
      <c r="M35" s="118" t="s">
        <v>937</v>
      </c>
    </row>
    <row r="36" spans="1:13" ht="12.75" customHeight="1" x14ac:dyDescent="0.15">
      <c r="A36" s="118" t="s">
        <v>138</v>
      </c>
      <c r="B36" s="163" t="s">
        <v>199</v>
      </c>
      <c r="C36" s="163" t="s">
        <v>200</v>
      </c>
      <c r="D36" s="118">
        <v>2</v>
      </c>
      <c r="E36" s="118" t="s">
        <v>935</v>
      </c>
      <c r="F36" s="152">
        <v>40887</v>
      </c>
      <c r="G36" s="152">
        <v>40892</v>
      </c>
      <c r="H36" s="118">
        <v>5</v>
      </c>
      <c r="I36" s="118" t="s">
        <v>936</v>
      </c>
      <c r="J36" s="118" t="s">
        <v>30</v>
      </c>
      <c r="K36" s="118" t="s">
        <v>937</v>
      </c>
      <c r="L36" s="118"/>
      <c r="M36" s="118" t="s">
        <v>937</v>
      </c>
    </row>
    <row r="37" spans="1:13" ht="12.75" customHeight="1" x14ac:dyDescent="0.15">
      <c r="A37" s="118" t="s">
        <v>138</v>
      </c>
      <c r="B37" s="164" t="s">
        <v>177</v>
      </c>
      <c r="C37" s="164" t="s">
        <v>178</v>
      </c>
      <c r="D37" s="118"/>
      <c r="E37" s="118" t="s">
        <v>935</v>
      </c>
      <c r="F37" s="152">
        <v>40887</v>
      </c>
      <c r="G37" s="152">
        <v>40892</v>
      </c>
      <c r="H37" s="118">
        <v>5</v>
      </c>
      <c r="I37" s="118" t="s">
        <v>936</v>
      </c>
      <c r="J37" s="118" t="s">
        <v>30</v>
      </c>
      <c r="K37" s="118" t="s">
        <v>937</v>
      </c>
      <c r="L37" s="118"/>
      <c r="M37" s="118" t="s">
        <v>937</v>
      </c>
    </row>
    <row r="38" spans="1:13" ht="12.75" customHeight="1" x14ac:dyDescent="0.15">
      <c r="A38" s="118" t="s">
        <v>138</v>
      </c>
      <c r="B38" s="164" t="s">
        <v>201</v>
      </c>
      <c r="C38" s="164" t="s">
        <v>202</v>
      </c>
      <c r="D38" s="118"/>
      <c r="E38" s="118" t="s">
        <v>935</v>
      </c>
      <c r="F38" s="152">
        <v>40887</v>
      </c>
      <c r="G38" s="152">
        <v>40892</v>
      </c>
      <c r="H38" s="118">
        <v>5</v>
      </c>
      <c r="I38" s="118" t="s">
        <v>936</v>
      </c>
      <c r="J38" s="118" t="s">
        <v>30</v>
      </c>
      <c r="K38" s="118" t="s">
        <v>937</v>
      </c>
      <c r="L38" s="118"/>
      <c r="M38" s="118" t="s">
        <v>937</v>
      </c>
    </row>
    <row r="39" spans="1:13" ht="12.75" customHeight="1" x14ac:dyDescent="0.15">
      <c r="A39" s="161" t="s">
        <v>138</v>
      </c>
      <c r="B39" s="165" t="s">
        <v>203</v>
      </c>
      <c r="C39" s="165" t="s">
        <v>204</v>
      </c>
      <c r="D39" s="161">
        <v>2</v>
      </c>
      <c r="E39" s="161" t="s">
        <v>935</v>
      </c>
      <c r="F39" s="166">
        <v>40887</v>
      </c>
      <c r="G39" s="166">
        <v>40892</v>
      </c>
      <c r="H39" s="161">
        <v>5</v>
      </c>
      <c r="I39" s="161" t="s">
        <v>936</v>
      </c>
      <c r="J39" s="161" t="s">
        <v>30</v>
      </c>
      <c r="K39" s="161" t="s">
        <v>937</v>
      </c>
      <c r="L39" s="118"/>
      <c r="M39" s="118" t="s">
        <v>937</v>
      </c>
    </row>
    <row r="40" spans="1:13" ht="12.75" customHeight="1" x14ac:dyDescent="0.15">
      <c r="A40" s="118" t="s">
        <v>138</v>
      </c>
      <c r="B40" s="163" t="s">
        <v>207</v>
      </c>
      <c r="C40" s="163" t="s">
        <v>208</v>
      </c>
      <c r="D40" s="118">
        <v>2</v>
      </c>
      <c r="E40" s="118" t="s">
        <v>935</v>
      </c>
      <c r="F40" s="152">
        <v>40887</v>
      </c>
      <c r="G40" s="152">
        <v>40892</v>
      </c>
      <c r="H40" s="118">
        <v>5</v>
      </c>
      <c r="I40" s="118" t="s">
        <v>936</v>
      </c>
      <c r="J40" s="118" t="s">
        <v>30</v>
      </c>
      <c r="K40" s="118" t="s">
        <v>937</v>
      </c>
      <c r="L40" s="118"/>
      <c r="M40" s="118" t="s">
        <v>937</v>
      </c>
    </row>
    <row r="41" spans="1:13" ht="12.75" customHeight="1" x14ac:dyDescent="0.15">
      <c r="A41" s="118" t="s">
        <v>138</v>
      </c>
      <c r="B41" s="164" t="s">
        <v>209</v>
      </c>
      <c r="C41" s="164" t="s">
        <v>210</v>
      </c>
      <c r="D41" s="118"/>
      <c r="E41" s="118" t="s">
        <v>935</v>
      </c>
      <c r="F41" s="152">
        <v>40887</v>
      </c>
      <c r="G41" s="152">
        <v>40892</v>
      </c>
      <c r="H41" s="118">
        <v>5</v>
      </c>
      <c r="I41" s="118" t="s">
        <v>936</v>
      </c>
      <c r="J41" s="118" t="s">
        <v>30</v>
      </c>
      <c r="K41" s="118" t="s">
        <v>937</v>
      </c>
      <c r="L41" s="118"/>
      <c r="M41" s="118" t="s">
        <v>937</v>
      </c>
    </row>
    <row r="42" spans="1:13" ht="12.75" customHeight="1" x14ac:dyDescent="0.15">
      <c r="A42" s="118" t="s">
        <v>138</v>
      </c>
      <c r="B42" s="163" t="s">
        <v>211</v>
      </c>
      <c r="C42" s="163" t="s">
        <v>212</v>
      </c>
      <c r="D42" s="118">
        <v>2</v>
      </c>
      <c r="E42" s="118" t="s">
        <v>935</v>
      </c>
      <c r="F42" s="152">
        <v>40887</v>
      </c>
      <c r="G42" s="152">
        <v>40892</v>
      </c>
      <c r="H42" s="118">
        <v>5</v>
      </c>
      <c r="I42" s="118" t="s">
        <v>936</v>
      </c>
      <c r="J42" s="118" t="s">
        <v>30</v>
      </c>
      <c r="K42" s="118" t="s">
        <v>937</v>
      </c>
      <c r="L42" s="118"/>
      <c r="M42" s="118" t="s">
        <v>937</v>
      </c>
    </row>
    <row r="43" spans="1:13" ht="12.75" customHeight="1" x14ac:dyDescent="0.15">
      <c r="A43" s="118" t="s">
        <v>138</v>
      </c>
      <c r="B43" s="163" t="s">
        <v>211</v>
      </c>
      <c r="C43" s="163" t="s">
        <v>212</v>
      </c>
      <c r="D43" s="118">
        <v>2</v>
      </c>
      <c r="E43" s="118" t="s">
        <v>935</v>
      </c>
      <c r="F43" s="152">
        <v>40898</v>
      </c>
      <c r="G43" s="152">
        <v>40904</v>
      </c>
      <c r="H43" s="118">
        <v>6</v>
      </c>
      <c r="I43" s="118" t="s">
        <v>936</v>
      </c>
      <c r="J43" s="118" t="s">
        <v>30</v>
      </c>
      <c r="K43" s="118" t="s">
        <v>937</v>
      </c>
      <c r="L43" s="118"/>
      <c r="M43" s="118" t="s">
        <v>937</v>
      </c>
    </row>
    <row r="44" spans="1:13" ht="12.75" customHeight="1" x14ac:dyDescent="0.15">
      <c r="A44" s="118" t="s">
        <v>138</v>
      </c>
      <c r="B44" s="164" t="s">
        <v>213</v>
      </c>
      <c r="C44" s="164" t="s">
        <v>214</v>
      </c>
      <c r="D44" s="118"/>
      <c r="E44" s="118" t="s">
        <v>935</v>
      </c>
      <c r="F44" s="152">
        <v>40887</v>
      </c>
      <c r="G44" s="152">
        <v>40892</v>
      </c>
      <c r="H44" s="118">
        <v>5</v>
      </c>
      <c r="I44" s="118" t="s">
        <v>936</v>
      </c>
      <c r="J44" s="118" t="s">
        <v>30</v>
      </c>
      <c r="K44" s="118" t="s">
        <v>937</v>
      </c>
      <c r="L44" s="118"/>
      <c r="M44" s="118" t="s">
        <v>937</v>
      </c>
    </row>
    <row r="45" spans="1:13" ht="12.75" customHeight="1" x14ac:dyDescent="0.15">
      <c r="A45" s="118" t="s">
        <v>138</v>
      </c>
      <c r="B45" s="164" t="s">
        <v>205</v>
      </c>
      <c r="C45" s="164" t="s">
        <v>206</v>
      </c>
      <c r="D45" s="118"/>
      <c r="E45" s="118" t="s">
        <v>935</v>
      </c>
      <c r="F45" s="152">
        <v>40887</v>
      </c>
      <c r="G45" s="152">
        <v>40892</v>
      </c>
      <c r="H45" s="118">
        <v>5</v>
      </c>
      <c r="I45" s="118" t="s">
        <v>936</v>
      </c>
      <c r="J45" s="118" t="s">
        <v>30</v>
      </c>
      <c r="K45" s="118" t="s">
        <v>937</v>
      </c>
      <c r="L45" s="118"/>
      <c r="M45" s="118" t="s">
        <v>937</v>
      </c>
    </row>
    <row r="46" spans="1:13" ht="12.75" customHeight="1" x14ac:dyDescent="0.15">
      <c r="A46" s="118" t="s">
        <v>138</v>
      </c>
      <c r="B46" s="164" t="s">
        <v>215</v>
      </c>
      <c r="C46" s="164" t="s">
        <v>216</v>
      </c>
      <c r="D46" s="118"/>
      <c r="E46" s="118" t="s">
        <v>935</v>
      </c>
      <c r="F46" s="152">
        <v>40887</v>
      </c>
      <c r="G46" s="152">
        <v>40892</v>
      </c>
      <c r="H46" s="118">
        <v>5</v>
      </c>
      <c r="I46" s="118" t="s">
        <v>936</v>
      </c>
      <c r="J46" s="118" t="s">
        <v>30</v>
      </c>
      <c r="K46" s="118" t="s">
        <v>937</v>
      </c>
      <c r="L46" s="118"/>
      <c r="M46" s="118" t="s">
        <v>937</v>
      </c>
    </row>
    <row r="47" spans="1:13" ht="12.75" customHeight="1" x14ac:dyDescent="0.15">
      <c r="A47" s="118" t="s">
        <v>138</v>
      </c>
      <c r="B47" s="164" t="s">
        <v>217</v>
      </c>
      <c r="C47" s="164" t="s">
        <v>218</v>
      </c>
      <c r="D47" s="118"/>
      <c r="E47" s="118" t="s">
        <v>935</v>
      </c>
      <c r="F47" s="152">
        <v>40887</v>
      </c>
      <c r="G47" s="152">
        <v>40892</v>
      </c>
      <c r="H47" s="118">
        <v>5</v>
      </c>
      <c r="I47" s="118" t="s">
        <v>936</v>
      </c>
      <c r="J47" s="118" t="s">
        <v>30</v>
      </c>
      <c r="K47" s="118" t="s">
        <v>937</v>
      </c>
      <c r="L47" s="118"/>
      <c r="M47" s="118" t="s">
        <v>937</v>
      </c>
    </row>
    <row r="48" spans="1:13" ht="12.75" customHeight="1" x14ac:dyDescent="0.15">
      <c r="A48" s="118" t="s">
        <v>138</v>
      </c>
      <c r="B48" s="164" t="s">
        <v>913</v>
      </c>
      <c r="C48" s="164" t="s">
        <v>914</v>
      </c>
      <c r="D48" s="118"/>
      <c r="E48" s="118" t="s">
        <v>935</v>
      </c>
      <c r="F48" s="152">
        <v>40887</v>
      </c>
      <c r="G48" s="152">
        <v>40892</v>
      </c>
      <c r="H48" s="118">
        <v>5</v>
      </c>
      <c r="I48" s="118" t="s">
        <v>936</v>
      </c>
      <c r="J48" s="118" t="s">
        <v>30</v>
      </c>
      <c r="K48" s="118" t="s">
        <v>937</v>
      </c>
      <c r="L48" s="118"/>
      <c r="M48" s="118" t="s">
        <v>937</v>
      </c>
    </row>
    <row r="49" spans="1:13" ht="12.75" customHeight="1" x14ac:dyDescent="0.15">
      <c r="A49" s="118" t="s">
        <v>138</v>
      </c>
      <c r="B49" s="164" t="s">
        <v>219</v>
      </c>
      <c r="C49" s="164" t="s">
        <v>220</v>
      </c>
      <c r="D49" s="118"/>
      <c r="E49" s="118" t="s">
        <v>935</v>
      </c>
      <c r="F49" s="152">
        <v>40887</v>
      </c>
      <c r="G49" s="152">
        <v>40892</v>
      </c>
      <c r="H49" s="118">
        <v>5</v>
      </c>
      <c r="I49" s="118" t="s">
        <v>936</v>
      </c>
      <c r="J49" s="118" t="s">
        <v>30</v>
      </c>
      <c r="K49" s="118" t="s">
        <v>937</v>
      </c>
      <c r="L49" s="118"/>
      <c r="M49" s="118" t="s">
        <v>937</v>
      </c>
    </row>
    <row r="50" spans="1:13" ht="12.75" customHeight="1" x14ac:dyDescent="0.15">
      <c r="A50" s="118" t="s">
        <v>138</v>
      </c>
      <c r="B50" s="164" t="s">
        <v>221</v>
      </c>
      <c r="C50" s="164" t="s">
        <v>222</v>
      </c>
      <c r="D50" s="118"/>
      <c r="E50" s="118" t="s">
        <v>935</v>
      </c>
      <c r="F50" s="152">
        <v>40887</v>
      </c>
      <c r="G50" s="152">
        <v>40892</v>
      </c>
      <c r="H50" s="118">
        <v>5</v>
      </c>
      <c r="I50" s="118" t="s">
        <v>936</v>
      </c>
      <c r="J50" s="118" t="s">
        <v>30</v>
      </c>
      <c r="K50" s="118" t="s">
        <v>937</v>
      </c>
      <c r="L50" s="118"/>
      <c r="M50" s="118" t="s">
        <v>937</v>
      </c>
    </row>
    <row r="51" spans="1:13" ht="12.75" customHeight="1" x14ac:dyDescent="0.15">
      <c r="A51" s="118" t="s">
        <v>138</v>
      </c>
      <c r="B51" s="164" t="s">
        <v>223</v>
      </c>
      <c r="C51" s="164" t="s">
        <v>224</v>
      </c>
      <c r="D51" s="118"/>
      <c r="E51" s="118" t="s">
        <v>935</v>
      </c>
      <c r="F51" s="152">
        <v>40887</v>
      </c>
      <c r="G51" s="152">
        <v>40892</v>
      </c>
      <c r="H51" s="118">
        <v>5</v>
      </c>
      <c r="I51" s="118" t="s">
        <v>936</v>
      </c>
      <c r="J51" s="118" t="s">
        <v>30</v>
      </c>
      <c r="K51" s="118" t="s">
        <v>937</v>
      </c>
      <c r="L51" s="118"/>
      <c r="M51" s="118" t="s">
        <v>937</v>
      </c>
    </row>
    <row r="52" spans="1:13" ht="12.75" customHeight="1" x14ac:dyDescent="0.15">
      <c r="A52" s="118" t="s">
        <v>138</v>
      </c>
      <c r="B52" s="164" t="s">
        <v>225</v>
      </c>
      <c r="C52" s="164" t="s">
        <v>226</v>
      </c>
      <c r="D52" s="118"/>
      <c r="E52" s="118" t="s">
        <v>935</v>
      </c>
      <c r="F52" s="152">
        <v>40887</v>
      </c>
      <c r="G52" s="152">
        <v>40892</v>
      </c>
      <c r="H52" s="118">
        <v>5</v>
      </c>
      <c r="I52" s="118" t="s">
        <v>936</v>
      </c>
      <c r="J52" s="118" t="s">
        <v>30</v>
      </c>
      <c r="K52" s="118" t="s">
        <v>937</v>
      </c>
      <c r="L52" s="118"/>
      <c r="M52" s="118" t="s">
        <v>937</v>
      </c>
    </row>
    <row r="53" spans="1:13" ht="12.75" customHeight="1" x14ac:dyDescent="0.15">
      <c r="A53" s="118" t="s">
        <v>138</v>
      </c>
      <c r="B53" s="164" t="s">
        <v>227</v>
      </c>
      <c r="C53" s="164" t="s">
        <v>228</v>
      </c>
      <c r="D53" s="118"/>
      <c r="E53" s="118" t="s">
        <v>935</v>
      </c>
      <c r="F53" s="152">
        <v>40887</v>
      </c>
      <c r="G53" s="152">
        <v>40892</v>
      </c>
      <c r="H53" s="118">
        <v>5</v>
      </c>
      <c r="I53" s="118" t="s">
        <v>936</v>
      </c>
      <c r="J53" s="118" t="s">
        <v>30</v>
      </c>
      <c r="K53" s="118" t="s">
        <v>937</v>
      </c>
      <c r="L53" s="118"/>
      <c r="M53" s="118" t="s">
        <v>937</v>
      </c>
    </row>
    <row r="54" spans="1:13" ht="12.75" customHeight="1" x14ac:dyDescent="0.15">
      <c r="A54" s="118" t="s">
        <v>138</v>
      </c>
      <c r="B54" s="164" t="s">
        <v>229</v>
      </c>
      <c r="C54" s="164" t="s">
        <v>230</v>
      </c>
      <c r="D54" s="118"/>
      <c r="E54" s="118" t="s">
        <v>935</v>
      </c>
      <c r="F54" s="152">
        <v>40887</v>
      </c>
      <c r="G54" s="152">
        <v>40892</v>
      </c>
      <c r="H54" s="118">
        <v>5</v>
      </c>
      <c r="I54" s="118" t="s">
        <v>936</v>
      </c>
      <c r="J54" s="118" t="s">
        <v>30</v>
      </c>
      <c r="K54" s="118" t="s">
        <v>937</v>
      </c>
      <c r="L54" s="118"/>
      <c r="M54" s="118" t="s">
        <v>937</v>
      </c>
    </row>
    <row r="55" spans="1:13" ht="12.75" customHeight="1" x14ac:dyDescent="0.15">
      <c r="A55" s="118" t="s">
        <v>138</v>
      </c>
      <c r="B55" s="163" t="s">
        <v>231</v>
      </c>
      <c r="C55" s="163" t="s">
        <v>232</v>
      </c>
      <c r="D55" s="118">
        <v>1</v>
      </c>
      <c r="E55" s="118" t="s">
        <v>935</v>
      </c>
      <c r="F55" s="152">
        <v>40887</v>
      </c>
      <c r="G55" s="152">
        <v>40892</v>
      </c>
      <c r="H55" s="118">
        <v>5</v>
      </c>
      <c r="I55" s="118" t="s">
        <v>936</v>
      </c>
      <c r="J55" s="118" t="s">
        <v>30</v>
      </c>
      <c r="K55" s="118" t="s">
        <v>937</v>
      </c>
      <c r="L55" s="118"/>
      <c r="M55" s="118" t="s">
        <v>937</v>
      </c>
    </row>
    <row r="56" spans="1:13" ht="12.75" customHeight="1" x14ac:dyDescent="0.15">
      <c r="A56" s="118" t="s">
        <v>138</v>
      </c>
      <c r="B56" s="164" t="s">
        <v>233</v>
      </c>
      <c r="C56" s="164" t="s">
        <v>234</v>
      </c>
      <c r="D56" s="118"/>
      <c r="E56" s="118" t="s">
        <v>935</v>
      </c>
      <c r="F56" s="152">
        <v>40887</v>
      </c>
      <c r="G56" s="152">
        <v>40892</v>
      </c>
      <c r="H56" s="118">
        <v>5</v>
      </c>
      <c r="I56" s="118" t="s">
        <v>936</v>
      </c>
      <c r="J56" s="118" t="s">
        <v>30</v>
      </c>
      <c r="K56" s="118" t="s">
        <v>937</v>
      </c>
      <c r="L56" s="118"/>
      <c r="M56" s="118" t="s">
        <v>937</v>
      </c>
    </row>
    <row r="57" spans="1:13" ht="12.75" customHeight="1" x14ac:dyDescent="0.15">
      <c r="A57" s="118" t="s">
        <v>138</v>
      </c>
      <c r="B57" s="164" t="s">
        <v>235</v>
      </c>
      <c r="C57" s="164" t="s">
        <v>236</v>
      </c>
      <c r="D57" s="118"/>
      <c r="E57" s="118" t="s">
        <v>935</v>
      </c>
      <c r="F57" s="152">
        <v>40887</v>
      </c>
      <c r="G57" s="152">
        <v>40892</v>
      </c>
      <c r="H57" s="118">
        <v>5</v>
      </c>
      <c r="I57" s="118" t="s">
        <v>936</v>
      </c>
      <c r="J57" s="118" t="s">
        <v>30</v>
      </c>
      <c r="K57" s="118" t="s">
        <v>937</v>
      </c>
      <c r="L57" s="118"/>
      <c r="M57" s="118" t="s">
        <v>937</v>
      </c>
    </row>
    <row r="58" spans="1:13" ht="12.75" customHeight="1" x14ac:dyDescent="0.15">
      <c r="A58" s="118" t="s">
        <v>138</v>
      </c>
      <c r="B58" s="164" t="s">
        <v>237</v>
      </c>
      <c r="C58" s="164" t="s">
        <v>238</v>
      </c>
      <c r="D58" s="118"/>
      <c r="E58" s="118" t="s">
        <v>935</v>
      </c>
      <c r="F58" s="152">
        <v>40887</v>
      </c>
      <c r="G58" s="152">
        <v>40892</v>
      </c>
      <c r="H58" s="118">
        <v>5</v>
      </c>
      <c r="I58" s="118" t="s">
        <v>936</v>
      </c>
      <c r="J58" s="118" t="s">
        <v>30</v>
      </c>
      <c r="K58" s="118" t="s">
        <v>937</v>
      </c>
      <c r="L58" s="118"/>
      <c r="M58" s="118" t="s">
        <v>937</v>
      </c>
    </row>
    <row r="59" spans="1:13" ht="12.75" customHeight="1" x14ac:dyDescent="0.15">
      <c r="A59" s="118" t="s">
        <v>138</v>
      </c>
      <c r="B59" s="164" t="s">
        <v>239</v>
      </c>
      <c r="C59" s="164" t="s">
        <v>240</v>
      </c>
      <c r="D59" s="118"/>
      <c r="E59" s="118" t="s">
        <v>935</v>
      </c>
      <c r="F59" s="152">
        <v>40887</v>
      </c>
      <c r="G59" s="152">
        <v>40892</v>
      </c>
      <c r="H59" s="118">
        <v>5</v>
      </c>
      <c r="I59" s="118" t="s">
        <v>936</v>
      </c>
      <c r="J59" s="118" t="s">
        <v>30</v>
      </c>
      <c r="K59" s="118" t="s">
        <v>937</v>
      </c>
      <c r="L59" s="118"/>
      <c r="M59" s="118" t="s">
        <v>937</v>
      </c>
    </row>
    <row r="60" spans="1:13" ht="12.75" customHeight="1" x14ac:dyDescent="0.15">
      <c r="A60" s="118" t="s">
        <v>138</v>
      </c>
      <c r="B60" s="164" t="s">
        <v>241</v>
      </c>
      <c r="C60" s="164" t="s">
        <v>242</v>
      </c>
      <c r="D60" s="118"/>
      <c r="E60" s="118" t="s">
        <v>935</v>
      </c>
      <c r="F60" s="152">
        <v>40887</v>
      </c>
      <c r="G60" s="152">
        <v>40892</v>
      </c>
      <c r="H60" s="118">
        <v>5</v>
      </c>
      <c r="I60" s="118" t="s">
        <v>936</v>
      </c>
      <c r="J60" s="118" t="s">
        <v>30</v>
      </c>
      <c r="K60" s="118" t="s">
        <v>937</v>
      </c>
      <c r="L60" s="118"/>
      <c r="M60" s="118" t="s">
        <v>937</v>
      </c>
    </row>
    <row r="61" spans="1:13" ht="12.75" customHeight="1" x14ac:dyDescent="0.15">
      <c r="A61" s="118" t="s">
        <v>138</v>
      </c>
      <c r="B61" s="163" t="s">
        <v>243</v>
      </c>
      <c r="C61" s="163" t="s">
        <v>244</v>
      </c>
      <c r="D61" s="118">
        <v>2</v>
      </c>
      <c r="E61" s="118" t="s">
        <v>935</v>
      </c>
      <c r="F61" s="152">
        <v>40887</v>
      </c>
      <c r="G61" s="152">
        <v>40892</v>
      </c>
      <c r="H61" s="118">
        <v>5</v>
      </c>
      <c r="I61" s="118" t="s">
        <v>936</v>
      </c>
      <c r="J61" s="118" t="s">
        <v>30</v>
      </c>
      <c r="K61" s="118" t="s">
        <v>937</v>
      </c>
      <c r="L61" s="118"/>
      <c r="M61" s="118" t="s">
        <v>937</v>
      </c>
    </row>
    <row r="62" spans="1:13" ht="12.75" customHeight="1" x14ac:dyDescent="0.15">
      <c r="A62" s="118" t="s">
        <v>138</v>
      </c>
      <c r="B62" s="164" t="s">
        <v>245</v>
      </c>
      <c r="C62" s="164" t="s">
        <v>246</v>
      </c>
      <c r="D62" s="118"/>
      <c r="E62" s="118" t="s">
        <v>935</v>
      </c>
      <c r="F62" s="152">
        <v>40887</v>
      </c>
      <c r="G62" s="152">
        <v>40892</v>
      </c>
      <c r="H62" s="118">
        <v>5</v>
      </c>
      <c r="I62" s="118" t="s">
        <v>936</v>
      </c>
      <c r="J62" s="118" t="s">
        <v>30</v>
      </c>
      <c r="K62" s="118" t="s">
        <v>937</v>
      </c>
      <c r="L62" s="118"/>
      <c r="M62" s="118" t="s">
        <v>937</v>
      </c>
    </row>
    <row r="63" spans="1:13" ht="12.75" customHeight="1" x14ac:dyDescent="0.15">
      <c r="A63" s="118" t="s">
        <v>138</v>
      </c>
      <c r="B63" s="163" t="s">
        <v>249</v>
      </c>
      <c r="C63" s="163" t="s">
        <v>250</v>
      </c>
      <c r="D63" s="118">
        <v>2</v>
      </c>
      <c r="E63" s="118" t="s">
        <v>935</v>
      </c>
      <c r="F63" s="152">
        <v>40887</v>
      </c>
      <c r="G63" s="152">
        <v>40892</v>
      </c>
      <c r="H63" s="118">
        <v>5</v>
      </c>
      <c r="I63" s="118" t="s">
        <v>936</v>
      </c>
      <c r="J63" s="118" t="s">
        <v>30</v>
      </c>
      <c r="K63" s="118" t="s">
        <v>937</v>
      </c>
      <c r="L63" s="118"/>
      <c r="M63" s="118" t="s">
        <v>937</v>
      </c>
    </row>
    <row r="64" spans="1:13" ht="12.75" customHeight="1" x14ac:dyDescent="0.15">
      <c r="A64" s="118" t="s">
        <v>138</v>
      </c>
      <c r="B64" s="164" t="s">
        <v>247</v>
      </c>
      <c r="C64" s="164" t="s">
        <v>248</v>
      </c>
      <c r="D64" s="118"/>
      <c r="E64" s="118" t="s">
        <v>935</v>
      </c>
      <c r="F64" s="152">
        <v>40887</v>
      </c>
      <c r="G64" s="152">
        <v>40892</v>
      </c>
      <c r="H64" s="118">
        <v>5</v>
      </c>
      <c r="I64" s="118" t="s">
        <v>936</v>
      </c>
      <c r="J64" s="118" t="s">
        <v>30</v>
      </c>
      <c r="K64" s="118" t="s">
        <v>937</v>
      </c>
      <c r="L64" s="118"/>
      <c r="M64" s="118" t="s">
        <v>937</v>
      </c>
    </row>
    <row r="65" spans="1:13" ht="12.75" customHeight="1" x14ac:dyDescent="0.15">
      <c r="A65" s="118" t="s">
        <v>138</v>
      </c>
      <c r="B65" s="163" t="s">
        <v>251</v>
      </c>
      <c r="C65" s="163" t="s">
        <v>252</v>
      </c>
      <c r="D65" s="118">
        <v>2</v>
      </c>
      <c r="E65" s="118" t="s">
        <v>935</v>
      </c>
      <c r="F65" s="152">
        <v>40887</v>
      </c>
      <c r="G65" s="152">
        <v>40892</v>
      </c>
      <c r="H65" s="118">
        <v>5</v>
      </c>
      <c r="I65" s="118" t="s">
        <v>936</v>
      </c>
      <c r="J65" s="118" t="s">
        <v>30</v>
      </c>
      <c r="K65" s="118" t="s">
        <v>937</v>
      </c>
      <c r="L65" s="118"/>
      <c r="M65" s="118" t="s">
        <v>937</v>
      </c>
    </row>
    <row r="66" spans="1:13" ht="12.75" customHeight="1" x14ac:dyDescent="0.15">
      <c r="A66" s="118" t="s">
        <v>138</v>
      </c>
      <c r="B66" s="164" t="s">
        <v>253</v>
      </c>
      <c r="C66" s="164" t="s">
        <v>254</v>
      </c>
      <c r="D66" s="118"/>
      <c r="E66" s="118" t="s">
        <v>935</v>
      </c>
      <c r="F66" s="152">
        <v>40887</v>
      </c>
      <c r="G66" s="152">
        <v>40892</v>
      </c>
      <c r="H66" s="118">
        <v>5</v>
      </c>
      <c r="I66" s="118" t="s">
        <v>936</v>
      </c>
      <c r="J66" s="118" t="s">
        <v>30</v>
      </c>
      <c r="K66" s="118" t="s">
        <v>937</v>
      </c>
      <c r="L66" s="118"/>
      <c r="M66" s="118" t="s">
        <v>937</v>
      </c>
    </row>
    <row r="67" spans="1:13" ht="12.75" customHeight="1" x14ac:dyDescent="0.15">
      <c r="A67" s="118" t="s">
        <v>138</v>
      </c>
      <c r="B67" s="164" t="s">
        <v>255</v>
      </c>
      <c r="C67" s="164" t="s">
        <v>256</v>
      </c>
      <c r="D67" s="118"/>
      <c r="E67" s="118" t="s">
        <v>935</v>
      </c>
      <c r="F67" s="152">
        <v>40887</v>
      </c>
      <c r="G67" s="152">
        <v>40892</v>
      </c>
      <c r="H67" s="118">
        <v>5</v>
      </c>
      <c r="I67" s="118" t="s">
        <v>936</v>
      </c>
      <c r="J67" s="118" t="s">
        <v>30</v>
      </c>
      <c r="K67" s="118" t="s">
        <v>937</v>
      </c>
      <c r="L67" s="118"/>
      <c r="M67" s="118" t="s">
        <v>937</v>
      </c>
    </row>
    <row r="68" spans="1:13" ht="12.75" customHeight="1" x14ac:dyDescent="0.15">
      <c r="A68" s="118" t="s">
        <v>138</v>
      </c>
      <c r="B68" s="163" t="s">
        <v>257</v>
      </c>
      <c r="C68" s="163" t="s">
        <v>258</v>
      </c>
      <c r="D68" s="118">
        <v>2</v>
      </c>
      <c r="E68" s="118" t="s">
        <v>935</v>
      </c>
      <c r="F68" s="152">
        <v>40887</v>
      </c>
      <c r="G68" s="152">
        <v>40892</v>
      </c>
      <c r="H68" s="118">
        <v>5</v>
      </c>
      <c r="I68" s="118" t="s">
        <v>936</v>
      </c>
      <c r="J68" s="118" t="s">
        <v>30</v>
      </c>
      <c r="K68" s="118" t="s">
        <v>937</v>
      </c>
      <c r="L68" s="118"/>
      <c r="M68" s="118" t="s">
        <v>937</v>
      </c>
    </row>
    <row r="69" spans="1:13" ht="12.75" customHeight="1" x14ac:dyDescent="0.15">
      <c r="A69" s="118" t="s">
        <v>138</v>
      </c>
      <c r="B69" s="164" t="s">
        <v>259</v>
      </c>
      <c r="C69" s="164" t="s">
        <v>260</v>
      </c>
      <c r="D69" s="118"/>
      <c r="E69" s="118" t="s">
        <v>935</v>
      </c>
      <c r="F69" s="152">
        <v>40887</v>
      </c>
      <c r="G69" s="152">
        <v>40892</v>
      </c>
      <c r="H69" s="118">
        <v>5</v>
      </c>
      <c r="I69" s="118" t="s">
        <v>936</v>
      </c>
      <c r="J69" s="118" t="s">
        <v>30</v>
      </c>
      <c r="K69" s="118" t="s">
        <v>937</v>
      </c>
      <c r="L69" s="118"/>
      <c r="M69" s="118" t="s">
        <v>937</v>
      </c>
    </row>
    <row r="70" spans="1:13" ht="12.75" customHeight="1" x14ac:dyDescent="0.15">
      <c r="A70" s="118" t="s">
        <v>138</v>
      </c>
      <c r="B70" s="163" t="s">
        <v>261</v>
      </c>
      <c r="C70" s="163" t="s">
        <v>262</v>
      </c>
      <c r="D70" s="118">
        <v>1</v>
      </c>
      <c r="E70" s="118" t="s">
        <v>935</v>
      </c>
      <c r="F70" s="152">
        <v>40887</v>
      </c>
      <c r="G70" s="152">
        <v>40892</v>
      </c>
      <c r="H70" s="118">
        <v>5</v>
      </c>
      <c r="I70" s="118" t="s">
        <v>936</v>
      </c>
      <c r="J70" s="118" t="s">
        <v>30</v>
      </c>
      <c r="K70" s="118" t="s">
        <v>937</v>
      </c>
      <c r="L70" s="118"/>
      <c r="M70" s="118" t="s">
        <v>937</v>
      </c>
    </row>
    <row r="71" spans="1:13" ht="12.75" customHeight="1" x14ac:dyDescent="0.15">
      <c r="A71" s="118" t="s">
        <v>138</v>
      </c>
      <c r="B71" s="164" t="s">
        <v>261</v>
      </c>
      <c r="C71" s="164" t="s">
        <v>262</v>
      </c>
      <c r="D71" s="118"/>
      <c r="E71" s="118" t="s">
        <v>935</v>
      </c>
      <c r="F71" s="152">
        <v>40898</v>
      </c>
      <c r="G71" s="152">
        <v>40904</v>
      </c>
      <c r="H71" s="118">
        <v>6</v>
      </c>
      <c r="I71" s="118" t="s">
        <v>936</v>
      </c>
      <c r="J71" s="118" t="s">
        <v>30</v>
      </c>
      <c r="K71" s="118" t="s">
        <v>937</v>
      </c>
      <c r="L71" s="118"/>
      <c r="M71" s="118" t="s">
        <v>937</v>
      </c>
    </row>
    <row r="72" spans="1:13" ht="12.75" customHeight="1" x14ac:dyDescent="0.15">
      <c r="A72" s="118" t="s">
        <v>138</v>
      </c>
      <c r="B72" s="164" t="s">
        <v>263</v>
      </c>
      <c r="C72" s="164" t="s">
        <v>264</v>
      </c>
      <c r="D72" s="118"/>
      <c r="E72" s="118" t="s">
        <v>935</v>
      </c>
      <c r="F72" s="152">
        <v>40887</v>
      </c>
      <c r="G72" s="152">
        <v>40892</v>
      </c>
      <c r="H72" s="118">
        <v>5</v>
      </c>
      <c r="I72" s="118" t="s">
        <v>936</v>
      </c>
      <c r="J72" s="118" t="s">
        <v>30</v>
      </c>
      <c r="K72" s="118" t="s">
        <v>937</v>
      </c>
      <c r="L72" s="118"/>
      <c r="M72" s="118" t="s">
        <v>937</v>
      </c>
    </row>
    <row r="73" spans="1:13" ht="12.75" customHeight="1" x14ac:dyDescent="0.15">
      <c r="A73" s="118" t="s">
        <v>138</v>
      </c>
      <c r="B73" s="163" t="s">
        <v>265</v>
      </c>
      <c r="C73" s="163" t="s">
        <v>266</v>
      </c>
      <c r="D73" s="118">
        <v>2</v>
      </c>
      <c r="E73" s="118" t="s">
        <v>935</v>
      </c>
      <c r="F73" s="152">
        <v>40887</v>
      </c>
      <c r="G73" s="152">
        <v>40892</v>
      </c>
      <c r="H73" s="118">
        <v>5</v>
      </c>
      <c r="I73" s="118" t="s">
        <v>936</v>
      </c>
      <c r="J73" s="118" t="s">
        <v>30</v>
      </c>
      <c r="K73" s="118" t="s">
        <v>937</v>
      </c>
      <c r="L73" s="118"/>
      <c r="M73" s="118" t="s">
        <v>937</v>
      </c>
    </row>
    <row r="74" spans="1:13" ht="12.75" customHeight="1" x14ac:dyDescent="0.15">
      <c r="A74" s="118" t="s">
        <v>138</v>
      </c>
      <c r="B74" s="163" t="s">
        <v>267</v>
      </c>
      <c r="C74" s="163" t="s">
        <v>268</v>
      </c>
      <c r="D74" s="118">
        <v>2</v>
      </c>
      <c r="E74" s="118" t="s">
        <v>935</v>
      </c>
      <c r="F74" s="152">
        <v>40887</v>
      </c>
      <c r="G74" s="152">
        <v>40892</v>
      </c>
      <c r="H74" s="118">
        <v>5</v>
      </c>
      <c r="I74" s="118" t="s">
        <v>936</v>
      </c>
      <c r="J74" s="118" t="s">
        <v>30</v>
      </c>
      <c r="K74" s="118" t="s">
        <v>937</v>
      </c>
      <c r="L74" s="118"/>
      <c r="M74" s="118" t="s">
        <v>937</v>
      </c>
    </row>
    <row r="75" spans="1:13" ht="12.75" customHeight="1" x14ac:dyDescent="0.15">
      <c r="A75" s="118" t="s">
        <v>138</v>
      </c>
      <c r="B75" s="163" t="s">
        <v>269</v>
      </c>
      <c r="C75" s="163" t="s">
        <v>270</v>
      </c>
      <c r="D75" s="118">
        <v>2</v>
      </c>
      <c r="E75" s="118" t="s">
        <v>935</v>
      </c>
      <c r="F75" s="152">
        <v>40887</v>
      </c>
      <c r="G75" s="152">
        <v>40892</v>
      </c>
      <c r="H75" s="118">
        <v>5</v>
      </c>
      <c r="I75" s="118" t="s">
        <v>936</v>
      </c>
      <c r="J75" s="118" t="s">
        <v>30</v>
      </c>
      <c r="K75" s="118" t="s">
        <v>937</v>
      </c>
      <c r="L75" s="118"/>
      <c r="M75" s="118" t="s">
        <v>937</v>
      </c>
    </row>
    <row r="76" spans="1:13" ht="12.75" customHeight="1" x14ac:dyDescent="0.15">
      <c r="A76" s="118" t="s">
        <v>138</v>
      </c>
      <c r="B76" s="164" t="s">
        <v>271</v>
      </c>
      <c r="C76" s="164" t="s">
        <v>272</v>
      </c>
      <c r="D76" s="118"/>
      <c r="E76" s="118" t="s">
        <v>935</v>
      </c>
      <c r="F76" s="152">
        <v>40887</v>
      </c>
      <c r="G76" s="152">
        <v>40892</v>
      </c>
      <c r="H76" s="118">
        <v>5</v>
      </c>
      <c r="I76" s="118" t="s">
        <v>936</v>
      </c>
      <c r="J76" s="118" t="s">
        <v>30</v>
      </c>
      <c r="K76" s="118" t="s">
        <v>937</v>
      </c>
      <c r="L76" s="118"/>
      <c r="M76" s="118" t="s">
        <v>937</v>
      </c>
    </row>
    <row r="77" spans="1:13" ht="12.75" customHeight="1" x14ac:dyDescent="0.15">
      <c r="A77" s="118" t="s">
        <v>138</v>
      </c>
      <c r="B77" s="164" t="s">
        <v>273</v>
      </c>
      <c r="C77" s="164" t="s">
        <v>274</v>
      </c>
      <c r="D77" s="118"/>
      <c r="E77" s="118" t="s">
        <v>935</v>
      </c>
      <c r="F77" s="152">
        <v>40887</v>
      </c>
      <c r="G77" s="152">
        <v>40892</v>
      </c>
      <c r="H77" s="118">
        <v>5</v>
      </c>
      <c r="I77" s="118" t="s">
        <v>936</v>
      </c>
      <c r="J77" s="118" t="s">
        <v>30</v>
      </c>
      <c r="K77" s="118" t="s">
        <v>937</v>
      </c>
      <c r="L77" s="118"/>
      <c r="M77" s="118" t="s">
        <v>937</v>
      </c>
    </row>
    <row r="78" spans="1:13" ht="12.75" customHeight="1" x14ac:dyDescent="0.15">
      <c r="A78" s="118" t="s">
        <v>138</v>
      </c>
      <c r="B78" s="163" t="s">
        <v>277</v>
      </c>
      <c r="C78" s="163" t="s">
        <v>278</v>
      </c>
      <c r="D78" s="118">
        <v>1</v>
      </c>
      <c r="E78" s="118" t="s">
        <v>935</v>
      </c>
      <c r="F78" s="152">
        <v>40887</v>
      </c>
      <c r="G78" s="152">
        <v>40892</v>
      </c>
      <c r="H78" s="118">
        <v>5</v>
      </c>
      <c r="I78" s="118" t="s">
        <v>936</v>
      </c>
      <c r="J78" s="118" t="s">
        <v>30</v>
      </c>
      <c r="K78" s="118" t="s">
        <v>937</v>
      </c>
      <c r="L78" s="118"/>
      <c r="M78" s="118" t="s">
        <v>937</v>
      </c>
    </row>
    <row r="79" spans="1:13" ht="12.75" customHeight="1" x14ac:dyDescent="0.15">
      <c r="A79" s="118" t="s">
        <v>138</v>
      </c>
      <c r="B79" s="164" t="s">
        <v>279</v>
      </c>
      <c r="C79" s="164" t="s">
        <v>280</v>
      </c>
      <c r="D79" s="118"/>
      <c r="E79" s="118" t="s">
        <v>935</v>
      </c>
      <c r="F79" s="152">
        <v>40887</v>
      </c>
      <c r="G79" s="152">
        <v>40892</v>
      </c>
      <c r="H79" s="118">
        <v>5</v>
      </c>
      <c r="I79" s="118" t="s">
        <v>936</v>
      </c>
      <c r="J79" s="118" t="s">
        <v>30</v>
      </c>
      <c r="K79" s="118" t="s">
        <v>937</v>
      </c>
      <c r="L79" s="118"/>
      <c r="M79" s="118" t="s">
        <v>937</v>
      </c>
    </row>
    <row r="80" spans="1:13" ht="12.75" customHeight="1" x14ac:dyDescent="0.15">
      <c r="A80" s="118" t="s">
        <v>138</v>
      </c>
      <c r="B80" s="164" t="s">
        <v>281</v>
      </c>
      <c r="C80" s="164" t="s">
        <v>282</v>
      </c>
      <c r="D80" s="118"/>
      <c r="E80" s="118" t="s">
        <v>935</v>
      </c>
      <c r="F80" s="152">
        <v>40887</v>
      </c>
      <c r="G80" s="152">
        <v>40892</v>
      </c>
      <c r="H80" s="118">
        <v>5</v>
      </c>
      <c r="I80" s="118" t="s">
        <v>936</v>
      </c>
      <c r="J80" s="118" t="s">
        <v>30</v>
      </c>
      <c r="K80" s="118" t="s">
        <v>937</v>
      </c>
      <c r="L80" s="118"/>
      <c r="M80" s="118" t="s">
        <v>937</v>
      </c>
    </row>
    <row r="81" spans="1:13" ht="12.75" customHeight="1" x14ac:dyDescent="0.15">
      <c r="A81" s="118" t="s">
        <v>138</v>
      </c>
      <c r="B81" s="164" t="s">
        <v>275</v>
      </c>
      <c r="C81" s="164" t="s">
        <v>276</v>
      </c>
      <c r="D81" s="118"/>
      <c r="E81" s="118" t="s">
        <v>935</v>
      </c>
      <c r="F81" s="152">
        <v>40887</v>
      </c>
      <c r="G81" s="152">
        <v>40892</v>
      </c>
      <c r="H81" s="118">
        <v>5</v>
      </c>
      <c r="I81" s="118" t="s">
        <v>936</v>
      </c>
      <c r="J81" s="118" t="s">
        <v>30</v>
      </c>
      <c r="K81" s="118" t="s">
        <v>937</v>
      </c>
      <c r="L81" s="118"/>
      <c r="M81" s="118" t="s">
        <v>937</v>
      </c>
    </row>
    <row r="82" spans="1:13" ht="12.75" customHeight="1" x14ac:dyDescent="0.15">
      <c r="A82" s="118" t="s">
        <v>138</v>
      </c>
      <c r="B82" s="164" t="s">
        <v>283</v>
      </c>
      <c r="C82" s="164" t="s">
        <v>284</v>
      </c>
      <c r="D82" s="118"/>
      <c r="E82" s="118" t="s">
        <v>935</v>
      </c>
      <c r="F82" s="152">
        <v>40887</v>
      </c>
      <c r="G82" s="152">
        <v>40892</v>
      </c>
      <c r="H82" s="118">
        <v>5</v>
      </c>
      <c r="I82" s="118" t="s">
        <v>936</v>
      </c>
      <c r="J82" s="118" t="s">
        <v>30</v>
      </c>
      <c r="K82" s="118" t="s">
        <v>937</v>
      </c>
      <c r="L82" s="118"/>
      <c r="M82" s="118" t="s">
        <v>937</v>
      </c>
    </row>
    <row r="83" spans="1:13" ht="12.75" customHeight="1" x14ac:dyDescent="0.15">
      <c r="A83" s="118" t="s">
        <v>138</v>
      </c>
      <c r="B83" s="164" t="s">
        <v>283</v>
      </c>
      <c r="C83" s="164" t="s">
        <v>284</v>
      </c>
      <c r="D83" s="118"/>
      <c r="E83" s="118" t="s">
        <v>935</v>
      </c>
      <c r="F83" s="152">
        <v>40898</v>
      </c>
      <c r="G83" s="152">
        <v>40904</v>
      </c>
      <c r="H83" s="118">
        <v>6</v>
      </c>
      <c r="I83" s="118" t="s">
        <v>936</v>
      </c>
      <c r="J83" s="118" t="s">
        <v>30</v>
      </c>
      <c r="K83" s="118" t="s">
        <v>937</v>
      </c>
      <c r="L83" s="118"/>
      <c r="M83" s="118" t="s">
        <v>937</v>
      </c>
    </row>
    <row r="84" spans="1:13" ht="12.75" customHeight="1" x14ac:dyDescent="0.15">
      <c r="A84" s="118" t="s">
        <v>138</v>
      </c>
      <c r="B84" s="164" t="s">
        <v>285</v>
      </c>
      <c r="C84" s="164" t="s">
        <v>286</v>
      </c>
      <c r="D84" s="118"/>
      <c r="E84" s="118" t="s">
        <v>935</v>
      </c>
      <c r="F84" s="152">
        <v>40887</v>
      </c>
      <c r="G84" s="152">
        <v>40892</v>
      </c>
      <c r="H84" s="118">
        <v>5</v>
      </c>
      <c r="I84" s="118" t="s">
        <v>936</v>
      </c>
      <c r="J84" s="118" t="s">
        <v>30</v>
      </c>
      <c r="K84" s="118" t="s">
        <v>937</v>
      </c>
      <c r="L84" s="118"/>
      <c r="M84" s="118" t="s">
        <v>937</v>
      </c>
    </row>
    <row r="85" spans="1:13" ht="12.75" customHeight="1" x14ac:dyDescent="0.15">
      <c r="A85" s="118" t="s">
        <v>138</v>
      </c>
      <c r="B85" s="164" t="s">
        <v>285</v>
      </c>
      <c r="C85" s="164" t="s">
        <v>286</v>
      </c>
      <c r="D85" s="118"/>
      <c r="E85" s="118" t="s">
        <v>935</v>
      </c>
      <c r="F85" s="152">
        <v>40898</v>
      </c>
      <c r="G85" s="152">
        <v>40904</v>
      </c>
      <c r="H85" s="118">
        <v>6</v>
      </c>
      <c r="I85" s="118" t="s">
        <v>936</v>
      </c>
      <c r="J85" s="118" t="s">
        <v>30</v>
      </c>
      <c r="K85" s="118" t="s">
        <v>937</v>
      </c>
      <c r="L85" s="118"/>
      <c r="M85" s="118" t="s">
        <v>937</v>
      </c>
    </row>
    <row r="86" spans="1:13" ht="12.75" customHeight="1" x14ac:dyDescent="0.15">
      <c r="A86" s="118" t="s">
        <v>138</v>
      </c>
      <c r="B86" s="164" t="s">
        <v>287</v>
      </c>
      <c r="C86" s="164" t="s">
        <v>288</v>
      </c>
      <c r="D86" s="118"/>
      <c r="E86" s="118" t="s">
        <v>935</v>
      </c>
      <c r="F86" s="152">
        <v>40887</v>
      </c>
      <c r="G86" s="152">
        <v>40892</v>
      </c>
      <c r="H86" s="118">
        <v>5</v>
      </c>
      <c r="I86" s="118" t="s">
        <v>936</v>
      </c>
      <c r="J86" s="118" t="s">
        <v>30</v>
      </c>
      <c r="K86" s="118" t="s">
        <v>937</v>
      </c>
      <c r="L86" s="118"/>
      <c r="M86" s="118" t="s">
        <v>937</v>
      </c>
    </row>
    <row r="87" spans="1:13" ht="12.75" customHeight="1" x14ac:dyDescent="0.15">
      <c r="A87" s="118" t="s">
        <v>138</v>
      </c>
      <c r="B87" s="164" t="s">
        <v>289</v>
      </c>
      <c r="C87" s="164" t="s">
        <v>290</v>
      </c>
      <c r="D87" s="118"/>
      <c r="E87" s="118" t="s">
        <v>935</v>
      </c>
      <c r="F87" s="152">
        <v>40887</v>
      </c>
      <c r="G87" s="152">
        <v>40892</v>
      </c>
      <c r="H87" s="118">
        <v>5</v>
      </c>
      <c r="I87" s="118" t="s">
        <v>936</v>
      </c>
      <c r="J87" s="118" t="s">
        <v>30</v>
      </c>
      <c r="K87" s="118" t="s">
        <v>937</v>
      </c>
      <c r="L87" s="118"/>
      <c r="M87" s="118" t="s">
        <v>937</v>
      </c>
    </row>
    <row r="88" spans="1:13" ht="12.75" customHeight="1" x14ac:dyDescent="0.15">
      <c r="A88" s="118" t="s">
        <v>138</v>
      </c>
      <c r="B88" s="164" t="s">
        <v>291</v>
      </c>
      <c r="C88" s="164" t="s">
        <v>292</v>
      </c>
      <c r="D88" s="118"/>
      <c r="E88" s="118" t="s">
        <v>935</v>
      </c>
      <c r="F88" s="152">
        <v>40887</v>
      </c>
      <c r="G88" s="152">
        <v>40892</v>
      </c>
      <c r="H88" s="118">
        <v>5</v>
      </c>
      <c r="I88" s="118" t="s">
        <v>936</v>
      </c>
      <c r="J88" s="118" t="s">
        <v>30</v>
      </c>
      <c r="K88" s="118" t="s">
        <v>937</v>
      </c>
      <c r="L88" s="118"/>
      <c r="M88" s="118" t="s">
        <v>937</v>
      </c>
    </row>
    <row r="89" spans="1:13" ht="12.75" customHeight="1" x14ac:dyDescent="0.15">
      <c r="A89" s="118" t="s">
        <v>138</v>
      </c>
      <c r="B89" s="164" t="s">
        <v>293</v>
      </c>
      <c r="C89" s="164" t="s">
        <v>294</v>
      </c>
      <c r="D89" s="118"/>
      <c r="E89" s="118" t="s">
        <v>935</v>
      </c>
      <c r="F89" s="152">
        <v>40887</v>
      </c>
      <c r="G89" s="152">
        <v>40892</v>
      </c>
      <c r="H89" s="118">
        <v>5</v>
      </c>
      <c r="I89" s="118" t="s">
        <v>936</v>
      </c>
      <c r="J89" s="118" t="s">
        <v>30</v>
      </c>
      <c r="K89" s="118" t="s">
        <v>937</v>
      </c>
      <c r="L89" s="118"/>
      <c r="M89" s="118" t="s">
        <v>937</v>
      </c>
    </row>
    <row r="90" spans="1:13" ht="12.75" customHeight="1" x14ac:dyDescent="0.15">
      <c r="A90" s="118" t="s">
        <v>138</v>
      </c>
      <c r="B90" s="163" t="s">
        <v>295</v>
      </c>
      <c r="C90" s="163" t="s">
        <v>296</v>
      </c>
      <c r="D90" s="118">
        <v>2</v>
      </c>
      <c r="E90" s="118" t="s">
        <v>935</v>
      </c>
      <c r="F90" s="152">
        <v>40887</v>
      </c>
      <c r="G90" s="152">
        <v>40892</v>
      </c>
      <c r="H90" s="118">
        <v>5</v>
      </c>
      <c r="I90" s="118" t="s">
        <v>936</v>
      </c>
      <c r="J90" s="118" t="s">
        <v>30</v>
      </c>
      <c r="K90" s="118" t="s">
        <v>937</v>
      </c>
      <c r="L90" s="118"/>
      <c r="M90" s="118" t="s">
        <v>937</v>
      </c>
    </row>
    <row r="91" spans="1:13" ht="12.75" customHeight="1" x14ac:dyDescent="0.15">
      <c r="A91" s="118" t="s">
        <v>138</v>
      </c>
      <c r="B91" s="163" t="s">
        <v>297</v>
      </c>
      <c r="C91" s="163" t="s">
        <v>298</v>
      </c>
      <c r="D91" s="118">
        <v>2</v>
      </c>
      <c r="E91" s="118" t="s">
        <v>935</v>
      </c>
      <c r="F91" s="152">
        <v>40887</v>
      </c>
      <c r="G91" s="152">
        <v>40892</v>
      </c>
      <c r="H91" s="118">
        <v>5</v>
      </c>
      <c r="I91" s="118" t="s">
        <v>936</v>
      </c>
      <c r="J91" s="118" t="s">
        <v>30</v>
      </c>
      <c r="K91" s="118" t="s">
        <v>937</v>
      </c>
      <c r="L91" s="118"/>
      <c r="M91" s="118" t="s">
        <v>937</v>
      </c>
    </row>
    <row r="92" spans="1:13" ht="12.75" customHeight="1" x14ac:dyDescent="0.15">
      <c r="A92" s="118" t="s">
        <v>138</v>
      </c>
      <c r="B92" s="163" t="s">
        <v>299</v>
      </c>
      <c r="C92" s="163" t="s">
        <v>300</v>
      </c>
      <c r="D92" s="118">
        <v>2</v>
      </c>
      <c r="E92" s="118" t="s">
        <v>935</v>
      </c>
      <c r="F92" s="152">
        <v>40887</v>
      </c>
      <c r="G92" s="152">
        <v>40892</v>
      </c>
      <c r="H92" s="118">
        <v>5</v>
      </c>
      <c r="I92" s="118" t="s">
        <v>936</v>
      </c>
      <c r="J92" s="118" t="s">
        <v>30</v>
      </c>
      <c r="K92" s="118" t="s">
        <v>937</v>
      </c>
      <c r="L92" s="118"/>
      <c r="M92" s="118" t="s">
        <v>937</v>
      </c>
    </row>
    <row r="93" spans="1:13" ht="12.75" customHeight="1" x14ac:dyDescent="0.15">
      <c r="A93" s="128" t="s">
        <v>138</v>
      </c>
      <c r="B93" s="167" t="s">
        <v>301</v>
      </c>
      <c r="C93" s="167" t="s">
        <v>302</v>
      </c>
      <c r="D93" s="128"/>
      <c r="E93" s="128" t="s">
        <v>935</v>
      </c>
      <c r="F93" s="153">
        <v>40887</v>
      </c>
      <c r="G93" s="153">
        <v>40892</v>
      </c>
      <c r="H93" s="128">
        <v>5</v>
      </c>
      <c r="I93" s="128" t="s">
        <v>936</v>
      </c>
      <c r="J93" s="128" t="s">
        <v>30</v>
      </c>
      <c r="K93" s="128" t="s">
        <v>937</v>
      </c>
      <c r="L93" s="118"/>
      <c r="M93" s="118" t="s">
        <v>937</v>
      </c>
    </row>
    <row r="94" spans="1:13" ht="12.75" customHeight="1" x14ac:dyDescent="0.15">
      <c r="A94" s="47"/>
      <c r="B94" s="9">
        <f>SUM(IF(FREQUENCY(MATCH(B2:B93,B2:B93,0),MATCH(B2:B93,B2:B93,0))&gt;0,1))</f>
        <v>83</v>
      </c>
      <c r="C94" s="9"/>
      <c r="D94" s="9"/>
      <c r="E94" s="17">
        <f>COUNTA(E2:E93)</f>
        <v>92</v>
      </c>
      <c r="F94" s="17"/>
      <c r="G94" s="17"/>
      <c r="H94" s="17">
        <f>SUM(H2:H93)</f>
        <v>464</v>
      </c>
      <c r="I94" s="47"/>
      <c r="J94" s="47"/>
      <c r="K94" s="47"/>
    </row>
    <row r="95" spans="1:13" ht="12.75" customHeight="1" x14ac:dyDescent="0.15">
      <c r="A95" s="47"/>
      <c r="B95" s="9"/>
      <c r="C95" s="9"/>
      <c r="D95" s="9"/>
      <c r="E95" s="17"/>
      <c r="F95" s="17"/>
      <c r="G95" s="17"/>
      <c r="H95" s="17"/>
      <c r="I95" s="47"/>
      <c r="J95" s="47"/>
      <c r="K95" s="47"/>
    </row>
    <row r="96" spans="1:13" ht="12.75" customHeight="1" x14ac:dyDescent="0.15">
      <c r="A96" s="118" t="s">
        <v>303</v>
      </c>
      <c r="B96" s="163" t="s">
        <v>304</v>
      </c>
      <c r="C96" s="163" t="s">
        <v>305</v>
      </c>
      <c r="D96" s="118">
        <v>1</v>
      </c>
      <c r="E96" s="118" t="s">
        <v>935</v>
      </c>
      <c r="F96" s="152">
        <v>40555</v>
      </c>
      <c r="G96" s="152">
        <v>40563</v>
      </c>
      <c r="H96" s="118">
        <v>8</v>
      </c>
      <c r="I96" s="118" t="s">
        <v>936</v>
      </c>
      <c r="J96" s="118" t="s">
        <v>30</v>
      </c>
      <c r="K96" s="118" t="s">
        <v>937</v>
      </c>
      <c r="L96" s="118"/>
      <c r="M96" s="118" t="s">
        <v>937</v>
      </c>
    </row>
    <row r="97" spans="1:13" ht="12.75" customHeight="1" x14ac:dyDescent="0.15">
      <c r="A97" s="118" t="s">
        <v>303</v>
      </c>
      <c r="B97" s="163" t="s">
        <v>306</v>
      </c>
      <c r="C97" s="163" t="s">
        <v>307</v>
      </c>
      <c r="D97" s="118">
        <v>1</v>
      </c>
      <c r="E97" s="118" t="s">
        <v>935</v>
      </c>
      <c r="F97" s="152">
        <v>40555</v>
      </c>
      <c r="G97" s="152">
        <v>40563</v>
      </c>
      <c r="H97" s="118">
        <v>8</v>
      </c>
      <c r="I97" s="118" t="s">
        <v>936</v>
      </c>
      <c r="J97" s="118" t="s">
        <v>30</v>
      </c>
      <c r="K97" s="118" t="s">
        <v>937</v>
      </c>
      <c r="L97" s="118"/>
      <c r="M97" s="118" t="s">
        <v>937</v>
      </c>
    </row>
    <row r="98" spans="1:13" ht="12.75" customHeight="1" x14ac:dyDescent="0.15">
      <c r="A98" s="118" t="s">
        <v>303</v>
      </c>
      <c r="B98" s="164" t="s">
        <v>306</v>
      </c>
      <c r="C98" s="164" t="s">
        <v>307</v>
      </c>
      <c r="D98" s="118"/>
      <c r="E98" s="118" t="s">
        <v>935</v>
      </c>
      <c r="F98" s="152">
        <v>40672</v>
      </c>
      <c r="G98" s="152">
        <v>40677</v>
      </c>
      <c r="H98" s="118">
        <v>5</v>
      </c>
      <c r="I98" s="118" t="s">
        <v>936</v>
      </c>
      <c r="J98" s="118" t="s">
        <v>30</v>
      </c>
      <c r="K98" s="118" t="s">
        <v>937</v>
      </c>
      <c r="L98" s="118"/>
      <c r="M98" s="118" t="s">
        <v>937</v>
      </c>
    </row>
    <row r="99" spans="1:13" ht="12.75" customHeight="1" x14ac:dyDescent="0.15">
      <c r="A99" s="118" t="s">
        <v>303</v>
      </c>
      <c r="B99" s="164" t="s">
        <v>306</v>
      </c>
      <c r="C99" s="164" t="s">
        <v>307</v>
      </c>
      <c r="D99" s="118"/>
      <c r="E99" s="118" t="s">
        <v>935</v>
      </c>
      <c r="F99" s="152">
        <v>40699</v>
      </c>
      <c r="G99" s="152">
        <v>40708</v>
      </c>
      <c r="H99" s="118">
        <v>9</v>
      </c>
      <c r="I99" s="118" t="s">
        <v>936</v>
      </c>
      <c r="J99" s="118" t="s">
        <v>30</v>
      </c>
      <c r="K99" s="118" t="s">
        <v>937</v>
      </c>
      <c r="L99" s="118"/>
      <c r="M99" s="118" t="s">
        <v>937</v>
      </c>
    </row>
    <row r="100" spans="1:13" ht="12.75" customHeight="1" x14ac:dyDescent="0.15">
      <c r="A100" s="118" t="s">
        <v>303</v>
      </c>
      <c r="B100" s="164" t="s">
        <v>308</v>
      </c>
      <c r="C100" s="164" t="s">
        <v>309</v>
      </c>
      <c r="D100" s="118"/>
      <c r="E100" s="118" t="s">
        <v>935</v>
      </c>
      <c r="F100" s="152">
        <v>40672</v>
      </c>
      <c r="G100" s="152">
        <v>40677</v>
      </c>
      <c r="H100" s="118">
        <v>5</v>
      </c>
      <c r="I100" s="118" t="s">
        <v>936</v>
      </c>
      <c r="J100" s="118" t="s">
        <v>30</v>
      </c>
      <c r="K100" s="118" t="s">
        <v>937</v>
      </c>
      <c r="L100" s="118"/>
      <c r="M100" s="118" t="s">
        <v>937</v>
      </c>
    </row>
    <row r="101" spans="1:13" ht="12.75" customHeight="1" x14ac:dyDescent="0.15">
      <c r="A101" s="118" t="s">
        <v>303</v>
      </c>
      <c r="B101" s="164" t="s">
        <v>308</v>
      </c>
      <c r="C101" s="164" t="s">
        <v>309</v>
      </c>
      <c r="D101" s="118"/>
      <c r="E101" s="118" t="s">
        <v>935</v>
      </c>
      <c r="F101" s="152">
        <v>40699</v>
      </c>
      <c r="G101" s="152">
        <v>40708</v>
      </c>
      <c r="H101" s="118">
        <v>9</v>
      </c>
      <c r="I101" s="118" t="s">
        <v>936</v>
      </c>
      <c r="J101" s="118" t="s">
        <v>30</v>
      </c>
      <c r="K101" s="118" t="s">
        <v>937</v>
      </c>
      <c r="L101" s="118"/>
      <c r="M101" s="118" t="s">
        <v>937</v>
      </c>
    </row>
    <row r="102" spans="1:13" ht="12.75" customHeight="1" x14ac:dyDescent="0.15">
      <c r="A102" s="118" t="s">
        <v>303</v>
      </c>
      <c r="B102" s="164" t="s">
        <v>308</v>
      </c>
      <c r="C102" s="164" t="s">
        <v>309</v>
      </c>
      <c r="D102" s="118"/>
      <c r="E102" s="118" t="s">
        <v>935</v>
      </c>
      <c r="F102" s="152">
        <v>40555</v>
      </c>
      <c r="G102" s="152">
        <v>40563</v>
      </c>
      <c r="H102" s="118">
        <v>8</v>
      </c>
      <c r="I102" s="118" t="s">
        <v>936</v>
      </c>
      <c r="J102" s="118" t="s">
        <v>30</v>
      </c>
      <c r="K102" s="118" t="s">
        <v>937</v>
      </c>
      <c r="L102" s="118"/>
      <c r="M102" s="118" t="s">
        <v>937</v>
      </c>
    </row>
    <row r="103" spans="1:13" ht="12.75" customHeight="1" x14ac:dyDescent="0.15">
      <c r="A103" s="118" t="s">
        <v>303</v>
      </c>
      <c r="B103" s="164" t="s">
        <v>308</v>
      </c>
      <c r="C103" s="164" t="s">
        <v>309</v>
      </c>
      <c r="D103" s="118"/>
      <c r="E103" s="118" t="s">
        <v>935</v>
      </c>
      <c r="F103" s="152">
        <v>40563</v>
      </c>
      <c r="G103" s="152">
        <v>40566</v>
      </c>
      <c r="H103" s="118">
        <v>3</v>
      </c>
      <c r="I103" s="118" t="s">
        <v>936</v>
      </c>
      <c r="J103" s="118" t="s">
        <v>30</v>
      </c>
      <c r="K103" s="118" t="s">
        <v>937</v>
      </c>
      <c r="L103" s="118"/>
      <c r="M103" s="118" t="s">
        <v>937</v>
      </c>
    </row>
    <row r="104" spans="1:13" ht="12.75" customHeight="1" x14ac:dyDescent="0.15">
      <c r="A104" s="118" t="s">
        <v>303</v>
      </c>
      <c r="B104" s="164" t="s">
        <v>310</v>
      </c>
      <c r="C104" s="164" t="s">
        <v>311</v>
      </c>
      <c r="D104" s="118"/>
      <c r="E104" s="118" t="s">
        <v>935</v>
      </c>
      <c r="F104" s="152">
        <v>40555</v>
      </c>
      <c r="G104" s="152">
        <v>40563</v>
      </c>
      <c r="H104" s="118">
        <v>8</v>
      </c>
      <c r="I104" s="118" t="s">
        <v>936</v>
      </c>
      <c r="J104" s="118" t="s">
        <v>30</v>
      </c>
      <c r="K104" s="118" t="s">
        <v>937</v>
      </c>
      <c r="L104" s="118"/>
      <c r="M104" s="118" t="s">
        <v>937</v>
      </c>
    </row>
    <row r="105" spans="1:13" ht="12.75" customHeight="1" x14ac:dyDescent="0.15">
      <c r="A105" s="118" t="s">
        <v>303</v>
      </c>
      <c r="B105" s="163" t="s">
        <v>909</v>
      </c>
      <c r="C105" s="163" t="s">
        <v>910</v>
      </c>
      <c r="D105" s="118">
        <v>1</v>
      </c>
      <c r="E105" s="118" t="s">
        <v>935</v>
      </c>
      <c r="F105" s="152">
        <v>40555</v>
      </c>
      <c r="G105" s="152">
        <v>40563</v>
      </c>
      <c r="H105" s="118">
        <v>8</v>
      </c>
      <c r="I105" s="118" t="s">
        <v>936</v>
      </c>
      <c r="J105" s="118" t="s">
        <v>30</v>
      </c>
      <c r="K105" s="118" t="s">
        <v>937</v>
      </c>
      <c r="L105" s="118"/>
      <c r="M105" s="118" t="s">
        <v>937</v>
      </c>
    </row>
    <row r="106" spans="1:13" ht="12.75" customHeight="1" x14ac:dyDescent="0.15">
      <c r="A106" s="118" t="s">
        <v>303</v>
      </c>
      <c r="B106" s="163" t="s">
        <v>909</v>
      </c>
      <c r="C106" s="163" t="s">
        <v>910</v>
      </c>
      <c r="D106" s="118">
        <v>1</v>
      </c>
      <c r="E106" s="118" t="s">
        <v>935</v>
      </c>
      <c r="F106" s="152">
        <v>40563</v>
      </c>
      <c r="G106" s="152">
        <v>40566</v>
      </c>
      <c r="H106" s="118">
        <v>3</v>
      </c>
      <c r="I106" s="118" t="s">
        <v>936</v>
      </c>
      <c r="J106" s="118" t="s">
        <v>30</v>
      </c>
      <c r="K106" s="118" t="s">
        <v>937</v>
      </c>
      <c r="L106" s="118"/>
      <c r="M106" s="118" t="s">
        <v>937</v>
      </c>
    </row>
    <row r="107" spans="1:13" ht="12.75" customHeight="1" x14ac:dyDescent="0.15">
      <c r="A107" s="118" t="s">
        <v>303</v>
      </c>
      <c r="B107" s="163" t="s">
        <v>909</v>
      </c>
      <c r="C107" s="163" t="s">
        <v>910</v>
      </c>
      <c r="D107" s="118">
        <v>1</v>
      </c>
      <c r="E107" s="118" t="s">
        <v>935</v>
      </c>
      <c r="F107" s="152">
        <v>40699</v>
      </c>
      <c r="G107" s="152">
        <v>40708</v>
      </c>
      <c r="H107" s="118">
        <v>9</v>
      </c>
      <c r="I107" s="118" t="s">
        <v>936</v>
      </c>
      <c r="J107" s="118" t="s">
        <v>30</v>
      </c>
      <c r="K107" s="118" t="s">
        <v>937</v>
      </c>
      <c r="L107" s="118"/>
      <c r="M107" s="118" t="s">
        <v>937</v>
      </c>
    </row>
    <row r="108" spans="1:13" ht="12.75" customHeight="1" x14ac:dyDescent="0.15">
      <c r="A108" s="118" t="s">
        <v>303</v>
      </c>
      <c r="B108" s="164" t="s">
        <v>312</v>
      </c>
      <c r="C108" s="164" t="s">
        <v>313</v>
      </c>
      <c r="D108" s="118">
        <v>2</v>
      </c>
      <c r="E108" s="118" t="s">
        <v>935</v>
      </c>
      <c r="F108" s="152">
        <v>40555</v>
      </c>
      <c r="G108" s="152">
        <v>40563</v>
      </c>
      <c r="H108" s="118">
        <v>8</v>
      </c>
      <c r="I108" s="118" t="s">
        <v>936</v>
      </c>
      <c r="J108" s="118" t="s">
        <v>30</v>
      </c>
      <c r="K108" s="118" t="s">
        <v>937</v>
      </c>
      <c r="L108" s="118"/>
      <c r="M108" s="118" t="s">
        <v>937</v>
      </c>
    </row>
    <row r="109" spans="1:13" ht="12.75" customHeight="1" x14ac:dyDescent="0.15">
      <c r="A109" s="118" t="s">
        <v>303</v>
      </c>
      <c r="B109" s="164" t="s">
        <v>314</v>
      </c>
      <c r="C109" s="164" t="s">
        <v>315</v>
      </c>
      <c r="D109" s="118"/>
      <c r="E109" s="118" t="s">
        <v>935</v>
      </c>
      <c r="F109" s="152">
        <v>40555</v>
      </c>
      <c r="G109" s="152">
        <v>40563</v>
      </c>
      <c r="H109" s="118">
        <v>8</v>
      </c>
      <c r="I109" s="118" t="s">
        <v>936</v>
      </c>
      <c r="J109" s="118" t="s">
        <v>30</v>
      </c>
      <c r="K109" s="118" t="s">
        <v>937</v>
      </c>
      <c r="L109" s="118"/>
      <c r="M109" s="118" t="s">
        <v>937</v>
      </c>
    </row>
    <row r="110" spans="1:13" ht="12.75" customHeight="1" x14ac:dyDescent="0.15">
      <c r="A110" s="118" t="s">
        <v>303</v>
      </c>
      <c r="B110" s="164" t="s">
        <v>314</v>
      </c>
      <c r="C110" s="164" t="s">
        <v>315</v>
      </c>
      <c r="D110" s="118"/>
      <c r="E110" s="118" t="s">
        <v>935</v>
      </c>
      <c r="F110" s="152">
        <v>40699</v>
      </c>
      <c r="G110" s="152">
        <v>40708</v>
      </c>
      <c r="H110" s="118">
        <v>9</v>
      </c>
      <c r="I110" s="118" t="s">
        <v>936</v>
      </c>
      <c r="J110" s="118" t="s">
        <v>30</v>
      </c>
      <c r="K110" s="118" t="s">
        <v>937</v>
      </c>
      <c r="L110" s="118"/>
      <c r="M110" s="118" t="s">
        <v>937</v>
      </c>
    </row>
    <row r="111" spans="1:13" ht="12.75" customHeight="1" x14ac:dyDescent="0.15">
      <c r="A111" s="118" t="s">
        <v>303</v>
      </c>
      <c r="B111" s="164" t="s">
        <v>314</v>
      </c>
      <c r="C111" s="164" t="s">
        <v>315</v>
      </c>
      <c r="D111" s="118"/>
      <c r="E111" s="118" t="s">
        <v>935</v>
      </c>
      <c r="F111" s="152">
        <v>40563</v>
      </c>
      <c r="G111" s="152">
        <v>40566</v>
      </c>
      <c r="H111" s="118">
        <v>3</v>
      </c>
      <c r="I111" s="118" t="s">
        <v>936</v>
      </c>
      <c r="J111" s="118" t="s">
        <v>30</v>
      </c>
      <c r="K111" s="118" t="s">
        <v>937</v>
      </c>
      <c r="L111" s="118"/>
      <c r="M111" s="118" t="s">
        <v>937</v>
      </c>
    </row>
    <row r="112" spans="1:13" ht="12.75" customHeight="1" x14ac:dyDescent="0.15">
      <c r="A112" s="118" t="s">
        <v>303</v>
      </c>
      <c r="B112" s="164" t="s">
        <v>314</v>
      </c>
      <c r="C112" s="164" t="s">
        <v>315</v>
      </c>
      <c r="D112" s="118"/>
      <c r="E112" s="118" t="s">
        <v>935</v>
      </c>
      <c r="F112" s="152">
        <v>40672</v>
      </c>
      <c r="G112" s="152">
        <v>40677</v>
      </c>
      <c r="H112" s="118">
        <v>5</v>
      </c>
      <c r="I112" s="118" t="s">
        <v>936</v>
      </c>
      <c r="J112" s="118" t="s">
        <v>30</v>
      </c>
      <c r="K112" s="118" t="s">
        <v>937</v>
      </c>
      <c r="L112" s="118"/>
      <c r="M112" s="118" t="s">
        <v>937</v>
      </c>
    </row>
    <row r="113" spans="1:13" ht="12.75" customHeight="1" x14ac:dyDescent="0.15">
      <c r="A113" s="118" t="s">
        <v>303</v>
      </c>
      <c r="B113" s="163" t="s">
        <v>316</v>
      </c>
      <c r="C113" s="163" t="s">
        <v>317</v>
      </c>
      <c r="D113" s="118">
        <v>1</v>
      </c>
      <c r="E113" s="118" t="s">
        <v>935</v>
      </c>
      <c r="F113" s="152">
        <v>40555</v>
      </c>
      <c r="G113" s="152">
        <v>40563</v>
      </c>
      <c r="H113" s="118">
        <v>8</v>
      </c>
      <c r="I113" s="118" t="s">
        <v>936</v>
      </c>
      <c r="J113" s="118" t="s">
        <v>30</v>
      </c>
      <c r="K113" s="118" t="s">
        <v>937</v>
      </c>
      <c r="L113" s="118"/>
      <c r="M113" s="118" t="s">
        <v>937</v>
      </c>
    </row>
    <row r="114" spans="1:13" ht="12.75" customHeight="1" x14ac:dyDescent="0.15">
      <c r="A114" s="118" t="s">
        <v>303</v>
      </c>
      <c r="B114" s="164" t="s">
        <v>318</v>
      </c>
      <c r="C114" s="164" t="s">
        <v>319</v>
      </c>
      <c r="D114" s="118">
        <v>2</v>
      </c>
      <c r="E114" s="118" t="s">
        <v>935</v>
      </c>
      <c r="F114" s="152">
        <v>40555</v>
      </c>
      <c r="G114" s="152">
        <v>40563</v>
      </c>
      <c r="H114" s="118">
        <v>8</v>
      </c>
      <c r="I114" s="118" t="s">
        <v>936</v>
      </c>
      <c r="J114" s="118" t="s">
        <v>30</v>
      </c>
      <c r="K114" s="118" t="s">
        <v>937</v>
      </c>
      <c r="L114" s="118"/>
      <c r="M114" s="118" t="s">
        <v>937</v>
      </c>
    </row>
    <row r="115" spans="1:13" ht="12.75" customHeight="1" x14ac:dyDescent="0.15">
      <c r="A115" s="118" t="s">
        <v>303</v>
      </c>
      <c r="B115" s="164" t="s">
        <v>320</v>
      </c>
      <c r="C115" s="164" t="s">
        <v>321</v>
      </c>
      <c r="D115" s="118">
        <v>2</v>
      </c>
      <c r="E115" s="118" t="s">
        <v>935</v>
      </c>
      <c r="F115" s="152">
        <v>40555</v>
      </c>
      <c r="G115" s="152">
        <v>40563</v>
      </c>
      <c r="H115" s="118">
        <v>8</v>
      </c>
      <c r="I115" s="118" t="s">
        <v>936</v>
      </c>
      <c r="J115" s="118" t="s">
        <v>30</v>
      </c>
      <c r="K115" s="118" t="s">
        <v>937</v>
      </c>
      <c r="L115" s="118"/>
      <c r="M115" s="118" t="s">
        <v>937</v>
      </c>
    </row>
    <row r="116" spans="1:13" ht="12.75" customHeight="1" x14ac:dyDescent="0.15">
      <c r="A116" s="118" t="s">
        <v>303</v>
      </c>
      <c r="B116" s="164" t="s">
        <v>322</v>
      </c>
      <c r="C116" s="164" t="s">
        <v>323</v>
      </c>
      <c r="D116" s="118"/>
      <c r="E116" s="118" t="s">
        <v>935</v>
      </c>
      <c r="F116" s="152">
        <v>40555</v>
      </c>
      <c r="G116" s="152">
        <v>40563</v>
      </c>
      <c r="H116" s="118">
        <v>8</v>
      </c>
      <c r="I116" s="118" t="s">
        <v>936</v>
      </c>
      <c r="J116" s="118" t="s">
        <v>30</v>
      </c>
      <c r="K116" s="118" t="s">
        <v>937</v>
      </c>
      <c r="L116" s="118"/>
      <c r="M116" s="118" t="s">
        <v>937</v>
      </c>
    </row>
    <row r="117" spans="1:13" ht="12.75" customHeight="1" x14ac:dyDescent="0.15">
      <c r="A117" s="118" t="s">
        <v>303</v>
      </c>
      <c r="B117" s="164" t="s">
        <v>324</v>
      </c>
      <c r="C117" s="164" t="s">
        <v>325</v>
      </c>
      <c r="D117" s="118"/>
      <c r="E117" s="118" t="s">
        <v>935</v>
      </c>
      <c r="F117" s="152">
        <v>40555</v>
      </c>
      <c r="G117" s="152">
        <v>40563</v>
      </c>
      <c r="H117" s="118">
        <v>8</v>
      </c>
      <c r="I117" s="118" t="s">
        <v>936</v>
      </c>
      <c r="J117" s="118" t="s">
        <v>30</v>
      </c>
      <c r="K117" s="118" t="s">
        <v>937</v>
      </c>
      <c r="L117" s="118"/>
      <c r="M117" s="118" t="s">
        <v>937</v>
      </c>
    </row>
    <row r="118" spans="1:13" ht="12.75" customHeight="1" x14ac:dyDescent="0.15">
      <c r="A118" s="118" t="s">
        <v>303</v>
      </c>
      <c r="B118" s="164" t="s">
        <v>326</v>
      </c>
      <c r="C118" s="164" t="s">
        <v>327</v>
      </c>
      <c r="D118" s="118">
        <v>2</v>
      </c>
      <c r="E118" s="118" t="s">
        <v>935</v>
      </c>
      <c r="F118" s="152">
        <v>40555</v>
      </c>
      <c r="G118" s="152">
        <v>40563</v>
      </c>
      <c r="H118" s="118">
        <v>8</v>
      </c>
      <c r="I118" s="118" t="s">
        <v>936</v>
      </c>
      <c r="J118" s="118" t="s">
        <v>30</v>
      </c>
      <c r="K118" s="118" t="s">
        <v>937</v>
      </c>
      <c r="L118" s="118"/>
      <c r="M118" s="118" t="s">
        <v>937</v>
      </c>
    </row>
    <row r="119" spans="1:13" ht="12.75" customHeight="1" x14ac:dyDescent="0.15">
      <c r="A119" s="118" t="s">
        <v>303</v>
      </c>
      <c r="B119" s="164" t="s">
        <v>328</v>
      </c>
      <c r="C119" s="164" t="s">
        <v>329</v>
      </c>
      <c r="D119" s="118"/>
      <c r="E119" s="118" t="s">
        <v>935</v>
      </c>
      <c r="F119" s="152">
        <v>40563</v>
      </c>
      <c r="G119" s="152">
        <v>40566</v>
      </c>
      <c r="H119" s="118">
        <v>3</v>
      </c>
      <c r="I119" s="118" t="s">
        <v>936</v>
      </c>
      <c r="J119" s="118" t="s">
        <v>30</v>
      </c>
      <c r="K119" s="118" t="s">
        <v>937</v>
      </c>
      <c r="L119" s="118"/>
      <c r="M119" s="118" t="s">
        <v>937</v>
      </c>
    </row>
    <row r="120" spans="1:13" ht="12.75" customHeight="1" x14ac:dyDescent="0.15">
      <c r="A120" s="118" t="s">
        <v>303</v>
      </c>
      <c r="B120" s="164" t="s">
        <v>328</v>
      </c>
      <c r="C120" s="164" t="s">
        <v>329</v>
      </c>
      <c r="D120" s="118"/>
      <c r="E120" s="118" t="s">
        <v>935</v>
      </c>
      <c r="F120" s="152">
        <v>40699</v>
      </c>
      <c r="G120" s="152">
        <v>40708</v>
      </c>
      <c r="H120" s="118">
        <v>9</v>
      </c>
      <c r="I120" s="118" t="s">
        <v>936</v>
      </c>
      <c r="J120" s="118" t="s">
        <v>30</v>
      </c>
      <c r="K120" s="118" t="s">
        <v>937</v>
      </c>
      <c r="L120" s="118"/>
      <c r="M120" s="118" t="s">
        <v>937</v>
      </c>
    </row>
    <row r="121" spans="1:13" ht="12.75" customHeight="1" x14ac:dyDescent="0.15">
      <c r="A121" s="118" t="s">
        <v>303</v>
      </c>
      <c r="B121" s="164" t="s">
        <v>328</v>
      </c>
      <c r="C121" s="164" t="s">
        <v>329</v>
      </c>
      <c r="D121" s="118"/>
      <c r="E121" s="118" t="s">
        <v>935</v>
      </c>
      <c r="F121" s="152">
        <v>40555</v>
      </c>
      <c r="G121" s="152">
        <v>40563</v>
      </c>
      <c r="H121" s="118">
        <v>8</v>
      </c>
      <c r="I121" s="118" t="s">
        <v>936</v>
      </c>
      <c r="J121" s="118" t="s">
        <v>30</v>
      </c>
      <c r="K121" s="118" t="s">
        <v>937</v>
      </c>
      <c r="L121" s="118"/>
      <c r="M121" s="118" t="s">
        <v>937</v>
      </c>
    </row>
    <row r="122" spans="1:13" ht="12.75" customHeight="1" x14ac:dyDescent="0.15">
      <c r="A122" s="118" t="s">
        <v>303</v>
      </c>
      <c r="B122" s="164" t="s">
        <v>330</v>
      </c>
      <c r="C122" s="164" t="s">
        <v>331</v>
      </c>
      <c r="D122" s="118"/>
      <c r="E122" s="118" t="s">
        <v>935</v>
      </c>
      <c r="F122" s="152">
        <v>40555</v>
      </c>
      <c r="G122" s="152">
        <v>40563</v>
      </c>
      <c r="H122" s="118">
        <v>8</v>
      </c>
      <c r="I122" s="118" t="s">
        <v>936</v>
      </c>
      <c r="J122" s="118" t="s">
        <v>30</v>
      </c>
      <c r="K122" s="118" t="s">
        <v>937</v>
      </c>
      <c r="L122" s="118"/>
      <c r="M122" s="118" t="s">
        <v>937</v>
      </c>
    </row>
    <row r="123" spans="1:13" ht="12.75" customHeight="1" x14ac:dyDescent="0.15">
      <c r="A123" s="118" t="s">
        <v>303</v>
      </c>
      <c r="B123" s="164" t="s">
        <v>330</v>
      </c>
      <c r="C123" s="164" t="s">
        <v>331</v>
      </c>
      <c r="D123" s="118"/>
      <c r="E123" s="118" t="s">
        <v>935</v>
      </c>
      <c r="F123" s="152">
        <v>40563</v>
      </c>
      <c r="G123" s="152">
        <v>40566</v>
      </c>
      <c r="H123" s="118">
        <v>3</v>
      </c>
      <c r="I123" s="118" t="s">
        <v>936</v>
      </c>
      <c r="J123" s="118" t="s">
        <v>30</v>
      </c>
      <c r="K123" s="118" t="s">
        <v>937</v>
      </c>
      <c r="L123" s="118"/>
      <c r="M123" s="118" t="s">
        <v>937</v>
      </c>
    </row>
    <row r="124" spans="1:13" ht="12.75" customHeight="1" x14ac:dyDescent="0.15">
      <c r="A124" s="161" t="s">
        <v>303</v>
      </c>
      <c r="B124" s="168" t="s">
        <v>330</v>
      </c>
      <c r="C124" s="168" t="s">
        <v>331</v>
      </c>
      <c r="D124" s="161"/>
      <c r="E124" s="161" t="s">
        <v>935</v>
      </c>
      <c r="F124" s="166">
        <v>40699</v>
      </c>
      <c r="G124" s="166">
        <v>40708</v>
      </c>
      <c r="H124" s="161">
        <v>9</v>
      </c>
      <c r="I124" s="161" t="s">
        <v>936</v>
      </c>
      <c r="J124" s="161" t="s">
        <v>30</v>
      </c>
      <c r="K124" s="161" t="s">
        <v>937</v>
      </c>
      <c r="L124" s="118"/>
      <c r="M124" s="118" t="s">
        <v>937</v>
      </c>
    </row>
    <row r="125" spans="1:13" ht="12.75" customHeight="1" x14ac:dyDescent="0.15">
      <c r="A125" s="118" t="s">
        <v>303</v>
      </c>
      <c r="B125" s="164" t="s">
        <v>332</v>
      </c>
      <c r="C125" s="164" t="s">
        <v>333</v>
      </c>
      <c r="D125" s="118">
        <v>2</v>
      </c>
      <c r="E125" s="118" t="s">
        <v>935</v>
      </c>
      <c r="F125" s="152">
        <v>40555</v>
      </c>
      <c r="G125" s="152">
        <v>40563</v>
      </c>
      <c r="H125" s="118">
        <v>8</v>
      </c>
      <c r="I125" s="118" t="s">
        <v>936</v>
      </c>
      <c r="J125" s="118" t="s">
        <v>30</v>
      </c>
      <c r="K125" s="118" t="s">
        <v>937</v>
      </c>
      <c r="L125" s="118"/>
      <c r="M125" s="118" t="s">
        <v>937</v>
      </c>
    </row>
    <row r="126" spans="1:13" ht="12.75" customHeight="1" x14ac:dyDescent="0.15">
      <c r="A126" s="118" t="s">
        <v>303</v>
      </c>
      <c r="B126" s="164" t="s">
        <v>334</v>
      </c>
      <c r="C126" s="164" t="s">
        <v>335</v>
      </c>
      <c r="D126" s="118"/>
      <c r="E126" s="118" t="s">
        <v>935</v>
      </c>
      <c r="F126" s="152">
        <v>40699</v>
      </c>
      <c r="G126" s="152">
        <v>40708</v>
      </c>
      <c r="H126" s="118">
        <v>9</v>
      </c>
      <c r="I126" s="118" t="s">
        <v>936</v>
      </c>
      <c r="J126" s="118" t="s">
        <v>30</v>
      </c>
      <c r="K126" s="118" t="s">
        <v>937</v>
      </c>
      <c r="L126" s="118"/>
      <c r="M126" s="118" t="s">
        <v>937</v>
      </c>
    </row>
    <row r="127" spans="1:13" ht="12.75" customHeight="1" x14ac:dyDescent="0.15">
      <c r="A127" s="118" t="s">
        <v>303</v>
      </c>
      <c r="B127" s="164" t="s">
        <v>334</v>
      </c>
      <c r="C127" s="164" t="s">
        <v>335</v>
      </c>
      <c r="D127" s="118"/>
      <c r="E127" s="118" t="s">
        <v>935</v>
      </c>
      <c r="F127" s="152">
        <v>40555</v>
      </c>
      <c r="G127" s="152">
        <v>40563</v>
      </c>
      <c r="H127" s="118">
        <v>8</v>
      </c>
      <c r="I127" s="118" t="s">
        <v>936</v>
      </c>
      <c r="J127" s="118" t="s">
        <v>30</v>
      </c>
      <c r="K127" s="118" t="s">
        <v>937</v>
      </c>
      <c r="L127" s="118"/>
      <c r="M127" s="118" t="s">
        <v>937</v>
      </c>
    </row>
    <row r="128" spans="1:13" ht="12.75" customHeight="1" x14ac:dyDescent="0.15">
      <c r="A128" s="118" t="s">
        <v>303</v>
      </c>
      <c r="B128" s="164" t="s">
        <v>334</v>
      </c>
      <c r="C128" s="164" t="s">
        <v>335</v>
      </c>
      <c r="D128" s="118"/>
      <c r="E128" s="118" t="s">
        <v>935</v>
      </c>
      <c r="F128" s="152">
        <v>40672</v>
      </c>
      <c r="G128" s="152">
        <v>40677</v>
      </c>
      <c r="H128" s="118">
        <v>5</v>
      </c>
      <c r="I128" s="118" t="s">
        <v>936</v>
      </c>
      <c r="J128" s="118" t="s">
        <v>30</v>
      </c>
      <c r="K128" s="118" t="s">
        <v>937</v>
      </c>
      <c r="L128" s="118"/>
      <c r="M128" s="118" t="s">
        <v>937</v>
      </c>
    </row>
    <row r="129" spans="1:13" ht="12.75" customHeight="1" x14ac:dyDescent="0.15">
      <c r="A129" s="118" t="s">
        <v>303</v>
      </c>
      <c r="B129" s="163" t="s">
        <v>336</v>
      </c>
      <c r="C129" s="163" t="s">
        <v>337</v>
      </c>
      <c r="D129" s="118">
        <v>1</v>
      </c>
      <c r="E129" s="118" t="s">
        <v>935</v>
      </c>
      <c r="F129" s="152">
        <v>40555</v>
      </c>
      <c r="G129" s="152">
        <v>40563</v>
      </c>
      <c r="H129" s="118">
        <v>8</v>
      </c>
      <c r="I129" s="118" t="s">
        <v>936</v>
      </c>
      <c r="J129" s="118" t="s">
        <v>30</v>
      </c>
      <c r="K129" s="118" t="s">
        <v>937</v>
      </c>
      <c r="L129" s="118"/>
      <c r="M129" s="118" t="s">
        <v>937</v>
      </c>
    </row>
    <row r="130" spans="1:13" ht="12.75" customHeight="1" x14ac:dyDescent="0.15">
      <c r="A130" s="118" t="s">
        <v>303</v>
      </c>
      <c r="B130" s="164" t="s">
        <v>338</v>
      </c>
      <c r="C130" s="164" t="s">
        <v>339</v>
      </c>
      <c r="D130" s="118">
        <v>2</v>
      </c>
      <c r="E130" s="118" t="s">
        <v>935</v>
      </c>
      <c r="F130" s="152">
        <v>40699</v>
      </c>
      <c r="G130" s="152">
        <v>40708</v>
      </c>
      <c r="H130" s="118">
        <v>9</v>
      </c>
      <c r="I130" s="118" t="s">
        <v>936</v>
      </c>
      <c r="J130" s="118" t="s">
        <v>30</v>
      </c>
      <c r="K130" s="118" t="s">
        <v>937</v>
      </c>
      <c r="L130" s="118"/>
      <c r="M130" s="118" t="s">
        <v>937</v>
      </c>
    </row>
    <row r="131" spans="1:13" ht="12.75" customHeight="1" x14ac:dyDescent="0.15">
      <c r="A131" s="118" t="s">
        <v>303</v>
      </c>
      <c r="B131" s="164" t="s">
        <v>338</v>
      </c>
      <c r="C131" s="164" t="s">
        <v>339</v>
      </c>
      <c r="D131" s="118">
        <v>2</v>
      </c>
      <c r="E131" s="118" t="s">
        <v>935</v>
      </c>
      <c r="F131" s="152">
        <v>40555</v>
      </c>
      <c r="G131" s="152">
        <v>40563</v>
      </c>
      <c r="H131" s="118">
        <v>8</v>
      </c>
      <c r="I131" s="118" t="s">
        <v>936</v>
      </c>
      <c r="J131" s="118" t="s">
        <v>30</v>
      </c>
      <c r="K131" s="118" t="s">
        <v>937</v>
      </c>
      <c r="L131" s="118"/>
      <c r="M131" s="118" t="s">
        <v>937</v>
      </c>
    </row>
    <row r="132" spans="1:13" ht="12.75" customHeight="1" x14ac:dyDescent="0.15">
      <c r="A132" s="118" t="s">
        <v>303</v>
      </c>
      <c r="B132" s="164" t="s">
        <v>338</v>
      </c>
      <c r="C132" s="164" t="s">
        <v>339</v>
      </c>
      <c r="D132" s="118">
        <v>2</v>
      </c>
      <c r="E132" s="118" t="s">
        <v>935</v>
      </c>
      <c r="F132" s="152">
        <v>40672</v>
      </c>
      <c r="G132" s="152">
        <v>40677</v>
      </c>
      <c r="H132" s="118">
        <v>5</v>
      </c>
      <c r="I132" s="118" t="s">
        <v>936</v>
      </c>
      <c r="J132" s="118" t="s">
        <v>30</v>
      </c>
      <c r="K132" s="118" t="s">
        <v>937</v>
      </c>
      <c r="L132" s="118"/>
      <c r="M132" s="118" t="s">
        <v>937</v>
      </c>
    </row>
    <row r="133" spans="1:13" ht="12.75" customHeight="1" x14ac:dyDescent="0.15">
      <c r="A133" s="118" t="s">
        <v>303</v>
      </c>
      <c r="B133" s="164" t="s">
        <v>340</v>
      </c>
      <c r="C133" s="164" t="s">
        <v>341</v>
      </c>
      <c r="D133" s="118"/>
      <c r="E133" s="118" t="s">
        <v>935</v>
      </c>
      <c r="F133" s="152">
        <v>40555</v>
      </c>
      <c r="G133" s="152">
        <v>40563</v>
      </c>
      <c r="H133" s="118">
        <v>8</v>
      </c>
      <c r="I133" s="118" t="s">
        <v>936</v>
      </c>
      <c r="J133" s="118" t="s">
        <v>30</v>
      </c>
      <c r="K133" s="118" t="s">
        <v>937</v>
      </c>
      <c r="L133" s="118"/>
      <c r="M133" s="118" t="s">
        <v>937</v>
      </c>
    </row>
    <row r="134" spans="1:13" ht="12.75" customHeight="1" x14ac:dyDescent="0.15">
      <c r="A134" s="118" t="s">
        <v>303</v>
      </c>
      <c r="B134" s="164" t="s">
        <v>340</v>
      </c>
      <c r="C134" s="164" t="s">
        <v>341</v>
      </c>
      <c r="D134" s="118"/>
      <c r="E134" s="118" t="s">
        <v>935</v>
      </c>
      <c r="F134" s="152">
        <v>40563</v>
      </c>
      <c r="G134" s="152">
        <v>40566</v>
      </c>
      <c r="H134" s="118">
        <v>3</v>
      </c>
      <c r="I134" s="118" t="s">
        <v>936</v>
      </c>
      <c r="J134" s="118" t="s">
        <v>30</v>
      </c>
      <c r="K134" s="118" t="s">
        <v>937</v>
      </c>
      <c r="L134" s="118"/>
      <c r="M134" s="118" t="s">
        <v>937</v>
      </c>
    </row>
    <row r="135" spans="1:13" ht="12.75" customHeight="1" x14ac:dyDescent="0.15">
      <c r="A135" s="118" t="s">
        <v>303</v>
      </c>
      <c r="B135" s="164" t="s">
        <v>342</v>
      </c>
      <c r="C135" s="164" t="s">
        <v>343</v>
      </c>
      <c r="D135" s="118"/>
      <c r="E135" s="118" t="s">
        <v>935</v>
      </c>
      <c r="F135" s="152">
        <v>40555</v>
      </c>
      <c r="G135" s="152">
        <v>40563</v>
      </c>
      <c r="H135" s="118">
        <v>8</v>
      </c>
      <c r="I135" s="118" t="s">
        <v>936</v>
      </c>
      <c r="J135" s="118" t="s">
        <v>30</v>
      </c>
      <c r="K135" s="118" t="s">
        <v>937</v>
      </c>
      <c r="L135" s="118"/>
      <c r="M135" s="118" t="s">
        <v>937</v>
      </c>
    </row>
    <row r="136" spans="1:13" ht="12.75" customHeight="1" x14ac:dyDescent="0.15">
      <c r="A136" s="118" t="s">
        <v>303</v>
      </c>
      <c r="B136" s="164" t="s">
        <v>342</v>
      </c>
      <c r="C136" s="164" t="s">
        <v>343</v>
      </c>
      <c r="D136" s="118"/>
      <c r="E136" s="118" t="s">
        <v>935</v>
      </c>
      <c r="F136" s="152">
        <v>40563</v>
      </c>
      <c r="G136" s="152">
        <v>40566</v>
      </c>
      <c r="H136" s="118">
        <v>3</v>
      </c>
      <c r="I136" s="118" t="s">
        <v>936</v>
      </c>
      <c r="J136" s="118" t="s">
        <v>30</v>
      </c>
      <c r="K136" s="118" t="s">
        <v>937</v>
      </c>
      <c r="L136" s="118"/>
      <c r="M136" s="118" t="s">
        <v>937</v>
      </c>
    </row>
    <row r="137" spans="1:13" ht="12.75" customHeight="1" x14ac:dyDescent="0.15">
      <c r="A137" s="118" t="s">
        <v>303</v>
      </c>
      <c r="B137" s="164" t="s">
        <v>344</v>
      </c>
      <c r="C137" s="164" t="s">
        <v>345</v>
      </c>
      <c r="D137" s="118"/>
      <c r="E137" s="118" t="s">
        <v>935</v>
      </c>
      <c r="F137" s="152">
        <v>40563</v>
      </c>
      <c r="G137" s="152">
        <v>40566</v>
      </c>
      <c r="H137" s="118">
        <v>3</v>
      </c>
      <c r="I137" s="118" t="s">
        <v>936</v>
      </c>
      <c r="J137" s="118" t="s">
        <v>30</v>
      </c>
      <c r="K137" s="118" t="s">
        <v>937</v>
      </c>
      <c r="L137" s="118"/>
      <c r="M137" s="118" t="s">
        <v>937</v>
      </c>
    </row>
    <row r="138" spans="1:13" ht="12.75" customHeight="1" x14ac:dyDescent="0.15">
      <c r="A138" s="118" t="s">
        <v>303</v>
      </c>
      <c r="B138" s="164" t="s">
        <v>344</v>
      </c>
      <c r="C138" s="164" t="s">
        <v>345</v>
      </c>
      <c r="D138" s="118"/>
      <c r="E138" s="118" t="s">
        <v>935</v>
      </c>
      <c r="F138" s="152">
        <v>40555</v>
      </c>
      <c r="G138" s="152">
        <v>40563</v>
      </c>
      <c r="H138" s="118">
        <v>8</v>
      </c>
      <c r="I138" s="118" t="s">
        <v>936</v>
      </c>
      <c r="J138" s="118" t="s">
        <v>30</v>
      </c>
      <c r="K138" s="118" t="s">
        <v>937</v>
      </c>
      <c r="L138" s="118"/>
      <c r="M138" s="118" t="s">
        <v>937</v>
      </c>
    </row>
    <row r="139" spans="1:13" ht="12.75" customHeight="1" x14ac:dyDescent="0.15">
      <c r="A139" s="118" t="s">
        <v>303</v>
      </c>
      <c r="B139" s="164" t="s">
        <v>346</v>
      </c>
      <c r="C139" s="164" t="s">
        <v>347</v>
      </c>
      <c r="D139" s="118"/>
      <c r="E139" s="118" t="s">
        <v>935</v>
      </c>
      <c r="F139" s="152">
        <v>40555</v>
      </c>
      <c r="G139" s="152">
        <v>40563</v>
      </c>
      <c r="H139" s="118">
        <v>8</v>
      </c>
      <c r="I139" s="118" t="s">
        <v>936</v>
      </c>
      <c r="J139" s="118" t="s">
        <v>30</v>
      </c>
      <c r="K139" s="118" t="s">
        <v>937</v>
      </c>
      <c r="L139" s="118"/>
      <c r="M139" s="118" t="s">
        <v>937</v>
      </c>
    </row>
    <row r="140" spans="1:13" ht="12.75" customHeight="1" x14ac:dyDescent="0.15">
      <c r="A140" s="118" t="s">
        <v>303</v>
      </c>
      <c r="B140" s="164" t="s">
        <v>346</v>
      </c>
      <c r="C140" s="164" t="s">
        <v>347</v>
      </c>
      <c r="D140" s="118"/>
      <c r="E140" s="118" t="s">
        <v>935</v>
      </c>
      <c r="F140" s="152">
        <v>40563</v>
      </c>
      <c r="G140" s="152">
        <v>40566</v>
      </c>
      <c r="H140" s="118">
        <v>3</v>
      </c>
      <c r="I140" s="118" t="s">
        <v>936</v>
      </c>
      <c r="J140" s="118" t="s">
        <v>30</v>
      </c>
      <c r="K140" s="118" t="s">
        <v>937</v>
      </c>
      <c r="L140" s="118"/>
      <c r="M140" s="118" t="s">
        <v>937</v>
      </c>
    </row>
    <row r="141" spans="1:13" ht="12.75" customHeight="1" x14ac:dyDescent="0.15">
      <c r="A141" s="118" t="s">
        <v>303</v>
      </c>
      <c r="B141" s="164" t="s">
        <v>348</v>
      </c>
      <c r="C141" s="164" t="s">
        <v>349</v>
      </c>
      <c r="D141" s="118"/>
      <c r="E141" s="118" t="s">
        <v>935</v>
      </c>
      <c r="F141" s="152">
        <v>40555</v>
      </c>
      <c r="G141" s="152">
        <v>40563</v>
      </c>
      <c r="H141" s="118">
        <v>8</v>
      </c>
      <c r="I141" s="118" t="s">
        <v>936</v>
      </c>
      <c r="J141" s="118" t="s">
        <v>30</v>
      </c>
      <c r="K141" s="118" t="s">
        <v>937</v>
      </c>
      <c r="L141" s="118"/>
      <c r="M141" s="118" t="s">
        <v>937</v>
      </c>
    </row>
    <row r="142" spans="1:13" ht="12.75" customHeight="1" x14ac:dyDescent="0.15">
      <c r="A142" s="118" t="s">
        <v>303</v>
      </c>
      <c r="B142" s="164" t="s">
        <v>348</v>
      </c>
      <c r="C142" s="164" t="s">
        <v>349</v>
      </c>
      <c r="D142" s="118"/>
      <c r="E142" s="118" t="s">
        <v>935</v>
      </c>
      <c r="F142" s="152">
        <v>40563</v>
      </c>
      <c r="G142" s="152">
        <v>40566</v>
      </c>
      <c r="H142" s="118">
        <v>3</v>
      </c>
      <c r="I142" s="118" t="s">
        <v>936</v>
      </c>
      <c r="J142" s="118" t="s">
        <v>30</v>
      </c>
      <c r="K142" s="118" t="s">
        <v>937</v>
      </c>
      <c r="L142" s="118"/>
      <c r="M142" s="118" t="s">
        <v>937</v>
      </c>
    </row>
    <row r="143" spans="1:13" ht="12.75" customHeight="1" x14ac:dyDescent="0.15">
      <c r="A143" s="118" t="s">
        <v>303</v>
      </c>
      <c r="B143" s="164" t="s">
        <v>350</v>
      </c>
      <c r="C143" s="164" t="s">
        <v>351</v>
      </c>
      <c r="D143" s="118"/>
      <c r="E143" s="118" t="s">
        <v>935</v>
      </c>
      <c r="F143" s="152">
        <v>40555</v>
      </c>
      <c r="G143" s="152">
        <v>40563</v>
      </c>
      <c r="H143" s="118">
        <v>8</v>
      </c>
      <c r="I143" s="118" t="s">
        <v>936</v>
      </c>
      <c r="J143" s="118" t="s">
        <v>30</v>
      </c>
      <c r="K143" s="118" t="s">
        <v>937</v>
      </c>
      <c r="L143" s="118"/>
      <c r="M143" s="118" t="s">
        <v>937</v>
      </c>
    </row>
    <row r="144" spans="1:13" ht="12.75" customHeight="1" x14ac:dyDescent="0.15">
      <c r="A144" s="118" t="s">
        <v>303</v>
      </c>
      <c r="B144" s="164" t="s">
        <v>352</v>
      </c>
      <c r="C144" s="164" t="s">
        <v>353</v>
      </c>
      <c r="D144" s="118">
        <v>2</v>
      </c>
      <c r="E144" s="118" t="s">
        <v>935</v>
      </c>
      <c r="F144" s="152">
        <v>40555</v>
      </c>
      <c r="G144" s="152">
        <v>40563</v>
      </c>
      <c r="H144" s="118">
        <v>8</v>
      </c>
      <c r="I144" s="118" t="s">
        <v>936</v>
      </c>
      <c r="J144" s="118" t="s">
        <v>30</v>
      </c>
      <c r="K144" s="118" t="s">
        <v>937</v>
      </c>
      <c r="L144" s="118"/>
      <c r="M144" s="118" t="s">
        <v>937</v>
      </c>
    </row>
    <row r="145" spans="1:13" ht="12.75" customHeight="1" x14ac:dyDescent="0.15">
      <c r="A145" s="118" t="s">
        <v>303</v>
      </c>
      <c r="B145" s="164" t="s">
        <v>352</v>
      </c>
      <c r="C145" s="164" t="s">
        <v>353</v>
      </c>
      <c r="D145" s="118">
        <v>2</v>
      </c>
      <c r="E145" s="118" t="s">
        <v>935</v>
      </c>
      <c r="F145" s="152">
        <v>40672</v>
      </c>
      <c r="G145" s="152">
        <v>40677</v>
      </c>
      <c r="H145" s="118">
        <v>5</v>
      </c>
      <c r="I145" s="118" t="s">
        <v>936</v>
      </c>
      <c r="J145" s="118" t="s">
        <v>30</v>
      </c>
      <c r="K145" s="118" t="s">
        <v>937</v>
      </c>
      <c r="L145" s="118"/>
      <c r="M145" s="118" t="s">
        <v>937</v>
      </c>
    </row>
    <row r="146" spans="1:13" ht="12.75" customHeight="1" x14ac:dyDescent="0.15">
      <c r="A146" s="118" t="s">
        <v>303</v>
      </c>
      <c r="B146" s="164" t="s">
        <v>352</v>
      </c>
      <c r="C146" s="164" t="s">
        <v>353</v>
      </c>
      <c r="D146" s="118">
        <v>2</v>
      </c>
      <c r="E146" s="118" t="s">
        <v>935</v>
      </c>
      <c r="F146" s="152">
        <v>40699</v>
      </c>
      <c r="G146" s="152">
        <v>40708</v>
      </c>
      <c r="H146" s="118">
        <v>9</v>
      </c>
      <c r="I146" s="118" t="s">
        <v>936</v>
      </c>
      <c r="J146" s="118" t="s">
        <v>30</v>
      </c>
      <c r="K146" s="118" t="s">
        <v>937</v>
      </c>
      <c r="L146" s="118"/>
      <c r="M146" s="118" t="s">
        <v>937</v>
      </c>
    </row>
    <row r="147" spans="1:13" ht="12.75" customHeight="1" x14ac:dyDescent="0.15">
      <c r="A147" s="118" t="s">
        <v>303</v>
      </c>
      <c r="B147" s="164" t="s">
        <v>354</v>
      </c>
      <c r="C147" s="164" t="s">
        <v>355</v>
      </c>
      <c r="D147" s="118">
        <v>2</v>
      </c>
      <c r="E147" s="118" t="s">
        <v>935</v>
      </c>
      <c r="F147" s="152">
        <v>40555</v>
      </c>
      <c r="G147" s="152">
        <v>40563</v>
      </c>
      <c r="H147" s="118">
        <v>8</v>
      </c>
      <c r="I147" s="118" t="s">
        <v>936</v>
      </c>
      <c r="J147" s="118" t="s">
        <v>30</v>
      </c>
      <c r="K147" s="118" t="s">
        <v>937</v>
      </c>
      <c r="L147" s="118"/>
      <c r="M147" s="118" t="s">
        <v>937</v>
      </c>
    </row>
    <row r="148" spans="1:13" ht="12.75" customHeight="1" x14ac:dyDescent="0.15">
      <c r="A148" s="118" t="s">
        <v>303</v>
      </c>
      <c r="B148" s="164" t="s">
        <v>356</v>
      </c>
      <c r="C148" s="164" t="s">
        <v>357</v>
      </c>
      <c r="D148" s="118"/>
      <c r="E148" s="118" t="s">
        <v>935</v>
      </c>
      <c r="F148" s="152">
        <v>40555</v>
      </c>
      <c r="G148" s="152">
        <v>40563</v>
      </c>
      <c r="H148" s="118">
        <v>8</v>
      </c>
      <c r="I148" s="118" t="s">
        <v>936</v>
      </c>
      <c r="J148" s="118" t="s">
        <v>30</v>
      </c>
      <c r="K148" s="118" t="s">
        <v>937</v>
      </c>
      <c r="L148" s="118"/>
      <c r="M148" s="118" t="s">
        <v>937</v>
      </c>
    </row>
    <row r="149" spans="1:13" ht="12.75" customHeight="1" x14ac:dyDescent="0.15">
      <c r="A149" s="118" t="s">
        <v>303</v>
      </c>
      <c r="B149" s="164" t="s">
        <v>356</v>
      </c>
      <c r="C149" s="164" t="s">
        <v>357</v>
      </c>
      <c r="D149" s="118"/>
      <c r="E149" s="118" t="s">
        <v>935</v>
      </c>
      <c r="F149" s="152">
        <v>40563</v>
      </c>
      <c r="G149" s="152">
        <v>40566</v>
      </c>
      <c r="H149" s="118">
        <v>3</v>
      </c>
      <c r="I149" s="118" t="s">
        <v>936</v>
      </c>
      <c r="J149" s="118" t="s">
        <v>30</v>
      </c>
      <c r="K149" s="118" t="s">
        <v>937</v>
      </c>
      <c r="L149" s="118"/>
      <c r="M149" s="118" t="s">
        <v>937</v>
      </c>
    </row>
    <row r="150" spans="1:13" ht="12.75" customHeight="1" x14ac:dyDescent="0.15">
      <c r="A150" s="118" t="s">
        <v>303</v>
      </c>
      <c r="B150" s="164" t="s">
        <v>358</v>
      </c>
      <c r="C150" s="164" t="s">
        <v>359</v>
      </c>
      <c r="D150" s="118"/>
      <c r="E150" s="118" t="s">
        <v>935</v>
      </c>
      <c r="F150" s="152">
        <v>40555</v>
      </c>
      <c r="G150" s="152">
        <v>40563</v>
      </c>
      <c r="H150" s="118">
        <v>8</v>
      </c>
      <c r="I150" s="118" t="s">
        <v>936</v>
      </c>
      <c r="J150" s="118" t="s">
        <v>30</v>
      </c>
      <c r="K150" s="118" t="s">
        <v>937</v>
      </c>
      <c r="L150" s="118"/>
      <c r="M150" s="118" t="s">
        <v>937</v>
      </c>
    </row>
    <row r="151" spans="1:13" ht="12.75" customHeight="1" x14ac:dyDescent="0.15">
      <c r="A151" s="118" t="s">
        <v>303</v>
      </c>
      <c r="B151" s="164" t="s">
        <v>358</v>
      </c>
      <c r="C151" s="164" t="s">
        <v>359</v>
      </c>
      <c r="D151" s="118"/>
      <c r="E151" s="118" t="s">
        <v>935</v>
      </c>
      <c r="F151" s="152">
        <v>40672</v>
      </c>
      <c r="G151" s="152">
        <v>40677</v>
      </c>
      <c r="H151" s="118">
        <v>5</v>
      </c>
      <c r="I151" s="118" t="s">
        <v>936</v>
      </c>
      <c r="J151" s="118" t="s">
        <v>30</v>
      </c>
      <c r="K151" s="118" t="s">
        <v>937</v>
      </c>
      <c r="L151" s="118"/>
      <c r="M151" s="118" t="s">
        <v>937</v>
      </c>
    </row>
    <row r="152" spans="1:13" ht="12.75" customHeight="1" x14ac:dyDescent="0.15">
      <c r="A152" s="118" t="s">
        <v>303</v>
      </c>
      <c r="B152" s="164" t="s">
        <v>358</v>
      </c>
      <c r="C152" s="164" t="s">
        <v>359</v>
      </c>
      <c r="D152" s="118"/>
      <c r="E152" s="118" t="s">
        <v>935</v>
      </c>
      <c r="F152" s="152">
        <v>40699</v>
      </c>
      <c r="G152" s="152">
        <v>40708</v>
      </c>
      <c r="H152" s="118">
        <v>9</v>
      </c>
      <c r="I152" s="118" t="s">
        <v>936</v>
      </c>
      <c r="J152" s="118" t="s">
        <v>30</v>
      </c>
      <c r="K152" s="118" t="s">
        <v>937</v>
      </c>
      <c r="L152" s="118"/>
      <c r="M152" s="118" t="s">
        <v>937</v>
      </c>
    </row>
    <row r="153" spans="1:13" ht="12.75" customHeight="1" x14ac:dyDescent="0.15">
      <c r="A153" s="118" t="s">
        <v>303</v>
      </c>
      <c r="B153" s="163" t="s">
        <v>360</v>
      </c>
      <c r="C153" s="163" t="s">
        <v>361</v>
      </c>
      <c r="D153" s="118">
        <v>1</v>
      </c>
      <c r="E153" s="118" t="s">
        <v>935</v>
      </c>
      <c r="F153" s="152">
        <v>40555</v>
      </c>
      <c r="G153" s="152">
        <v>40563</v>
      </c>
      <c r="H153" s="118">
        <v>8</v>
      </c>
      <c r="I153" s="118" t="s">
        <v>936</v>
      </c>
      <c r="J153" s="118" t="s">
        <v>30</v>
      </c>
      <c r="K153" s="118" t="s">
        <v>937</v>
      </c>
      <c r="L153" s="118"/>
      <c r="M153" s="118" t="s">
        <v>937</v>
      </c>
    </row>
    <row r="154" spans="1:13" ht="12.75" customHeight="1" x14ac:dyDescent="0.15">
      <c r="A154" s="118" t="s">
        <v>303</v>
      </c>
      <c r="B154" s="164" t="s">
        <v>362</v>
      </c>
      <c r="C154" s="164" t="s">
        <v>363</v>
      </c>
      <c r="D154" s="118">
        <v>2</v>
      </c>
      <c r="E154" s="118" t="s">
        <v>935</v>
      </c>
      <c r="F154" s="152">
        <v>40555</v>
      </c>
      <c r="G154" s="152">
        <v>40563</v>
      </c>
      <c r="H154" s="118">
        <v>8</v>
      </c>
      <c r="I154" s="118" t="s">
        <v>936</v>
      </c>
      <c r="J154" s="118" t="s">
        <v>30</v>
      </c>
      <c r="K154" s="118" t="s">
        <v>937</v>
      </c>
      <c r="L154" s="118"/>
      <c r="M154" s="118" t="s">
        <v>937</v>
      </c>
    </row>
    <row r="155" spans="1:13" ht="12.75" customHeight="1" x14ac:dyDescent="0.15">
      <c r="A155" s="118" t="s">
        <v>303</v>
      </c>
      <c r="B155" s="164" t="s">
        <v>362</v>
      </c>
      <c r="C155" s="164" t="s">
        <v>363</v>
      </c>
      <c r="D155" s="118">
        <v>2</v>
      </c>
      <c r="E155" s="118" t="s">
        <v>935</v>
      </c>
      <c r="F155" s="152">
        <v>40563</v>
      </c>
      <c r="G155" s="152">
        <v>40566</v>
      </c>
      <c r="H155" s="118">
        <v>3</v>
      </c>
      <c r="I155" s="118" t="s">
        <v>936</v>
      </c>
      <c r="J155" s="118" t="s">
        <v>30</v>
      </c>
      <c r="K155" s="118" t="s">
        <v>937</v>
      </c>
      <c r="L155" s="118"/>
      <c r="M155" s="118" t="s">
        <v>937</v>
      </c>
    </row>
    <row r="156" spans="1:13" ht="12.75" customHeight="1" x14ac:dyDescent="0.15">
      <c r="A156" s="118" t="s">
        <v>303</v>
      </c>
      <c r="B156" s="164" t="s">
        <v>364</v>
      </c>
      <c r="C156" s="164" t="s">
        <v>365</v>
      </c>
      <c r="D156" s="118"/>
      <c r="E156" s="118" t="s">
        <v>935</v>
      </c>
      <c r="F156" s="152">
        <v>40555</v>
      </c>
      <c r="G156" s="152">
        <v>40563</v>
      </c>
      <c r="H156" s="118">
        <v>8</v>
      </c>
      <c r="I156" s="118" t="s">
        <v>936</v>
      </c>
      <c r="J156" s="118" t="s">
        <v>30</v>
      </c>
      <c r="K156" s="118" t="s">
        <v>937</v>
      </c>
      <c r="L156" s="118"/>
      <c r="M156" s="118" t="s">
        <v>937</v>
      </c>
    </row>
    <row r="157" spans="1:13" ht="12.75" customHeight="1" x14ac:dyDescent="0.15">
      <c r="A157" s="118" t="s">
        <v>303</v>
      </c>
      <c r="B157" s="164" t="s">
        <v>364</v>
      </c>
      <c r="C157" s="164" t="s">
        <v>365</v>
      </c>
      <c r="D157" s="118"/>
      <c r="E157" s="118" t="s">
        <v>935</v>
      </c>
      <c r="F157" s="152">
        <v>40672</v>
      </c>
      <c r="G157" s="152">
        <v>40677</v>
      </c>
      <c r="H157" s="118">
        <v>5</v>
      </c>
      <c r="I157" s="118" t="s">
        <v>936</v>
      </c>
      <c r="J157" s="118" t="s">
        <v>30</v>
      </c>
      <c r="K157" s="118" t="s">
        <v>937</v>
      </c>
      <c r="L157" s="118"/>
      <c r="M157" s="118" t="s">
        <v>937</v>
      </c>
    </row>
    <row r="158" spans="1:13" ht="12.75" customHeight="1" x14ac:dyDescent="0.15">
      <c r="A158" s="118" t="s">
        <v>303</v>
      </c>
      <c r="B158" s="164" t="s">
        <v>364</v>
      </c>
      <c r="C158" s="164" t="s">
        <v>365</v>
      </c>
      <c r="D158" s="118"/>
      <c r="E158" s="118" t="s">
        <v>935</v>
      </c>
      <c r="F158" s="152">
        <v>40699</v>
      </c>
      <c r="G158" s="152">
        <v>40708</v>
      </c>
      <c r="H158" s="118">
        <v>9</v>
      </c>
      <c r="I158" s="118" t="s">
        <v>936</v>
      </c>
      <c r="J158" s="118" t="s">
        <v>30</v>
      </c>
      <c r="K158" s="118" t="s">
        <v>937</v>
      </c>
      <c r="L158" s="118"/>
      <c r="M158" s="118" t="s">
        <v>937</v>
      </c>
    </row>
    <row r="159" spans="1:13" ht="12.75" customHeight="1" x14ac:dyDescent="0.15">
      <c r="A159" s="118" t="s">
        <v>303</v>
      </c>
      <c r="B159" s="164" t="s">
        <v>366</v>
      </c>
      <c r="C159" s="164" t="s">
        <v>367</v>
      </c>
      <c r="D159" s="118"/>
      <c r="E159" s="118" t="s">
        <v>935</v>
      </c>
      <c r="F159" s="152">
        <v>40555</v>
      </c>
      <c r="G159" s="152">
        <v>40563</v>
      </c>
      <c r="H159" s="118">
        <v>8</v>
      </c>
      <c r="I159" s="118" t="s">
        <v>936</v>
      </c>
      <c r="J159" s="118" t="s">
        <v>30</v>
      </c>
      <c r="K159" s="118" t="s">
        <v>937</v>
      </c>
      <c r="L159" s="118"/>
      <c r="M159" s="118" t="s">
        <v>937</v>
      </c>
    </row>
    <row r="160" spans="1:13" ht="12.75" customHeight="1" x14ac:dyDescent="0.15">
      <c r="A160" s="118" t="s">
        <v>303</v>
      </c>
      <c r="B160" s="164" t="s">
        <v>366</v>
      </c>
      <c r="C160" s="164" t="s">
        <v>367</v>
      </c>
      <c r="D160" s="118"/>
      <c r="E160" s="118" t="s">
        <v>935</v>
      </c>
      <c r="F160" s="152">
        <v>40563</v>
      </c>
      <c r="G160" s="152">
        <v>40566</v>
      </c>
      <c r="H160" s="118">
        <v>3</v>
      </c>
      <c r="I160" s="118" t="s">
        <v>936</v>
      </c>
      <c r="J160" s="118" t="s">
        <v>30</v>
      </c>
      <c r="K160" s="118" t="s">
        <v>937</v>
      </c>
      <c r="L160" s="118"/>
      <c r="M160" s="118" t="s">
        <v>937</v>
      </c>
    </row>
    <row r="161" spans="1:13" ht="12.75" customHeight="1" x14ac:dyDescent="0.15">
      <c r="A161" s="118" t="s">
        <v>303</v>
      </c>
      <c r="B161" s="164" t="s">
        <v>368</v>
      </c>
      <c r="C161" s="164" t="s">
        <v>369</v>
      </c>
      <c r="D161" s="118"/>
      <c r="E161" s="118" t="s">
        <v>935</v>
      </c>
      <c r="F161" s="152">
        <v>40555</v>
      </c>
      <c r="G161" s="152">
        <v>40563</v>
      </c>
      <c r="H161" s="118">
        <v>8</v>
      </c>
      <c r="I161" s="118" t="s">
        <v>936</v>
      </c>
      <c r="J161" s="118" t="s">
        <v>30</v>
      </c>
      <c r="K161" s="118" t="s">
        <v>937</v>
      </c>
      <c r="L161" s="118"/>
      <c r="M161" s="118" t="s">
        <v>937</v>
      </c>
    </row>
    <row r="162" spans="1:13" ht="12.75" customHeight="1" x14ac:dyDescent="0.15">
      <c r="A162" s="118" t="s">
        <v>303</v>
      </c>
      <c r="B162" s="164" t="s">
        <v>368</v>
      </c>
      <c r="C162" s="164" t="s">
        <v>369</v>
      </c>
      <c r="D162" s="118"/>
      <c r="E162" s="118" t="s">
        <v>935</v>
      </c>
      <c r="F162" s="152">
        <v>40563</v>
      </c>
      <c r="G162" s="152">
        <v>40566</v>
      </c>
      <c r="H162" s="118">
        <v>3</v>
      </c>
      <c r="I162" s="118" t="s">
        <v>936</v>
      </c>
      <c r="J162" s="118" t="s">
        <v>30</v>
      </c>
      <c r="K162" s="118" t="s">
        <v>937</v>
      </c>
      <c r="L162" s="118"/>
      <c r="M162" s="118" t="s">
        <v>937</v>
      </c>
    </row>
    <row r="163" spans="1:13" ht="12.75" customHeight="1" x14ac:dyDescent="0.15">
      <c r="A163" s="163" t="s">
        <v>303</v>
      </c>
      <c r="B163" s="163" t="s">
        <v>945</v>
      </c>
      <c r="C163" s="115" t="s">
        <v>946</v>
      </c>
      <c r="D163" s="163">
        <v>1</v>
      </c>
      <c r="E163" s="163" t="s">
        <v>935</v>
      </c>
      <c r="F163" s="177">
        <v>40555</v>
      </c>
      <c r="G163" s="177">
        <v>40563</v>
      </c>
      <c r="H163" s="163">
        <v>8</v>
      </c>
      <c r="I163" s="163" t="s">
        <v>936</v>
      </c>
      <c r="J163" s="163" t="s">
        <v>30</v>
      </c>
      <c r="K163" s="163" t="s">
        <v>937</v>
      </c>
      <c r="L163" s="163"/>
      <c r="M163" s="118" t="s">
        <v>937</v>
      </c>
    </row>
    <row r="164" spans="1:13" ht="12.75" customHeight="1" x14ac:dyDescent="0.15">
      <c r="A164" s="118" t="s">
        <v>303</v>
      </c>
      <c r="B164" s="164" t="s">
        <v>370</v>
      </c>
      <c r="C164" s="164" t="s">
        <v>371</v>
      </c>
      <c r="D164" s="118"/>
      <c r="E164" s="118" t="s">
        <v>935</v>
      </c>
      <c r="F164" s="152">
        <v>40555</v>
      </c>
      <c r="G164" s="152">
        <v>40563</v>
      </c>
      <c r="H164" s="118">
        <v>8</v>
      </c>
      <c r="I164" s="118" t="s">
        <v>936</v>
      </c>
      <c r="J164" s="118" t="s">
        <v>30</v>
      </c>
      <c r="K164" s="118" t="s">
        <v>937</v>
      </c>
      <c r="L164" s="118"/>
      <c r="M164" s="118" t="s">
        <v>937</v>
      </c>
    </row>
    <row r="165" spans="1:13" ht="12.75" customHeight="1" x14ac:dyDescent="0.15">
      <c r="A165" s="118" t="s">
        <v>303</v>
      </c>
      <c r="B165" s="164" t="s">
        <v>372</v>
      </c>
      <c r="C165" s="164" t="s">
        <v>373</v>
      </c>
      <c r="D165" s="118"/>
      <c r="E165" s="118" t="s">
        <v>935</v>
      </c>
      <c r="F165" s="152">
        <v>40555</v>
      </c>
      <c r="G165" s="152">
        <v>40563</v>
      </c>
      <c r="H165" s="118">
        <v>8</v>
      </c>
      <c r="I165" s="118" t="s">
        <v>936</v>
      </c>
      <c r="J165" s="118" t="s">
        <v>30</v>
      </c>
      <c r="K165" s="118" t="s">
        <v>937</v>
      </c>
      <c r="L165" s="118"/>
      <c r="M165" s="118" t="s">
        <v>937</v>
      </c>
    </row>
    <row r="166" spans="1:13" ht="12.75" customHeight="1" x14ac:dyDescent="0.15">
      <c r="A166" s="118" t="s">
        <v>303</v>
      </c>
      <c r="B166" s="164" t="s">
        <v>374</v>
      </c>
      <c r="C166" s="164" t="s">
        <v>375</v>
      </c>
      <c r="D166" s="118">
        <v>2</v>
      </c>
      <c r="E166" s="118" t="s">
        <v>935</v>
      </c>
      <c r="F166" s="152">
        <v>40555</v>
      </c>
      <c r="G166" s="152">
        <v>40563</v>
      </c>
      <c r="H166" s="118">
        <v>8</v>
      </c>
      <c r="I166" s="118" t="s">
        <v>936</v>
      </c>
      <c r="J166" s="118" t="s">
        <v>30</v>
      </c>
      <c r="K166" s="118" t="s">
        <v>937</v>
      </c>
      <c r="L166" s="118"/>
      <c r="M166" s="118" t="s">
        <v>937</v>
      </c>
    </row>
    <row r="167" spans="1:13" ht="12.75" customHeight="1" x14ac:dyDescent="0.15">
      <c r="A167" s="118" t="s">
        <v>303</v>
      </c>
      <c r="B167" s="164" t="s">
        <v>374</v>
      </c>
      <c r="C167" s="164" t="s">
        <v>375</v>
      </c>
      <c r="D167" s="118">
        <v>2</v>
      </c>
      <c r="E167" s="118" t="s">
        <v>935</v>
      </c>
      <c r="F167" s="152">
        <v>40672</v>
      </c>
      <c r="G167" s="152">
        <v>40677</v>
      </c>
      <c r="H167" s="118">
        <v>5</v>
      </c>
      <c r="I167" s="118" t="s">
        <v>936</v>
      </c>
      <c r="J167" s="118" t="s">
        <v>30</v>
      </c>
      <c r="K167" s="118" t="s">
        <v>937</v>
      </c>
      <c r="L167" s="118"/>
      <c r="M167" s="118" t="s">
        <v>937</v>
      </c>
    </row>
    <row r="168" spans="1:13" ht="12.75" customHeight="1" x14ac:dyDescent="0.15">
      <c r="A168" s="118" t="s">
        <v>303</v>
      </c>
      <c r="B168" s="164" t="s">
        <v>374</v>
      </c>
      <c r="C168" s="164" t="s">
        <v>375</v>
      </c>
      <c r="D168" s="118">
        <v>2</v>
      </c>
      <c r="E168" s="118" t="s">
        <v>935</v>
      </c>
      <c r="F168" s="152">
        <v>40699</v>
      </c>
      <c r="G168" s="152">
        <v>40708</v>
      </c>
      <c r="H168" s="118">
        <v>9</v>
      </c>
      <c r="I168" s="118" t="s">
        <v>936</v>
      </c>
      <c r="J168" s="118" t="s">
        <v>30</v>
      </c>
      <c r="K168" s="118" t="s">
        <v>937</v>
      </c>
      <c r="L168" s="118"/>
      <c r="M168" s="118" t="s">
        <v>937</v>
      </c>
    </row>
    <row r="169" spans="1:13" ht="12.75" customHeight="1" x14ac:dyDescent="0.15">
      <c r="A169" s="118" t="s">
        <v>303</v>
      </c>
      <c r="B169" s="176" t="s">
        <v>376</v>
      </c>
      <c r="C169" s="176" t="s">
        <v>377</v>
      </c>
      <c r="D169" s="118">
        <v>3</v>
      </c>
      <c r="E169" s="118" t="s">
        <v>935</v>
      </c>
      <c r="F169" s="152">
        <v>40555</v>
      </c>
      <c r="G169" s="152">
        <v>40563</v>
      </c>
      <c r="H169" s="118">
        <v>8</v>
      </c>
      <c r="I169" s="118" t="s">
        <v>936</v>
      </c>
      <c r="J169" s="118" t="s">
        <v>30</v>
      </c>
      <c r="K169" s="118" t="s">
        <v>937</v>
      </c>
      <c r="L169" s="118"/>
      <c r="M169" s="118" t="s">
        <v>937</v>
      </c>
    </row>
    <row r="170" spans="1:13" ht="12.75" customHeight="1" x14ac:dyDescent="0.15">
      <c r="A170" s="118" t="s">
        <v>303</v>
      </c>
      <c r="B170" s="164" t="s">
        <v>378</v>
      </c>
      <c r="C170" s="164" t="s">
        <v>379</v>
      </c>
      <c r="D170" s="118">
        <v>2</v>
      </c>
      <c r="E170" s="118" t="s">
        <v>935</v>
      </c>
      <c r="F170" s="152">
        <v>40555</v>
      </c>
      <c r="G170" s="152">
        <v>40563</v>
      </c>
      <c r="H170" s="118">
        <v>8</v>
      </c>
      <c r="I170" s="118" t="s">
        <v>936</v>
      </c>
      <c r="J170" s="118" t="s">
        <v>30</v>
      </c>
      <c r="K170" s="118" t="s">
        <v>937</v>
      </c>
      <c r="L170" s="118"/>
      <c r="M170" s="118" t="s">
        <v>937</v>
      </c>
    </row>
    <row r="171" spans="1:13" ht="12.75" customHeight="1" x14ac:dyDescent="0.15">
      <c r="A171" s="118" t="s">
        <v>303</v>
      </c>
      <c r="B171" s="164" t="s">
        <v>378</v>
      </c>
      <c r="C171" s="164" t="s">
        <v>379</v>
      </c>
      <c r="D171" s="118">
        <v>2</v>
      </c>
      <c r="E171" s="118" t="s">
        <v>935</v>
      </c>
      <c r="F171" s="152">
        <v>40672</v>
      </c>
      <c r="G171" s="152">
        <v>40677</v>
      </c>
      <c r="H171" s="118">
        <v>5</v>
      </c>
      <c r="I171" s="118" t="s">
        <v>936</v>
      </c>
      <c r="J171" s="118" t="s">
        <v>30</v>
      </c>
      <c r="K171" s="118" t="s">
        <v>937</v>
      </c>
      <c r="L171" s="118"/>
      <c r="M171" s="118" t="s">
        <v>937</v>
      </c>
    </row>
    <row r="172" spans="1:13" ht="12.75" customHeight="1" x14ac:dyDescent="0.15">
      <c r="A172" s="118" t="s">
        <v>303</v>
      </c>
      <c r="B172" s="164" t="s">
        <v>378</v>
      </c>
      <c r="C172" s="164" t="s">
        <v>379</v>
      </c>
      <c r="D172" s="118">
        <v>2</v>
      </c>
      <c r="E172" s="118" t="s">
        <v>935</v>
      </c>
      <c r="F172" s="152">
        <v>40699</v>
      </c>
      <c r="G172" s="152">
        <v>40708</v>
      </c>
      <c r="H172" s="118">
        <v>9</v>
      </c>
      <c r="I172" s="118" t="s">
        <v>936</v>
      </c>
      <c r="J172" s="118" t="s">
        <v>30</v>
      </c>
      <c r="K172" s="118" t="s">
        <v>937</v>
      </c>
      <c r="L172" s="118"/>
      <c r="M172" s="118" t="s">
        <v>937</v>
      </c>
    </row>
    <row r="173" spans="1:13" ht="12.75" customHeight="1" x14ac:dyDescent="0.15">
      <c r="A173" s="162" t="s">
        <v>303</v>
      </c>
      <c r="B173" s="164" t="s">
        <v>947</v>
      </c>
      <c r="C173" s="164" t="s">
        <v>948</v>
      </c>
      <c r="D173" s="162">
        <v>2</v>
      </c>
      <c r="E173" s="162" t="s">
        <v>935</v>
      </c>
      <c r="F173" s="169">
        <v>40555</v>
      </c>
      <c r="G173" s="169">
        <v>40563</v>
      </c>
      <c r="H173" s="162">
        <v>8</v>
      </c>
      <c r="I173" s="162" t="s">
        <v>936</v>
      </c>
      <c r="J173" s="162" t="s">
        <v>30</v>
      </c>
      <c r="K173" s="162" t="s">
        <v>937</v>
      </c>
      <c r="L173" s="118"/>
      <c r="M173" s="118" t="s">
        <v>937</v>
      </c>
    </row>
    <row r="174" spans="1:13" ht="12.75" customHeight="1" x14ac:dyDescent="0.15">
      <c r="A174" s="118" t="s">
        <v>303</v>
      </c>
      <c r="B174" s="164" t="s">
        <v>380</v>
      </c>
      <c r="C174" s="164" t="s">
        <v>381</v>
      </c>
      <c r="D174" s="118"/>
      <c r="E174" s="118" t="s">
        <v>935</v>
      </c>
      <c r="F174" s="152">
        <v>40555</v>
      </c>
      <c r="G174" s="152">
        <v>40563</v>
      </c>
      <c r="H174" s="118">
        <v>8</v>
      </c>
      <c r="I174" s="118" t="s">
        <v>936</v>
      </c>
      <c r="J174" s="118" t="s">
        <v>30</v>
      </c>
      <c r="K174" s="118" t="s">
        <v>937</v>
      </c>
      <c r="L174" s="118"/>
      <c r="M174" s="118" t="s">
        <v>937</v>
      </c>
    </row>
    <row r="175" spans="1:13" ht="12.75" customHeight="1" x14ac:dyDescent="0.15">
      <c r="A175" s="118" t="s">
        <v>303</v>
      </c>
      <c r="B175" s="164" t="s">
        <v>382</v>
      </c>
      <c r="C175" s="164" t="s">
        <v>383</v>
      </c>
      <c r="D175" s="118"/>
      <c r="E175" s="118" t="s">
        <v>935</v>
      </c>
      <c r="F175" s="152">
        <v>40555</v>
      </c>
      <c r="G175" s="152">
        <v>40563</v>
      </c>
      <c r="H175" s="118">
        <v>8</v>
      </c>
      <c r="I175" s="118" t="s">
        <v>936</v>
      </c>
      <c r="J175" s="118" t="s">
        <v>30</v>
      </c>
      <c r="K175" s="118" t="s">
        <v>937</v>
      </c>
      <c r="L175" s="118"/>
      <c r="M175" s="118" t="s">
        <v>937</v>
      </c>
    </row>
    <row r="176" spans="1:13" ht="12.75" customHeight="1" x14ac:dyDescent="0.15">
      <c r="A176" s="118" t="s">
        <v>303</v>
      </c>
      <c r="B176" s="164" t="s">
        <v>384</v>
      </c>
      <c r="C176" s="164" t="s">
        <v>385</v>
      </c>
      <c r="D176" s="118">
        <v>2</v>
      </c>
      <c r="E176" s="118" t="s">
        <v>935</v>
      </c>
      <c r="F176" s="152">
        <v>40699</v>
      </c>
      <c r="G176" s="152">
        <v>40708</v>
      </c>
      <c r="H176" s="118">
        <v>9</v>
      </c>
      <c r="I176" s="118" t="s">
        <v>936</v>
      </c>
      <c r="J176" s="118" t="s">
        <v>30</v>
      </c>
      <c r="K176" s="118" t="s">
        <v>937</v>
      </c>
      <c r="L176" s="118"/>
      <c r="M176" s="118" t="s">
        <v>937</v>
      </c>
    </row>
    <row r="177" spans="1:13" ht="12.75" customHeight="1" x14ac:dyDescent="0.15">
      <c r="A177" s="118" t="s">
        <v>303</v>
      </c>
      <c r="B177" s="164" t="s">
        <v>384</v>
      </c>
      <c r="C177" s="164" t="s">
        <v>385</v>
      </c>
      <c r="D177" s="118">
        <v>2</v>
      </c>
      <c r="E177" s="118" t="s">
        <v>935</v>
      </c>
      <c r="F177" s="152">
        <v>40555</v>
      </c>
      <c r="G177" s="152">
        <v>40563</v>
      </c>
      <c r="H177" s="118">
        <v>8</v>
      </c>
      <c r="I177" s="118" t="s">
        <v>936</v>
      </c>
      <c r="J177" s="118" t="s">
        <v>30</v>
      </c>
      <c r="K177" s="118" t="s">
        <v>937</v>
      </c>
      <c r="L177" s="118"/>
      <c r="M177" s="118" t="s">
        <v>937</v>
      </c>
    </row>
    <row r="178" spans="1:13" ht="12.75" customHeight="1" x14ac:dyDescent="0.15">
      <c r="A178" s="118" t="s">
        <v>303</v>
      </c>
      <c r="B178" s="164" t="s">
        <v>384</v>
      </c>
      <c r="C178" s="164" t="s">
        <v>385</v>
      </c>
      <c r="D178" s="118">
        <v>2</v>
      </c>
      <c r="E178" s="118" t="s">
        <v>935</v>
      </c>
      <c r="F178" s="152">
        <v>40672</v>
      </c>
      <c r="G178" s="152">
        <v>40677</v>
      </c>
      <c r="H178" s="118">
        <v>5</v>
      </c>
      <c r="I178" s="118" t="s">
        <v>936</v>
      </c>
      <c r="J178" s="118" t="s">
        <v>30</v>
      </c>
      <c r="K178" s="118" t="s">
        <v>937</v>
      </c>
      <c r="L178" s="118"/>
      <c r="M178" s="118" t="s">
        <v>937</v>
      </c>
    </row>
    <row r="179" spans="1:13" ht="12.75" customHeight="1" x14ac:dyDescent="0.15">
      <c r="A179" s="118" t="s">
        <v>303</v>
      </c>
      <c r="B179" s="164" t="s">
        <v>388</v>
      </c>
      <c r="C179" s="164" t="s">
        <v>389</v>
      </c>
      <c r="D179" s="118">
        <v>2</v>
      </c>
      <c r="E179" s="118" t="s">
        <v>935</v>
      </c>
      <c r="F179" s="152">
        <v>40555</v>
      </c>
      <c r="G179" s="152">
        <v>40563</v>
      </c>
      <c r="H179" s="118">
        <v>8</v>
      </c>
      <c r="I179" s="118" t="s">
        <v>936</v>
      </c>
      <c r="J179" s="118" t="s">
        <v>30</v>
      </c>
      <c r="K179" s="118" t="s">
        <v>937</v>
      </c>
      <c r="L179" s="118"/>
      <c r="M179" s="118" t="s">
        <v>937</v>
      </c>
    </row>
    <row r="180" spans="1:13" ht="12.75" customHeight="1" x14ac:dyDescent="0.15">
      <c r="A180" s="118" t="s">
        <v>303</v>
      </c>
      <c r="B180" s="164" t="s">
        <v>388</v>
      </c>
      <c r="C180" s="164" t="s">
        <v>389</v>
      </c>
      <c r="D180" s="118">
        <v>2</v>
      </c>
      <c r="E180" s="118" t="s">
        <v>935</v>
      </c>
      <c r="F180" s="152">
        <v>40672</v>
      </c>
      <c r="G180" s="152">
        <v>40677</v>
      </c>
      <c r="H180" s="118">
        <v>5</v>
      </c>
      <c r="I180" s="118" t="s">
        <v>936</v>
      </c>
      <c r="J180" s="118" t="s">
        <v>30</v>
      </c>
      <c r="K180" s="118" t="s">
        <v>937</v>
      </c>
      <c r="L180" s="118"/>
      <c r="M180" s="118" t="s">
        <v>937</v>
      </c>
    </row>
    <row r="181" spans="1:13" ht="12.75" customHeight="1" x14ac:dyDescent="0.15">
      <c r="A181" s="118" t="s">
        <v>303</v>
      </c>
      <c r="B181" s="164" t="s">
        <v>388</v>
      </c>
      <c r="C181" s="164" t="s">
        <v>389</v>
      </c>
      <c r="D181" s="118">
        <v>2</v>
      </c>
      <c r="E181" s="118" t="s">
        <v>935</v>
      </c>
      <c r="F181" s="152">
        <v>40699</v>
      </c>
      <c r="G181" s="152">
        <v>40708</v>
      </c>
      <c r="H181" s="118">
        <v>9</v>
      </c>
      <c r="I181" s="118" t="s">
        <v>936</v>
      </c>
      <c r="J181" s="118" t="s">
        <v>30</v>
      </c>
      <c r="K181" s="118" t="s">
        <v>937</v>
      </c>
      <c r="L181" s="118"/>
      <c r="M181" s="118" t="s">
        <v>937</v>
      </c>
    </row>
    <row r="182" spans="1:13" ht="12.75" customHeight="1" x14ac:dyDescent="0.15">
      <c r="A182" s="118" t="s">
        <v>303</v>
      </c>
      <c r="B182" s="164" t="s">
        <v>386</v>
      </c>
      <c r="C182" s="164" t="s">
        <v>387</v>
      </c>
      <c r="D182" s="118"/>
      <c r="E182" s="118" t="s">
        <v>935</v>
      </c>
      <c r="F182" s="152">
        <v>40555</v>
      </c>
      <c r="G182" s="152">
        <v>40563</v>
      </c>
      <c r="H182" s="118">
        <v>8</v>
      </c>
      <c r="I182" s="118" t="s">
        <v>936</v>
      </c>
      <c r="J182" s="118" t="s">
        <v>30</v>
      </c>
      <c r="K182" s="118" t="s">
        <v>937</v>
      </c>
      <c r="L182" s="118"/>
      <c r="M182" s="118" t="s">
        <v>937</v>
      </c>
    </row>
    <row r="183" spans="1:13" ht="12.75" customHeight="1" x14ac:dyDescent="0.15">
      <c r="A183" s="118" t="s">
        <v>303</v>
      </c>
      <c r="B183" s="164" t="s">
        <v>386</v>
      </c>
      <c r="C183" s="164" t="s">
        <v>387</v>
      </c>
      <c r="D183" s="118"/>
      <c r="E183" s="118" t="s">
        <v>935</v>
      </c>
      <c r="F183" s="152">
        <v>40672</v>
      </c>
      <c r="G183" s="152">
        <v>40677</v>
      </c>
      <c r="H183" s="118">
        <v>5</v>
      </c>
      <c r="I183" s="118" t="s">
        <v>936</v>
      </c>
      <c r="J183" s="118" t="s">
        <v>30</v>
      </c>
      <c r="K183" s="118" t="s">
        <v>937</v>
      </c>
      <c r="L183" s="118"/>
      <c r="M183" s="118" t="s">
        <v>937</v>
      </c>
    </row>
    <row r="184" spans="1:13" ht="12.75" customHeight="1" x14ac:dyDescent="0.15">
      <c r="A184" s="118" t="s">
        <v>303</v>
      </c>
      <c r="B184" s="164" t="s">
        <v>386</v>
      </c>
      <c r="C184" s="164" t="s">
        <v>387</v>
      </c>
      <c r="D184" s="118"/>
      <c r="E184" s="118" t="s">
        <v>935</v>
      </c>
      <c r="F184" s="152">
        <v>40699</v>
      </c>
      <c r="G184" s="152">
        <v>40708</v>
      </c>
      <c r="H184" s="118">
        <v>9</v>
      </c>
      <c r="I184" s="118" t="s">
        <v>936</v>
      </c>
      <c r="J184" s="118" t="s">
        <v>30</v>
      </c>
      <c r="K184" s="118" t="s">
        <v>937</v>
      </c>
      <c r="L184" s="118"/>
      <c r="M184" s="118" t="s">
        <v>937</v>
      </c>
    </row>
    <row r="185" spans="1:13" ht="12.75" customHeight="1" x14ac:dyDescent="0.15">
      <c r="A185" s="118" t="s">
        <v>303</v>
      </c>
      <c r="B185" s="164" t="s">
        <v>390</v>
      </c>
      <c r="C185" s="164" t="s">
        <v>391</v>
      </c>
      <c r="D185" s="118">
        <v>2</v>
      </c>
      <c r="E185" s="118" t="s">
        <v>935</v>
      </c>
      <c r="F185" s="152">
        <v>40555</v>
      </c>
      <c r="G185" s="152">
        <v>40563</v>
      </c>
      <c r="H185" s="118">
        <v>8</v>
      </c>
      <c r="I185" s="118" t="s">
        <v>936</v>
      </c>
      <c r="J185" s="118" t="s">
        <v>30</v>
      </c>
      <c r="K185" s="118" t="s">
        <v>937</v>
      </c>
      <c r="L185" s="118"/>
      <c r="M185" s="118" t="s">
        <v>937</v>
      </c>
    </row>
    <row r="186" spans="1:13" ht="12.75" customHeight="1" x14ac:dyDescent="0.15">
      <c r="A186" s="118" t="s">
        <v>303</v>
      </c>
      <c r="B186" s="164" t="s">
        <v>392</v>
      </c>
      <c r="C186" s="164" t="s">
        <v>393</v>
      </c>
      <c r="D186" s="118"/>
      <c r="E186" s="118" t="s">
        <v>935</v>
      </c>
      <c r="F186" s="152">
        <v>40555</v>
      </c>
      <c r="G186" s="152">
        <v>40563</v>
      </c>
      <c r="H186" s="118">
        <v>8</v>
      </c>
      <c r="I186" s="118" t="s">
        <v>936</v>
      </c>
      <c r="J186" s="118" t="s">
        <v>30</v>
      </c>
      <c r="K186" s="118" t="s">
        <v>937</v>
      </c>
      <c r="L186" s="118"/>
      <c r="M186" s="118" t="s">
        <v>937</v>
      </c>
    </row>
    <row r="187" spans="1:13" ht="12.75" customHeight="1" x14ac:dyDescent="0.15">
      <c r="A187" s="118" t="s">
        <v>303</v>
      </c>
      <c r="B187" s="164" t="s">
        <v>392</v>
      </c>
      <c r="C187" s="164" t="s">
        <v>393</v>
      </c>
      <c r="D187" s="118"/>
      <c r="E187" s="118" t="s">
        <v>935</v>
      </c>
      <c r="F187" s="152">
        <v>40563</v>
      </c>
      <c r="G187" s="152">
        <v>40566</v>
      </c>
      <c r="H187" s="118">
        <v>3</v>
      </c>
      <c r="I187" s="118" t="s">
        <v>936</v>
      </c>
      <c r="J187" s="118" t="s">
        <v>30</v>
      </c>
      <c r="K187" s="118" t="s">
        <v>937</v>
      </c>
      <c r="L187" s="118"/>
      <c r="M187" s="118" t="s">
        <v>937</v>
      </c>
    </row>
    <row r="188" spans="1:13" ht="12.75" customHeight="1" x14ac:dyDescent="0.15">
      <c r="A188" s="118" t="s">
        <v>303</v>
      </c>
      <c r="B188" s="164" t="s">
        <v>392</v>
      </c>
      <c r="C188" s="164" t="s">
        <v>393</v>
      </c>
      <c r="D188" s="118"/>
      <c r="E188" s="118" t="s">
        <v>935</v>
      </c>
      <c r="F188" s="152">
        <v>40672</v>
      </c>
      <c r="G188" s="152">
        <v>40677</v>
      </c>
      <c r="H188" s="118">
        <v>5</v>
      </c>
      <c r="I188" s="118" t="s">
        <v>936</v>
      </c>
      <c r="J188" s="118" t="s">
        <v>30</v>
      </c>
      <c r="K188" s="118" t="s">
        <v>937</v>
      </c>
      <c r="L188" s="118"/>
      <c r="M188" s="118" t="s">
        <v>937</v>
      </c>
    </row>
    <row r="189" spans="1:13" ht="12.75" customHeight="1" x14ac:dyDescent="0.15">
      <c r="A189" s="118" t="s">
        <v>303</v>
      </c>
      <c r="B189" s="164" t="s">
        <v>392</v>
      </c>
      <c r="C189" s="164" t="s">
        <v>393</v>
      </c>
      <c r="D189" s="118"/>
      <c r="E189" s="118" t="s">
        <v>935</v>
      </c>
      <c r="F189" s="152">
        <v>40699</v>
      </c>
      <c r="G189" s="152">
        <v>40708</v>
      </c>
      <c r="H189" s="118">
        <v>9</v>
      </c>
      <c r="I189" s="118" t="s">
        <v>936</v>
      </c>
      <c r="J189" s="118" t="s">
        <v>30</v>
      </c>
      <c r="K189" s="118" t="s">
        <v>937</v>
      </c>
      <c r="L189" s="118"/>
      <c r="M189" s="118" t="s">
        <v>937</v>
      </c>
    </row>
    <row r="190" spans="1:13" ht="12.75" customHeight="1" x14ac:dyDescent="0.15">
      <c r="A190" s="118" t="s">
        <v>303</v>
      </c>
      <c r="B190" s="164" t="s">
        <v>394</v>
      </c>
      <c r="C190" s="164" t="s">
        <v>395</v>
      </c>
      <c r="D190" s="118"/>
      <c r="E190" s="118" t="s">
        <v>935</v>
      </c>
      <c r="F190" s="152">
        <v>40555</v>
      </c>
      <c r="G190" s="152">
        <v>40563</v>
      </c>
      <c r="H190" s="118">
        <v>8</v>
      </c>
      <c r="I190" s="118" t="s">
        <v>936</v>
      </c>
      <c r="J190" s="118" t="s">
        <v>30</v>
      </c>
      <c r="K190" s="118" t="s">
        <v>937</v>
      </c>
      <c r="L190" s="118"/>
      <c r="M190" s="118" t="s">
        <v>937</v>
      </c>
    </row>
    <row r="191" spans="1:13" ht="12.75" customHeight="1" x14ac:dyDescent="0.15">
      <c r="A191" s="118" t="s">
        <v>303</v>
      </c>
      <c r="B191" s="164" t="s">
        <v>396</v>
      </c>
      <c r="C191" s="164" t="s">
        <v>397</v>
      </c>
      <c r="D191" s="118">
        <v>2</v>
      </c>
      <c r="E191" s="118" t="s">
        <v>935</v>
      </c>
      <c r="F191" s="152">
        <v>40555</v>
      </c>
      <c r="G191" s="152">
        <v>40563</v>
      </c>
      <c r="H191" s="118">
        <v>8</v>
      </c>
      <c r="I191" s="118" t="s">
        <v>936</v>
      </c>
      <c r="J191" s="118" t="s">
        <v>30</v>
      </c>
      <c r="K191" s="118" t="s">
        <v>937</v>
      </c>
      <c r="L191" s="118"/>
      <c r="M191" s="118" t="s">
        <v>937</v>
      </c>
    </row>
    <row r="192" spans="1:13" ht="12.75" customHeight="1" x14ac:dyDescent="0.15">
      <c r="A192" s="118" t="s">
        <v>303</v>
      </c>
      <c r="B192" s="164" t="s">
        <v>396</v>
      </c>
      <c r="C192" s="164" t="s">
        <v>397</v>
      </c>
      <c r="D192" s="118">
        <v>2</v>
      </c>
      <c r="E192" s="118" t="s">
        <v>935</v>
      </c>
      <c r="F192" s="152">
        <v>40563</v>
      </c>
      <c r="G192" s="152">
        <v>40566</v>
      </c>
      <c r="H192" s="118">
        <v>3</v>
      </c>
      <c r="I192" s="118" t="s">
        <v>936</v>
      </c>
      <c r="J192" s="118" t="s">
        <v>30</v>
      </c>
      <c r="K192" s="118" t="s">
        <v>937</v>
      </c>
      <c r="L192" s="118"/>
      <c r="M192" s="118" t="s">
        <v>937</v>
      </c>
    </row>
    <row r="193" spans="1:13" ht="12.75" customHeight="1" x14ac:dyDescent="0.15">
      <c r="A193" s="118" t="s">
        <v>303</v>
      </c>
      <c r="B193" s="164" t="s">
        <v>396</v>
      </c>
      <c r="C193" s="164" t="s">
        <v>397</v>
      </c>
      <c r="D193" s="118">
        <v>2</v>
      </c>
      <c r="E193" s="118" t="s">
        <v>935</v>
      </c>
      <c r="F193" s="152">
        <v>40699</v>
      </c>
      <c r="G193" s="152">
        <v>40708</v>
      </c>
      <c r="H193" s="118">
        <v>9</v>
      </c>
      <c r="I193" s="118" t="s">
        <v>936</v>
      </c>
      <c r="J193" s="118" t="s">
        <v>30</v>
      </c>
      <c r="K193" s="118" t="s">
        <v>937</v>
      </c>
      <c r="L193" s="118"/>
      <c r="M193" s="118" t="s">
        <v>937</v>
      </c>
    </row>
    <row r="194" spans="1:13" ht="12.75" customHeight="1" x14ac:dyDescent="0.15">
      <c r="A194" s="118" t="s">
        <v>303</v>
      </c>
      <c r="B194" s="164" t="s">
        <v>398</v>
      </c>
      <c r="C194" s="164" t="s">
        <v>399</v>
      </c>
      <c r="D194" s="118">
        <v>2</v>
      </c>
      <c r="E194" s="118" t="s">
        <v>935</v>
      </c>
      <c r="F194" s="152">
        <v>40555</v>
      </c>
      <c r="G194" s="152">
        <v>40563</v>
      </c>
      <c r="H194" s="118">
        <v>8</v>
      </c>
      <c r="I194" s="118" t="s">
        <v>936</v>
      </c>
      <c r="J194" s="118" t="s">
        <v>30</v>
      </c>
      <c r="K194" s="118" t="s">
        <v>937</v>
      </c>
      <c r="L194" s="118"/>
      <c r="M194" s="118" t="s">
        <v>937</v>
      </c>
    </row>
    <row r="195" spans="1:13" ht="12.75" customHeight="1" x14ac:dyDescent="0.15">
      <c r="A195" s="118" t="s">
        <v>303</v>
      </c>
      <c r="B195" s="164" t="s">
        <v>398</v>
      </c>
      <c r="C195" s="164" t="s">
        <v>399</v>
      </c>
      <c r="D195" s="118">
        <v>2</v>
      </c>
      <c r="E195" s="118" t="s">
        <v>935</v>
      </c>
      <c r="F195" s="152">
        <v>40563</v>
      </c>
      <c r="G195" s="152">
        <v>40566</v>
      </c>
      <c r="H195" s="118">
        <v>3</v>
      </c>
      <c r="I195" s="118" t="s">
        <v>936</v>
      </c>
      <c r="J195" s="118" t="s">
        <v>30</v>
      </c>
      <c r="K195" s="118" t="s">
        <v>937</v>
      </c>
      <c r="L195" s="118"/>
      <c r="M195" s="118" t="s">
        <v>937</v>
      </c>
    </row>
    <row r="196" spans="1:13" ht="12.75" customHeight="1" x14ac:dyDescent="0.15">
      <c r="A196" s="118" t="s">
        <v>303</v>
      </c>
      <c r="B196" s="164" t="s">
        <v>398</v>
      </c>
      <c r="C196" s="164" t="s">
        <v>399</v>
      </c>
      <c r="D196" s="118">
        <v>2</v>
      </c>
      <c r="E196" s="118" t="s">
        <v>935</v>
      </c>
      <c r="F196" s="152">
        <v>40672</v>
      </c>
      <c r="G196" s="152">
        <v>40677</v>
      </c>
      <c r="H196" s="118">
        <v>5</v>
      </c>
      <c r="I196" s="118" t="s">
        <v>936</v>
      </c>
      <c r="J196" s="118" t="s">
        <v>30</v>
      </c>
      <c r="K196" s="118" t="s">
        <v>937</v>
      </c>
      <c r="L196" s="118"/>
      <c r="M196" s="118" t="s">
        <v>937</v>
      </c>
    </row>
    <row r="197" spans="1:13" ht="12.75" customHeight="1" x14ac:dyDescent="0.15">
      <c r="A197" s="118" t="s">
        <v>303</v>
      </c>
      <c r="B197" s="164" t="s">
        <v>398</v>
      </c>
      <c r="C197" s="164" t="s">
        <v>399</v>
      </c>
      <c r="D197" s="118">
        <v>2</v>
      </c>
      <c r="E197" s="118" t="s">
        <v>935</v>
      </c>
      <c r="F197" s="152">
        <v>40699</v>
      </c>
      <c r="G197" s="152">
        <v>40708</v>
      </c>
      <c r="H197" s="118">
        <v>9</v>
      </c>
      <c r="I197" s="118" t="s">
        <v>936</v>
      </c>
      <c r="J197" s="118" t="s">
        <v>30</v>
      </c>
      <c r="K197" s="118" t="s">
        <v>937</v>
      </c>
      <c r="L197" s="118"/>
      <c r="M197" s="118" t="s">
        <v>937</v>
      </c>
    </row>
    <row r="198" spans="1:13" ht="12.75" customHeight="1" x14ac:dyDescent="0.15">
      <c r="A198" s="118" t="s">
        <v>303</v>
      </c>
      <c r="B198" s="164" t="s">
        <v>402</v>
      </c>
      <c r="C198" s="164" t="s">
        <v>403</v>
      </c>
      <c r="D198" s="118">
        <v>2</v>
      </c>
      <c r="E198" s="118" t="s">
        <v>935</v>
      </c>
      <c r="F198" s="152">
        <v>40555</v>
      </c>
      <c r="G198" s="152">
        <v>40563</v>
      </c>
      <c r="H198" s="118">
        <v>8</v>
      </c>
      <c r="I198" s="118" t="s">
        <v>936</v>
      </c>
      <c r="J198" s="118" t="s">
        <v>30</v>
      </c>
      <c r="K198" s="118" t="s">
        <v>937</v>
      </c>
      <c r="L198" s="118"/>
      <c r="M198" s="118" t="s">
        <v>937</v>
      </c>
    </row>
    <row r="199" spans="1:13" ht="12.75" customHeight="1" x14ac:dyDescent="0.15">
      <c r="A199" s="118" t="s">
        <v>303</v>
      </c>
      <c r="B199" s="164" t="s">
        <v>402</v>
      </c>
      <c r="C199" s="164" t="s">
        <v>403</v>
      </c>
      <c r="D199" s="118">
        <v>2</v>
      </c>
      <c r="E199" s="118" t="s">
        <v>935</v>
      </c>
      <c r="F199" s="152">
        <v>40563</v>
      </c>
      <c r="G199" s="152">
        <v>40566</v>
      </c>
      <c r="H199" s="118">
        <v>3</v>
      </c>
      <c r="I199" s="118" t="s">
        <v>936</v>
      </c>
      <c r="J199" s="118" t="s">
        <v>30</v>
      </c>
      <c r="K199" s="118" t="s">
        <v>937</v>
      </c>
      <c r="L199" s="118"/>
      <c r="M199" s="118" t="s">
        <v>937</v>
      </c>
    </row>
    <row r="200" spans="1:13" ht="12.75" customHeight="1" x14ac:dyDescent="0.15">
      <c r="A200" s="118" t="s">
        <v>303</v>
      </c>
      <c r="B200" s="164" t="s">
        <v>400</v>
      </c>
      <c r="C200" s="164" t="s">
        <v>401</v>
      </c>
      <c r="D200" s="118"/>
      <c r="E200" s="118" t="s">
        <v>935</v>
      </c>
      <c r="F200" s="152">
        <v>40555</v>
      </c>
      <c r="G200" s="152">
        <v>40563</v>
      </c>
      <c r="H200" s="118">
        <v>8</v>
      </c>
      <c r="I200" s="118" t="s">
        <v>936</v>
      </c>
      <c r="J200" s="118" t="s">
        <v>30</v>
      </c>
      <c r="K200" s="118" t="s">
        <v>937</v>
      </c>
      <c r="L200" s="118"/>
      <c r="M200" s="118" t="s">
        <v>937</v>
      </c>
    </row>
    <row r="201" spans="1:13" ht="12.75" customHeight="1" x14ac:dyDescent="0.15">
      <c r="A201" s="118" t="s">
        <v>303</v>
      </c>
      <c r="B201" s="164" t="s">
        <v>404</v>
      </c>
      <c r="C201" s="164" t="s">
        <v>405</v>
      </c>
      <c r="D201" s="118">
        <v>2</v>
      </c>
      <c r="E201" s="118" t="s">
        <v>935</v>
      </c>
      <c r="F201" s="152">
        <v>40555</v>
      </c>
      <c r="G201" s="152">
        <v>40563</v>
      </c>
      <c r="H201" s="118">
        <v>8</v>
      </c>
      <c r="I201" s="118" t="s">
        <v>936</v>
      </c>
      <c r="J201" s="118" t="s">
        <v>30</v>
      </c>
      <c r="K201" s="118" t="s">
        <v>937</v>
      </c>
      <c r="L201" s="118"/>
      <c r="M201" s="118" t="s">
        <v>937</v>
      </c>
    </row>
    <row r="202" spans="1:13" ht="12.75" customHeight="1" x14ac:dyDescent="0.15">
      <c r="A202" s="118" t="s">
        <v>303</v>
      </c>
      <c r="B202" s="164" t="s">
        <v>404</v>
      </c>
      <c r="C202" s="164" t="s">
        <v>405</v>
      </c>
      <c r="D202" s="118">
        <v>2</v>
      </c>
      <c r="E202" s="118" t="s">
        <v>935</v>
      </c>
      <c r="F202" s="152">
        <v>40672</v>
      </c>
      <c r="G202" s="152">
        <v>40677</v>
      </c>
      <c r="H202" s="118">
        <v>5</v>
      </c>
      <c r="I202" s="118" t="s">
        <v>936</v>
      </c>
      <c r="J202" s="118" t="s">
        <v>30</v>
      </c>
      <c r="K202" s="118" t="s">
        <v>937</v>
      </c>
      <c r="L202" s="118"/>
      <c r="M202" s="118" t="s">
        <v>937</v>
      </c>
    </row>
    <row r="203" spans="1:13" ht="12.75" customHeight="1" x14ac:dyDescent="0.15">
      <c r="A203" s="118" t="s">
        <v>303</v>
      </c>
      <c r="B203" s="164" t="s">
        <v>404</v>
      </c>
      <c r="C203" s="164" t="s">
        <v>405</v>
      </c>
      <c r="D203" s="118">
        <v>2</v>
      </c>
      <c r="E203" s="118" t="s">
        <v>935</v>
      </c>
      <c r="F203" s="152">
        <v>40699</v>
      </c>
      <c r="G203" s="152">
        <v>40708</v>
      </c>
      <c r="H203" s="118">
        <v>9</v>
      </c>
      <c r="I203" s="118" t="s">
        <v>936</v>
      </c>
      <c r="J203" s="118" t="s">
        <v>30</v>
      </c>
      <c r="K203" s="118" t="s">
        <v>937</v>
      </c>
      <c r="L203" s="118"/>
      <c r="M203" s="118" t="s">
        <v>937</v>
      </c>
    </row>
    <row r="204" spans="1:13" ht="12.75" customHeight="1" x14ac:dyDescent="0.15">
      <c r="A204" s="118" t="s">
        <v>303</v>
      </c>
      <c r="B204" s="163" t="s">
        <v>406</v>
      </c>
      <c r="C204" s="163" t="s">
        <v>407</v>
      </c>
      <c r="D204" s="118">
        <v>1</v>
      </c>
      <c r="E204" s="118" t="s">
        <v>935</v>
      </c>
      <c r="F204" s="152">
        <v>40555</v>
      </c>
      <c r="G204" s="152">
        <v>40563</v>
      </c>
      <c r="H204" s="118">
        <v>8</v>
      </c>
      <c r="I204" s="118" t="s">
        <v>936</v>
      </c>
      <c r="J204" s="118" t="s">
        <v>30</v>
      </c>
      <c r="K204" s="118" t="s">
        <v>937</v>
      </c>
      <c r="L204" s="118"/>
      <c r="M204" s="118" t="s">
        <v>937</v>
      </c>
    </row>
    <row r="205" spans="1:13" ht="12.75" customHeight="1" x14ac:dyDescent="0.15">
      <c r="A205" s="118" t="s">
        <v>303</v>
      </c>
      <c r="B205" s="163" t="s">
        <v>406</v>
      </c>
      <c r="C205" s="163" t="s">
        <v>407</v>
      </c>
      <c r="D205" s="118">
        <v>1</v>
      </c>
      <c r="E205" s="118" t="s">
        <v>935</v>
      </c>
      <c r="F205" s="152">
        <v>40672</v>
      </c>
      <c r="G205" s="152">
        <v>40677</v>
      </c>
      <c r="H205" s="118">
        <v>5</v>
      </c>
      <c r="I205" s="118" t="s">
        <v>936</v>
      </c>
      <c r="J205" s="118" t="s">
        <v>30</v>
      </c>
      <c r="K205" s="118" t="s">
        <v>937</v>
      </c>
      <c r="L205" s="118"/>
      <c r="M205" s="118" t="s">
        <v>937</v>
      </c>
    </row>
    <row r="206" spans="1:13" ht="12.75" customHeight="1" x14ac:dyDescent="0.15">
      <c r="A206" s="118" t="s">
        <v>303</v>
      </c>
      <c r="B206" s="163" t="s">
        <v>406</v>
      </c>
      <c r="C206" s="163" t="s">
        <v>407</v>
      </c>
      <c r="D206" s="118">
        <v>1</v>
      </c>
      <c r="E206" s="118" t="s">
        <v>935</v>
      </c>
      <c r="F206" s="152">
        <v>40699</v>
      </c>
      <c r="G206" s="152">
        <v>40708</v>
      </c>
      <c r="H206" s="118">
        <v>9</v>
      </c>
      <c r="I206" s="118" t="s">
        <v>936</v>
      </c>
      <c r="J206" s="118" t="s">
        <v>30</v>
      </c>
      <c r="K206" s="118" t="s">
        <v>937</v>
      </c>
      <c r="L206" s="118"/>
      <c r="M206" s="118" t="s">
        <v>937</v>
      </c>
    </row>
    <row r="207" spans="1:13" ht="12.75" customHeight="1" x14ac:dyDescent="0.15">
      <c r="A207" s="118" t="s">
        <v>303</v>
      </c>
      <c r="B207" s="164" t="s">
        <v>408</v>
      </c>
      <c r="C207" s="164" t="s">
        <v>409</v>
      </c>
      <c r="D207" s="118"/>
      <c r="E207" s="118" t="s">
        <v>935</v>
      </c>
      <c r="F207" s="152">
        <v>40672</v>
      </c>
      <c r="G207" s="152">
        <v>40677</v>
      </c>
      <c r="H207" s="118">
        <v>5</v>
      </c>
      <c r="I207" s="118" t="s">
        <v>936</v>
      </c>
      <c r="J207" s="118" t="s">
        <v>30</v>
      </c>
      <c r="K207" s="118" t="s">
        <v>937</v>
      </c>
      <c r="L207" s="118"/>
      <c r="M207" s="118" t="s">
        <v>937</v>
      </c>
    </row>
    <row r="208" spans="1:13" ht="12.75" customHeight="1" x14ac:dyDescent="0.15">
      <c r="A208" s="118" t="s">
        <v>303</v>
      </c>
      <c r="B208" s="164" t="s">
        <v>408</v>
      </c>
      <c r="C208" s="164" t="s">
        <v>409</v>
      </c>
      <c r="D208" s="118"/>
      <c r="E208" s="118" t="s">
        <v>935</v>
      </c>
      <c r="F208" s="152">
        <v>40699</v>
      </c>
      <c r="G208" s="152">
        <v>40708</v>
      </c>
      <c r="H208" s="118">
        <v>9</v>
      </c>
      <c r="I208" s="118" t="s">
        <v>936</v>
      </c>
      <c r="J208" s="118" t="s">
        <v>30</v>
      </c>
      <c r="K208" s="118" t="s">
        <v>937</v>
      </c>
      <c r="L208" s="118"/>
      <c r="M208" s="118" t="s">
        <v>937</v>
      </c>
    </row>
    <row r="209" spans="1:13" ht="12.75" customHeight="1" x14ac:dyDescent="0.15">
      <c r="A209" s="118" t="s">
        <v>303</v>
      </c>
      <c r="B209" s="164" t="s">
        <v>408</v>
      </c>
      <c r="C209" s="164" t="s">
        <v>409</v>
      </c>
      <c r="D209" s="118"/>
      <c r="E209" s="118" t="s">
        <v>935</v>
      </c>
      <c r="F209" s="152">
        <v>40555</v>
      </c>
      <c r="G209" s="152">
        <v>40563</v>
      </c>
      <c r="H209" s="118">
        <v>8</v>
      </c>
      <c r="I209" s="118" t="s">
        <v>936</v>
      </c>
      <c r="J209" s="118" t="s">
        <v>30</v>
      </c>
      <c r="K209" s="118" t="s">
        <v>937</v>
      </c>
      <c r="L209" s="118"/>
      <c r="M209" s="118" t="s">
        <v>937</v>
      </c>
    </row>
    <row r="210" spans="1:13" ht="12.75" customHeight="1" x14ac:dyDescent="0.15">
      <c r="A210" s="118" t="s">
        <v>303</v>
      </c>
      <c r="B210" s="163" t="s">
        <v>410</v>
      </c>
      <c r="C210" s="163" t="s">
        <v>411</v>
      </c>
      <c r="D210" s="118">
        <v>1</v>
      </c>
      <c r="E210" s="118" t="s">
        <v>935</v>
      </c>
      <c r="F210" s="152">
        <v>40555</v>
      </c>
      <c r="G210" s="152">
        <v>40563</v>
      </c>
      <c r="H210" s="118">
        <v>8</v>
      </c>
      <c r="I210" s="118" t="s">
        <v>936</v>
      </c>
      <c r="J210" s="118" t="s">
        <v>30</v>
      </c>
      <c r="K210" s="118" t="s">
        <v>937</v>
      </c>
      <c r="L210" s="118"/>
      <c r="M210" s="118" t="s">
        <v>937</v>
      </c>
    </row>
    <row r="211" spans="1:13" ht="12.75" customHeight="1" x14ac:dyDescent="0.15">
      <c r="A211" s="118" t="s">
        <v>303</v>
      </c>
      <c r="B211" s="164" t="s">
        <v>412</v>
      </c>
      <c r="C211" s="164" t="s">
        <v>413</v>
      </c>
      <c r="D211" s="118"/>
      <c r="E211" s="118" t="s">
        <v>935</v>
      </c>
      <c r="F211" s="152">
        <v>40555</v>
      </c>
      <c r="G211" s="152">
        <v>40563</v>
      </c>
      <c r="H211" s="118">
        <v>8</v>
      </c>
      <c r="I211" s="118" t="s">
        <v>936</v>
      </c>
      <c r="J211" s="118" t="s">
        <v>30</v>
      </c>
      <c r="K211" s="118" t="s">
        <v>937</v>
      </c>
      <c r="L211" s="118"/>
      <c r="M211" s="118" t="s">
        <v>937</v>
      </c>
    </row>
    <row r="212" spans="1:13" ht="12.75" customHeight="1" x14ac:dyDescent="0.15">
      <c r="A212" s="118" t="s">
        <v>303</v>
      </c>
      <c r="B212" s="164" t="s">
        <v>414</v>
      </c>
      <c r="C212" s="164" t="s">
        <v>415</v>
      </c>
      <c r="D212" s="118"/>
      <c r="E212" s="118" t="s">
        <v>935</v>
      </c>
      <c r="F212" s="152">
        <v>40555</v>
      </c>
      <c r="G212" s="152">
        <v>40563</v>
      </c>
      <c r="H212" s="118">
        <v>8</v>
      </c>
      <c r="I212" s="118" t="s">
        <v>936</v>
      </c>
      <c r="J212" s="118" t="s">
        <v>30</v>
      </c>
      <c r="K212" s="118" t="s">
        <v>937</v>
      </c>
      <c r="L212" s="118"/>
      <c r="M212" s="118" t="s">
        <v>937</v>
      </c>
    </row>
    <row r="213" spans="1:13" ht="12.75" customHeight="1" x14ac:dyDescent="0.15">
      <c r="A213" s="118" t="s">
        <v>303</v>
      </c>
      <c r="B213" s="164" t="s">
        <v>414</v>
      </c>
      <c r="C213" s="164" t="s">
        <v>415</v>
      </c>
      <c r="D213" s="118"/>
      <c r="E213" s="118" t="s">
        <v>935</v>
      </c>
      <c r="F213" s="152">
        <v>40563</v>
      </c>
      <c r="G213" s="152">
        <v>40566</v>
      </c>
      <c r="H213" s="118">
        <v>3</v>
      </c>
      <c r="I213" s="118" t="s">
        <v>936</v>
      </c>
      <c r="J213" s="118" t="s">
        <v>30</v>
      </c>
      <c r="K213" s="118" t="s">
        <v>937</v>
      </c>
      <c r="L213" s="118"/>
      <c r="M213" s="118" t="s">
        <v>937</v>
      </c>
    </row>
    <row r="214" spans="1:13" ht="12.75" customHeight="1" x14ac:dyDescent="0.15">
      <c r="A214" s="118" t="s">
        <v>303</v>
      </c>
      <c r="B214" s="164" t="s">
        <v>414</v>
      </c>
      <c r="C214" s="164" t="s">
        <v>415</v>
      </c>
      <c r="D214" s="118"/>
      <c r="E214" s="118" t="s">
        <v>935</v>
      </c>
      <c r="F214" s="152">
        <v>40672</v>
      </c>
      <c r="G214" s="152">
        <v>40677</v>
      </c>
      <c r="H214" s="118">
        <v>5</v>
      </c>
      <c r="I214" s="118" t="s">
        <v>936</v>
      </c>
      <c r="J214" s="118" t="s">
        <v>30</v>
      </c>
      <c r="K214" s="118" t="s">
        <v>937</v>
      </c>
      <c r="L214" s="118"/>
      <c r="M214" s="118" t="s">
        <v>937</v>
      </c>
    </row>
    <row r="215" spans="1:13" ht="12.75" customHeight="1" x14ac:dyDescent="0.15">
      <c r="A215" s="118" t="s">
        <v>303</v>
      </c>
      <c r="B215" s="164" t="s">
        <v>414</v>
      </c>
      <c r="C215" s="164" t="s">
        <v>415</v>
      </c>
      <c r="D215" s="118"/>
      <c r="E215" s="118" t="s">
        <v>935</v>
      </c>
      <c r="F215" s="152">
        <v>40699</v>
      </c>
      <c r="G215" s="152">
        <v>40708</v>
      </c>
      <c r="H215" s="118">
        <v>9</v>
      </c>
      <c r="I215" s="118" t="s">
        <v>936</v>
      </c>
      <c r="J215" s="118" t="s">
        <v>30</v>
      </c>
      <c r="K215" s="118" t="s">
        <v>937</v>
      </c>
      <c r="L215" s="118"/>
      <c r="M215" s="118" t="s">
        <v>937</v>
      </c>
    </row>
    <row r="216" spans="1:13" ht="12.75" customHeight="1" x14ac:dyDescent="0.15">
      <c r="A216" s="118" t="s">
        <v>303</v>
      </c>
      <c r="B216" s="164" t="s">
        <v>416</v>
      </c>
      <c r="C216" s="164" t="s">
        <v>417</v>
      </c>
      <c r="D216" s="118">
        <v>2</v>
      </c>
      <c r="E216" s="118" t="s">
        <v>935</v>
      </c>
      <c r="F216" s="152">
        <v>40555</v>
      </c>
      <c r="G216" s="152">
        <v>40563</v>
      </c>
      <c r="H216" s="118">
        <v>8</v>
      </c>
      <c r="I216" s="118" t="s">
        <v>936</v>
      </c>
      <c r="J216" s="118" t="s">
        <v>30</v>
      </c>
      <c r="K216" s="118" t="s">
        <v>937</v>
      </c>
      <c r="L216" s="118"/>
      <c r="M216" s="118" t="s">
        <v>937</v>
      </c>
    </row>
    <row r="217" spans="1:13" ht="12.75" customHeight="1" x14ac:dyDescent="0.15">
      <c r="A217" s="118" t="s">
        <v>303</v>
      </c>
      <c r="B217" s="164" t="s">
        <v>418</v>
      </c>
      <c r="C217" s="164" t="s">
        <v>419</v>
      </c>
      <c r="D217" s="118">
        <v>2</v>
      </c>
      <c r="E217" s="118" t="s">
        <v>935</v>
      </c>
      <c r="F217" s="152">
        <v>40555</v>
      </c>
      <c r="G217" s="152">
        <v>40563</v>
      </c>
      <c r="H217" s="118">
        <v>8</v>
      </c>
      <c r="I217" s="118" t="s">
        <v>936</v>
      </c>
      <c r="J217" s="118" t="s">
        <v>30</v>
      </c>
      <c r="K217" s="118" t="s">
        <v>937</v>
      </c>
      <c r="L217" s="118"/>
      <c r="M217" s="118" t="s">
        <v>937</v>
      </c>
    </row>
    <row r="218" spans="1:13" ht="12.75" customHeight="1" x14ac:dyDescent="0.15">
      <c r="A218" s="118" t="s">
        <v>303</v>
      </c>
      <c r="B218" s="164" t="s">
        <v>418</v>
      </c>
      <c r="C218" s="164" t="s">
        <v>419</v>
      </c>
      <c r="D218" s="118"/>
      <c r="E218" s="118" t="s">
        <v>935</v>
      </c>
      <c r="F218" s="152">
        <v>40672</v>
      </c>
      <c r="G218" s="152">
        <v>40677</v>
      </c>
      <c r="H218" s="118">
        <v>5</v>
      </c>
      <c r="I218" s="118" t="s">
        <v>936</v>
      </c>
      <c r="J218" s="118" t="s">
        <v>30</v>
      </c>
      <c r="K218" s="118" t="s">
        <v>937</v>
      </c>
      <c r="L218" s="118"/>
      <c r="M218" s="118" t="s">
        <v>937</v>
      </c>
    </row>
    <row r="219" spans="1:13" ht="12.75" customHeight="1" x14ac:dyDescent="0.15">
      <c r="A219" s="118" t="s">
        <v>303</v>
      </c>
      <c r="B219" s="164" t="s">
        <v>418</v>
      </c>
      <c r="C219" s="164" t="s">
        <v>419</v>
      </c>
      <c r="D219" s="118"/>
      <c r="E219" s="118" t="s">
        <v>935</v>
      </c>
      <c r="F219" s="152">
        <v>40699</v>
      </c>
      <c r="G219" s="152">
        <v>40708</v>
      </c>
      <c r="H219" s="118">
        <v>9</v>
      </c>
      <c r="I219" s="118" t="s">
        <v>936</v>
      </c>
      <c r="J219" s="118" t="s">
        <v>30</v>
      </c>
      <c r="K219" s="118" t="s">
        <v>937</v>
      </c>
      <c r="L219" s="118"/>
      <c r="M219" s="118" t="s">
        <v>937</v>
      </c>
    </row>
    <row r="220" spans="1:13" ht="12.75" customHeight="1" x14ac:dyDescent="0.15">
      <c r="A220" s="118" t="s">
        <v>303</v>
      </c>
      <c r="B220" s="164" t="s">
        <v>420</v>
      </c>
      <c r="C220" s="164" t="s">
        <v>421</v>
      </c>
      <c r="D220" s="118">
        <v>2</v>
      </c>
      <c r="E220" s="118" t="s">
        <v>935</v>
      </c>
      <c r="F220" s="152">
        <v>40555</v>
      </c>
      <c r="G220" s="152">
        <v>40563</v>
      </c>
      <c r="H220" s="118">
        <v>8</v>
      </c>
      <c r="I220" s="118" t="s">
        <v>936</v>
      </c>
      <c r="J220" s="118" t="s">
        <v>30</v>
      </c>
      <c r="K220" s="118" t="s">
        <v>937</v>
      </c>
      <c r="L220" s="118"/>
      <c r="M220" s="118" t="s">
        <v>937</v>
      </c>
    </row>
    <row r="221" spans="1:13" ht="12.75" customHeight="1" x14ac:dyDescent="0.15">
      <c r="A221" s="118" t="s">
        <v>303</v>
      </c>
      <c r="B221" s="164" t="s">
        <v>422</v>
      </c>
      <c r="C221" s="164" t="s">
        <v>423</v>
      </c>
      <c r="D221" s="118"/>
      <c r="E221" s="118" t="s">
        <v>935</v>
      </c>
      <c r="F221" s="152">
        <v>40555</v>
      </c>
      <c r="G221" s="152">
        <v>40563</v>
      </c>
      <c r="H221" s="118">
        <v>8</v>
      </c>
      <c r="I221" s="118" t="s">
        <v>936</v>
      </c>
      <c r="J221" s="118" t="s">
        <v>30</v>
      </c>
      <c r="K221" s="118" t="s">
        <v>937</v>
      </c>
      <c r="L221" s="118"/>
      <c r="M221" s="118" t="s">
        <v>937</v>
      </c>
    </row>
    <row r="222" spans="1:13" ht="12.75" customHeight="1" x14ac:dyDescent="0.15">
      <c r="A222" s="118" t="s">
        <v>303</v>
      </c>
      <c r="B222" s="164" t="s">
        <v>422</v>
      </c>
      <c r="C222" s="164" t="s">
        <v>423</v>
      </c>
      <c r="D222" s="118"/>
      <c r="E222" s="118" t="s">
        <v>935</v>
      </c>
      <c r="F222" s="152">
        <v>40672</v>
      </c>
      <c r="G222" s="152">
        <v>40677</v>
      </c>
      <c r="H222" s="118">
        <v>5</v>
      </c>
      <c r="I222" s="118" t="s">
        <v>936</v>
      </c>
      <c r="J222" s="118" t="s">
        <v>30</v>
      </c>
      <c r="K222" s="118" t="s">
        <v>937</v>
      </c>
      <c r="L222" s="118"/>
      <c r="M222" s="118" t="s">
        <v>937</v>
      </c>
    </row>
    <row r="223" spans="1:13" ht="12.75" customHeight="1" x14ac:dyDescent="0.15">
      <c r="A223" s="118" t="s">
        <v>303</v>
      </c>
      <c r="B223" s="164" t="s">
        <v>422</v>
      </c>
      <c r="C223" s="164" t="s">
        <v>423</v>
      </c>
      <c r="D223" s="118"/>
      <c r="E223" s="118" t="s">
        <v>935</v>
      </c>
      <c r="F223" s="152">
        <v>40699</v>
      </c>
      <c r="G223" s="152">
        <v>40708</v>
      </c>
      <c r="H223" s="118">
        <v>9</v>
      </c>
      <c r="I223" s="118" t="s">
        <v>936</v>
      </c>
      <c r="J223" s="118" t="s">
        <v>30</v>
      </c>
      <c r="K223" s="118" t="s">
        <v>937</v>
      </c>
      <c r="L223" s="118"/>
      <c r="M223" s="118" t="s">
        <v>937</v>
      </c>
    </row>
    <row r="224" spans="1:13" ht="12.75" customHeight="1" x14ac:dyDescent="0.15">
      <c r="A224" s="118" t="s">
        <v>303</v>
      </c>
      <c r="B224" s="164" t="s">
        <v>424</v>
      </c>
      <c r="C224" s="164" t="s">
        <v>425</v>
      </c>
      <c r="D224" s="118"/>
      <c r="E224" s="118" t="s">
        <v>935</v>
      </c>
      <c r="F224" s="152">
        <v>40555</v>
      </c>
      <c r="G224" s="152">
        <v>40563</v>
      </c>
      <c r="H224" s="118">
        <v>8</v>
      </c>
      <c r="I224" s="118" t="s">
        <v>936</v>
      </c>
      <c r="J224" s="118" t="s">
        <v>30</v>
      </c>
      <c r="K224" s="118" t="s">
        <v>937</v>
      </c>
      <c r="L224" s="118"/>
      <c r="M224" s="118" t="s">
        <v>937</v>
      </c>
    </row>
    <row r="225" spans="1:13" ht="12.75" customHeight="1" x14ac:dyDescent="0.15">
      <c r="A225" s="118" t="s">
        <v>303</v>
      </c>
      <c r="B225" s="164" t="s">
        <v>424</v>
      </c>
      <c r="C225" s="164" t="s">
        <v>425</v>
      </c>
      <c r="D225" s="118"/>
      <c r="E225" s="118" t="s">
        <v>935</v>
      </c>
      <c r="F225" s="152">
        <v>40563</v>
      </c>
      <c r="G225" s="152">
        <v>40566</v>
      </c>
      <c r="H225" s="118">
        <v>3</v>
      </c>
      <c r="I225" s="118" t="s">
        <v>936</v>
      </c>
      <c r="J225" s="118" t="s">
        <v>30</v>
      </c>
      <c r="K225" s="118" t="s">
        <v>937</v>
      </c>
      <c r="L225" s="118"/>
      <c r="M225" s="118" t="s">
        <v>937</v>
      </c>
    </row>
    <row r="226" spans="1:13" ht="12.75" customHeight="1" x14ac:dyDescent="0.15">
      <c r="A226" s="118" t="s">
        <v>303</v>
      </c>
      <c r="B226" s="164" t="s">
        <v>426</v>
      </c>
      <c r="C226" s="164" t="s">
        <v>427</v>
      </c>
      <c r="D226" s="118">
        <v>2</v>
      </c>
      <c r="E226" s="118" t="s">
        <v>935</v>
      </c>
      <c r="F226" s="152">
        <v>40555</v>
      </c>
      <c r="G226" s="152">
        <v>40563</v>
      </c>
      <c r="H226" s="118">
        <v>8</v>
      </c>
      <c r="I226" s="118" t="s">
        <v>936</v>
      </c>
      <c r="J226" s="118" t="s">
        <v>30</v>
      </c>
      <c r="K226" s="118" t="s">
        <v>937</v>
      </c>
      <c r="L226" s="118"/>
      <c r="M226" s="118" t="s">
        <v>937</v>
      </c>
    </row>
    <row r="227" spans="1:13" ht="12.75" customHeight="1" x14ac:dyDescent="0.15">
      <c r="A227" s="118" t="s">
        <v>303</v>
      </c>
      <c r="B227" s="164" t="s">
        <v>426</v>
      </c>
      <c r="C227" s="164" t="s">
        <v>427</v>
      </c>
      <c r="D227" s="118">
        <v>2</v>
      </c>
      <c r="E227" s="118" t="s">
        <v>935</v>
      </c>
      <c r="F227" s="152">
        <v>40563</v>
      </c>
      <c r="G227" s="152">
        <v>40566</v>
      </c>
      <c r="H227" s="118">
        <v>3</v>
      </c>
      <c r="I227" s="118" t="s">
        <v>936</v>
      </c>
      <c r="J227" s="118" t="s">
        <v>30</v>
      </c>
      <c r="K227" s="118" t="s">
        <v>937</v>
      </c>
      <c r="L227" s="118"/>
      <c r="M227" s="118" t="s">
        <v>937</v>
      </c>
    </row>
    <row r="228" spans="1:13" ht="12.75" customHeight="1" x14ac:dyDescent="0.15">
      <c r="A228" s="118" t="s">
        <v>303</v>
      </c>
      <c r="B228" s="163" t="s">
        <v>430</v>
      </c>
      <c r="C228" s="163" t="s">
        <v>431</v>
      </c>
      <c r="D228" s="118">
        <v>1</v>
      </c>
      <c r="E228" s="118" t="s">
        <v>935</v>
      </c>
      <c r="F228" s="152">
        <v>40555</v>
      </c>
      <c r="G228" s="152">
        <v>40563</v>
      </c>
      <c r="H228" s="118">
        <v>8</v>
      </c>
      <c r="I228" s="118" t="s">
        <v>936</v>
      </c>
      <c r="J228" s="118" t="s">
        <v>30</v>
      </c>
      <c r="K228" s="118" t="s">
        <v>937</v>
      </c>
      <c r="L228" s="118"/>
      <c r="M228" s="118" t="s">
        <v>937</v>
      </c>
    </row>
    <row r="229" spans="1:13" ht="12.75" customHeight="1" x14ac:dyDescent="0.15">
      <c r="A229" s="118" t="s">
        <v>303</v>
      </c>
      <c r="B229" s="163" t="s">
        <v>428</v>
      </c>
      <c r="C229" s="163" t="s">
        <v>429</v>
      </c>
      <c r="D229" s="118">
        <v>1</v>
      </c>
      <c r="E229" s="118" t="s">
        <v>935</v>
      </c>
      <c r="F229" s="152">
        <v>40555</v>
      </c>
      <c r="G229" s="152">
        <v>40563</v>
      </c>
      <c r="H229" s="118">
        <v>8</v>
      </c>
      <c r="I229" s="118" t="s">
        <v>936</v>
      </c>
      <c r="J229" s="118" t="s">
        <v>30</v>
      </c>
      <c r="K229" s="118" t="s">
        <v>937</v>
      </c>
      <c r="L229" s="118"/>
      <c r="M229" s="118" t="s">
        <v>937</v>
      </c>
    </row>
    <row r="230" spans="1:13" ht="12.75" customHeight="1" x14ac:dyDescent="0.15">
      <c r="A230" s="118" t="s">
        <v>303</v>
      </c>
      <c r="B230" s="163" t="s">
        <v>428</v>
      </c>
      <c r="C230" s="163" t="s">
        <v>429</v>
      </c>
      <c r="D230" s="118">
        <v>1</v>
      </c>
      <c r="E230" s="118" t="s">
        <v>935</v>
      </c>
      <c r="F230" s="152">
        <v>40563</v>
      </c>
      <c r="G230" s="152">
        <v>40566</v>
      </c>
      <c r="H230" s="118">
        <v>3</v>
      </c>
      <c r="I230" s="118" t="s">
        <v>936</v>
      </c>
      <c r="J230" s="118" t="s">
        <v>30</v>
      </c>
      <c r="K230" s="118" t="s">
        <v>937</v>
      </c>
      <c r="L230" s="118"/>
      <c r="M230" s="118" t="s">
        <v>937</v>
      </c>
    </row>
    <row r="231" spans="1:13" ht="12.75" customHeight="1" x14ac:dyDescent="0.15">
      <c r="A231" s="118" t="s">
        <v>303</v>
      </c>
      <c r="B231" s="164" t="s">
        <v>432</v>
      </c>
      <c r="C231" s="164" t="s">
        <v>433</v>
      </c>
      <c r="D231" s="118"/>
      <c r="E231" s="118" t="s">
        <v>935</v>
      </c>
      <c r="F231" s="152">
        <v>40555</v>
      </c>
      <c r="G231" s="152">
        <v>40563</v>
      </c>
      <c r="H231" s="118">
        <v>8</v>
      </c>
      <c r="I231" s="118" t="s">
        <v>936</v>
      </c>
      <c r="J231" s="118" t="s">
        <v>30</v>
      </c>
      <c r="K231" s="118" t="s">
        <v>937</v>
      </c>
      <c r="L231" s="118"/>
      <c r="M231" s="118" t="s">
        <v>937</v>
      </c>
    </row>
    <row r="232" spans="1:13" ht="12.75" customHeight="1" x14ac:dyDescent="0.15">
      <c r="A232" s="118" t="s">
        <v>303</v>
      </c>
      <c r="B232" s="164" t="s">
        <v>432</v>
      </c>
      <c r="C232" s="164" t="s">
        <v>433</v>
      </c>
      <c r="D232" s="118"/>
      <c r="E232" s="118" t="s">
        <v>935</v>
      </c>
      <c r="F232" s="152">
        <v>40563</v>
      </c>
      <c r="G232" s="152">
        <v>40566</v>
      </c>
      <c r="H232" s="118">
        <v>3</v>
      </c>
      <c r="I232" s="118" t="s">
        <v>936</v>
      </c>
      <c r="J232" s="118" t="s">
        <v>30</v>
      </c>
      <c r="K232" s="118" t="s">
        <v>937</v>
      </c>
      <c r="L232" s="118"/>
      <c r="M232" s="118" t="s">
        <v>937</v>
      </c>
    </row>
    <row r="233" spans="1:13" ht="12.75" customHeight="1" x14ac:dyDescent="0.15">
      <c r="A233" s="118" t="s">
        <v>303</v>
      </c>
      <c r="B233" s="163" t="s">
        <v>434</v>
      </c>
      <c r="C233" s="163" t="s">
        <v>435</v>
      </c>
      <c r="D233" s="118">
        <v>1</v>
      </c>
      <c r="E233" s="118" t="s">
        <v>935</v>
      </c>
      <c r="F233" s="152">
        <v>40563</v>
      </c>
      <c r="G233" s="152">
        <v>40566</v>
      </c>
      <c r="H233" s="118">
        <v>3</v>
      </c>
      <c r="I233" s="118" t="s">
        <v>936</v>
      </c>
      <c r="J233" s="118" t="s">
        <v>30</v>
      </c>
      <c r="K233" s="118" t="s">
        <v>937</v>
      </c>
      <c r="L233" s="118"/>
      <c r="M233" s="118" t="s">
        <v>937</v>
      </c>
    </row>
    <row r="234" spans="1:13" ht="12.75" customHeight="1" x14ac:dyDescent="0.15">
      <c r="A234" s="118" t="s">
        <v>303</v>
      </c>
      <c r="B234" s="163" t="s">
        <v>434</v>
      </c>
      <c r="C234" s="163" t="s">
        <v>435</v>
      </c>
      <c r="D234" s="118">
        <v>1</v>
      </c>
      <c r="E234" s="118" t="s">
        <v>935</v>
      </c>
      <c r="F234" s="152">
        <v>40555</v>
      </c>
      <c r="G234" s="152">
        <v>40563</v>
      </c>
      <c r="H234" s="118">
        <v>8</v>
      </c>
      <c r="I234" s="118" t="s">
        <v>936</v>
      </c>
      <c r="J234" s="118" t="s">
        <v>30</v>
      </c>
      <c r="K234" s="118" t="s">
        <v>937</v>
      </c>
      <c r="L234" s="118"/>
      <c r="M234" s="118" t="s">
        <v>937</v>
      </c>
    </row>
    <row r="235" spans="1:13" ht="12.75" customHeight="1" x14ac:dyDescent="0.15">
      <c r="A235" s="118" t="s">
        <v>303</v>
      </c>
      <c r="B235" s="164" t="s">
        <v>436</v>
      </c>
      <c r="C235" s="164" t="s">
        <v>437</v>
      </c>
      <c r="D235" s="118"/>
      <c r="E235" s="118" t="s">
        <v>935</v>
      </c>
      <c r="F235" s="152">
        <v>40555</v>
      </c>
      <c r="G235" s="152">
        <v>40563</v>
      </c>
      <c r="H235" s="118">
        <v>8</v>
      </c>
      <c r="I235" s="118" t="s">
        <v>936</v>
      </c>
      <c r="J235" s="118" t="s">
        <v>30</v>
      </c>
      <c r="K235" s="118" t="s">
        <v>937</v>
      </c>
      <c r="L235" s="118"/>
      <c r="M235" s="118" t="s">
        <v>937</v>
      </c>
    </row>
    <row r="236" spans="1:13" ht="12.75" customHeight="1" x14ac:dyDescent="0.15">
      <c r="A236" s="118" t="s">
        <v>303</v>
      </c>
      <c r="B236" s="164" t="s">
        <v>436</v>
      </c>
      <c r="C236" s="164" t="s">
        <v>437</v>
      </c>
      <c r="D236" s="118"/>
      <c r="E236" s="118" t="s">
        <v>935</v>
      </c>
      <c r="F236" s="152">
        <v>40672</v>
      </c>
      <c r="G236" s="152">
        <v>40677</v>
      </c>
      <c r="H236" s="118">
        <v>5</v>
      </c>
      <c r="I236" s="118" t="s">
        <v>936</v>
      </c>
      <c r="J236" s="118" t="s">
        <v>30</v>
      </c>
      <c r="K236" s="118" t="s">
        <v>937</v>
      </c>
      <c r="L236" s="118"/>
      <c r="M236" s="118" t="s">
        <v>937</v>
      </c>
    </row>
    <row r="237" spans="1:13" ht="12.75" customHeight="1" x14ac:dyDescent="0.15">
      <c r="A237" s="118" t="s">
        <v>303</v>
      </c>
      <c r="B237" s="164" t="s">
        <v>436</v>
      </c>
      <c r="C237" s="164" t="s">
        <v>437</v>
      </c>
      <c r="D237" s="118"/>
      <c r="E237" s="118" t="s">
        <v>935</v>
      </c>
      <c r="F237" s="152">
        <v>40699</v>
      </c>
      <c r="G237" s="152">
        <v>40708</v>
      </c>
      <c r="H237" s="118">
        <v>9</v>
      </c>
      <c r="I237" s="118" t="s">
        <v>936</v>
      </c>
      <c r="J237" s="118" t="s">
        <v>30</v>
      </c>
      <c r="K237" s="118" t="s">
        <v>937</v>
      </c>
      <c r="L237" s="118"/>
      <c r="M237" s="118" t="s">
        <v>937</v>
      </c>
    </row>
    <row r="238" spans="1:13" ht="12.75" customHeight="1" x14ac:dyDescent="0.15">
      <c r="A238" s="118" t="s">
        <v>303</v>
      </c>
      <c r="B238" s="163" t="s">
        <v>438</v>
      </c>
      <c r="C238" s="163" t="s">
        <v>439</v>
      </c>
      <c r="D238" s="118">
        <v>1</v>
      </c>
      <c r="E238" s="118" t="s">
        <v>935</v>
      </c>
      <c r="F238" s="152">
        <v>40555</v>
      </c>
      <c r="G238" s="152">
        <v>40563</v>
      </c>
      <c r="H238" s="118">
        <v>8</v>
      </c>
      <c r="I238" s="118" t="s">
        <v>936</v>
      </c>
      <c r="J238" s="118" t="s">
        <v>30</v>
      </c>
      <c r="K238" s="118" t="s">
        <v>937</v>
      </c>
      <c r="L238" s="118"/>
      <c r="M238" s="118" t="s">
        <v>937</v>
      </c>
    </row>
    <row r="239" spans="1:13" ht="12.75" customHeight="1" x14ac:dyDescent="0.15">
      <c r="A239" s="118" t="s">
        <v>303</v>
      </c>
      <c r="B239" s="164" t="s">
        <v>440</v>
      </c>
      <c r="C239" s="164" t="s">
        <v>441</v>
      </c>
      <c r="D239" s="118"/>
      <c r="E239" s="118" t="s">
        <v>935</v>
      </c>
      <c r="F239" s="152">
        <v>40555</v>
      </c>
      <c r="G239" s="152">
        <v>40563</v>
      </c>
      <c r="H239" s="118">
        <v>8</v>
      </c>
      <c r="I239" s="118" t="s">
        <v>936</v>
      </c>
      <c r="J239" s="118" t="s">
        <v>30</v>
      </c>
      <c r="K239" s="118" t="s">
        <v>937</v>
      </c>
      <c r="L239" s="118"/>
      <c r="M239" s="118" t="s">
        <v>937</v>
      </c>
    </row>
    <row r="240" spans="1:13" ht="12.75" customHeight="1" x14ac:dyDescent="0.15">
      <c r="A240" s="118" t="s">
        <v>303</v>
      </c>
      <c r="B240" s="164" t="s">
        <v>440</v>
      </c>
      <c r="C240" s="164" t="s">
        <v>441</v>
      </c>
      <c r="D240" s="118"/>
      <c r="E240" s="118" t="s">
        <v>935</v>
      </c>
      <c r="F240" s="152">
        <v>40672</v>
      </c>
      <c r="G240" s="152">
        <v>40677</v>
      </c>
      <c r="H240" s="118">
        <v>5</v>
      </c>
      <c r="I240" s="118" t="s">
        <v>936</v>
      </c>
      <c r="J240" s="118" t="s">
        <v>30</v>
      </c>
      <c r="K240" s="118" t="s">
        <v>937</v>
      </c>
      <c r="L240" s="118"/>
      <c r="M240" s="118" t="s">
        <v>937</v>
      </c>
    </row>
    <row r="241" spans="1:13" ht="12.75" customHeight="1" x14ac:dyDescent="0.15">
      <c r="A241" s="118" t="s">
        <v>303</v>
      </c>
      <c r="B241" s="164" t="s">
        <v>440</v>
      </c>
      <c r="C241" s="164" t="s">
        <v>441</v>
      </c>
      <c r="D241" s="118"/>
      <c r="E241" s="118" t="s">
        <v>935</v>
      </c>
      <c r="F241" s="152">
        <v>40699</v>
      </c>
      <c r="G241" s="152">
        <v>40708</v>
      </c>
      <c r="H241" s="118">
        <v>9</v>
      </c>
      <c r="I241" s="118" t="s">
        <v>936</v>
      </c>
      <c r="J241" s="118" t="s">
        <v>30</v>
      </c>
      <c r="K241" s="118" t="s">
        <v>937</v>
      </c>
      <c r="L241" s="118"/>
      <c r="M241" s="118" t="s">
        <v>937</v>
      </c>
    </row>
    <row r="242" spans="1:13" ht="12.75" customHeight="1" x14ac:dyDescent="0.15">
      <c r="A242" s="118" t="s">
        <v>303</v>
      </c>
      <c r="B242" s="164" t="s">
        <v>442</v>
      </c>
      <c r="C242" s="164" t="s">
        <v>443</v>
      </c>
      <c r="D242" s="118"/>
      <c r="E242" s="118" t="s">
        <v>935</v>
      </c>
      <c r="F242" s="152">
        <v>40555</v>
      </c>
      <c r="G242" s="152">
        <v>40563</v>
      </c>
      <c r="H242" s="118">
        <v>8</v>
      </c>
      <c r="I242" s="118" t="s">
        <v>936</v>
      </c>
      <c r="J242" s="118" t="s">
        <v>30</v>
      </c>
      <c r="K242" s="118" t="s">
        <v>937</v>
      </c>
      <c r="L242" s="118"/>
      <c r="M242" s="118" t="s">
        <v>937</v>
      </c>
    </row>
    <row r="243" spans="1:13" ht="12.75" customHeight="1" x14ac:dyDescent="0.15">
      <c r="A243" s="118" t="s">
        <v>303</v>
      </c>
      <c r="B243" s="164" t="s">
        <v>442</v>
      </c>
      <c r="C243" s="164" t="s">
        <v>443</v>
      </c>
      <c r="D243" s="118"/>
      <c r="E243" s="118" t="s">
        <v>935</v>
      </c>
      <c r="F243" s="152">
        <v>40563</v>
      </c>
      <c r="G243" s="152">
        <v>40566</v>
      </c>
      <c r="H243" s="118">
        <v>3</v>
      </c>
      <c r="I243" s="118" t="s">
        <v>936</v>
      </c>
      <c r="J243" s="118" t="s">
        <v>30</v>
      </c>
      <c r="K243" s="118" t="s">
        <v>937</v>
      </c>
      <c r="L243" s="118"/>
      <c r="M243" s="118" t="s">
        <v>937</v>
      </c>
    </row>
    <row r="244" spans="1:13" ht="12.75" customHeight="1" x14ac:dyDescent="0.15">
      <c r="A244" s="118" t="s">
        <v>303</v>
      </c>
      <c r="B244" s="163" t="s">
        <v>444</v>
      </c>
      <c r="C244" s="163" t="s">
        <v>445</v>
      </c>
      <c r="D244" s="118">
        <v>1</v>
      </c>
      <c r="E244" s="118" t="s">
        <v>935</v>
      </c>
      <c r="F244" s="152">
        <v>40555</v>
      </c>
      <c r="G244" s="152">
        <v>40563</v>
      </c>
      <c r="H244" s="118">
        <v>8</v>
      </c>
      <c r="I244" s="118" t="s">
        <v>936</v>
      </c>
      <c r="J244" s="118" t="s">
        <v>30</v>
      </c>
      <c r="K244" s="118" t="s">
        <v>937</v>
      </c>
      <c r="L244" s="118"/>
      <c r="M244" s="118" t="s">
        <v>937</v>
      </c>
    </row>
    <row r="245" spans="1:13" ht="12.75" customHeight="1" x14ac:dyDescent="0.15">
      <c r="A245" s="118" t="s">
        <v>303</v>
      </c>
      <c r="B245" s="163" t="s">
        <v>444</v>
      </c>
      <c r="C245" s="163" t="s">
        <v>445</v>
      </c>
      <c r="D245" s="118">
        <v>1</v>
      </c>
      <c r="E245" s="118" t="s">
        <v>935</v>
      </c>
      <c r="F245" s="152">
        <v>40672</v>
      </c>
      <c r="G245" s="152">
        <v>40677</v>
      </c>
      <c r="H245" s="118">
        <v>5</v>
      </c>
      <c r="I245" s="118" t="s">
        <v>936</v>
      </c>
      <c r="J245" s="118" t="s">
        <v>30</v>
      </c>
      <c r="K245" s="118" t="s">
        <v>937</v>
      </c>
      <c r="L245" s="118"/>
      <c r="M245" s="118" t="s">
        <v>937</v>
      </c>
    </row>
    <row r="246" spans="1:13" ht="12.75" customHeight="1" x14ac:dyDescent="0.15">
      <c r="A246" s="118" t="s">
        <v>303</v>
      </c>
      <c r="B246" s="163" t="s">
        <v>444</v>
      </c>
      <c r="C246" s="163" t="s">
        <v>445</v>
      </c>
      <c r="D246" s="118">
        <v>1</v>
      </c>
      <c r="E246" s="118" t="s">
        <v>935</v>
      </c>
      <c r="F246" s="152">
        <v>40699</v>
      </c>
      <c r="G246" s="152">
        <v>40708</v>
      </c>
      <c r="H246" s="118">
        <v>9</v>
      </c>
      <c r="I246" s="118" t="s">
        <v>936</v>
      </c>
      <c r="J246" s="118" t="s">
        <v>30</v>
      </c>
      <c r="K246" s="118" t="s">
        <v>937</v>
      </c>
      <c r="L246" s="118"/>
      <c r="M246" s="118" t="s">
        <v>937</v>
      </c>
    </row>
    <row r="247" spans="1:13" ht="12.75" customHeight="1" x14ac:dyDescent="0.15">
      <c r="A247" s="118" t="s">
        <v>303</v>
      </c>
      <c r="B247" s="164" t="s">
        <v>446</v>
      </c>
      <c r="C247" s="164" t="s">
        <v>447</v>
      </c>
      <c r="D247" s="118"/>
      <c r="E247" s="118" t="s">
        <v>935</v>
      </c>
      <c r="F247" s="152">
        <v>40563</v>
      </c>
      <c r="G247" s="152">
        <v>40566</v>
      </c>
      <c r="H247" s="118">
        <v>3</v>
      </c>
      <c r="I247" s="118" t="s">
        <v>936</v>
      </c>
      <c r="J247" s="118" t="s">
        <v>30</v>
      </c>
      <c r="K247" s="118" t="s">
        <v>937</v>
      </c>
      <c r="L247" s="118"/>
      <c r="M247" s="118" t="s">
        <v>937</v>
      </c>
    </row>
    <row r="248" spans="1:13" ht="12.75" customHeight="1" x14ac:dyDescent="0.15">
      <c r="A248" s="118" t="s">
        <v>303</v>
      </c>
      <c r="B248" s="164" t="s">
        <v>446</v>
      </c>
      <c r="C248" s="164" t="s">
        <v>447</v>
      </c>
      <c r="D248" s="118"/>
      <c r="E248" s="118" t="s">
        <v>935</v>
      </c>
      <c r="F248" s="152">
        <v>40555</v>
      </c>
      <c r="G248" s="152">
        <v>40563</v>
      </c>
      <c r="H248" s="118">
        <v>8</v>
      </c>
      <c r="I248" s="118" t="s">
        <v>936</v>
      </c>
      <c r="J248" s="118" t="s">
        <v>30</v>
      </c>
      <c r="K248" s="118" t="s">
        <v>937</v>
      </c>
      <c r="L248" s="118"/>
      <c r="M248" s="118" t="s">
        <v>937</v>
      </c>
    </row>
    <row r="249" spans="1:13" ht="12.75" customHeight="1" x14ac:dyDescent="0.15">
      <c r="A249" s="118" t="s">
        <v>303</v>
      </c>
      <c r="B249" s="164" t="s">
        <v>448</v>
      </c>
      <c r="C249" s="164" t="s">
        <v>449</v>
      </c>
      <c r="D249" s="118"/>
      <c r="E249" s="118" t="s">
        <v>935</v>
      </c>
      <c r="F249" s="152">
        <v>40555</v>
      </c>
      <c r="G249" s="152">
        <v>40563</v>
      </c>
      <c r="H249" s="118">
        <v>8</v>
      </c>
      <c r="I249" s="118" t="s">
        <v>936</v>
      </c>
      <c r="J249" s="118" t="s">
        <v>30</v>
      </c>
      <c r="K249" s="118" t="s">
        <v>937</v>
      </c>
      <c r="L249" s="118"/>
      <c r="M249" s="118" t="s">
        <v>937</v>
      </c>
    </row>
    <row r="250" spans="1:13" ht="12.75" customHeight="1" x14ac:dyDescent="0.15">
      <c r="A250" s="118" t="s">
        <v>303</v>
      </c>
      <c r="B250" s="164" t="s">
        <v>448</v>
      </c>
      <c r="C250" s="164" t="s">
        <v>449</v>
      </c>
      <c r="D250" s="118"/>
      <c r="E250" s="118" t="s">
        <v>935</v>
      </c>
      <c r="F250" s="152">
        <v>40563</v>
      </c>
      <c r="G250" s="152">
        <v>40566</v>
      </c>
      <c r="H250" s="118">
        <v>3</v>
      </c>
      <c r="I250" s="118" t="s">
        <v>936</v>
      </c>
      <c r="J250" s="118" t="s">
        <v>30</v>
      </c>
      <c r="K250" s="118" t="s">
        <v>937</v>
      </c>
      <c r="L250" s="118"/>
      <c r="M250" s="118" t="s">
        <v>937</v>
      </c>
    </row>
    <row r="251" spans="1:13" ht="12.75" customHeight="1" x14ac:dyDescent="0.15">
      <c r="A251" s="118" t="s">
        <v>303</v>
      </c>
      <c r="B251" s="164" t="s">
        <v>450</v>
      </c>
      <c r="C251" s="164" t="s">
        <v>451</v>
      </c>
      <c r="D251" s="118">
        <v>2</v>
      </c>
      <c r="E251" s="118" t="s">
        <v>935</v>
      </c>
      <c r="F251" s="152">
        <v>40555</v>
      </c>
      <c r="G251" s="152">
        <v>40563</v>
      </c>
      <c r="H251" s="118">
        <v>8</v>
      </c>
      <c r="I251" s="118" t="s">
        <v>936</v>
      </c>
      <c r="J251" s="118" t="s">
        <v>30</v>
      </c>
      <c r="K251" s="118" t="s">
        <v>937</v>
      </c>
      <c r="L251" s="118"/>
      <c r="M251" s="118" t="s">
        <v>937</v>
      </c>
    </row>
    <row r="252" spans="1:13" ht="12.75" customHeight="1" x14ac:dyDescent="0.15">
      <c r="A252" s="118" t="s">
        <v>303</v>
      </c>
      <c r="B252" s="164" t="s">
        <v>452</v>
      </c>
      <c r="C252" s="164" t="s">
        <v>453</v>
      </c>
      <c r="D252" s="118"/>
      <c r="E252" s="118" t="s">
        <v>935</v>
      </c>
      <c r="F252" s="152">
        <v>40555</v>
      </c>
      <c r="G252" s="152">
        <v>40563</v>
      </c>
      <c r="H252" s="118">
        <v>8</v>
      </c>
      <c r="I252" s="118" t="s">
        <v>936</v>
      </c>
      <c r="J252" s="118" t="s">
        <v>30</v>
      </c>
      <c r="K252" s="118" t="s">
        <v>937</v>
      </c>
      <c r="L252" s="118"/>
      <c r="M252" s="118" t="s">
        <v>937</v>
      </c>
    </row>
    <row r="253" spans="1:13" ht="12.75" customHeight="1" x14ac:dyDescent="0.15">
      <c r="A253" s="118" t="s">
        <v>303</v>
      </c>
      <c r="B253" s="164" t="s">
        <v>452</v>
      </c>
      <c r="C253" s="164" t="s">
        <v>453</v>
      </c>
      <c r="D253" s="118"/>
      <c r="E253" s="118" t="s">
        <v>935</v>
      </c>
      <c r="F253" s="152">
        <v>40563</v>
      </c>
      <c r="G253" s="152">
        <v>40566</v>
      </c>
      <c r="H253" s="118">
        <v>3</v>
      </c>
      <c r="I253" s="118" t="s">
        <v>936</v>
      </c>
      <c r="J253" s="118" t="s">
        <v>30</v>
      </c>
      <c r="K253" s="118" t="s">
        <v>937</v>
      </c>
      <c r="L253" s="118"/>
      <c r="M253" s="118" t="s">
        <v>937</v>
      </c>
    </row>
    <row r="254" spans="1:13" ht="12.75" customHeight="1" x14ac:dyDescent="0.15">
      <c r="A254" s="118" t="s">
        <v>303</v>
      </c>
      <c r="B254" s="164" t="s">
        <v>454</v>
      </c>
      <c r="C254" s="164" t="s">
        <v>455</v>
      </c>
      <c r="D254" s="118"/>
      <c r="E254" s="118" t="s">
        <v>935</v>
      </c>
      <c r="F254" s="152">
        <v>40555</v>
      </c>
      <c r="G254" s="152">
        <v>40563</v>
      </c>
      <c r="H254" s="118">
        <v>8</v>
      </c>
      <c r="I254" s="118" t="s">
        <v>936</v>
      </c>
      <c r="J254" s="118" t="s">
        <v>30</v>
      </c>
      <c r="K254" s="118" t="s">
        <v>937</v>
      </c>
      <c r="L254" s="118"/>
      <c r="M254" s="118" t="s">
        <v>937</v>
      </c>
    </row>
    <row r="255" spans="1:13" ht="12.75" customHeight="1" x14ac:dyDescent="0.15">
      <c r="A255" s="118" t="s">
        <v>303</v>
      </c>
      <c r="B255" s="164" t="s">
        <v>454</v>
      </c>
      <c r="C255" s="164" t="s">
        <v>455</v>
      </c>
      <c r="D255" s="118"/>
      <c r="E255" s="118" t="s">
        <v>935</v>
      </c>
      <c r="F255" s="152">
        <v>40563</v>
      </c>
      <c r="G255" s="152">
        <v>40566</v>
      </c>
      <c r="H255" s="118">
        <v>3</v>
      </c>
      <c r="I255" s="118" t="s">
        <v>936</v>
      </c>
      <c r="J255" s="118" t="s">
        <v>30</v>
      </c>
      <c r="K255" s="118" t="s">
        <v>937</v>
      </c>
      <c r="L255" s="118"/>
      <c r="M255" s="118" t="s">
        <v>937</v>
      </c>
    </row>
    <row r="256" spans="1:13" ht="12.75" customHeight="1" x14ac:dyDescent="0.15">
      <c r="A256" s="118" t="s">
        <v>303</v>
      </c>
      <c r="B256" s="163" t="s">
        <v>456</v>
      </c>
      <c r="C256" s="163" t="s">
        <v>457</v>
      </c>
      <c r="D256" s="118">
        <v>1</v>
      </c>
      <c r="E256" s="118" t="s">
        <v>935</v>
      </c>
      <c r="F256" s="152">
        <v>40555</v>
      </c>
      <c r="G256" s="152">
        <v>40563</v>
      </c>
      <c r="H256" s="118">
        <v>8</v>
      </c>
      <c r="I256" s="118" t="s">
        <v>936</v>
      </c>
      <c r="J256" s="118" t="s">
        <v>30</v>
      </c>
      <c r="K256" s="118" t="s">
        <v>937</v>
      </c>
      <c r="L256" s="118"/>
      <c r="M256" s="118" t="s">
        <v>937</v>
      </c>
    </row>
    <row r="257" spans="1:13" ht="12.75" customHeight="1" x14ac:dyDescent="0.15">
      <c r="A257" s="118" t="s">
        <v>303</v>
      </c>
      <c r="B257" s="163" t="s">
        <v>456</v>
      </c>
      <c r="C257" s="163" t="s">
        <v>457</v>
      </c>
      <c r="D257" s="118">
        <v>1</v>
      </c>
      <c r="E257" s="118" t="s">
        <v>935</v>
      </c>
      <c r="F257" s="152">
        <v>40563</v>
      </c>
      <c r="G257" s="152">
        <v>40566</v>
      </c>
      <c r="H257" s="118">
        <v>3</v>
      </c>
      <c r="I257" s="118" t="s">
        <v>936</v>
      </c>
      <c r="J257" s="118" t="s">
        <v>30</v>
      </c>
      <c r="K257" s="118" t="s">
        <v>937</v>
      </c>
      <c r="L257" s="118"/>
      <c r="M257" s="118" t="s">
        <v>937</v>
      </c>
    </row>
    <row r="258" spans="1:13" ht="12.75" customHeight="1" x14ac:dyDescent="0.15">
      <c r="A258" s="118" t="s">
        <v>303</v>
      </c>
      <c r="B258" s="164" t="s">
        <v>458</v>
      </c>
      <c r="C258" s="164" t="s">
        <v>459</v>
      </c>
      <c r="D258" s="118"/>
      <c r="E258" s="118" t="s">
        <v>935</v>
      </c>
      <c r="F258" s="152">
        <v>40555</v>
      </c>
      <c r="G258" s="152">
        <v>40563</v>
      </c>
      <c r="H258" s="118">
        <v>8</v>
      </c>
      <c r="I258" s="118" t="s">
        <v>936</v>
      </c>
      <c r="J258" s="118" t="s">
        <v>30</v>
      </c>
      <c r="K258" s="118" t="s">
        <v>937</v>
      </c>
      <c r="L258" s="118"/>
      <c r="M258" s="118" t="s">
        <v>937</v>
      </c>
    </row>
    <row r="259" spans="1:13" ht="12.75" customHeight="1" x14ac:dyDescent="0.15">
      <c r="A259" s="118" t="s">
        <v>303</v>
      </c>
      <c r="B259" s="164" t="s">
        <v>460</v>
      </c>
      <c r="C259" s="164" t="s">
        <v>461</v>
      </c>
      <c r="D259" s="118"/>
      <c r="E259" s="118" t="s">
        <v>935</v>
      </c>
      <c r="F259" s="152">
        <v>40555</v>
      </c>
      <c r="G259" s="152">
        <v>40563</v>
      </c>
      <c r="H259" s="118">
        <v>8</v>
      </c>
      <c r="I259" s="118" t="s">
        <v>936</v>
      </c>
      <c r="J259" s="118" t="s">
        <v>30</v>
      </c>
      <c r="K259" s="118" t="s">
        <v>937</v>
      </c>
      <c r="L259" s="118"/>
      <c r="M259" s="118" t="s">
        <v>937</v>
      </c>
    </row>
    <row r="260" spans="1:13" ht="12.75" customHeight="1" x14ac:dyDescent="0.15">
      <c r="A260" s="118" t="s">
        <v>303</v>
      </c>
      <c r="B260" s="164" t="s">
        <v>462</v>
      </c>
      <c r="C260" s="164" t="s">
        <v>463</v>
      </c>
      <c r="D260" s="118"/>
      <c r="E260" s="118" t="s">
        <v>935</v>
      </c>
      <c r="F260" s="152">
        <v>40555</v>
      </c>
      <c r="G260" s="152">
        <v>40563</v>
      </c>
      <c r="H260" s="118">
        <v>8</v>
      </c>
      <c r="I260" s="118" t="s">
        <v>936</v>
      </c>
      <c r="J260" s="118" t="s">
        <v>30</v>
      </c>
      <c r="K260" s="118" t="s">
        <v>937</v>
      </c>
      <c r="L260" s="118"/>
      <c r="M260" s="118" t="s">
        <v>937</v>
      </c>
    </row>
    <row r="261" spans="1:13" ht="12.75" customHeight="1" x14ac:dyDescent="0.15">
      <c r="A261" s="118" t="s">
        <v>303</v>
      </c>
      <c r="B261" s="164" t="s">
        <v>462</v>
      </c>
      <c r="C261" s="164" t="s">
        <v>463</v>
      </c>
      <c r="D261" s="118"/>
      <c r="E261" s="118" t="s">
        <v>935</v>
      </c>
      <c r="F261" s="152">
        <v>40563</v>
      </c>
      <c r="G261" s="152">
        <v>40566</v>
      </c>
      <c r="H261" s="118">
        <v>3</v>
      </c>
      <c r="I261" s="118" t="s">
        <v>936</v>
      </c>
      <c r="J261" s="118" t="s">
        <v>30</v>
      </c>
      <c r="K261" s="118" t="s">
        <v>937</v>
      </c>
      <c r="L261" s="118"/>
      <c r="M261" s="118" t="s">
        <v>937</v>
      </c>
    </row>
    <row r="262" spans="1:13" ht="12.75" customHeight="1" x14ac:dyDescent="0.15">
      <c r="A262" s="118" t="s">
        <v>303</v>
      </c>
      <c r="B262" s="164" t="s">
        <v>464</v>
      </c>
      <c r="C262" s="164" t="s">
        <v>465</v>
      </c>
      <c r="D262" s="118"/>
      <c r="E262" s="118" t="s">
        <v>935</v>
      </c>
      <c r="F262" s="152">
        <v>40555</v>
      </c>
      <c r="G262" s="152">
        <v>40563</v>
      </c>
      <c r="H262" s="118">
        <v>8</v>
      </c>
      <c r="I262" s="118" t="s">
        <v>936</v>
      </c>
      <c r="J262" s="118" t="s">
        <v>30</v>
      </c>
      <c r="K262" s="118" t="s">
        <v>937</v>
      </c>
      <c r="L262" s="118"/>
      <c r="M262" s="118" t="s">
        <v>937</v>
      </c>
    </row>
    <row r="263" spans="1:13" ht="12.75" customHeight="1" x14ac:dyDescent="0.15">
      <c r="A263" s="118" t="s">
        <v>303</v>
      </c>
      <c r="B263" s="164" t="s">
        <v>466</v>
      </c>
      <c r="C263" s="164" t="s">
        <v>467</v>
      </c>
      <c r="D263" s="118">
        <v>2</v>
      </c>
      <c r="E263" s="118" t="s">
        <v>935</v>
      </c>
      <c r="F263" s="152">
        <v>40555</v>
      </c>
      <c r="G263" s="152">
        <v>40563</v>
      </c>
      <c r="H263" s="118">
        <v>8</v>
      </c>
      <c r="I263" s="118" t="s">
        <v>936</v>
      </c>
      <c r="J263" s="118" t="s">
        <v>30</v>
      </c>
      <c r="K263" s="118" t="s">
        <v>937</v>
      </c>
      <c r="L263" s="118"/>
      <c r="M263" s="118" t="s">
        <v>937</v>
      </c>
    </row>
    <row r="264" spans="1:13" ht="12.75" customHeight="1" x14ac:dyDescent="0.15">
      <c r="A264" s="118" t="s">
        <v>303</v>
      </c>
      <c r="B264" s="164" t="s">
        <v>468</v>
      </c>
      <c r="C264" s="164" t="s">
        <v>469</v>
      </c>
      <c r="D264" s="118"/>
      <c r="E264" s="118" t="s">
        <v>935</v>
      </c>
      <c r="F264" s="152">
        <v>40555</v>
      </c>
      <c r="G264" s="152">
        <v>40563</v>
      </c>
      <c r="H264" s="118">
        <v>8</v>
      </c>
      <c r="I264" s="118" t="s">
        <v>936</v>
      </c>
      <c r="J264" s="118" t="s">
        <v>30</v>
      </c>
      <c r="K264" s="118" t="s">
        <v>937</v>
      </c>
      <c r="L264" s="118"/>
      <c r="M264" s="118" t="s">
        <v>937</v>
      </c>
    </row>
    <row r="265" spans="1:13" ht="12.75" customHeight="1" x14ac:dyDescent="0.15">
      <c r="A265" s="118" t="s">
        <v>303</v>
      </c>
      <c r="B265" s="164" t="s">
        <v>468</v>
      </c>
      <c r="C265" s="164" t="s">
        <v>469</v>
      </c>
      <c r="D265" s="118"/>
      <c r="E265" s="118" t="s">
        <v>935</v>
      </c>
      <c r="F265" s="152">
        <v>40563</v>
      </c>
      <c r="G265" s="152">
        <v>40566</v>
      </c>
      <c r="H265" s="118">
        <v>3</v>
      </c>
      <c r="I265" s="118" t="s">
        <v>936</v>
      </c>
      <c r="J265" s="118" t="s">
        <v>30</v>
      </c>
      <c r="K265" s="118" t="s">
        <v>937</v>
      </c>
      <c r="L265" s="118"/>
      <c r="M265" s="118" t="s">
        <v>937</v>
      </c>
    </row>
    <row r="266" spans="1:13" ht="12.75" customHeight="1" x14ac:dyDescent="0.15">
      <c r="A266" s="118" t="s">
        <v>303</v>
      </c>
      <c r="B266" s="164" t="s">
        <v>470</v>
      </c>
      <c r="C266" s="164" t="s">
        <v>471</v>
      </c>
      <c r="D266" s="118">
        <v>2</v>
      </c>
      <c r="E266" s="118" t="s">
        <v>935</v>
      </c>
      <c r="F266" s="152">
        <v>40555</v>
      </c>
      <c r="G266" s="152">
        <v>40563</v>
      </c>
      <c r="H266" s="118">
        <v>8</v>
      </c>
      <c r="I266" s="118" t="s">
        <v>936</v>
      </c>
      <c r="J266" s="118" t="s">
        <v>30</v>
      </c>
      <c r="K266" s="118" t="s">
        <v>937</v>
      </c>
      <c r="L266" s="118"/>
      <c r="M266" s="118" t="s">
        <v>937</v>
      </c>
    </row>
    <row r="267" spans="1:13" ht="12.75" customHeight="1" x14ac:dyDescent="0.15">
      <c r="A267" s="118" t="s">
        <v>303</v>
      </c>
      <c r="B267" s="164" t="s">
        <v>470</v>
      </c>
      <c r="C267" s="164" t="s">
        <v>471</v>
      </c>
      <c r="D267" s="118">
        <v>2</v>
      </c>
      <c r="E267" s="118" t="s">
        <v>935</v>
      </c>
      <c r="F267" s="152">
        <v>40563</v>
      </c>
      <c r="G267" s="152">
        <v>40566</v>
      </c>
      <c r="H267" s="118">
        <v>3</v>
      </c>
      <c r="I267" s="118" t="s">
        <v>936</v>
      </c>
      <c r="J267" s="118" t="s">
        <v>30</v>
      </c>
      <c r="K267" s="118" t="s">
        <v>937</v>
      </c>
      <c r="L267" s="118"/>
      <c r="M267" s="118" t="s">
        <v>937</v>
      </c>
    </row>
    <row r="268" spans="1:13" ht="12.75" customHeight="1" x14ac:dyDescent="0.15">
      <c r="A268" s="118" t="s">
        <v>303</v>
      </c>
      <c r="B268" s="164" t="s">
        <v>472</v>
      </c>
      <c r="C268" s="164" t="s">
        <v>473</v>
      </c>
      <c r="D268" s="118"/>
      <c r="E268" s="118" t="s">
        <v>935</v>
      </c>
      <c r="F268" s="152">
        <v>40555</v>
      </c>
      <c r="G268" s="152">
        <v>40563</v>
      </c>
      <c r="H268" s="118">
        <v>8</v>
      </c>
      <c r="I268" s="118" t="s">
        <v>936</v>
      </c>
      <c r="J268" s="118" t="s">
        <v>30</v>
      </c>
      <c r="K268" s="118" t="s">
        <v>937</v>
      </c>
      <c r="L268" s="118"/>
      <c r="M268" s="118" t="s">
        <v>937</v>
      </c>
    </row>
    <row r="269" spans="1:13" ht="12.75" customHeight="1" x14ac:dyDescent="0.15">
      <c r="A269" s="118" t="s">
        <v>303</v>
      </c>
      <c r="B269" s="164" t="s">
        <v>472</v>
      </c>
      <c r="C269" s="164" t="s">
        <v>473</v>
      </c>
      <c r="D269" s="118"/>
      <c r="E269" s="118" t="s">
        <v>935</v>
      </c>
      <c r="F269" s="152">
        <v>40563</v>
      </c>
      <c r="G269" s="152">
        <v>40566</v>
      </c>
      <c r="H269" s="118">
        <v>3</v>
      </c>
      <c r="I269" s="118" t="s">
        <v>936</v>
      </c>
      <c r="J269" s="118" t="s">
        <v>30</v>
      </c>
      <c r="K269" s="118" t="s">
        <v>937</v>
      </c>
      <c r="L269" s="118"/>
      <c r="M269" s="118" t="s">
        <v>937</v>
      </c>
    </row>
    <row r="270" spans="1:13" ht="12.75" customHeight="1" x14ac:dyDescent="0.15">
      <c r="A270" s="118" t="s">
        <v>303</v>
      </c>
      <c r="B270" s="164" t="s">
        <v>474</v>
      </c>
      <c r="C270" s="164" t="s">
        <v>475</v>
      </c>
      <c r="D270" s="118"/>
      <c r="E270" s="118" t="s">
        <v>935</v>
      </c>
      <c r="F270" s="152">
        <v>40555</v>
      </c>
      <c r="G270" s="152">
        <v>40563</v>
      </c>
      <c r="H270" s="118">
        <v>8</v>
      </c>
      <c r="I270" s="118" t="s">
        <v>936</v>
      </c>
      <c r="J270" s="118" t="s">
        <v>30</v>
      </c>
      <c r="K270" s="118" t="s">
        <v>937</v>
      </c>
      <c r="L270" s="118"/>
      <c r="M270" s="118" t="s">
        <v>937</v>
      </c>
    </row>
    <row r="271" spans="1:13" ht="12.75" customHeight="1" x14ac:dyDescent="0.15">
      <c r="A271" s="118" t="s">
        <v>303</v>
      </c>
      <c r="B271" s="163" t="s">
        <v>476</v>
      </c>
      <c r="C271" s="163" t="s">
        <v>477</v>
      </c>
      <c r="D271" s="118">
        <v>1</v>
      </c>
      <c r="E271" s="118" t="s">
        <v>935</v>
      </c>
      <c r="F271" s="152">
        <v>40555</v>
      </c>
      <c r="G271" s="152">
        <v>40563</v>
      </c>
      <c r="H271" s="118">
        <v>8</v>
      </c>
      <c r="I271" s="118" t="s">
        <v>936</v>
      </c>
      <c r="J271" s="118" t="s">
        <v>30</v>
      </c>
      <c r="K271" s="118" t="s">
        <v>937</v>
      </c>
      <c r="L271" s="118"/>
      <c r="M271" s="118" t="s">
        <v>937</v>
      </c>
    </row>
    <row r="272" spans="1:13" ht="12.75" customHeight="1" x14ac:dyDescent="0.15">
      <c r="A272" s="118" t="s">
        <v>303</v>
      </c>
      <c r="B272" s="163" t="s">
        <v>476</v>
      </c>
      <c r="C272" s="163" t="s">
        <v>477</v>
      </c>
      <c r="D272" s="118">
        <v>1</v>
      </c>
      <c r="E272" s="118" t="s">
        <v>935</v>
      </c>
      <c r="F272" s="152">
        <v>40563</v>
      </c>
      <c r="G272" s="152">
        <v>40566</v>
      </c>
      <c r="H272" s="118">
        <v>3</v>
      </c>
      <c r="I272" s="118" t="s">
        <v>936</v>
      </c>
      <c r="J272" s="118" t="s">
        <v>30</v>
      </c>
      <c r="K272" s="118" t="s">
        <v>937</v>
      </c>
      <c r="L272" s="118"/>
      <c r="M272" s="118" t="s">
        <v>937</v>
      </c>
    </row>
    <row r="273" spans="1:13" ht="12.75" customHeight="1" x14ac:dyDescent="0.15">
      <c r="A273" s="118" t="s">
        <v>303</v>
      </c>
      <c r="B273" s="164" t="s">
        <v>478</v>
      </c>
      <c r="C273" s="164" t="s">
        <v>479</v>
      </c>
      <c r="D273" s="118"/>
      <c r="E273" s="118" t="s">
        <v>935</v>
      </c>
      <c r="F273" s="152">
        <v>40555</v>
      </c>
      <c r="G273" s="152">
        <v>40563</v>
      </c>
      <c r="H273" s="118">
        <v>8</v>
      </c>
      <c r="I273" s="118" t="s">
        <v>936</v>
      </c>
      <c r="J273" s="118" t="s">
        <v>30</v>
      </c>
      <c r="K273" s="118" t="s">
        <v>937</v>
      </c>
      <c r="L273" s="118"/>
      <c r="M273" s="118" t="s">
        <v>937</v>
      </c>
    </row>
    <row r="274" spans="1:13" ht="12.75" customHeight="1" x14ac:dyDescent="0.15">
      <c r="A274" s="118" t="s">
        <v>303</v>
      </c>
      <c r="B274" s="164" t="s">
        <v>478</v>
      </c>
      <c r="C274" s="164" t="s">
        <v>479</v>
      </c>
      <c r="D274" s="118"/>
      <c r="E274" s="118" t="s">
        <v>935</v>
      </c>
      <c r="F274" s="152">
        <v>40672</v>
      </c>
      <c r="G274" s="152">
        <v>40677</v>
      </c>
      <c r="H274" s="118">
        <v>5</v>
      </c>
      <c r="I274" s="118" t="s">
        <v>936</v>
      </c>
      <c r="J274" s="118" t="s">
        <v>30</v>
      </c>
      <c r="K274" s="118" t="s">
        <v>937</v>
      </c>
      <c r="L274" s="118"/>
      <c r="M274" s="118" t="s">
        <v>937</v>
      </c>
    </row>
    <row r="275" spans="1:13" ht="12.75" customHeight="1" x14ac:dyDescent="0.15">
      <c r="A275" s="118" t="s">
        <v>303</v>
      </c>
      <c r="B275" s="164" t="s">
        <v>478</v>
      </c>
      <c r="C275" s="164" t="s">
        <v>479</v>
      </c>
      <c r="D275" s="118"/>
      <c r="E275" s="118" t="s">
        <v>935</v>
      </c>
      <c r="F275" s="152">
        <v>40699</v>
      </c>
      <c r="G275" s="152">
        <v>40708</v>
      </c>
      <c r="H275" s="118">
        <v>9</v>
      </c>
      <c r="I275" s="118" t="s">
        <v>936</v>
      </c>
      <c r="J275" s="118" t="s">
        <v>30</v>
      </c>
      <c r="K275" s="118" t="s">
        <v>937</v>
      </c>
      <c r="L275" s="118"/>
      <c r="M275" s="118" t="s">
        <v>937</v>
      </c>
    </row>
    <row r="276" spans="1:13" ht="12.75" customHeight="1" x14ac:dyDescent="0.15">
      <c r="A276" s="118" t="s">
        <v>303</v>
      </c>
      <c r="B276" s="164" t="s">
        <v>484</v>
      </c>
      <c r="C276" s="164" t="s">
        <v>485</v>
      </c>
      <c r="D276" s="118"/>
      <c r="E276" s="118" t="s">
        <v>935</v>
      </c>
      <c r="F276" s="152">
        <v>40555</v>
      </c>
      <c r="G276" s="152">
        <v>40563</v>
      </c>
      <c r="H276" s="118">
        <v>8</v>
      </c>
      <c r="I276" s="118" t="s">
        <v>936</v>
      </c>
      <c r="J276" s="118" t="s">
        <v>30</v>
      </c>
      <c r="K276" s="118" t="s">
        <v>937</v>
      </c>
      <c r="L276" s="118"/>
      <c r="M276" s="118" t="s">
        <v>937</v>
      </c>
    </row>
    <row r="277" spans="1:13" ht="12.75" customHeight="1" x14ac:dyDescent="0.15">
      <c r="A277" s="118" t="s">
        <v>303</v>
      </c>
      <c r="B277" s="164" t="s">
        <v>484</v>
      </c>
      <c r="C277" s="164" t="s">
        <v>485</v>
      </c>
      <c r="D277" s="118"/>
      <c r="E277" s="118" t="s">
        <v>935</v>
      </c>
      <c r="F277" s="152">
        <v>40672</v>
      </c>
      <c r="G277" s="152">
        <v>40677</v>
      </c>
      <c r="H277" s="118">
        <v>5</v>
      </c>
      <c r="I277" s="118" t="s">
        <v>936</v>
      </c>
      <c r="J277" s="118" t="s">
        <v>30</v>
      </c>
      <c r="K277" s="118" t="s">
        <v>937</v>
      </c>
      <c r="L277" s="118"/>
      <c r="M277" s="118" t="s">
        <v>937</v>
      </c>
    </row>
    <row r="278" spans="1:13" ht="12.75" customHeight="1" x14ac:dyDescent="0.15">
      <c r="A278" s="118" t="s">
        <v>303</v>
      </c>
      <c r="B278" s="164" t="s">
        <v>484</v>
      </c>
      <c r="C278" s="164" t="s">
        <v>485</v>
      </c>
      <c r="D278" s="118"/>
      <c r="E278" s="118" t="s">
        <v>935</v>
      </c>
      <c r="F278" s="152">
        <v>40699</v>
      </c>
      <c r="G278" s="152">
        <v>40708</v>
      </c>
      <c r="H278" s="118">
        <v>9</v>
      </c>
      <c r="I278" s="118" t="s">
        <v>936</v>
      </c>
      <c r="J278" s="118" t="s">
        <v>30</v>
      </c>
      <c r="K278" s="118" t="s">
        <v>937</v>
      </c>
      <c r="L278" s="118"/>
      <c r="M278" s="118" t="s">
        <v>937</v>
      </c>
    </row>
    <row r="279" spans="1:13" ht="12.75" customHeight="1" x14ac:dyDescent="0.15">
      <c r="A279" s="118" t="s">
        <v>303</v>
      </c>
      <c r="B279" s="164" t="s">
        <v>486</v>
      </c>
      <c r="C279" s="164" t="s">
        <v>487</v>
      </c>
      <c r="D279" s="118"/>
      <c r="E279" s="118" t="s">
        <v>935</v>
      </c>
      <c r="F279" s="152">
        <v>40699</v>
      </c>
      <c r="G279" s="152">
        <v>40708</v>
      </c>
      <c r="H279" s="118">
        <v>9</v>
      </c>
      <c r="I279" s="118" t="s">
        <v>936</v>
      </c>
      <c r="J279" s="118" t="s">
        <v>30</v>
      </c>
      <c r="K279" s="118" t="s">
        <v>937</v>
      </c>
      <c r="L279" s="118"/>
      <c r="M279" s="118" t="s">
        <v>937</v>
      </c>
    </row>
    <row r="280" spans="1:13" ht="12.75" customHeight="1" x14ac:dyDescent="0.15">
      <c r="A280" s="118" t="s">
        <v>303</v>
      </c>
      <c r="B280" s="164" t="s">
        <v>486</v>
      </c>
      <c r="C280" s="164" t="s">
        <v>487</v>
      </c>
      <c r="D280" s="118"/>
      <c r="E280" s="118" t="s">
        <v>935</v>
      </c>
      <c r="F280" s="152">
        <v>40555</v>
      </c>
      <c r="G280" s="152">
        <v>40563</v>
      </c>
      <c r="H280" s="118">
        <v>8</v>
      </c>
      <c r="I280" s="118" t="s">
        <v>936</v>
      </c>
      <c r="J280" s="118" t="s">
        <v>30</v>
      </c>
      <c r="K280" s="118" t="s">
        <v>937</v>
      </c>
      <c r="L280" s="118"/>
      <c r="M280" s="118" t="s">
        <v>937</v>
      </c>
    </row>
    <row r="281" spans="1:13" ht="12.75" customHeight="1" x14ac:dyDescent="0.15">
      <c r="A281" s="118" t="s">
        <v>303</v>
      </c>
      <c r="B281" s="164" t="s">
        <v>486</v>
      </c>
      <c r="C281" s="164" t="s">
        <v>487</v>
      </c>
      <c r="D281" s="118"/>
      <c r="E281" s="118" t="s">
        <v>935</v>
      </c>
      <c r="F281" s="152">
        <v>40563</v>
      </c>
      <c r="G281" s="152">
        <v>40566</v>
      </c>
      <c r="H281" s="118">
        <v>3</v>
      </c>
      <c r="I281" s="118" t="s">
        <v>936</v>
      </c>
      <c r="J281" s="118" t="s">
        <v>30</v>
      </c>
      <c r="K281" s="118" t="s">
        <v>937</v>
      </c>
      <c r="L281" s="118"/>
      <c r="M281" s="118" t="s">
        <v>937</v>
      </c>
    </row>
    <row r="282" spans="1:13" ht="12.75" customHeight="1" x14ac:dyDescent="0.15">
      <c r="A282" s="118" t="s">
        <v>303</v>
      </c>
      <c r="B282" s="164" t="s">
        <v>486</v>
      </c>
      <c r="C282" s="164" t="s">
        <v>487</v>
      </c>
      <c r="D282" s="118"/>
      <c r="E282" s="118" t="s">
        <v>935</v>
      </c>
      <c r="F282" s="152">
        <v>40672</v>
      </c>
      <c r="G282" s="152">
        <v>40677</v>
      </c>
      <c r="H282" s="118">
        <v>5</v>
      </c>
      <c r="I282" s="118" t="s">
        <v>936</v>
      </c>
      <c r="J282" s="118" t="s">
        <v>30</v>
      </c>
      <c r="K282" s="118" t="s">
        <v>937</v>
      </c>
      <c r="L282" s="118"/>
      <c r="M282" s="118" t="s">
        <v>937</v>
      </c>
    </row>
    <row r="283" spans="1:13" ht="12.75" customHeight="1" x14ac:dyDescent="0.15">
      <c r="A283" s="118" t="s">
        <v>303</v>
      </c>
      <c r="B283" s="164" t="s">
        <v>480</v>
      </c>
      <c r="C283" s="164" t="s">
        <v>481</v>
      </c>
      <c r="D283" s="118">
        <v>2</v>
      </c>
      <c r="E283" s="118" t="s">
        <v>935</v>
      </c>
      <c r="F283" s="152">
        <v>40555</v>
      </c>
      <c r="G283" s="152">
        <v>40563</v>
      </c>
      <c r="H283" s="118">
        <v>8</v>
      </c>
      <c r="I283" s="118" t="s">
        <v>936</v>
      </c>
      <c r="J283" s="118" t="s">
        <v>30</v>
      </c>
      <c r="K283" s="118" t="s">
        <v>937</v>
      </c>
      <c r="L283" s="118"/>
      <c r="M283" s="118" t="s">
        <v>937</v>
      </c>
    </row>
    <row r="284" spans="1:13" ht="12.75" customHeight="1" x14ac:dyDescent="0.15">
      <c r="A284" s="118" t="s">
        <v>303</v>
      </c>
      <c r="B284" s="164" t="s">
        <v>480</v>
      </c>
      <c r="C284" s="164" t="s">
        <v>481</v>
      </c>
      <c r="D284" s="118">
        <v>2</v>
      </c>
      <c r="E284" s="118" t="s">
        <v>935</v>
      </c>
      <c r="F284" s="152">
        <v>40563</v>
      </c>
      <c r="G284" s="152">
        <v>40566</v>
      </c>
      <c r="H284" s="118">
        <v>3</v>
      </c>
      <c r="I284" s="118" t="s">
        <v>936</v>
      </c>
      <c r="J284" s="118" t="s">
        <v>30</v>
      </c>
      <c r="K284" s="118" t="s">
        <v>937</v>
      </c>
      <c r="L284" s="118"/>
      <c r="M284" s="118" t="s">
        <v>937</v>
      </c>
    </row>
    <row r="285" spans="1:13" ht="12.75" customHeight="1" x14ac:dyDescent="0.15">
      <c r="A285" s="118" t="s">
        <v>303</v>
      </c>
      <c r="B285" s="164" t="s">
        <v>482</v>
      </c>
      <c r="C285" s="164" t="s">
        <v>483</v>
      </c>
      <c r="D285" s="118"/>
      <c r="E285" s="118" t="s">
        <v>935</v>
      </c>
      <c r="F285" s="152">
        <v>40555</v>
      </c>
      <c r="G285" s="152">
        <v>40563</v>
      </c>
      <c r="H285" s="118">
        <v>8</v>
      </c>
      <c r="I285" s="118" t="s">
        <v>936</v>
      </c>
      <c r="J285" s="118" t="s">
        <v>30</v>
      </c>
      <c r="K285" s="118" t="s">
        <v>937</v>
      </c>
      <c r="L285" s="118"/>
      <c r="M285" s="118" t="s">
        <v>937</v>
      </c>
    </row>
    <row r="286" spans="1:13" ht="12.75" customHeight="1" x14ac:dyDescent="0.15">
      <c r="A286" s="118" t="s">
        <v>303</v>
      </c>
      <c r="B286" s="164" t="s">
        <v>482</v>
      </c>
      <c r="C286" s="164" t="s">
        <v>483</v>
      </c>
      <c r="D286" s="118"/>
      <c r="E286" s="118" t="s">
        <v>935</v>
      </c>
      <c r="F286" s="152">
        <v>40563</v>
      </c>
      <c r="G286" s="152">
        <v>40566</v>
      </c>
      <c r="H286" s="118">
        <v>3</v>
      </c>
      <c r="I286" s="118" t="s">
        <v>936</v>
      </c>
      <c r="J286" s="118" t="s">
        <v>30</v>
      </c>
      <c r="K286" s="118" t="s">
        <v>937</v>
      </c>
      <c r="L286" s="118"/>
      <c r="M286" s="118" t="s">
        <v>937</v>
      </c>
    </row>
    <row r="287" spans="1:13" ht="12.75" customHeight="1" x14ac:dyDescent="0.15">
      <c r="A287" s="118" t="s">
        <v>303</v>
      </c>
      <c r="B287" s="163" t="s">
        <v>488</v>
      </c>
      <c r="C287" s="163" t="s">
        <v>489</v>
      </c>
      <c r="D287" s="118">
        <v>1</v>
      </c>
      <c r="E287" s="118" t="s">
        <v>935</v>
      </c>
      <c r="F287" s="152">
        <v>40555</v>
      </c>
      <c r="G287" s="152">
        <v>40563</v>
      </c>
      <c r="H287" s="118">
        <v>8</v>
      </c>
      <c r="I287" s="118" t="s">
        <v>936</v>
      </c>
      <c r="J287" s="118" t="s">
        <v>30</v>
      </c>
      <c r="K287" s="118" t="s">
        <v>937</v>
      </c>
      <c r="L287" s="118"/>
      <c r="M287" s="118" t="s">
        <v>937</v>
      </c>
    </row>
    <row r="288" spans="1:13" ht="12.75" customHeight="1" x14ac:dyDescent="0.15">
      <c r="A288" s="118" t="s">
        <v>303</v>
      </c>
      <c r="B288" s="163" t="s">
        <v>490</v>
      </c>
      <c r="C288" s="163" t="s">
        <v>491</v>
      </c>
      <c r="D288" s="118">
        <v>1</v>
      </c>
      <c r="E288" s="118" t="s">
        <v>935</v>
      </c>
      <c r="F288" s="152">
        <v>40555</v>
      </c>
      <c r="G288" s="152">
        <v>40563</v>
      </c>
      <c r="H288" s="118">
        <v>8</v>
      </c>
      <c r="I288" s="118" t="s">
        <v>936</v>
      </c>
      <c r="J288" s="118" t="s">
        <v>30</v>
      </c>
      <c r="K288" s="118" t="s">
        <v>937</v>
      </c>
      <c r="L288" s="118"/>
      <c r="M288" s="118" t="s">
        <v>937</v>
      </c>
    </row>
    <row r="289" spans="1:13" ht="12.75" customHeight="1" x14ac:dyDescent="0.15">
      <c r="A289" s="118" t="s">
        <v>303</v>
      </c>
      <c r="B289" s="164" t="s">
        <v>492</v>
      </c>
      <c r="C289" s="164" t="s">
        <v>493</v>
      </c>
      <c r="D289" s="118">
        <v>2</v>
      </c>
      <c r="E289" s="118" t="s">
        <v>935</v>
      </c>
      <c r="F289" s="152">
        <v>40555</v>
      </c>
      <c r="G289" s="152">
        <v>40563</v>
      </c>
      <c r="H289" s="118">
        <v>8</v>
      </c>
      <c r="I289" s="118" t="s">
        <v>936</v>
      </c>
      <c r="J289" s="118" t="s">
        <v>30</v>
      </c>
      <c r="K289" s="118" t="s">
        <v>937</v>
      </c>
      <c r="L289" s="118"/>
      <c r="M289" s="118" t="s">
        <v>937</v>
      </c>
    </row>
    <row r="290" spans="1:13" ht="12.75" customHeight="1" x14ac:dyDescent="0.15">
      <c r="A290" s="118" t="s">
        <v>303</v>
      </c>
      <c r="B290" s="163" t="s">
        <v>494</v>
      </c>
      <c r="C290" s="163" t="s">
        <v>495</v>
      </c>
      <c r="D290" s="118">
        <v>1</v>
      </c>
      <c r="E290" s="118" t="s">
        <v>935</v>
      </c>
      <c r="F290" s="152">
        <v>40555</v>
      </c>
      <c r="G290" s="152">
        <v>40563</v>
      </c>
      <c r="H290" s="118">
        <v>8</v>
      </c>
      <c r="I290" s="118" t="s">
        <v>936</v>
      </c>
      <c r="J290" s="118" t="s">
        <v>30</v>
      </c>
      <c r="K290" s="118" t="s">
        <v>937</v>
      </c>
      <c r="L290" s="118"/>
      <c r="M290" s="118" t="s">
        <v>937</v>
      </c>
    </row>
    <row r="291" spans="1:13" ht="12.75" customHeight="1" x14ac:dyDescent="0.15">
      <c r="A291" s="118" t="s">
        <v>303</v>
      </c>
      <c r="B291" s="163" t="s">
        <v>496</v>
      </c>
      <c r="C291" s="163" t="s">
        <v>497</v>
      </c>
      <c r="D291" s="118">
        <v>1</v>
      </c>
      <c r="E291" s="118" t="s">
        <v>935</v>
      </c>
      <c r="F291" s="152">
        <v>40555</v>
      </c>
      <c r="G291" s="152">
        <v>40563</v>
      </c>
      <c r="H291" s="118">
        <v>8</v>
      </c>
      <c r="I291" s="118" t="s">
        <v>936</v>
      </c>
      <c r="J291" s="118" t="s">
        <v>30</v>
      </c>
      <c r="K291" s="118" t="s">
        <v>937</v>
      </c>
      <c r="L291" s="118"/>
      <c r="M291" s="118" t="s">
        <v>937</v>
      </c>
    </row>
    <row r="292" spans="1:13" ht="12.75" customHeight="1" x14ac:dyDescent="0.15">
      <c r="A292" s="118" t="s">
        <v>303</v>
      </c>
      <c r="B292" s="163" t="s">
        <v>498</v>
      </c>
      <c r="C292" s="163" t="s">
        <v>499</v>
      </c>
      <c r="D292" s="118">
        <v>1</v>
      </c>
      <c r="E292" s="118" t="s">
        <v>935</v>
      </c>
      <c r="F292" s="152">
        <v>40555</v>
      </c>
      <c r="G292" s="152">
        <v>40563</v>
      </c>
      <c r="H292" s="118">
        <v>8</v>
      </c>
      <c r="I292" s="118" t="s">
        <v>936</v>
      </c>
      <c r="J292" s="118" t="s">
        <v>30</v>
      </c>
      <c r="K292" s="118" t="s">
        <v>937</v>
      </c>
      <c r="L292" s="118"/>
      <c r="M292" s="118" t="s">
        <v>937</v>
      </c>
    </row>
    <row r="293" spans="1:13" ht="12.75" customHeight="1" x14ac:dyDescent="0.15">
      <c r="A293" s="118" t="s">
        <v>303</v>
      </c>
      <c r="B293" s="163" t="s">
        <v>498</v>
      </c>
      <c r="C293" s="163" t="s">
        <v>499</v>
      </c>
      <c r="D293" s="118">
        <v>1</v>
      </c>
      <c r="E293" s="118" t="s">
        <v>935</v>
      </c>
      <c r="F293" s="152">
        <v>40563</v>
      </c>
      <c r="G293" s="152">
        <v>40566</v>
      </c>
      <c r="H293" s="118">
        <v>3</v>
      </c>
      <c r="I293" s="118" t="s">
        <v>936</v>
      </c>
      <c r="J293" s="118" t="s">
        <v>30</v>
      </c>
      <c r="K293" s="118" t="s">
        <v>937</v>
      </c>
      <c r="L293" s="118"/>
      <c r="M293" s="118" t="s">
        <v>937</v>
      </c>
    </row>
    <row r="294" spans="1:13" ht="12.75" customHeight="1" x14ac:dyDescent="0.15">
      <c r="A294" s="118" t="s">
        <v>303</v>
      </c>
      <c r="B294" s="163" t="s">
        <v>498</v>
      </c>
      <c r="C294" s="163" t="s">
        <v>499</v>
      </c>
      <c r="D294" s="118">
        <v>1</v>
      </c>
      <c r="E294" s="118" t="s">
        <v>935</v>
      </c>
      <c r="F294" s="152">
        <v>40672</v>
      </c>
      <c r="G294" s="152">
        <v>40677</v>
      </c>
      <c r="H294" s="118">
        <v>5</v>
      </c>
      <c r="I294" s="118" t="s">
        <v>936</v>
      </c>
      <c r="J294" s="118" t="s">
        <v>30</v>
      </c>
      <c r="K294" s="118" t="s">
        <v>937</v>
      </c>
      <c r="L294" s="118"/>
      <c r="M294" s="118" t="s">
        <v>937</v>
      </c>
    </row>
    <row r="295" spans="1:13" ht="12.75" customHeight="1" x14ac:dyDescent="0.15">
      <c r="A295" s="118" t="s">
        <v>303</v>
      </c>
      <c r="B295" s="163" t="s">
        <v>498</v>
      </c>
      <c r="C295" s="163" t="s">
        <v>499</v>
      </c>
      <c r="D295" s="118">
        <v>1</v>
      </c>
      <c r="E295" s="118" t="s">
        <v>935</v>
      </c>
      <c r="F295" s="152">
        <v>40699</v>
      </c>
      <c r="G295" s="152">
        <v>40708</v>
      </c>
      <c r="H295" s="118">
        <v>9</v>
      </c>
      <c r="I295" s="118" t="s">
        <v>936</v>
      </c>
      <c r="J295" s="118" t="s">
        <v>30</v>
      </c>
      <c r="K295" s="118" t="s">
        <v>937</v>
      </c>
      <c r="L295" s="118"/>
      <c r="M295" s="118" t="s">
        <v>937</v>
      </c>
    </row>
    <row r="296" spans="1:13" ht="12.75" customHeight="1" x14ac:dyDescent="0.15">
      <c r="A296" s="118" t="s">
        <v>303</v>
      </c>
      <c r="B296" s="164" t="s">
        <v>500</v>
      </c>
      <c r="C296" s="164" t="s">
        <v>501</v>
      </c>
      <c r="D296" s="118"/>
      <c r="E296" s="118" t="s">
        <v>935</v>
      </c>
      <c r="F296" s="152">
        <v>40555</v>
      </c>
      <c r="G296" s="152">
        <v>40563</v>
      </c>
      <c r="H296" s="118">
        <v>8</v>
      </c>
      <c r="I296" s="118" t="s">
        <v>936</v>
      </c>
      <c r="J296" s="118" t="s">
        <v>30</v>
      </c>
      <c r="K296" s="118" t="s">
        <v>937</v>
      </c>
      <c r="L296" s="118"/>
      <c r="M296" s="118" t="s">
        <v>937</v>
      </c>
    </row>
    <row r="297" spans="1:13" ht="12.75" customHeight="1" x14ac:dyDescent="0.15">
      <c r="A297" s="118" t="s">
        <v>303</v>
      </c>
      <c r="B297" s="164" t="s">
        <v>500</v>
      </c>
      <c r="C297" s="164" t="s">
        <v>501</v>
      </c>
      <c r="D297" s="118"/>
      <c r="E297" s="118" t="s">
        <v>935</v>
      </c>
      <c r="F297" s="152">
        <v>40672</v>
      </c>
      <c r="G297" s="152">
        <v>40677</v>
      </c>
      <c r="H297" s="118">
        <v>5</v>
      </c>
      <c r="I297" s="118" t="s">
        <v>936</v>
      </c>
      <c r="J297" s="118" t="s">
        <v>30</v>
      </c>
      <c r="K297" s="118" t="s">
        <v>937</v>
      </c>
      <c r="L297" s="118"/>
      <c r="M297" s="118" t="s">
        <v>937</v>
      </c>
    </row>
    <row r="298" spans="1:13" ht="12.75" customHeight="1" x14ac:dyDescent="0.15">
      <c r="A298" s="118" t="s">
        <v>303</v>
      </c>
      <c r="B298" s="164" t="s">
        <v>500</v>
      </c>
      <c r="C298" s="164" t="s">
        <v>501</v>
      </c>
      <c r="D298" s="118"/>
      <c r="E298" s="118" t="s">
        <v>935</v>
      </c>
      <c r="F298" s="152">
        <v>40699</v>
      </c>
      <c r="G298" s="152">
        <v>40708</v>
      </c>
      <c r="H298" s="118">
        <v>9</v>
      </c>
      <c r="I298" s="118" t="s">
        <v>936</v>
      </c>
      <c r="J298" s="118" t="s">
        <v>30</v>
      </c>
      <c r="K298" s="118" t="s">
        <v>937</v>
      </c>
      <c r="L298" s="118"/>
      <c r="M298" s="118" t="s">
        <v>937</v>
      </c>
    </row>
    <row r="299" spans="1:13" ht="12.75" customHeight="1" x14ac:dyDescent="0.15">
      <c r="A299" s="118" t="s">
        <v>303</v>
      </c>
      <c r="B299" s="163" t="s">
        <v>502</v>
      </c>
      <c r="C299" s="163" t="s">
        <v>503</v>
      </c>
      <c r="D299" s="118">
        <v>1</v>
      </c>
      <c r="E299" s="118" t="s">
        <v>935</v>
      </c>
      <c r="F299" s="152">
        <v>40555</v>
      </c>
      <c r="G299" s="152">
        <v>40563</v>
      </c>
      <c r="H299" s="118">
        <v>8</v>
      </c>
      <c r="I299" s="118" t="s">
        <v>936</v>
      </c>
      <c r="J299" s="118" t="s">
        <v>30</v>
      </c>
      <c r="K299" s="118" t="s">
        <v>937</v>
      </c>
      <c r="L299" s="118"/>
      <c r="M299" s="118" t="s">
        <v>937</v>
      </c>
    </row>
    <row r="300" spans="1:13" ht="12.75" customHeight="1" x14ac:dyDescent="0.15">
      <c r="A300" s="118" t="s">
        <v>303</v>
      </c>
      <c r="B300" s="164" t="s">
        <v>504</v>
      </c>
      <c r="C300" s="164" t="s">
        <v>505</v>
      </c>
      <c r="D300" s="118"/>
      <c r="E300" s="118" t="s">
        <v>935</v>
      </c>
      <c r="F300" s="152">
        <v>40555</v>
      </c>
      <c r="G300" s="152">
        <v>40563</v>
      </c>
      <c r="H300" s="118">
        <v>8</v>
      </c>
      <c r="I300" s="118" t="s">
        <v>936</v>
      </c>
      <c r="J300" s="118" t="s">
        <v>30</v>
      </c>
      <c r="K300" s="118" t="s">
        <v>937</v>
      </c>
      <c r="L300" s="118"/>
      <c r="M300" s="118" t="s">
        <v>937</v>
      </c>
    </row>
    <row r="301" spans="1:13" ht="12.75" customHeight="1" x14ac:dyDescent="0.15">
      <c r="A301" s="118" t="s">
        <v>303</v>
      </c>
      <c r="B301" s="164" t="s">
        <v>504</v>
      </c>
      <c r="C301" s="164" t="s">
        <v>505</v>
      </c>
      <c r="D301" s="118"/>
      <c r="E301" s="118" t="s">
        <v>935</v>
      </c>
      <c r="F301" s="152">
        <v>40563</v>
      </c>
      <c r="G301" s="152">
        <v>40566</v>
      </c>
      <c r="H301" s="118">
        <v>3</v>
      </c>
      <c r="I301" s="118" t="s">
        <v>936</v>
      </c>
      <c r="J301" s="118" t="s">
        <v>30</v>
      </c>
      <c r="K301" s="118" t="s">
        <v>937</v>
      </c>
      <c r="L301" s="118"/>
      <c r="M301" s="118" t="s">
        <v>937</v>
      </c>
    </row>
    <row r="302" spans="1:13" ht="12.75" customHeight="1" x14ac:dyDescent="0.15">
      <c r="A302" s="118" t="s">
        <v>303</v>
      </c>
      <c r="B302" s="164" t="s">
        <v>504</v>
      </c>
      <c r="C302" s="164" t="s">
        <v>505</v>
      </c>
      <c r="D302" s="118"/>
      <c r="E302" s="118" t="s">
        <v>935</v>
      </c>
      <c r="F302" s="152">
        <v>40672</v>
      </c>
      <c r="G302" s="152">
        <v>40677</v>
      </c>
      <c r="H302" s="118">
        <v>5</v>
      </c>
      <c r="I302" s="118" t="s">
        <v>936</v>
      </c>
      <c r="J302" s="118" t="s">
        <v>30</v>
      </c>
      <c r="K302" s="118" t="s">
        <v>937</v>
      </c>
      <c r="L302" s="118"/>
      <c r="M302" s="118" t="s">
        <v>937</v>
      </c>
    </row>
    <row r="303" spans="1:13" ht="12.75" customHeight="1" x14ac:dyDescent="0.15">
      <c r="A303" s="118" t="s">
        <v>303</v>
      </c>
      <c r="B303" s="164" t="s">
        <v>504</v>
      </c>
      <c r="C303" s="164" t="s">
        <v>505</v>
      </c>
      <c r="D303" s="118"/>
      <c r="E303" s="118" t="s">
        <v>935</v>
      </c>
      <c r="F303" s="152">
        <v>40699</v>
      </c>
      <c r="G303" s="152">
        <v>40708</v>
      </c>
      <c r="H303" s="118">
        <v>9</v>
      </c>
      <c r="I303" s="118" t="s">
        <v>936</v>
      </c>
      <c r="J303" s="118" t="s">
        <v>30</v>
      </c>
      <c r="K303" s="118" t="s">
        <v>937</v>
      </c>
      <c r="L303" s="118"/>
      <c r="M303" s="118" t="s">
        <v>937</v>
      </c>
    </row>
    <row r="304" spans="1:13" ht="12.75" customHeight="1" x14ac:dyDescent="0.15">
      <c r="A304" s="118" t="s">
        <v>303</v>
      </c>
      <c r="B304" s="163" t="s">
        <v>506</v>
      </c>
      <c r="C304" s="163" t="s">
        <v>507</v>
      </c>
      <c r="D304" s="118">
        <v>1</v>
      </c>
      <c r="E304" s="118" t="s">
        <v>935</v>
      </c>
      <c r="F304" s="152">
        <v>40555</v>
      </c>
      <c r="G304" s="152">
        <v>40563</v>
      </c>
      <c r="H304" s="118">
        <v>8</v>
      </c>
      <c r="I304" s="118" t="s">
        <v>936</v>
      </c>
      <c r="J304" s="118" t="s">
        <v>30</v>
      </c>
      <c r="K304" s="118" t="s">
        <v>937</v>
      </c>
      <c r="L304" s="118"/>
      <c r="M304" s="118" t="s">
        <v>937</v>
      </c>
    </row>
    <row r="305" spans="1:13" ht="12.75" customHeight="1" x14ac:dyDescent="0.15">
      <c r="A305" s="118" t="s">
        <v>303</v>
      </c>
      <c r="B305" s="163" t="s">
        <v>506</v>
      </c>
      <c r="C305" s="163" t="s">
        <v>507</v>
      </c>
      <c r="D305" s="118">
        <v>1</v>
      </c>
      <c r="E305" s="118" t="s">
        <v>935</v>
      </c>
      <c r="F305" s="152">
        <v>40563</v>
      </c>
      <c r="G305" s="152">
        <v>40566</v>
      </c>
      <c r="H305" s="118">
        <v>3</v>
      </c>
      <c r="I305" s="118" t="s">
        <v>936</v>
      </c>
      <c r="J305" s="118" t="s">
        <v>30</v>
      </c>
      <c r="K305" s="118" t="s">
        <v>937</v>
      </c>
      <c r="L305" s="118"/>
      <c r="M305" s="118" t="s">
        <v>937</v>
      </c>
    </row>
    <row r="306" spans="1:13" ht="12.75" customHeight="1" x14ac:dyDescent="0.15">
      <c r="A306" s="118" t="s">
        <v>303</v>
      </c>
      <c r="B306" s="164" t="s">
        <v>512</v>
      </c>
      <c r="C306" s="164" t="s">
        <v>513</v>
      </c>
      <c r="D306" s="118"/>
      <c r="E306" s="118" t="s">
        <v>935</v>
      </c>
      <c r="F306" s="152">
        <v>40555</v>
      </c>
      <c r="G306" s="152">
        <v>40563</v>
      </c>
      <c r="H306" s="118">
        <v>8</v>
      </c>
      <c r="I306" s="118" t="s">
        <v>936</v>
      </c>
      <c r="J306" s="118" t="s">
        <v>30</v>
      </c>
      <c r="K306" s="118" t="s">
        <v>937</v>
      </c>
      <c r="L306" s="118"/>
      <c r="M306" s="118" t="s">
        <v>937</v>
      </c>
    </row>
    <row r="307" spans="1:13" ht="12.75" customHeight="1" x14ac:dyDescent="0.15">
      <c r="A307" s="118" t="s">
        <v>303</v>
      </c>
      <c r="B307" s="164" t="s">
        <v>512</v>
      </c>
      <c r="C307" s="164" t="s">
        <v>513</v>
      </c>
      <c r="D307" s="118"/>
      <c r="E307" s="118" t="s">
        <v>935</v>
      </c>
      <c r="F307" s="152">
        <v>40563</v>
      </c>
      <c r="G307" s="152">
        <v>40566</v>
      </c>
      <c r="H307" s="118">
        <v>3</v>
      </c>
      <c r="I307" s="118" t="s">
        <v>936</v>
      </c>
      <c r="J307" s="118" t="s">
        <v>30</v>
      </c>
      <c r="K307" s="118" t="s">
        <v>937</v>
      </c>
      <c r="L307" s="118"/>
      <c r="M307" s="118" t="s">
        <v>937</v>
      </c>
    </row>
    <row r="308" spans="1:13" ht="12.75" customHeight="1" x14ac:dyDescent="0.15">
      <c r="A308" s="118" t="s">
        <v>303</v>
      </c>
      <c r="B308" s="164" t="s">
        <v>512</v>
      </c>
      <c r="C308" s="164" t="s">
        <v>513</v>
      </c>
      <c r="D308" s="118"/>
      <c r="E308" s="118" t="s">
        <v>935</v>
      </c>
      <c r="F308" s="152">
        <v>40672</v>
      </c>
      <c r="G308" s="152">
        <v>40677</v>
      </c>
      <c r="H308" s="118">
        <v>5</v>
      </c>
      <c r="I308" s="118" t="s">
        <v>936</v>
      </c>
      <c r="J308" s="118" t="s">
        <v>30</v>
      </c>
      <c r="K308" s="118" t="s">
        <v>937</v>
      </c>
      <c r="L308" s="118"/>
      <c r="M308" s="118" t="s">
        <v>937</v>
      </c>
    </row>
    <row r="309" spans="1:13" ht="12.75" customHeight="1" x14ac:dyDescent="0.15">
      <c r="A309" s="118" t="s">
        <v>303</v>
      </c>
      <c r="B309" s="164" t="s">
        <v>512</v>
      </c>
      <c r="C309" s="164" t="s">
        <v>513</v>
      </c>
      <c r="D309" s="118"/>
      <c r="E309" s="118" t="s">
        <v>935</v>
      </c>
      <c r="F309" s="152">
        <v>40699</v>
      </c>
      <c r="G309" s="152">
        <v>40708</v>
      </c>
      <c r="H309" s="118">
        <v>9</v>
      </c>
      <c r="I309" s="118" t="s">
        <v>936</v>
      </c>
      <c r="J309" s="118" t="s">
        <v>30</v>
      </c>
      <c r="K309" s="118" t="s">
        <v>937</v>
      </c>
      <c r="L309" s="118"/>
      <c r="M309" s="118" t="s">
        <v>937</v>
      </c>
    </row>
    <row r="310" spans="1:13" ht="12.75" customHeight="1" x14ac:dyDescent="0.15">
      <c r="A310" s="118" t="s">
        <v>303</v>
      </c>
      <c r="B310" s="163" t="s">
        <v>508</v>
      </c>
      <c r="C310" s="163" t="s">
        <v>509</v>
      </c>
      <c r="D310" s="118">
        <v>1</v>
      </c>
      <c r="E310" s="118" t="s">
        <v>935</v>
      </c>
      <c r="F310" s="152">
        <v>40555</v>
      </c>
      <c r="G310" s="152">
        <v>40563</v>
      </c>
      <c r="H310" s="118">
        <v>8</v>
      </c>
      <c r="I310" s="118" t="s">
        <v>936</v>
      </c>
      <c r="J310" s="118" t="s">
        <v>30</v>
      </c>
      <c r="K310" s="118" t="s">
        <v>937</v>
      </c>
      <c r="L310" s="118"/>
      <c r="M310" s="118" t="s">
        <v>937</v>
      </c>
    </row>
    <row r="311" spans="1:13" ht="12.75" customHeight="1" x14ac:dyDescent="0.15">
      <c r="A311" s="118" t="s">
        <v>303</v>
      </c>
      <c r="B311" s="163" t="s">
        <v>508</v>
      </c>
      <c r="C311" s="163" t="s">
        <v>509</v>
      </c>
      <c r="D311" s="118">
        <v>1</v>
      </c>
      <c r="E311" s="118" t="s">
        <v>935</v>
      </c>
      <c r="F311" s="152">
        <v>40563</v>
      </c>
      <c r="G311" s="152">
        <v>40566</v>
      </c>
      <c r="H311" s="118">
        <v>3</v>
      </c>
      <c r="I311" s="118" t="s">
        <v>936</v>
      </c>
      <c r="J311" s="118" t="s">
        <v>30</v>
      </c>
      <c r="K311" s="118" t="s">
        <v>937</v>
      </c>
      <c r="L311" s="118"/>
      <c r="M311" s="118" t="s">
        <v>937</v>
      </c>
    </row>
    <row r="312" spans="1:13" ht="12.75" customHeight="1" x14ac:dyDescent="0.15">
      <c r="A312" s="118" t="s">
        <v>303</v>
      </c>
      <c r="B312" s="164" t="s">
        <v>510</v>
      </c>
      <c r="C312" s="164" t="s">
        <v>511</v>
      </c>
      <c r="D312" s="118"/>
      <c r="E312" s="118" t="s">
        <v>935</v>
      </c>
      <c r="F312" s="152">
        <v>40555</v>
      </c>
      <c r="G312" s="152">
        <v>40563</v>
      </c>
      <c r="H312" s="118">
        <v>8</v>
      </c>
      <c r="I312" s="118" t="s">
        <v>936</v>
      </c>
      <c r="J312" s="118" t="s">
        <v>30</v>
      </c>
      <c r="K312" s="118" t="s">
        <v>937</v>
      </c>
      <c r="L312" s="118"/>
      <c r="M312" s="118" t="s">
        <v>937</v>
      </c>
    </row>
    <row r="313" spans="1:13" ht="12.75" customHeight="1" x14ac:dyDescent="0.15">
      <c r="A313" s="118" t="s">
        <v>303</v>
      </c>
      <c r="B313" s="164" t="s">
        <v>510</v>
      </c>
      <c r="C313" s="164" t="s">
        <v>511</v>
      </c>
      <c r="D313" s="118"/>
      <c r="E313" s="118" t="s">
        <v>935</v>
      </c>
      <c r="F313" s="152">
        <v>40563</v>
      </c>
      <c r="G313" s="152">
        <v>40566</v>
      </c>
      <c r="H313" s="118">
        <v>3</v>
      </c>
      <c r="I313" s="118" t="s">
        <v>936</v>
      </c>
      <c r="J313" s="118" t="s">
        <v>30</v>
      </c>
      <c r="K313" s="118" t="s">
        <v>937</v>
      </c>
      <c r="L313" s="118"/>
      <c r="M313" s="118" t="s">
        <v>937</v>
      </c>
    </row>
    <row r="314" spans="1:13" ht="12.75" customHeight="1" x14ac:dyDescent="0.15">
      <c r="A314" s="118" t="s">
        <v>303</v>
      </c>
      <c r="B314" s="164" t="s">
        <v>514</v>
      </c>
      <c r="C314" s="164" t="s">
        <v>515</v>
      </c>
      <c r="D314" s="118">
        <v>2</v>
      </c>
      <c r="E314" s="118" t="s">
        <v>935</v>
      </c>
      <c r="F314" s="152">
        <v>40555</v>
      </c>
      <c r="G314" s="152">
        <v>40563</v>
      </c>
      <c r="H314" s="118">
        <v>8</v>
      </c>
      <c r="I314" s="118" t="s">
        <v>936</v>
      </c>
      <c r="J314" s="118" t="s">
        <v>30</v>
      </c>
      <c r="K314" s="118" t="s">
        <v>937</v>
      </c>
      <c r="L314" s="118"/>
      <c r="M314" s="118" t="s">
        <v>937</v>
      </c>
    </row>
    <row r="315" spans="1:13" ht="12.75" customHeight="1" x14ac:dyDescent="0.2">
      <c r="A315" s="162" t="s">
        <v>303</v>
      </c>
      <c r="B315" s="164" t="s">
        <v>949</v>
      </c>
      <c r="C315" s="170" t="s">
        <v>950</v>
      </c>
      <c r="D315" s="162">
        <v>2</v>
      </c>
      <c r="E315" s="162" t="s">
        <v>935</v>
      </c>
      <c r="F315" s="169">
        <v>40555</v>
      </c>
      <c r="G315" s="169">
        <v>40563</v>
      </c>
      <c r="H315" s="162">
        <v>8</v>
      </c>
      <c r="I315" s="162" t="s">
        <v>936</v>
      </c>
      <c r="J315" s="162" t="s">
        <v>30</v>
      </c>
      <c r="K315" s="162" t="s">
        <v>937</v>
      </c>
      <c r="L315" s="118"/>
      <c r="M315" s="118" t="s">
        <v>937</v>
      </c>
    </row>
    <row r="316" spans="1:13" ht="12.75" customHeight="1" x14ac:dyDescent="0.15">
      <c r="A316" s="118" t="s">
        <v>303</v>
      </c>
      <c r="B316" s="163" t="s">
        <v>911</v>
      </c>
      <c r="C316" s="163" t="s">
        <v>912</v>
      </c>
      <c r="D316" s="118">
        <v>1</v>
      </c>
      <c r="E316" s="118" t="s">
        <v>935</v>
      </c>
      <c r="F316" s="152">
        <v>40555</v>
      </c>
      <c r="G316" s="152">
        <v>40563</v>
      </c>
      <c r="H316" s="118">
        <v>8</v>
      </c>
      <c r="I316" s="118" t="s">
        <v>936</v>
      </c>
      <c r="J316" s="118" t="s">
        <v>30</v>
      </c>
      <c r="K316" s="118" t="s">
        <v>937</v>
      </c>
      <c r="L316" s="118"/>
      <c r="M316" s="118"/>
    </row>
    <row r="317" spans="1:13" ht="12.75" customHeight="1" x14ac:dyDescent="0.15">
      <c r="A317" s="118" t="s">
        <v>303</v>
      </c>
      <c r="B317" s="163" t="s">
        <v>516</v>
      </c>
      <c r="C317" s="163" t="s">
        <v>517</v>
      </c>
      <c r="D317" s="118">
        <v>1</v>
      </c>
      <c r="E317" s="118" t="s">
        <v>935</v>
      </c>
      <c r="F317" s="152">
        <v>40555</v>
      </c>
      <c r="G317" s="152">
        <v>40563</v>
      </c>
      <c r="H317" s="118">
        <v>8</v>
      </c>
      <c r="I317" s="118" t="s">
        <v>936</v>
      </c>
      <c r="J317" s="118" t="s">
        <v>30</v>
      </c>
      <c r="K317" s="118" t="s">
        <v>937</v>
      </c>
      <c r="L317" s="118"/>
      <c r="M317" s="118"/>
    </row>
    <row r="318" spans="1:13" ht="12.75" customHeight="1" x14ac:dyDescent="0.15">
      <c r="A318" s="118" t="s">
        <v>303</v>
      </c>
      <c r="B318" s="163" t="s">
        <v>516</v>
      </c>
      <c r="C318" s="163" t="s">
        <v>517</v>
      </c>
      <c r="D318" s="118">
        <v>1</v>
      </c>
      <c r="E318" s="118" t="s">
        <v>935</v>
      </c>
      <c r="F318" s="152">
        <v>40563</v>
      </c>
      <c r="G318" s="152">
        <v>40566</v>
      </c>
      <c r="H318" s="118">
        <v>3</v>
      </c>
      <c r="I318" s="118" t="s">
        <v>936</v>
      </c>
      <c r="J318" s="118" t="s">
        <v>30</v>
      </c>
      <c r="K318" s="118" t="s">
        <v>937</v>
      </c>
      <c r="L318" s="118"/>
      <c r="M318" s="118"/>
    </row>
    <row r="319" spans="1:13" ht="12.75" customHeight="1" x14ac:dyDescent="0.15">
      <c r="A319" s="118" t="s">
        <v>303</v>
      </c>
      <c r="B319" s="164" t="s">
        <v>518</v>
      </c>
      <c r="C319" s="164" t="s">
        <v>519</v>
      </c>
      <c r="D319" s="118"/>
      <c r="E319" s="118" t="s">
        <v>935</v>
      </c>
      <c r="F319" s="152">
        <v>40555</v>
      </c>
      <c r="G319" s="152">
        <v>40563</v>
      </c>
      <c r="H319" s="118">
        <v>8</v>
      </c>
      <c r="I319" s="118" t="s">
        <v>936</v>
      </c>
      <c r="J319" s="118" t="s">
        <v>30</v>
      </c>
      <c r="K319" s="118" t="s">
        <v>937</v>
      </c>
      <c r="L319" s="118"/>
      <c r="M319" s="118" t="s">
        <v>937</v>
      </c>
    </row>
    <row r="320" spans="1:13" ht="12.75" customHeight="1" x14ac:dyDescent="0.15">
      <c r="A320" s="118" t="s">
        <v>303</v>
      </c>
      <c r="B320" s="163" t="s">
        <v>520</v>
      </c>
      <c r="C320" s="163" t="s">
        <v>521</v>
      </c>
      <c r="D320" s="118">
        <v>1</v>
      </c>
      <c r="E320" s="118" t="s">
        <v>935</v>
      </c>
      <c r="F320" s="152">
        <v>40555</v>
      </c>
      <c r="G320" s="152">
        <v>40563</v>
      </c>
      <c r="H320" s="118">
        <v>8</v>
      </c>
      <c r="I320" s="118" t="s">
        <v>936</v>
      </c>
      <c r="J320" s="118" t="s">
        <v>30</v>
      </c>
      <c r="K320" s="118" t="s">
        <v>937</v>
      </c>
      <c r="L320" s="118"/>
      <c r="M320" s="118" t="s">
        <v>937</v>
      </c>
    </row>
    <row r="321" spans="1:13" ht="12.75" customHeight="1" x14ac:dyDescent="0.15">
      <c r="A321" s="118" t="s">
        <v>303</v>
      </c>
      <c r="B321" s="164" t="s">
        <v>522</v>
      </c>
      <c r="C321" s="164" t="s">
        <v>523</v>
      </c>
      <c r="D321" s="118"/>
      <c r="E321" s="118" t="s">
        <v>935</v>
      </c>
      <c r="F321" s="152">
        <v>40555</v>
      </c>
      <c r="G321" s="152">
        <v>40563</v>
      </c>
      <c r="H321" s="118">
        <v>8</v>
      </c>
      <c r="I321" s="118" t="s">
        <v>936</v>
      </c>
      <c r="J321" s="118" t="s">
        <v>30</v>
      </c>
      <c r="K321" s="118" t="s">
        <v>937</v>
      </c>
      <c r="L321" s="118"/>
      <c r="M321" s="118" t="s">
        <v>937</v>
      </c>
    </row>
    <row r="322" spans="1:13" ht="12.75" customHeight="1" x14ac:dyDescent="0.15">
      <c r="A322" s="128" t="s">
        <v>303</v>
      </c>
      <c r="B322" s="167" t="s">
        <v>522</v>
      </c>
      <c r="C322" s="167" t="s">
        <v>523</v>
      </c>
      <c r="D322" s="128"/>
      <c r="E322" s="128" t="s">
        <v>935</v>
      </c>
      <c r="F322" s="153">
        <v>40563</v>
      </c>
      <c r="G322" s="153">
        <v>40566</v>
      </c>
      <c r="H322" s="128">
        <v>3</v>
      </c>
      <c r="I322" s="128" t="s">
        <v>936</v>
      </c>
      <c r="J322" s="128" t="s">
        <v>30</v>
      </c>
      <c r="K322" s="128" t="s">
        <v>937</v>
      </c>
      <c r="L322" s="118"/>
      <c r="M322" s="118" t="s">
        <v>937</v>
      </c>
    </row>
    <row r="323" spans="1:13" ht="12.75" customHeight="1" x14ac:dyDescent="0.15">
      <c r="A323" s="47"/>
      <c r="B323" s="9">
        <f>SUM(IF(FREQUENCY(MATCH(B96:B322,B96:B322,0),MATCH(B96:B322,B96:B322,0))&gt;0,1))</f>
        <v>115</v>
      </c>
      <c r="C323" s="53"/>
      <c r="D323" s="53"/>
      <c r="E323" s="17">
        <f>COUNTA(E96:E322)</f>
        <v>227</v>
      </c>
      <c r="F323" s="17"/>
      <c r="G323" s="17"/>
      <c r="H323" s="17">
        <f>SUM(H96:H322)</f>
        <v>1528</v>
      </c>
      <c r="I323" s="47"/>
      <c r="J323" s="47"/>
      <c r="K323" s="47"/>
    </row>
    <row r="324" spans="1:13" ht="12.75" customHeight="1" x14ac:dyDescent="0.15">
      <c r="A324" s="47"/>
      <c r="B324" s="9"/>
      <c r="C324" s="9"/>
      <c r="D324" s="9"/>
      <c r="E324" s="17"/>
      <c r="F324" s="17"/>
      <c r="G324" s="17"/>
      <c r="H324" s="17"/>
      <c r="I324" s="47"/>
      <c r="J324" s="47"/>
      <c r="K324" s="47"/>
    </row>
    <row r="325" spans="1:13" ht="12.75" customHeight="1" x14ac:dyDescent="0.15">
      <c r="A325" s="118" t="s">
        <v>524</v>
      </c>
      <c r="B325" s="164" t="s">
        <v>525</v>
      </c>
      <c r="C325" s="164" t="s">
        <v>526</v>
      </c>
      <c r="D325" s="118">
        <v>3</v>
      </c>
      <c r="E325" s="118" t="s">
        <v>935</v>
      </c>
      <c r="F325" s="152">
        <v>40556</v>
      </c>
      <c r="G325" s="152">
        <v>40566</v>
      </c>
      <c r="H325" s="118">
        <v>10</v>
      </c>
      <c r="I325" s="118" t="s">
        <v>936</v>
      </c>
      <c r="J325" s="118" t="s">
        <v>30</v>
      </c>
      <c r="K325" s="118" t="s">
        <v>937</v>
      </c>
      <c r="L325" s="118"/>
      <c r="M325" s="118" t="s">
        <v>937</v>
      </c>
    </row>
    <row r="326" spans="1:13" ht="12.75" customHeight="1" x14ac:dyDescent="0.15">
      <c r="A326" s="118" t="s">
        <v>524</v>
      </c>
      <c r="B326" s="164" t="s">
        <v>525</v>
      </c>
      <c r="C326" s="164" t="s">
        <v>526</v>
      </c>
      <c r="D326" s="118">
        <v>3</v>
      </c>
      <c r="E326" s="118" t="s">
        <v>935</v>
      </c>
      <c r="F326" s="152">
        <v>40598</v>
      </c>
      <c r="G326" s="152">
        <v>40602</v>
      </c>
      <c r="H326" s="118">
        <v>4</v>
      </c>
      <c r="I326" s="118" t="s">
        <v>936</v>
      </c>
      <c r="J326" s="118" t="s">
        <v>30</v>
      </c>
      <c r="K326" s="118" t="s">
        <v>937</v>
      </c>
      <c r="L326" s="118"/>
      <c r="M326" s="118" t="s">
        <v>937</v>
      </c>
    </row>
    <row r="327" spans="1:13" ht="12.75" customHeight="1" x14ac:dyDescent="0.15">
      <c r="A327" s="118" t="s">
        <v>524</v>
      </c>
      <c r="B327" s="164" t="s">
        <v>525</v>
      </c>
      <c r="C327" s="164" t="s">
        <v>526</v>
      </c>
      <c r="D327" s="118">
        <v>3</v>
      </c>
      <c r="E327" s="118" t="s">
        <v>935</v>
      </c>
      <c r="F327" s="152">
        <v>40666</v>
      </c>
      <c r="G327" s="152">
        <v>40668</v>
      </c>
      <c r="H327" s="118">
        <v>2</v>
      </c>
      <c r="I327" s="118" t="s">
        <v>936</v>
      </c>
      <c r="J327" s="118" t="s">
        <v>30</v>
      </c>
      <c r="K327" s="118" t="s">
        <v>937</v>
      </c>
      <c r="L327" s="118"/>
      <c r="M327" s="118" t="s">
        <v>937</v>
      </c>
    </row>
    <row r="328" spans="1:13" ht="12.75" customHeight="1" x14ac:dyDescent="0.15">
      <c r="A328" s="118" t="s">
        <v>524</v>
      </c>
      <c r="B328" s="164" t="s">
        <v>525</v>
      </c>
      <c r="C328" s="164" t="s">
        <v>526</v>
      </c>
      <c r="D328" s="118">
        <v>3</v>
      </c>
      <c r="E328" s="118" t="s">
        <v>935</v>
      </c>
      <c r="F328" s="152">
        <v>40671</v>
      </c>
      <c r="G328" s="152">
        <v>40679</v>
      </c>
      <c r="H328" s="118">
        <v>8</v>
      </c>
      <c r="I328" s="118" t="s">
        <v>936</v>
      </c>
      <c r="J328" s="118" t="s">
        <v>30</v>
      </c>
      <c r="K328" s="118" t="s">
        <v>937</v>
      </c>
      <c r="L328" s="118"/>
      <c r="M328" s="118" t="s">
        <v>937</v>
      </c>
    </row>
    <row r="329" spans="1:13" ht="12.75" customHeight="1" x14ac:dyDescent="0.15">
      <c r="A329" s="118" t="s">
        <v>524</v>
      </c>
      <c r="B329" s="164" t="s">
        <v>525</v>
      </c>
      <c r="C329" s="164" t="s">
        <v>526</v>
      </c>
      <c r="D329" s="118">
        <v>3</v>
      </c>
      <c r="E329" s="118" t="s">
        <v>935</v>
      </c>
      <c r="F329" s="152">
        <v>40854</v>
      </c>
      <c r="G329" s="152">
        <v>40856</v>
      </c>
      <c r="H329" s="118">
        <v>2</v>
      </c>
      <c r="I329" s="118" t="s">
        <v>936</v>
      </c>
      <c r="J329" s="118" t="s">
        <v>30</v>
      </c>
      <c r="K329" s="118" t="s">
        <v>937</v>
      </c>
      <c r="L329" s="118"/>
      <c r="M329" s="118" t="s">
        <v>937</v>
      </c>
    </row>
    <row r="330" spans="1:13" ht="12.75" customHeight="1" x14ac:dyDescent="0.15">
      <c r="A330" s="118" t="s">
        <v>524</v>
      </c>
      <c r="B330" s="164" t="s">
        <v>527</v>
      </c>
      <c r="C330" s="164" t="s">
        <v>528</v>
      </c>
      <c r="D330" s="118">
        <v>3</v>
      </c>
      <c r="E330" s="118" t="s">
        <v>935</v>
      </c>
      <c r="F330" s="152">
        <v>40556</v>
      </c>
      <c r="G330" s="152">
        <v>40566</v>
      </c>
      <c r="H330" s="118">
        <v>10</v>
      </c>
      <c r="I330" s="118" t="s">
        <v>936</v>
      </c>
      <c r="J330" s="118" t="s">
        <v>30</v>
      </c>
      <c r="K330" s="118" t="s">
        <v>937</v>
      </c>
      <c r="L330" s="118"/>
      <c r="M330" s="118" t="s">
        <v>937</v>
      </c>
    </row>
    <row r="331" spans="1:13" ht="12.75" customHeight="1" x14ac:dyDescent="0.15">
      <c r="A331" s="118" t="s">
        <v>524</v>
      </c>
      <c r="B331" s="164" t="s">
        <v>527</v>
      </c>
      <c r="C331" s="164" t="s">
        <v>528</v>
      </c>
      <c r="D331" s="118">
        <v>3</v>
      </c>
      <c r="E331" s="118" t="s">
        <v>935</v>
      </c>
      <c r="F331" s="152">
        <v>40598</v>
      </c>
      <c r="G331" s="152">
        <v>40602</v>
      </c>
      <c r="H331" s="118">
        <v>4</v>
      </c>
      <c r="I331" s="118" t="s">
        <v>936</v>
      </c>
      <c r="J331" s="118" t="s">
        <v>30</v>
      </c>
      <c r="K331" s="118" t="s">
        <v>937</v>
      </c>
      <c r="L331" s="118"/>
      <c r="M331" s="118" t="s">
        <v>937</v>
      </c>
    </row>
    <row r="332" spans="1:13" ht="12.75" customHeight="1" x14ac:dyDescent="0.15">
      <c r="A332" s="118" t="s">
        <v>524</v>
      </c>
      <c r="B332" s="164" t="s">
        <v>527</v>
      </c>
      <c r="C332" s="164" t="s">
        <v>528</v>
      </c>
      <c r="D332" s="118">
        <v>3</v>
      </c>
      <c r="E332" s="118" t="s">
        <v>935</v>
      </c>
      <c r="F332" s="152">
        <v>40666</v>
      </c>
      <c r="G332" s="152">
        <v>40668</v>
      </c>
      <c r="H332" s="118">
        <v>2</v>
      </c>
      <c r="I332" s="118" t="s">
        <v>936</v>
      </c>
      <c r="J332" s="118" t="s">
        <v>30</v>
      </c>
      <c r="K332" s="118" t="s">
        <v>937</v>
      </c>
      <c r="L332" s="118"/>
      <c r="M332" s="118" t="s">
        <v>937</v>
      </c>
    </row>
    <row r="333" spans="1:13" ht="12.75" customHeight="1" x14ac:dyDescent="0.15">
      <c r="A333" s="118" t="s">
        <v>524</v>
      </c>
      <c r="B333" s="164" t="s">
        <v>527</v>
      </c>
      <c r="C333" s="164" t="s">
        <v>528</v>
      </c>
      <c r="D333" s="118">
        <v>3</v>
      </c>
      <c r="E333" s="118" t="s">
        <v>935</v>
      </c>
      <c r="F333" s="152">
        <v>40671</v>
      </c>
      <c r="G333" s="152">
        <v>40679</v>
      </c>
      <c r="H333" s="118">
        <v>8</v>
      </c>
      <c r="I333" s="118" t="s">
        <v>936</v>
      </c>
      <c r="J333" s="118" t="s">
        <v>30</v>
      </c>
      <c r="K333" s="118" t="s">
        <v>937</v>
      </c>
      <c r="L333" s="118"/>
      <c r="M333" s="118" t="s">
        <v>937</v>
      </c>
    </row>
    <row r="334" spans="1:13" ht="12.75" customHeight="1" x14ac:dyDescent="0.15">
      <c r="A334" s="118" t="s">
        <v>524</v>
      </c>
      <c r="B334" s="164" t="s">
        <v>527</v>
      </c>
      <c r="C334" s="164" t="s">
        <v>528</v>
      </c>
      <c r="D334" s="118">
        <v>3</v>
      </c>
      <c r="E334" s="118" t="s">
        <v>935</v>
      </c>
      <c r="F334" s="152">
        <v>40854</v>
      </c>
      <c r="G334" s="152">
        <v>40856</v>
      </c>
      <c r="H334" s="118">
        <v>2</v>
      </c>
      <c r="I334" s="118" t="s">
        <v>936</v>
      </c>
      <c r="J334" s="118" t="s">
        <v>30</v>
      </c>
      <c r="K334" s="118" t="s">
        <v>937</v>
      </c>
      <c r="L334" s="118"/>
      <c r="M334" s="118" t="s">
        <v>937</v>
      </c>
    </row>
    <row r="335" spans="1:13" ht="12.75" customHeight="1" x14ac:dyDescent="0.15">
      <c r="A335" s="118" t="s">
        <v>524</v>
      </c>
      <c r="B335" s="163" t="s">
        <v>529</v>
      </c>
      <c r="C335" s="163" t="s">
        <v>530</v>
      </c>
      <c r="D335" s="118">
        <v>2</v>
      </c>
      <c r="E335" s="118" t="s">
        <v>935</v>
      </c>
      <c r="F335" s="152">
        <v>40556</v>
      </c>
      <c r="G335" s="152">
        <v>40566</v>
      </c>
      <c r="H335" s="118">
        <v>10</v>
      </c>
      <c r="I335" s="118" t="s">
        <v>936</v>
      </c>
      <c r="J335" s="118" t="s">
        <v>30</v>
      </c>
      <c r="K335" s="118" t="s">
        <v>937</v>
      </c>
      <c r="L335" s="118"/>
      <c r="M335" s="118" t="s">
        <v>937</v>
      </c>
    </row>
    <row r="336" spans="1:13" ht="12.75" customHeight="1" x14ac:dyDescent="0.15">
      <c r="A336" s="118" t="s">
        <v>524</v>
      </c>
      <c r="B336" s="163" t="s">
        <v>529</v>
      </c>
      <c r="C336" s="163" t="s">
        <v>530</v>
      </c>
      <c r="D336" s="118">
        <v>2</v>
      </c>
      <c r="E336" s="118" t="s">
        <v>935</v>
      </c>
      <c r="F336" s="152">
        <v>40598</v>
      </c>
      <c r="G336" s="152">
        <v>40602</v>
      </c>
      <c r="H336" s="118">
        <v>4</v>
      </c>
      <c r="I336" s="118" t="s">
        <v>936</v>
      </c>
      <c r="J336" s="118" t="s">
        <v>30</v>
      </c>
      <c r="K336" s="118" t="s">
        <v>937</v>
      </c>
      <c r="L336" s="118"/>
      <c r="M336" s="118" t="s">
        <v>937</v>
      </c>
    </row>
    <row r="337" spans="1:13" ht="12.75" customHeight="1" x14ac:dyDescent="0.15">
      <c r="A337" s="118" t="s">
        <v>524</v>
      </c>
      <c r="B337" s="163" t="s">
        <v>529</v>
      </c>
      <c r="C337" s="163" t="s">
        <v>530</v>
      </c>
      <c r="D337" s="118">
        <v>2</v>
      </c>
      <c r="E337" s="118" t="s">
        <v>935</v>
      </c>
      <c r="F337" s="152">
        <v>40666</v>
      </c>
      <c r="G337" s="152">
        <v>40668</v>
      </c>
      <c r="H337" s="118">
        <v>2</v>
      </c>
      <c r="I337" s="118" t="s">
        <v>936</v>
      </c>
      <c r="J337" s="118" t="s">
        <v>30</v>
      </c>
      <c r="K337" s="118" t="s">
        <v>937</v>
      </c>
      <c r="L337" s="118"/>
      <c r="M337" s="118" t="s">
        <v>937</v>
      </c>
    </row>
    <row r="338" spans="1:13" ht="12.75" customHeight="1" x14ac:dyDescent="0.15">
      <c r="A338" s="118" t="s">
        <v>524</v>
      </c>
      <c r="B338" s="163" t="s">
        <v>529</v>
      </c>
      <c r="C338" s="163" t="s">
        <v>530</v>
      </c>
      <c r="D338" s="118">
        <v>2</v>
      </c>
      <c r="E338" s="118" t="s">
        <v>935</v>
      </c>
      <c r="F338" s="152">
        <v>40671</v>
      </c>
      <c r="G338" s="152">
        <v>40679</v>
      </c>
      <c r="H338" s="118">
        <v>8</v>
      </c>
      <c r="I338" s="118" t="s">
        <v>936</v>
      </c>
      <c r="J338" s="118" t="s">
        <v>30</v>
      </c>
      <c r="K338" s="118" t="s">
        <v>937</v>
      </c>
      <c r="L338" s="118"/>
      <c r="M338" s="118" t="s">
        <v>937</v>
      </c>
    </row>
    <row r="339" spans="1:13" ht="12.75" customHeight="1" x14ac:dyDescent="0.15">
      <c r="A339" s="118" t="s">
        <v>524</v>
      </c>
      <c r="B339" s="163" t="s">
        <v>529</v>
      </c>
      <c r="C339" s="163" t="s">
        <v>530</v>
      </c>
      <c r="D339" s="118">
        <v>2</v>
      </c>
      <c r="E339" s="118" t="s">
        <v>935</v>
      </c>
      <c r="F339" s="152">
        <v>40854</v>
      </c>
      <c r="G339" s="152">
        <v>40856</v>
      </c>
      <c r="H339" s="118">
        <v>2</v>
      </c>
      <c r="I339" s="118" t="s">
        <v>936</v>
      </c>
      <c r="J339" s="118" t="s">
        <v>30</v>
      </c>
      <c r="K339" s="118" t="s">
        <v>937</v>
      </c>
      <c r="L339" s="118"/>
      <c r="M339" s="118" t="s">
        <v>937</v>
      </c>
    </row>
    <row r="340" spans="1:13" ht="12.75" customHeight="1" x14ac:dyDescent="0.15">
      <c r="A340" s="118" t="s">
        <v>524</v>
      </c>
      <c r="B340" s="163" t="s">
        <v>531</v>
      </c>
      <c r="C340" s="163" t="s">
        <v>532</v>
      </c>
      <c r="D340" s="118">
        <v>2</v>
      </c>
      <c r="E340" s="118" t="s">
        <v>935</v>
      </c>
      <c r="F340" s="152">
        <v>40556</v>
      </c>
      <c r="G340" s="152">
        <v>40566</v>
      </c>
      <c r="H340" s="118">
        <v>10</v>
      </c>
      <c r="I340" s="118" t="s">
        <v>936</v>
      </c>
      <c r="J340" s="118" t="s">
        <v>30</v>
      </c>
      <c r="K340" s="118" t="s">
        <v>937</v>
      </c>
      <c r="L340" s="118"/>
      <c r="M340" s="118" t="s">
        <v>937</v>
      </c>
    </row>
    <row r="341" spans="1:13" ht="12.75" customHeight="1" x14ac:dyDescent="0.15">
      <c r="A341" s="118" t="s">
        <v>524</v>
      </c>
      <c r="B341" s="163" t="s">
        <v>531</v>
      </c>
      <c r="C341" s="163" t="s">
        <v>532</v>
      </c>
      <c r="D341" s="118">
        <v>2</v>
      </c>
      <c r="E341" s="118" t="s">
        <v>935</v>
      </c>
      <c r="F341" s="152">
        <v>40598</v>
      </c>
      <c r="G341" s="152">
        <v>40602</v>
      </c>
      <c r="H341" s="118">
        <v>4</v>
      </c>
      <c r="I341" s="118" t="s">
        <v>936</v>
      </c>
      <c r="J341" s="118" t="s">
        <v>30</v>
      </c>
      <c r="K341" s="118" t="s">
        <v>937</v>
      </c>
      <c r="L341" s="118"/>
      <c r="M341" s="118" t="s">
        <v>937</v>
      </c>
    </row>
    <row r="342" spans="1:13" ht="12.75" customHeight="1" x14ac:dyDescent="0.15">
      <c r="A342" s="118" t="s">
        <v>524</v>
      </c>
      <c r="B342" s="163" t="s">
        <v>531</v>
      </c>
      <c r="C342" s="163" t="s">
        <v>532</v>
      </c>
      <c r="D342" s="118">
        <v>2</v>
      </c>
      <c r="E342" s="118" t="s">
        <v>935</v>
      </c>
      <c r="F342" s="152">
        <v>40666</v>
      </c>
      <c r="G342" s="152">
        <v>40668</v>
      </c>
      <c r="H342" s="118">
        <v>2</v>
      </c>
      <c r="I342" s="118" t="s">
        <v>936</v>
      </c>
      <c r="J342" s="118" t="s">
        <v>30</v>
      </c>
      <c r="K342" s="118" t="s">
        <v>937</v>
      </c>
      <c r="L342" s="118"/>
      <c r="M342" s="118" t="s">
        <v>937</v>
      </c>
    </row>
    <row r="343" spans="1:13" ht="12.75" customHeight="1" x14ac:dyDescent="0.15">
      <c r="A343" s="118" t="s">
        <v>524</v>
      </c>
      <c r="B343" s="163" t="s">
        <v>531</v>
      </c>
      <c r="C343" s="163" t="s">
        <v>532</v>
      </c>
      <c r="D343" s="118">
        <v>2</v>
      </c>
      <c r="E343" s="118" t="s">
        <v>935</v>
      </c>
      <c r="F343" s="152">
        <v>40671</v>
      </c>
      <c r="G343" s="152">
        <v>40679</v>
      </c>
      <c r="H343" s="118">
        <v>8</v>
      </c>
      <c r="I343" s="118" t="s">
        <v>936</v>
      </c>
      <c r="J343" s="118" t="s">
        <v>30</v>
      </c>
      <c r="K343" s="118" t="s">
        <v>937</v>
      </c>
      <c r="L343" s="118"/>
      <c r="M343" s="118" t="s">
        <v>937</v>
      </c>
    </row>
    <row r="344" spans="1:13" ht="12.75" customHeight="1" x14ac:dyDescent="0.15">
      <c r="A344" s="118" t="s">
        <v>524</v>
      </c>
      <c r="B344" s="163" t="s">
        <v>531</v>
      </c>
      <c r="C344" s="163" t="s">
        <v>532</v>
      </c>
      <c r="D344" s="118">
        <v>2</v>
      </c>
      <c r="E344" s="118" t="s">
        <v>935</v>
      </c>
      <c r="F344" s="152">
        <v>40852</v>
      </c>
      <c r="G344" s="152">
        <v>40856</v>
      </c>
      <c r="H344" s="118">
        <v>4</v>
      </c>
      <c r="I344" s="118" t="s">
        <v>936</v>
      </c>
      <c r="J344" s="118" t="s">
        <v>30</v>
      </c>
      <c r="K344" s="118" t="s">
        <v>937</v>
      </c>
      <c r="L344" s="118"/>
      <c r="M344" s="118" t="s">
        <v>937</v>
      </c>
    </row>
    <row r="345" spans="1:13" ht="12.75" customHeight="1" x14ac:dyDescent="0.15">
      <c r="A345" s="118" t="s">
        <v>524</v>
      </c>
      <c r="B345" s="163" t="s">
        <v>531</v>
      </c>
      <c r="C345" s="163" t="s">
        <v>532</v>
      </c>
      <c r="D345" s="118">
        <v>2</v>
      </c>
      <c r="E345" s="118" t="s">
        <v>935</v>
      </c>
      <c r="F345" s="152">
        <v>40854</v>
      </c>
      <c r="G345" s="152">
        <v>40856</v>
      </c>
      <c r="H345" s="118">
        <v>2</v>
      </c>
      <c r="I345" s="118" t="s">
        <v>936</v>
      </c>
      <c r="J345" s="118" t="s">
        <v>30</v>
      </c>
      <c r="K345" s="118" t="s">
        <v>937</v>
      </c>
      <c r="L345" s="118"/>
      <c r="M345" s="118" t="s">
        <v>937</v>
      </c>
    </row>
    <row r="346" spans="1:13" ht="12.75" customHeight="1" x14ac:dyDescent="0.15">
      <c r="A346" s="118" t="s">
        <v>524</v>
      </c>
      <c r="B346" s="164" t="s">
        <v>533</v>
      </c>
      <c r="C346" s="164" t="s">
        <v>534</v>
      </c>
      <c r="D346" s="118">
        <v>3</v>
      </c>
      <c r="E346" s="118" t="s">
        <v>935</v>
      </c>
      <c r="F346" s="152">
        <v>40556</v>
      </c>
      <c r="G346" s="152">
        <v>40566</v>
      </c>
      <c r="H346" s="118">
        <v>10</v>
      </c>
      <c r="I346" s="118" t="s">
        <v>936</v>
      </c>
      <c r="J346" s="118" t="s">
        <v>30</v>
      </c>
      <c r="K346" s="118" t="s">
        <v>937</v>
      </c>
      <c r="L346" s="118"/>
      <c r="M346" s="118" t="s">
        <v>937</v>
      </c>
    </row>
    <row r="347" spans="1:13" ht="12.75" customHeight="1" x14ac:dyDescent="0.15">
      <c r="A347" s="118" t="s">
        <v>524</v>
      </c>
      <c r="B347" s="164" t="s">
        <v>533</v>
      </c>
      <c r="C347" s="164" t="s">
        <v>534</v>
      </c>
      <c r="D347" s="118">
        <v>3</v>
      </c>
      <c r="E347" s="118" t="s">
        <v>935</v>
      </c>
      <c r="F347" s="152">
        <v>40598</v>
      </c>
      <c r="G347" s="152">
        <v>40602</v>
      </c>
      <c r="H347" s="118">
        <v>4</v>
      </c>
      <c r="I347" s="118" t="s">
        <v>936</v>
      </c>
      <c r="J347" s="118" t="s">
        <v>30</v>
      </c>
      <c r="K347" s="118" t="s">
        <v>937</v>
      </c>
      <c r="L347" s="118"/>
      <c r="M347" s="118" t="s">
        <v>937</v>
      </c>
    </row>
    <row r="348" spans="1:13" ht="12.75" customHeight="1" x14ac:dyDescent="0.15">
      <c r="A348" s="118" t="s">
        <v>524</v>
      </c>
      <c r="B348" s="164" t="s">
        <v>533</v>
      </c>
      <c r="C348" s="164" t="s">
        <v>534</v>
      </c>
      <c r="D348" s="118">
        <v>3</v>
      </c>
      <c r="E348" s="118" t="s">
        <v>935</v>
      </c>
      <c r="F348" s="152">
        <v>40666</v>
      </c>
      <c r="G348" s="152">
        <v>40668</v>
      </c>
      <c r="H348" s="118">
        <v>2</v>
      </c>
      <c r="I348" s="118" t="s">
        <v>936</v>
      </c>
      <c r="J348" s="118" t="s">
        <v>30</v>
      </c>
      <c r="K348" s="118" t="s">
        <v>937</v>
      </c>
      <c r="L348" s="118"/>
      <c r="M348" s="118" t="s">
        <v>937</v>
      </c>
    </row>
    <row r="349" spans="1:13" ht="12.75" customHeight="1" x14ac:dyDescent="0.15">
      <c r="A349" s="118" t="s">
        <v>524</v>
      </c>
      <c r="B349" s="164" t="s">
        <v>533</v>
      </c>
      <c r="C349" s="164" t="s">
        <v>534</v>
      </c>
      <c r="D349" s="118">
        <v>3</v>
      </c>
      <c r="E349" s="118" t="s">
        <v>935</v>
      </c>
      <c r="F349" s="152">
        <v>40671</v>
      </c>
      <c r="G349" s="152">
        <v>40679</v>
      </c>
      <c r="H349" s="118">
        <v>8</v>
      </c>
      <c r="I349" s="118" t="s">
        <v>936</v>
      </c>
      <c r="J349" s="118" t="s">
        <v>30</v>
      </c>
      <c r="K349" s="118" t="s">
        <v>937</v>
      </c>
      <c r="L349" s="118"/>
      <c r="M349" s="118" t="s">
        <v>937</v>
      </c>
    </row>
    <row r="350" spans="1:13" ht="12.75" customHeight="1" x14ac:dyDescent="0.15">
      <c r="A350" s="118" t="s">
        <v>524</v>
      </c>
      <c r="B350" s="164" t="s">
        <v>533</v>
      </c>
      <c r="C350" s="164" t="s">
        <v>534</v>
      </c>
      <c r="D350" s="118">
        <v>3</v>
      </c>
      <c r="E350" s="118" t="s">
        <v>935</v>
      </c>
      <c r="F350" s="152">
        <v>40852</v>
      </c>
      <c r="G350" s="152">
        <v>40856</v>
      </c>
      <c r="H350" s="118">
        <v>4</v>
      </c>
      <c r="I350" s="118" t="s">
        <v>936</v>
      </c>
      <c r="J350" s="118" t="s">
        <v>30</v>
      </c>
      <c r="K350" s="118" t="s">
        <v>937</v>
      </c>
      <c r="L350" s="118"/>
      <c r="M350" s="118" t="s">
        <v>937</v>
      </c>
    </row>
    <row r="351" spans="1:13" ht="12.75" customHeight="1" x14ac:dyDescent="0.15">
      <c r="A351" s="118" t="s">
        <v>524</v>
      </c>
      <c r="B351" s="164" t="s">
        <v>533</v>
      </c>
      <c r="C351" s="164" t="s">
        <v>534</v>
      </c>
      <c r="D351" s="118">
        <v>3</v>
      </c>
      <c r="E351" s="118" t="s">
        <v>935</v>
      </c>
      <c r="F351" s="152">
        <v>40854</v>
      </c>
      <c r="G351" s="152">
        <v>40856</v>
      </c>
      <c r="H351" s="118">
        <v>2</v>
      </c>
      <c r="I351" s="118" t="s">
        <v>936</v>
      </c>
      <c r="J351" s="118" t="s">
        <v>30</v>
      </c>
      <c r="K351" s="118" t="s">
        <v>937</v>
      </c>
      <c r="L351" s="118"/>
      <c r="M351" s="118" t="s">
        <v>937</v>
      </c>
    </row>
    <row r="352" spans="1:13" ht="12.75" customHeight="1" x14ac:dyDescent="0.15">
      <c r="A352" s="118" t="s">
        <v>524</v>
      </c>
      <c r="B352" s="163" t="s">
        <v>535</v>
      </c>
      <c r="C352" s="163" t="s">
        <v>536</v>
      </c>
      <c r="D352" s="118">
        <v>2</v>
      </c>
      <c r="E352" s="118" t="s">
        <v>935</v>
      </c>
      <c r="F352" s="152">
        <v>40556</v>
      </c>
      <c r="G352" s="152">
        <v>40566</v>
      </c>
      <c r="H352" s="118">
        <v>10</v>
      </c>
      <c r="I352" s="118" t="s">
        <v>936</v>
      </c>
      <c r="J352" s="118" t="s">
        <v>30</v>
      </c>
      <c r="K352" s="118" t="s">
        <v>937</v>
      </c>
      <c r="L352" s="118"/>
      <c r="M352" s="118" t="s">
        <v>937</v>
      </c>
    </row>
    <row r="353" spans="1:13" ht="12.75" customHeight="1" x14ac:dyDescent="0.15">
      <c r="A353" s="118" t="s">
        <v>524</v>
      </c>
      <c r="B353" s="163" t="s">
        <v>535</v>
      </c>
      <c r="C353" s="163" t="s">
        <v>536</v>
      </c>
      <c r="D353" s="118">
        <v>2</v>
      </c>
      <c r="E353" s="118" t="s">
        <v>935</v>
      </c>
      <c r="F353" s="152">
        <v>40671</v>
      </c>
      <c r="G353" s="152">
        <v>40679</v>
      </c>
      <c r="H353" s="118">
        <v>8</v>
      </c>
      <c r="I353" s="118" t="s">
        <v>936</v>
      </c>
      <c r="J353" s="118" t="s">
        <v>30</v>
      </c>
      <c r="K353" s="118" t="s">
        <v>937</v>
      </c>
      <c r="L353" s="118"/>
      <c r="M353" s="118" t="s">
        <v>937</v>
      </c>
    </row>
    <row r="354" spans="1:13" ht="12.75" customHeight="1" x14ac:dyDescent="0.15">
      <c r="A354" s="118" t="s">
        <v>524</v>
      </c>
      <c r="B354" s="164" t="s">
        <v>537</v>
      </c>
      <c r="C354" s="164" t="s">
        <v>538</v>
      </c>
      <c r="D354" s="118">
        <v>3</v>
      </c>
      <c r="E354" s="118" t="s">
        <v>935</v>
      </c>
      <c r="F354" s="152">
        <v>40556</v>
      </c>
      <c r="G354" s="152">
        <v>40566</v>
      </c>
      <c r="H354" s="118">
        <v>10</v>
      </c>
      <c r="I354" s="118" t="s">
        <v>936</v>
      </c>
      <c r="J354" s="118" t="s">
        <v>30</v>
      </c>
      <c r="K354" s="118" t="s">
        <v>937</v>
      </c>
      <c r="L354" s="118"/>
      <c r="M354" s="118" t="s">
        <v>937</v>
      </c>
    </row>
    <row r="355" spans="1:13" ht="12.75" customHeight="1" x14ac:dyDescent="0.15">
      <c r="A355" s="118" t="s">
        <v>524</v>
      </c>
      <c r="B355" s="164" t="s">
        <v>537</v>
      </c>
      <c r="C355" s="164" t="s">
        <v>538</v>
      </c>
      <c r="D355" s="118">
        <v>3</v>
      </c>
      <c r="E355" s="118" t="s">
        <v>935</v>
      </c>
      <c r="F355" s="152">
        <v>40598</v>
      </c>
      <c r="G355" s="152">
        <v>40602</v>
      </c>
      <c r="H355" s="118">
        <v>4</v>
      </c>
      <c r="I355" s="118" t="s">
        <v>936</v>
      </c>
      <c r="J355" s="118" t="s">
        <v>30</v>
      </c>
      <c r="K355" s="118" t="s">
        <v>937</v>
      </c>
      <c r="L355" s="118"/>
      <c r="M355" s="118" t="s">
        <v>937</v>
      </c>
    </row>
    <row r="356" spans="1:13" ht="12.75" customHeight="1" x14ac:dyDescent="0.15">
      <c r="A356" s="118" t="s">
        <v>524</v>
      </c>
      <c r="B356" s="164" t="s">
        <v>537</v>
      </c>
      <c r="C356" s="164" t="s">
        <v>538</v>
      </c>
      <c r="D356" s="118">
        <v>3</v>
      </c>
      <c r="E356" s="118" t="s">
        <v>935</v>
      </c>
      <c r="F356" s="152">
        <v>40666</v>
      </c>
      <c r="G356" s="152">
        <v>40668</v>
      </c>
      <c r="H356" s="118">
        <v>2</v>
      </c>
      <c r="I356" s="118" t="s">
        <v>936</v>
      </c>
      <c r="J356" s="118" t="s">
        <v>30</v>
      </c>
      <c r="K356" s="118" t="s">
        <v>937</v>
      </c>
      <c r="L356" s="118"/>
      <c r="M356" s="118" t="s">
        <v>937</v>
      </c>
    </row>
    <row r="357" spans="1:13" ht="12.75" customHeight="1" x14ac:dyDescent="0.15">
      <c r="A357" s="118" t="s">
        <v>524</v>
      </c>
      <c r="B357" s="164" t="s">
        <v>537</v>
      </c>
      <c r="C357" s="164" t="s">
        <v>538</v>
      </c>
      <c r="D357" s="118">
        <v>3</v>
      </c>
      <c r="E357" s="118" t="s">
        <v>935</v>
      </c>
      <c r="F357" s="152">
        <v>40671</v>
      </c>
      <c r="G357" s="152">
        <v>40679</v>
      </c>
      <c r="H357" s="118">
        <v>8</v>
      </c>
      <c r="I357" s="118" t="s">
        <v>936</v>
      </c>
      <c r="J357" s="118" t="s">
        <v>30</v>
      </c>
      <c r="K357" s="118" t="s">
        <v>937</v>
      </c>
      <c r="L357" s="118"/>
      <c r="M357" s="118" t="s">
        <v>937</v>
      </c>
    </row>
    <row r="358" spans="1:13" ht="12.75" customHeight="1" x14ac:dyDescent="0.15">
      <c r="A358" s="118" t="s">
        <v>524</v>
      </c>
      <c r="B358" s="164" t="s">
        <v>537</v>
      </c>
      <c r="C358" s="164" t="s">
        <v>538</v>
      </c>
      <c r="D358" s="118">
        <v>3</v>
      </c>
      <c r="E358" s="118" t="s">
        <v>935</v>
      </c>
      <c r="F358" s="152">
        <v>40852</v>
      </c>
      <c r="G358" s="152">
        <v>40856</v>
      </c>
      <c r="H358" s="118">
        <v>4</v>
      </c>
      <c r="I358" s="118" t="s">
        <v>936</v>
      </c>
      <c r="J358" s="118" t="s">
        <v>30</v>
      </c>
      <c r="K358" s="118" t="s">
        <v>937</v>
      </c>
      <c r="L358" s="118"/>
      <c r="M358" s="118" t="s">
        <v>937</v>
      </c>
    </row>
    <row r="359" spans="1:13" ht="12.75" customHeight="1" x14ac:dyDescent="0.15">
      <c r="A359" s="118" t="s">
        <v>524</v>
      </c>
      <c r="B359" s="164" t="s">
        <v>537</v>
      </c>
      <c r="C359" s="164" t="s">
        <v>538</v>
      </c>
      <c r="D359" s="118">
        <v>3</v>
      </c>
      <c r="E359" s="118" t="s">
        <v>935</v>
      </c>
      <c r="F359" s="152">
        <v>40854</v>
      </c>
      <c r="G359" s="152">
        <v>40856</v>
      </c>
      <c r="H359" s="118">
        <v>2</v>
      </c>
      <c r="I359" s="118" t="s">
        <v>936</v>
      </c>
      <c r="J359" s="118" t="s">
        <v>30</v>
      </c>
      <c r="K359" s="118" t="s">
        <v>937</v>
      </c>
      <c r="L359" s="118"/>
      <c r="M359" s="118" t="s">
        <v>937</v>
      </c>
    </row>
    <row r="360" spans="1:13" ht="12.75" customHeight="1" x14ac:dyDescent="0.15">
      <c r="A360" s="118" t="s">
        <v>524</v>
      </c>
      <c r="B360" s="163" t="s">
        <v>539</v>
      </c>
      <c r="C360" s="163" t="s">
        <v>540</v>
      </c>
      <c r="D360" s="118">
        <v>2</v>
      </c>
      <c r="E360" s="118" t="s">
        <v>935</v>
      </c>
      <c r="F360" s="152">
        <v>40556</v>
      </c>
      <c r="G360" s="152">
        <v>40566</v>
      </c>
      <c r="H360" s="118">
        <v>10</v>
      </c>
      <c r="I360" s="118" t="s">
        <v>936</v>
      </c>
      <c r="J360" s="118" t="s">
        <v>30</v>
      </c>
      <c r="K360" s="118" t="s">
        <v>937</v>
      </c>
      <c r="L360" s="118"/>
      <c r="M360" s="118" t="s">
        <v>937</v>
      </c>
    </row>
    <row r="361" spans="1:13" ht="12.75" customHeight="1" x14ac:dyDescent="0.15">
      <c r="A361" s="118" t="s">
        <v>524</v>
      </c>
      <c r="B361" s="163" t="s">
        <v>539</v>
      </c>
      <c r="C361" s="163" t="s">
        <v>540</v>
      </c>
      <c r="D361" s="118">
        <v>2</v>
      </c>
      <c r="E361" s="118" t="s">
        <v>935</v>
      </c>
      <c r="F361" s="152">
        <v>40671</v>
      </c>
      <c r="G361" s="152">
        <v>40679</v>
      </c>
      <c r="H361" s="118">
        <v>8</v>
      </c>
      <c r="I361" s="118" t="s">
        <v>936</v>
      </c>
      <c r="J361" s="118" t="s">
        <v>30</v>
      </c>
      <c r="K361" s="118" t="s">
        <v>937</v>
      </c>
      <c r="L361" s="118"/>
      <c r="M361" s="118" t="s">
        <v>937</v>
      </c>
    </row>
    <row r="362" spans="1:13" ht="12.75" customHeight="1" x14ac:dyDescent="0.15">
      <c r="A362" s="118" t="s">
        <v>524</v>
      </c>
      <c r="B362" s="164" t="s">
        <v>541</v>
      </c>
      <c r="C362" s="164" t="s">
        <v>542</v>
      </c>
      <c r="D362" s="118">
        <v>3</v>
      </c>
      <c r="E362" s="118" t="s">
        <v>935</v>
      </c>
      <c r="F362" s="152">
        <v>40556</v>
      </c>
      <c r="G362" s="152">
        <v>40566</v>
      </c>
      <c r="H362" s="118">
        <v>10</v>
      </c>
      <c r="I362" s="118" t="s">
        <v>936</v>
      </c>
      <c r="J362" s="118" t="s">
        <v>30</v>
      </c>
      <c r="K362" s="118" t="s">
        <v>937</v>
      </c>
      <c r="L362" s="118"/>
      <c r="M362" s="118" t="s">
        <v>937</v>
      </c>
    </row>
    <row r="363" spans="1:13" ht="12.75" customHeight="1" x14ac:dyDescent="0.15">
      <c r="A363" s="118" t="s">
        <v>524</v>
      </c>
      <c r="B363" s="164" t="s">
        <v>541</v>
      </c>
      <c r="C363" s="164" t="s">
        <v>542</v>
      </c>
      <c r="D363" s="118">
        <v>3</v>
      </c>
      <c r="E363" s="118" t="s">
        <v>935</v>
      </c>
      <c r="F363" s="152">
        <v>40598</v>
      </c>
      <c r="G363" s="152">
        <v>40602</v>
      </c>
      <c r="H363" s="118">
        <v>4</v>
      </c>
      <c r="I363" s="118" t="s">
        <v>936</v>
      </c>
      <c r="J363" s="118" t="s">
        <v>30</v>
      </c>
      <c r="K363" s="118" t="s">
        <v>937</v>
      </c>
      <c r="L363" s="118"/>
      <c r="M363" s="118" t="s">
        <v>937</v>
      </c>
    </row>
    <row r="364" spans="1:13" ht="12.75" customHeight="1" x14ac:dyDescent="0.15">
      <c r="A364" s="118" t="s">
        <v>524</v>
      </c>
      <c r="B364" s="164" t="s">
        <v>541</v>
      </c>
      <c r="C364" s="164" t="s">
        <v>542</v>
      </c>
      <c r="D364" s="118">
        <v>3</v>
      </c>
      <c r="E364" s="118" t="s">
        <v>935</v>
      </c>
      <c r="F364" s="152">
        <v>40666</v>
      </c>
      <c r="G364" s="152">
        <v>40668</v>
      </c>
      <c r="H364" s="118">
        <v>2</v>
      </c>
      <c r="I364" s="118" t="s">
        <v>936</v>
      </c>
      <c r="J364" s="118" t="s">
        <v>30</v>
      </c>
      <c r="K364" s="118" t="s">
        <v>937</v>
      </c>
      <c r="L364" s="118"/>
      <c r="M364" s="118" t="s">
        <v>937</v>
      </c>
    </row>
    <row r="365" spans="1:13" ht="12.75" customHeight="1" x14ac:dyDescent="0.15">
      <c r="A365" s="118" t="s">
        <v>524</v>
      </c>
      <c r="B365" s="164" t="s">
        <v>541</v>
      </c>
      <c r="C365" s="164" t="s">
        <v>542</v>
      </c>
      <c r="D365" s="118">
        <v>3</v>
      </c>
      <c r="E365" s="118" t="s">
        <v>935</v>
      </c>
      <c r="F365" s="152">
        <v>40671</v>
      </c>
      <c r="G365" s="152">
        <v>40679</v>
      </c>
      <c r="H365" s="118">
        <v>8</v>
      </c>
      <c r="I365" s="118" t="s">
        <v>936</v>
      </c>
      <c r="J365" s="118" t="s">
        <v>30</v>
      </c>
      <c r="K365" s="118" t="s">
        <v>937</v>
      </c>
      <c r="L365" s="118"/>
      <c r="M365" s="118" t="s">
        <v>937</v>
      </c>
    </row>
    <row r="366" spans="1:13" ht="12.75" customHeight="1" x14ac:dyDescent="0.15">
      <c r="A366" s="118" t="s">
        <v>524</v>
      </c>
      <c r="B366" s="164" t="s">
        <v>541</v>
      </c>
      <c r="C366" s="164" t="s">
        <v>542</v>
      </c>
      <c r="D366" s="118">
        <v>3</v>
      </c>
      <c r="E366" s="118" t="s">
        <v>935</v>
      </c>
      <c r="F366" s="152">
        <v>40854</v>
      </c>
      <c r="G366" s="152">
        <v>40856</v>
      </c>
      <c r="H366" s="118">
        <v>2</v>
      </c>
      <c r="I366" s="118" t="s">
        <v>936</v>
      </c>
      <c r="J366" s="118" t="s">
        <v>30</v>
      </c>
      <c r="K366" s="118" t="s">
        <v>937</v>
      </c>
      <c r="L366" s="118"/>
      <c r="M366" s="118" t="s">
        <v>937</v>
      </c>
    </row>
    <row r="367" spans="1:13" ht="12.75" customHeight="1" x14ac:dyDescent="0.15">
      <c r="A367" s="118" t="s">
        <v>524</v>
      </c>
      <c r="B367" s="164" t="s">
        <v>543</v>
      </c>
      <c r="C367" s="164" t="s">
        <v>544</v>
      </c>
      <c r="D367" s="118">
        <v>3</v>
      </c>
      <c r="E367" s="118" t="s">
        <v>935</v>
      </c>
      <c r="F367" s="152">
        <v>40556</v>
      </c>
      <c r="G367" s="152">
        <v>40566</v>
      </c>
      <c r="H367" s="118">
        <v>10</v>
      </c>
      <c r="I367" s="118" t="s">
        <v>936</v>
      </c>
      <c r="J367" s="118" t="s">
        <v>30</v>
      </c>
      <c r="K367" s="118" t="s">
        <v>937</v>
      </c>
      <c r="L367" s="118"/>
      <c r="M367" s="118" t="s">
        <v>937</v>
      </c>
    </row>
    <row r="368" spans="1:13" ht="12.75" customHeight="1" x14ac:dyDescent="0.15">
      <c r="A368" s="118" t="s">
        <v>524</v>
      </c>
      <c r="B368" s="164" t="s">
        <v>543</v>
      </c>
      <c r="C368" s="164" t="s">
        <v>544</v>
      </c>
      <c r="D368" s="118">
        <v>3</v>
      </c>
      <c r="E368" s="118" t="s">
        <v>935</v>
      </c>
      <c r="F368" s="152">
        <v>40671</v>
      </c>
      <c r="G368" s="152">
        <v>40679</v>
      </c>
      <c r="H368" s="118">
        <v>8</v>
      </c>
      <c r="I368" s="118" t="s">
        <v>936</v>
      </c>
      <c r="J368" s="118" t="s">
        <v>30</v>
      </c>
      <c r="K368" s="118" t="s">
        <v>937</v>
      </c>
      <c r="L368" s="118"/>
      <c r="M368" s="118" t="s">
        <v>937</v>
      </c>
    </row>
    <row r="369" spans="1:13" ht="12.75" customHeight="1" x14ac:dyDescent="0.15">
      <c r="A369" s="118" t="s">
        <v>524</v>
      </c>
      <c r="B369" s="164" t="s">
        <v>545</v>
      </c>
      <c r="C369" s="164" t="s">
        <v>546</v>
      </c>
      <c r="D369" s="118">
        <v>3</v>
      </c>
      <c r="E369" s="118" t="s">
        <v>935</v>
      </c>
      <c r="F369" s="152">
        <v>40556</v>
      </c>
      <c r="G369" s="152">
        <v>40566</v>
      </c>
      <c r="H369" s="118">
        <v>10</v>
      </c>
      <c r="I369" s="118" t="s">
        <v>936</v>
      </c>
      <c r="J369" s="118" t="s">
        <v>30</v>
      </c>
      <c r="K369" s="118" t="s">
        <v>937</v>
      </c>
      <c r="L369" s="118"/>
      <c r="M369" s="118" t="s">
        <v>937</v>
      </c>
    </row>
    <row r="370" spans="1:13" ht="12.75" customHeight="1" x14ac:dyDescent="0.15">
      <c r="A370" s="118" t="s">
        <v>524</v>
      </c>
      <c r="B370" s="164" t="s">
        <v>545</v>
      </c>
      <c r="C370" s="164" t="s">
        <v>546</v>
      </c>
      <c r="D370" s="118">
        <v>3</v>
      </c>
      <c r="E370" s="118" t="s">
        <v>935</v>
      </c>
      <c r="F370" s="152">
        <v>40671</v>
      </c>
      <c r="G370" s="152">
        <v>40679</v>
      </c>
      <c r="H370" s="118">
        <v>8</v>
      </c>
      <c r="I370" s="118" t="s">
        <v>936</v>
      </c>
      <c r="J370" s="118" t="s">
        <v>30</v>
      </c>
      <c r="K370" s="118" t="s">
        <v>937</v>
      </c>
      <c r="L370" s="118"/>
      <c r="M370" s="118" t="s">
        <v>937</v>
      </c>
    </row>
    <row r="371" spans="1:13" ht="12.75" customHeight="1" x14ac:dyDescent="0.15">
      <c r="A371" s="118" t="s">
        <v>524</v>
      </c>
      <c r="B371" s="163" t="s">
        <v>547</v>
      </c>
      <c r="C371" s="163" t="s">
        <v>548</v>
      </c>
      <c r="D371" s="118">
        <v>2</v>
      </c>
      <c r="E371" s="118" t="s">
        <v>935</v>
      </c>
      <c r="F371" s="152">
        <v>40556</v>
      </c>
      <c r="G371" s="152">
        <v>40566</v>
      </c>
      <c r="H371" s="118">
        <v>10</v>
      </c>
      <c r="I371" s="118" t="s">
        <v>936</v>
      </c>
      <c r="J371" s="118" t="s">
        <v>30</v>
      </c>
      <c r="K371" s="118" t="s">
        <v>937</v>
      </c>
      <c r="L371" s="118"/>
      <c r="M371" s="118" t="s">
        <v>937</v>
      </c>
    </row>
    <row r="372" spans="1:13" ht="12.75" customHeight="1" x14ac:dyDescent="0.15">
      <c r="A372" s="118" t="s">
        <v>524</v>
      </c>
      <c r="B372" s="163" t="s">
        <v>547</v>
      </c>
      <c r="C372" s="163" t="s">
        <v>548</v>
      </c>
      <c r="D372" s="118">
        <v>2</v>
      </c>
      <c r="E372" s="118" t="s">
        <v>935</v>
      </c>
      <c r="F372" s="152">
        <v>40666</v>
      </c>
      <c r="G372" s="152">
        <v>40668</v>
      </c>
      <c r="H372" s="118">
        <v>2</v>
      </c>
      <c r="I372" s="118" t="s">
        <v>936</v>
      </c>
      <c r="J372" s="118" t="s">
        <v>30</v>
      </c>
      <c r="K372" s="118" t="s">
        <v>937</v>
      </c>
      <c r="L372" s="118"/>
      <c r="M372" s="118" t="s">
        <v>937</v>
      </c>
    </row>
    <row r="373" spans="1:13" ht="12.75" customHeight="1" x14ac:dyDescent="0.15">
      <c r="A373" s="118" t="s">
        <v>524</v>
      </c>
      <c r="B373" s="163" t="s">
        <v>547</v>
      </c>
      <c r="C373" s="163" t="s">
        <v>548</v>
      </c>
      <c r="D373" s="118">
        <v>2</v>
      </c>
      <c r="E373" s="118" t="s">
        <v>935</v>
      </c>
      <c r="F373" s="152">
        <v>40671</v>
      </c>
      <c r="G373" s="152">
        <v>40679</v>
      </c>
      <c r="H373" s="118">
        <v>8</v>
      </c>
      <c r="I373" s="118" t="s">
        <v>936</v>
      </c>
      <c r="J373" s="118" t="s">
        <v>30</v>
      </c>
      <c r="K373" s="118" t="s">
        <v>937</v>
      </c>
      <c r="L373" s="118"/>
      <c r="M373" s="118" t="s">
        <v>937</v>
      </c>
    </row>
    <row r="374" spans="1:13" ht="12.75" customHeight="1" x14ac:dyDescent="0.15">
      <c r="A374" s="118" t="s">
        <v>524</v>
      </c>
      <c r="B374" s="163" t="s">
        <v>547</v>
      </c>
      <c r="C374" s="163" t="s">
        <v>548</v>
      </c>
      <c r="D374" s="118">
        <v>2</v>
      </c>
      <c r="E374" s="118" t="s">
        <v>935</v>
      </c>
      <c r="F374" s="152">
        <v>40852</v>
      </c>
      <c r="G374" s="152">
        <v>40856</v>
      </c>
      <c r="H374" s="118">
        <v>4</v>
      </c>
      <c r="I374" s="118" t="s">
        <v>936</v>
      </c>
      <c r="J374" s="118" t="s">
        <v>30</v>
      </c>
      <c r="K374" s="118" t="s">
        <v>937</v>
      </c>
      <c r="L374" s="118"/>
      <c r="M374" s="118" t="s">
        <v>937</v>
      </c>
    </row>
    <row r="375" spans="1:13" ht="12.75" customHeight="1" x14ac:dyDescent="0.15">
      <c r="A375" s="118" t="s">
        <v>524</v>
      </c>
      <c r="B375" s="163" t="s">
        <v>547</v>
      </c>
      <c r="C375" s="163" t="s">
        <v>548</v>
      </c>
      <c r="D375" s="118">
        <v>2</v>
      </c>
      <c r="E375" s="118" t="s">
        <v>935</v>
      </c>
      <c r="F375" s="152">
        <v>40854</v>
      </c>
      <c r="G375" s="152">
        <v>40856</v>
      </c>
      <c r="H375" s="118">
        <v>2</v>
      </c>
      <c r="I375" s="118" t="s">
        <v>936</v>
      </c>
      <c r="J375" s="118" t="s">
        <v>30</v>
      </c>
      <c r="K375" s="118" t="s">
        <v>937</v>
      </c>
      <c r="L375" s="118"/>
      <c r="M375" s="118" t="s">
        <v>937</v>
      </c>
    </row>
    <row r="376" spans="1:13" ht="12.75" customHeight="1" x14ac:dyDescent="0.15">
      <c r="A376" s="118" t="s">
        <v>524</v>
      </c>
      <c r="B376" s="163" t="s">
        <v>549</v>
      </c>
      <c r="C376" s="163" t="s">
        <v>550</v>
      </c>
      <c r="D376" s="118">
        <v>1</v>
      </c>
      <c r="E376" s="118" t="s">
        <v>935</v>
      </c>
      <c r="F376" s="152">
        <v>40556</v>
      </c>
      <c r="G376" s="152">
        <v>40566</v>
      </c>
      <c r="H376" s="118">
        <v>10</v>
      </c>
      <c r="I376" s="118" t="s">
        <v>936</v>
      </c>
      <c r="J376" s="118" t="s">
        <v>30</v>
      </c>
      <c r="K376" s="118" t="s">
        <v>937</v>
      </c>
      <c r="L376" s="118"/>
      <c r="M376" s="118" t="s">
        <v>937</v>
      </c>
    </row>
    <row r="377" spans="1:13" ht="12.75" customHeight="1" x14ac:dyDescent="0.15">
      <c r="A377" s="118" t="s">
        <v>524</v>
      </c>
      <c r="B377" s="163" t="s">
        <v>549</v>
      </c>
      <c r="C377" s="163" t="s">
        <v>550</v>
      </c>
      <c r="D377" s="118">
        <v>1</v>
      </c>
      <c r="E377" s="118" t="s">
        <v>935</v>
      </c>
      <c r="F377" s="152">
        <v>40598</v>
      </c>
      <c r="G377" s="152">
        <v>40602</v>
      </c>
      <c r="H377" s="118">
        <v>4</v>
      </c>
      <c r="I377" s="118" t="s">
        <v>936</v>
      </c>
      <c r="J377" s="118" t="s">
        <v>30</v>
      </c>
      <c r="K377" s="118" t="s">
        <v>937</v>
      </c>
      <c r="L377" s="118"/>
      <c r="M377" s="118" t="s">
        <v>937</v>
      </c>
    </row>
    <row r="378" spans="1:13" ht="12.75" customHeight="1" x14ac:dyDescent="0.15">
      <c r="A378" s="118" t="s">
        <v>524</v>
      </c>
      <c r="B378" s="163" t="s">
        <v>549</v>
      </c>
      <c r="C378" s="163" t="s">
        <v>550</v>
      </c>
      <c r="D378" s="118">
        <v>1</v>
      </c>
      <c r="E378" s="118" t="s">
        <v>935</v>
      </c>
      <c r="F378" s="152">
        <v>40666</v>
      </c>
      <c r="G378" s="152">
        <v>40668</v>
      </c>
      <c r="H378" s="118">
        <v>2</v>
      </c>
      <c r="I378" s="118" t="s">
        <v>936</v>
      </c>
      <c r="J378" s="118" t="s">
        <v>30</v>
      </c>
      <c r="K378" s="118" t="s">
        <v>937</v>
      </c>
      <c r="L378" s="118"/>
      <c r="M378" s="118" t="s">
        <v>937</v>
      </c>
    </row>
    <row r="379" spans="1:13" ht="12.75" customHeight="1" x14ac:dyDescent="0.15">
      <c r="A379" s="118" t="s">
        <v>524</v>
      </c>
      <c r="B379" s="163" t="s">
        <v>549</v>
      </c>
      <c r="C379" s="163" t="s">
        <v>550</v>
      </c>
      <c r="D379" s="118">
        <v>1</v>
      </c>
      <c r="E379" s="118" t="s">
        <v>935</v>
      </c>
      <c r="F379" s="152">
        <v>40671</v>
      </c>
      <c r="G379" s="152">
        <v>40679</v>
      </c>
      <c r="H379" s="118">
        <v>8</v>
      </c>
      <c r="I379" s="118" t="s">
        <v>936</v>
      </c>
      <c r="J379" s="118" t="s">
        <v>30</v>
      </c>
      <c r="K379" s="118" t="s">
        <v>937</v>
      </c>
      <c r="L379" s="118"/>
      <c r="M379" s="118" t="s">
        <v>937</v>
      </c>
    </row>
    <row r="380" spans="1:13" ht="12.75" customHeight="1" x14ac:dyDescent="0.15">
      <c r="A380" s="118" t="s">
        <v>524</v>
      </c>
      <c r="B380" s="163" t="s">
        <v>549</v>
      </c>
      <c r="C380" s="163" t="s">
        <v>550</v>
      </c>
      <c r="D380" s="118">
        <v>1</v>
      </c>
      <c r="E380" s="118" t="s">
        <v>935</v>
      </c>
      <c r="F380" s="152">
        <v>40852</v>
      </c>
      <c r="G380" s="152">
        <v>40856</v>
      </c>
      <c r="H380" s="118">
        <v>4</v>
      </c>
      <c r="I380" s="118" t="s">
        <v>936</v>
      </c>
      <c r="J380" s="118" t="s">
        <v>30</v>
      </c>
      <c r="K380" s="118" t="s">
        <v>937</v>
      </c>
      <c r="L380" s="118"/>
      <c r="M380" s="118" t="s">
        <v>937</v>
      </c>
    </row>
    <row r="381" spans="1:13" ht="12.75" customHeight="1" x14ac:dyDescent="0.15">
      <c r="A381" s="118" t="s">
        <v>524</v>
      </c>
      <c r="B381" s="163" t="s">
        <v>549</v>
      </c>
      <c r="C381" s="163" t="s">
        <v>550</v>
      </c>
      <c r="D381" s="118">
        <v>1</v>
      </c>
      <c r="E381" s="118" t="s">
        <v>935</v>
      </c>
      <c r="F381" s="152">
        <v>40854</v>
      </c>
      <c r="G381" s="152">
        <v>40856</v>
      </c>
      <c r="H381" s="118">
        <v>2</v>
      </c>
      <c r="I381" s="118" t="s">
        <v>936</v>
      </c>
      <c r="J381" s="118" t="s">
        <v>30</v>
      </c>
      <c r="K381" s="118" t="s">
        <v>937</v>
      </c>
      <c r="L381" s="118"/>
      <c r="M381" s="118" t="s">
        <v>937</v>
      </c>
    </row>
    <row r="382" spans="1:13" ht="12.75" customHeight="1" x14ac:dyDescent="0.15">
      <c r="A382" s="118" t="s">
        <v>524</v>
      </c>
      <c r="B382" s="164" t="s">
        <v>551</v>
      </c>
      <c r="C382" s="164" t="s">
        <v>552</v>
      </c>
      <c r="D382" s="118">
        <v>3</v>
      </c>
      <c r="E382" s="118" t="s">
        <v>935</v>
      </c>
      <c r="F382" s="152">
        <v>40556</v>
      </c>
      <c r="G382" s="152">
        <v>40566</v>
      </c>
      <c r="H382" s="118">
        <v>10</v>
      </c>
      <c r="I382" s="118" t="s">
        <v>936</v>
      </c>
      <c r="J382" s="118" t="s">
        <v>30</v>
      </c>
      <c r="K382" s="118" t="s">
        <v>937</v>
      </c>
      <c r="L382" s="118"/>
      <c r="M382" s="118" t="s">
        <v>937</v>
      </c>
    </row>
    <row r="383" spans="1:13" ht="12.75" customHeight="1" x14ac:dyDescent="0.15">
      <c r="A383" s="118" t="s">
        <v>524</v>
      </c>
      <c r="B383" s="164" t="s">
        <v>551</v>
      </c>
      <c r="C383" s="164" t="s">
        <v>552</v>
      </c>
      <c r="D383" s="118">
        <v>3</v>
      </c>
      <c r="E383" s="118" t="s">
        <v>935</v>
      </c>
      <c r="F383" s="152">
        <v>40598</v>
      </c>
      <c r="G383" s="152">
        <v>40602</v>
      </c>
      <c r="H383" s="118">
        <v>4</v>
      </c>
      <c r="I383" s="118" t="s">
        <v>936</v>
      </c>
      <c r="J383" s="118" t="s">
        <v>30</v>
      </c>
      <c r="K383" s="118" t="s">
        <v>937</v>
      </c>
      <c r="L383" s="118"/>
      <c r="M383" s="118" t="s">
        <v>937</v>
      </c>
    </row>
    <row r="384" spans="1:13" ht="12.75" customHeight="1" x14ac:dyDescent="0.15">
      <c r="A384" s="118" t="s">
        <v>524</v>
      </c>
      <c r="B384" s="164" t="s">
        <v>551</v>
      </c>
      <c r="C384" s="164" t="s">
        <v>552</v>
      </c>
      <c r="D384" s="118">
        <v>3</v>
      </c>
      <c r="E384" s="118" t="s">
        <v>935</v>
      </c>
      <c r="F384" s="152">
        <v>40666</v>
      </c>
      <c r="G384" s="152">
        <v>40668</v>
      </c>
      <c r="H384" s="118">
        <v>2</v>
      </c>
      <c r="I384" s="118" t="s">
        <v>936</v>
      </c>
      <c r="J384" s="118" t="s">
        <v>30</v>
      </c>
      <c r="K384" s="118" t="s">
        <v>937</v>
      </c>
      <c r="L384" s="118"/>
      <c r="M384" s="118" t="s">
        <v>937</v>
      </c>
    </row>
    <row r="385" spans="1:13" ht="12.75" customHeight="1" x14ac:dyDescent="0.15">
      <c r="A385" s="118" t="s">
        <v>524</v>
      </c>
      <c r="B385" s="164" t="s">
        <v>551</v>
      </c>
      <c r="C385" s="164" t="s">
        <v>552</v>
      </c>
      <c r="D385" s="118">
        <v>3</v>
      </c>
      <c r="E385" s="118" t="s">
        <v>935</v>
      </c>
      <c r="F385" s="152">
        <v>40671</v>
      </c>
      <c r="G385" s="152">
        <v>40679</v>
      </c>
      <c r="H385" s="118">
        <v>8</v>
      </c>
      <c r="I385" s="118" t="s">
        <v>936</v>
      </c>
      <c r="J385" s="118" t="s">
        <v>30</v>
      </c>
      <c r="K385" s="118" t="s">
        <v>937</v>
      </c>
      <c r="L385" s="118"/>
      <c r="M385" s="118" t="s">
        <v>937</v>
      </c>
    </row>
    <row r="386" spans="1:13" ht="12.75" customHeight="1" x14ac:dyDescent="0.15">
      <c r="A386" s="118" t="s">
        <v>524</v>
      </c>
      <c r="B386" s="164" t="s">
        <v>551</v>
      </c>
      <c r="C386" s="164" t="s">
        <v>552</v>
      </c>
      <c r="D386" s="118">
        <v>3</v>
      </c>
      <c r="E386" s="118" t="s">
        <v>935</v>
      </c>
      <c r="F386" s="152">
        <v>40854</v>
      </c>
      <c r="G386" s="152">
        <v>40856</v>
      </c>
      <c r="H386" s="118">
        <v>2</v>
      </c>
      <c r="I386" s="118" t="s">
        <v>936</v>
      </c>
      <c r="J386" s="118" t="s">
        <v>30</v>
      </c>
      <c r="K386" s="118" t="s">
        <v>937</v>
      </c>
      <c r="L386" s="118"/>
      <c r="M386" s="118" t="s">
        <v>937</v>
      </c>
    </row>
    <row r="387" spans="1:13" ht="12.75" customHeight="1" x14ac:dyDescent="0.15">
      <c r="A387" s="118" t="s">
        <v>524</v>
      </c>
      <c r="B387" s="164" t="s">
        <v>553</v>
      </c>
      <c r="C387" s="164" t="s">
        <v>554</v>
      </c>
      <c r="D387" s="118">
        <v>3</v>
      </c>
      <c r="E387" s="118" t="s">
        <v>935</v>
      </c>
      <c r="F387" s="152">
        <v>40556</v>
      </c>
      <c r="G387" s="152">
        <v>40566</v>
      </c>
      <c r="H387" s="118">
        <v>10</v>
      </c>
      <c r="I387" s="118" t="s">
        <v>936</v>
      </c>
      <c r="J387" s="118" t="s">
        <v>30</v>
      </c>
      <c r="K387" s="118" t="s">
        <v>937</v>
      </c>
      <c r="L387" s="118"/>
      <c r="M387" s="118" t="s">
        <v>937</v>
      </c>
    </row>
    <row r="388" spans="1:13" ht="12.75" customHeight="1" x14ac:dyDescent="0.15">
      <c r="A388" s="118" t="s">
        <v>524</v>
      </c>
      <c r="B388" s="164" t="s">
        <v>553</v>
      </c>
      <c r="C388" s="164" t="s">
        <v>554</v>
      </c>
      <c r="D388" s="118">
        <v>3</v>
      </c>
      <c r="E388" s="118" t="s">
        <v>935</v>
      </c>
      <c r="F388" s="152">
        <v>40671</v>
      </c>
      <c r="G388" s="152">
        <v>40679</v>
      </c>
      <c r="H388" s="118">
        <v>8</v>
      </c>
      <c r="I388" s="118" t="s">
        <v>936</v>
      </c>
      <c r="J388" s="118" t="s">
        <v>30</v>
      </c>
      <c r="K388" s="118" t="s">
        <v>937</v>
      </c>
      <c r="L388" s="118"/>
      <c r="M388" s="118" t="s">
        <v>937</v>
      </c>
    </row>
    <row r="389" spans="1:13" ht="12.75" customHeight="1" x14ac:dyDescent="0.15">
      <c r="A389" s="118" t="s">
        <v>524</v>
      </c>
      <c r="B389" s="164" t="s">
        <v>555</v>
      </c>
      <c r="C389" s="164" t="s">
        <v>556</v>
      </c>
      <c r="D389" s="118">
        <v>3</v>
      </c>
      <c r="E389" s="118" t="s">
        <v>935</v>
      </c>
      <c r="F389" s="152">
        <v>40556</v>
      </c>
      <c r="G389" s="152">
        <v>40566</v>
      </c>
      <c r="H389" s="118">
        <v>10</v>
      </c>
      <c r="I389" s="118" t="s">
        <v>936</v>
      </c>
      <c r="J389" s="118" t="s">
        <v>30</v>
      </c>
      <c r="K389" s="118" t="s">
        <v>937</v>
      </c>
      <c r="L389" s="118"/>
      <c r="M389" s="118" t="s">
        <v>937</v>
      </c>
    </row>
    <row r="390" spans="1:13" ht="12.75" customHeight="1" x14ac:dyDescent="0.15">
      <c r="A390" s="118" t="s">
        <v>524</v>
      </c>
      <c r="B390" s="164" t="s">
        <v>555</v>
      </c>
      <c r="C390" s="164" t="s">
        <v>556</v>
      </c>
      <c r="D390" s="118">
        <v>3</v>
      </c>
      <c r="E390" s="118" t="s">
        <v>935</v>
      </c>
      <c r="F390" s="152">
        <v>40598</v>
      </c>
      <c r="G390" s="152">
        <v>40602</v>
      </c>
      <c r="H390" s="118">
        <v>4</v>
      </c>
      <c r="I390" s="118" t="s">
        <v>936</v>
      </c>
      <c r="J390" s="118" t="s">
        <v>30</v>
      </c>
      <c r="K390" s="118" t="s">
        <v>937</v>
      </c>
      <c r="L390" s="118"/>
      <c r="M390" s="118" t="s">
        <v>937</v>
      </c>
    </row>
    <row r="391" spans="1:13" ht="12.75" customHeight="1" x14ac:dyDescent="0.15">
      <c r="A391" s="118" t="s">
        <v>524</v>
      </c>
      <c r="B391" s="164" t="s">
        <v>555</v>
      </c>
      <c r="C391" s="164" t="s">
        <v>556</v>
      </c>
      <c r="D391" s="118">
        <v>3</v>
      </c>
      <c r="E391" s="118" t="s">
        <v>935</v>
      </c>
      <c r="F391" s="152">
        <v>40666</v>
      </c>
      <c r="G391" s="152">
        <v>40668</v>
      </c>
      <c r="H391" s="118">
        <v>2</v>
      </c>
      <c r="I391" s="118" t="s">
        <v>936</v>
      </c>
      <c r="J391" s="118" t="s">
        <v>30</v>
      </c>
      <c r="K391" s="118" t="s">
        <v>937</v>
      </c>
      <c r="L391" s="118"/>
      <c r="M391" s="118" t="s">
        <v>937</v>
      </c>
    </row>
    <row r="392" spans="1:13" ht="12.75" customHeight="1" x14ac:dyDescent="0.15">
      <c r="A392" s="118" t="s">
        <v>524</v>
      </c>
      <c r="B392" s="164" t="s">
        <v>555</v>
      </c>
      <c r="C392" s="164" t="s">
        <v>556</v>
      </c>
      <c r="D392" s="118">
        <v>3</v>
      </c>
      <c r="E392" s="118" t="s">
        <v>935</v>
      </c>
      <c r="F392" s="152">
        <v>40671</v>
      </c>
      <c r="G392" s="152">
        <v>40679</v>
      </c>
      <c r="H392" s="118">
        <v>8</v>
      </c>
      <c r="I392" s="118" t="s">
        <v>936</v>
      </c>
      <c r="J392" s="118" t="s">
        <v>30</v>
      </c>
      <c r="K392" s="118" t="s">
        <v>937</v>
      </c>
      <c r="L392" s="118"/>
      <c r="M392" s="118" t="s">
        <v>937</v>
      </c>
    </row>
    <row r="393" spans="1:13" ht="12.75" customHeight="1" x14ac:dyDescent="0.15">
      <c r="A393" s="118" t="s">
        <v>524</v>
      </c>
      <c r="B393" s="164" t="s">
        <v>555</v>
      </c>
      <c r="C393" s="164" t="s">
        <v>556</v>
      </c>
      <c r="D393" s="118">
        <v>3</v>
      </c>
      <c r="E393" s="118" t="s">
        <v>935</v>
      </c>
      <c r="F393" s="152">
        <v>40854</v>
      </c>
      <c r="G393" s="152">
        <v>40856</v>
      </c>
      <c r="H393" s="118">
        <v>2</v>
      </c>
      <c r="I393" s="118" t="s">
        <v>936</v>
      </c>
      <c r="J393" s="118" t="s">
        <v>30</v>
      </c>
      <c r="K393" s="118" t="s">
        <v>937</v>
      </c>
      <c r="L393" s="118"/>
      <c r="M393" s="118" t="s">
        <v>937</v>
      </c>
    </row>
    <row r="394" spans="1:13" ht="12.75" customHeight="1" x14ac:dyDescent="0.15">
      <c r="A394" s="118" t="s">
        <v>524</v>
      </c>
      <c r="B394" s="163" t="s">
        <v>557</v>
      </c>
      <c r="C394" s="163" t="s">
        <v>558</v>
      </c>
      <c r="D394" s="118">
        <v>1</v>
      </c>
      <c r="E394" s="118" t="s">
        <v>935</v>
      </c>
      <c r="F394" s="152">
        <v>40556</v>
      </c>
      <c r="G394" s="152">
        <v>40566</v>
      </c>
      <c r="H394" s="118">
        <v>10</v>
      </c>
      <c r="I394" s="118" t="s">
        <v>936</v>
      </c>
      <c r="J394" s="118" t="s">
        <v>30</v>
      </c>
      <c r="K394" s="118" t="s">
        <v>937</v>
      </c>
      <c r="L394" s="118"/>
      <c r="M394" s="118" t="s">
        <v>937</v>
      </c>
    </row>
    <row r="395" spans="1:13" ht="12.75" customHeight="1" x14ac:dyDescent="0.15">
      <c r="A395" s="118" t="s">
        <v>524</v>
      </c>
      <c r="B395" s="163" t="s">
        <v>557</v>
      </c>
      <c r="C395" s="163" t="s">
        <v>558</v>
      </c>
      <c r="D395" s="118">
        <v>1</v>
      </c>
      <c r="E395" s="118" t="s">
        <v>935</v>
      </c>
      <c r="F395" s="152">
        <v>40598</v>
      </c>
      <c r="G395" s="152">
        <v>40602</v>
      </c>
      <c r="H395" s="118">
        <v>4</v>
      </c>
      <c r="I395" s="118" t="s">
        <v>936</v>
      </c>
      <c r="J395" s="118" t="s">
        <v>30</v>
      </c>
      <c r="K395" s="118" t="s">
        <v>937</v>
      </c>
      <c r="L395" s="118"/>
      <c r="M395" s="118" t="s">
        <v>937</v>
      </c>
    </row>
    <row r="396" spans="1:13" ht="12.75" customHeight="1" x14ac:dyDescent="0.15">
      <c r="A396" s="118" t="s">
        <v>524</v>
      </c>
      <c r="B396" s="163" t="s">
        <v>557</v>
      </c>
      <c r="C396" s="163" t="s">
        <v>558</v>
      </c>
      <c r="D396" s="118">
        <v>1</v>
      </c>
      <c r="E396" s="118" t="s">
        <v>935</v>
      </c>
      <c r="F396" s="152">
        <v>40666</v>
      </c>
      <c r="G396" s="152">
        <v>40668</v>
      </c>
      <c r="H396" s="118">
        <v>2</v>
      </c>
      <c r="I396" s="118" t="s">
        <v>936</v>
      </c>
      <c r="J396" s="118" t="s">
        <v>30</v>
      </c>
      <c r="K396" s="118" t="s">
        <v>937</v>
      </c>
      <c r="L396" s="118"/>
      <c r="M396" s="118" t="s">
        <v>937</v>
      </c>
    </row>
    <row r="397" spans="1:13" ht="12.75" customHeight="1" x14ac:dyDescent="0.15">
      <c r="A397" s="118" t="s">
        <v>524</v>
      </c>
      <c r="B397" s="163" t="s">
        <v>557</v>
      </c>
      <c r="C397" s="163" t="s">
        <v>558</v>
      </c>
      <c r="D397" s="118">
        <v>1</v>
      </c>
      <c r="E397" s="118" t="s">
        <v>935</v>
      </c>
      <c r="F397" s="152">
        <v>40671</v>
      </c>
      <c r="G397" s="152">
        <v>40679</v>
      </c>
      <c r="H397" s="118">
        <v>8</v>
      </c>
      <c r="I397" s="118" t="s">
        <v>936</v>
      </c>
      <c r="J397" s="118" t="s">
        <v>30</v>
      </c>
      <c r="K397" s="118" t="s">
        <v>937</v>
      </c>
      <c r="L397" s="118"/>
      <c r="M397" s="118" t="s">
        <v>937</v>
      </c>
    </row>
    <row r="398" spans="1:13" ht="12.75" customHeight="1" x14ac:dyDescent="0.15">
      <c r="A398" s="118" t="s">
        <v>524</v>
      </c>
      <c r="B398" s="163" t="s">
        <v>557</v>
      </c>
      <c r="C398" s="163" t="s">
        <v>558</v>
      </c>
      <c r="D398" s="118">
        <v>1</v>
      </c>
      <c r="E398" s="118" t="s">
        <v>935</v>
      </c>
      <c r="F398" s="152">
        <v>40854</v>
      </c>
      <c r="G398" s="152">
        <v>40856</v>
      </c>
      <c r="H398" s="118">
        <v>2</v>
      </c>
      <c r="I398" s="118" t="s">
        <v>936</v>
      </c>
      <c r="J398" s="118" t="s">
        <v>30</v>
      </c>
      <c r="K398" s="118" t="s">
        <v>937</v>
      </c>
      <c r="L398" s="118"/>
      <c r="M398" s="118" t="s">
        <v>937</v>
      </c>
    </row>
    <row r="399" spans="1:13" ht="12.75" customHeight="1" x14ac:dyDescent="0.15">
      <c r="A399" s="118" t="s">
        <v>524</v>
      </c>
      <c r="B399" s="163" t="s">
        <v>559</v>
      </c>
      <c r="C399" s="163" t="s">
        <v>560</v>
      </c>
      <c r="D399" s="118">
        <v>2</v>
      </c>
      <c r="E399" s="118" t="s">
        <v>935</v>
      </c>
      <c r="F399" s="152">
        <v>40556</v>
      </c>
      <c r="G399" s="152">
        <v>40566</v>
      </c>
      <c r="H399" s="118">
        <v>10</v>
      </c>
      <c r="I399" s="118" t="s">
        <v>936</v>
      </c>
      <c r="J399" s="118" t="s">
        <v>30</v>
      </c>
      <c r="K399" s="118" t="s">
        <v>937</v>
      </c>
      <c r="L399" s="118"/>
      <c r="M399" s="118" t="s">
        <v>937</v>
      </c>
    </row>
    <row r="400" spans="1:13" ht="12.75" customHeight="1" x14ac:dyDescent="0.15">
      <c r="A400" s="118" t="s">
        <v>524</v>
      </c>
      <c r="B400" s="163" t="s">
        <v>559</v>
      </c>
      <c r="C400" s="163" t="s">
        <v>560</v>
      </c>
      <c r="D400" s="118">
        <v>2</v>
      </c>
      <c r="E400" s="118" t="s">
        <v>935</v>
      </c>
      <c r="F400" s="152">
        <v>40598</v>
      </c>
      <c r="G400" s="152">
        <v>40602</v>
      </c>
      <c r="H400" s="118">
        <v>4</v>
      </c>
      <c r="I400" s="118" t="s">
        <v>936</v>
      </c>
      <c r="J400" s="118" t="s">
        <v>30</v>
      </c>
      <c r="K400" s="118" t="s">
        <v>937</v>
      </c>
      <c r="L400" s="118"/>
      <c r="M400" s="118" t="s">
        <v>937</v>
      </c>
    </row>
    <row r="401" spans="1:13" ht="12.75" customHeight="1" x14ac:dyDescent="0.15">
      <c r="A401" s="118" t="s">
        <v>524</v>
      </c>
      <c r="B401" s="163" t="s">
        <v>559</v>
      </c>
      <c r="C401" s="163" t="s">
        <v>560</v>
      </c>
      <c r="D401" s="118">
        <v>2</v>
      </c>
      <c r="E401" s="118" t="s">
        <v>935</v>
      </c>
      <c r="F401" s="152">
        <v>40666</v>
      </c>
      <c r="G401" s="152">
        <v>40668</v>
      </c>
      <c r="H401" s="118">
        <v>2</v>
      </c>
      <c r="I401" s="118" t="s">
        <v>936</v>
      </c>
      <c r="J401" s="118" t="s">
        <v>30</v>
      </c>
      <c r="K401" s="118" t="s">
        <v>937</v>
      </c>
      <c r="L401" s="118"/>
      <c r="M401" s="118" t="s">
        <v>937</v>
      </c>
    </row>
    <row r="402" spans="1:13" ht="12.75" customHeight="1" x14ac:dyDescent="0.15">
      <c r="A402" s="118" t="s">
        <v>524</v>
      </c>
      <c r="B402" s="163" t="s">
        <v>559</v>
      </c>
      <c r="C402" s="163" t="s">
        <v>560</v>
      </c>
      <c r="D402" s="118">
        <v>2</v>
      </c>
      <c r="E402" s="118" t="s">
        <v>935</v>
      </c>
      <c r="F402" s="152">
        <v>40671</v>
      </c>
      <c r="G402" s="152">
        <v>40679</v>
      </c>
      <c r="H402" s="118">
        <v>8</v>
      </c>
      <c r="I402" s="118" t="s">
        <v>936</v>
      </c>
      <c r="J402" s="118" t="s">
        <v>30</v>
      </c>
      <c r="K402" s="118" t="s">
        <v>937</v>
      </c>
      <c r="L402" s="118"/>
      <c r="M402" s="118" t="s">
        <v>937</v>
      </c>
    </row>
    <row r="403" spans="1:13" ht="12.75" customHeight="1" x14ac:dyDescent="0.15">
      <c r="A403" s="118" t="s">
        <v>524</v>
      </c>
      <c r="B403" s="163" t="s">
        <v>559</v>
      </c>
      <c r="C403" s="163" t="s">
        <v>560</v>
      </c>
      <c r="D403" s="118">
        <v>2</v>
      </c>
      <c r="E403" s="118" t="s">
        <v>935</v>
      </c>
      <c r="F403" s="152">
        <v>40852</v>
      </c>
      <c r="G403" s="152">
        <v>40856</v>
      </c>
      <c r="H403" s="118">
        <v>4</v>
      </c>
      <c r="I403" s="118" t="s">
        <v>936</v>
      </c>
      <c r="J403" s="118" t="s">
        <v>30</v>
      </c>
      <c r="K403" s="118" t="s">
        <v>937</v>
      </c>
      <c r="L403" s="118"/>
      <c r="M403" s="118" t="s">
        <v>937</v>
      </c>
    </row>
    <row r="404" spans="1:13" ht="12.75" customHeight="1" x14ac:dyDescent="0.15">
      <c r="A404" s="118" t="s">
        <v>524</v>
      </c>
      <c r="B404" s="163" t="s">
        <v>559</v>
      </c>
      <c r="C404" s="163" t="s">
        <v>560</v>
      </c>
      <c r="D404" s="118">
        <v>2</v>
      </c>
      <c r="E404" s="118" t="s">
        <v>935</v>
      </c>
      <c r="F404" s="152">
        <v>40854</v>
      </c>
      <c r="G404" s="152">
        <v>40856</v>
      </c>
      <c r="H404" s="118">
        <v>2</v>
      </c>
      <c r="I404" s="118" t="s">
        <v>936</v>
      </c>
      <c r="J404" s="118" t="s">
        <v>30</v>
      </c>
      <c r="K404" s="118" t="s">
        <v>937</v>
      </c>
      <c r="L404" s="118"/>
      <c r="M404" s="118" t="s">
        <v>937</v>
      </c>
    </row>
    <row r="405" spans="1:13" ht="12.75" customHeight="1" x14ac:dyDescent="0.15">
      <c r="A405" s="118" t="s">
        <v>524</v>
      </c>
      <c r="B405" s="163" t="s">
        <v>561</v>
      </c>
      <c r="C405" s="163" t="s">
        <v>562</v>
      </c>
      <c r="D405" s="118">
        <v>2</v>
      </c>
      <c r="E405" s="118" t="s">
        <v>935</v>
      </c>
      <c r="F405" s="152">
        <v>40556</v>
      </c>
      <c r="G405" s="152">
        <v>40566</v>
      </c>
      <c r="H405" s="118">
        <v>10</v>
      </c>
      <c r="I405" s="118" t="s">
        <v>936</v>
      </c>
      <c r="J405" s="118" t="s">
        <v>30</v>
      </c>
      <c r="K405" s="118" t="s">
        <v>937</v>
      </c>
      <c r="L405" s="118"/>
      <c r="M405" s="118" t="s">
        <v>937</v>
      </c>
    </row>
    <row r="406" spans="1:13" ht="12.75" customHeight="1" x14ac:dyDescent="0.15">
      <c r="A406" s="118" t="s">
        <v>524</v>
      </c>
      <c r="B406" s="163" t="s">
        <v>561</v>
      </c>
      <c r="C406" s="163" t="s">
        <v>562</v>
      </c>
      <c r="D406" s="118">
        <v>2</v>
      </c>
      <c r="E406" s="118" t="s">
        <v>935</v>
      </c>
      <c r="F406" s="152">
        <v>40598</v>
      </c>
      <c r="G406" s="152">
        <v>40602</v>
      </c>
      <c r="H406" s="118">
        <v>4</v>
      </c>
      <c r="I406" s="118" t="s">
        <v>936</v>
      </c>
      <c r="J406" s="118" t="s">
        <v>30</v>
      </c>
      <c r="K406" s="118" t="s">
        <v>937</v>
      </c>
      <c r="L406" s="118"/>
      <c r="M406" s="118" t="s">
        <v>937</v>
      </c>
    </row>
    <row r="407" spans="1:13" ht="12.75" customHeight="1" x14ac:dyDescent="0.15">
      <c r="A407" s="118" t="s">
        <v>524</v>
      </c>
      <c r="B407" s="163" t="s">
        <v>561</v>
      </c>
      <c r="C407" s="163" t="s">
        <v>562</v>
      </c>
      <c r="D407" s="118">
        <v>2</v>
      </c>
      <c r="E407" s="118" t="s">
        <v>935</v>
      </c>
      <c r="F407" s="152">
        <v>40666</v>
      </c>
      <c r="G407" s="152">
        <v>40668</v>
      </c>
      <c r="H407" s="118">
        <v>2</v>
      </c>
      <c r="I407" s="118" t="s">
        <v>936</v>
      </c>
      <c r="J407" s="118" t="s">
        <v>30</v>
      </c>
      <c r="K407" s="118" t="s">
        <v>937</v>
      </c>
      <c r="L407" s="118"/>
      <c r="M407" s="118" t="s">
        <v>937</v>
      </c>
    </row>
    <row r="408" spans="1:13" ht="12.75" customHeight="1" x14ac:dyDescent="0.15">
      <c r="A408" s="118" t="s">
        <v>524</v>
      </c>
      <c r="B408" s="163" t="s">
        <v>561</v>
      </c>
      <c r="C408" s="163" t="s">
        <v>562</v>
      </c>
      <c r="D408" s="118">
        <v>2</v>
      </c>
      <c r="E408" s="118" t="s">
        <v>935</v>
      </c>
      <c r="F408" s="152">
        <v>40671</v>
      </c>
      <c r="G408" s="152">
        <v>40679</v>
      </c>
      <c r="H408" s="118">
        <v>8</v>
      </c>
      <c r="I408" s="118" t="s">
        <v>936</v>
      </c>
      <c r="J408" s="118" t="s">
        <v>30</v>
      </c>
      <c r="K408" s="118" t="s">
        <v>937</v>
      </c>
      <c r="L408" s="118"/>
      <c r="M408" s="118" t="s">
        <v>937</v>
      </c>
    </row>
    <row r="409" spans="1:13" ht="12.75" customHeight="1" x14ac:dyDescent="0.15">
      <c r="A409" s="118" t="s">
        <v>524</v>
      </c>
      <c r="B409" s="163" t="s">
        <v>561</v>
      </c>
      <c r="C409" s="163" t="s">
        <v>562</v>
      </c>
      <c r="D409" s="118">
        <v>2</v>
      </c>
      <c r="E409" s="118" t="s">
        <v>935</v>
      </c>
      <c r="F409" s="152">
        <v>40854</v>
      </c>
      <c r="G409" s="152">
        <v>40856</v>
      </c>
      <c r="H409" s="118">
        <v>2</v>
      </c>
      <c r="I409" s="118" t="s">
        <v>936</v>
      </c>
      <c r="J409" s="118" t="s">
        <v>30</v>
      </c>
      <c r="K409" s="118" t="s">
        <v>937</v>
      </c>
      <c r="L409" s="118"/>
      <c r="M409" s="118" t="s">
        <v>937</v>
      </c>
    </row>
    <row r="410" spans="1:13" ht="12.75" customHeight="1" x14ac:dyDescent="0.15">
      <c r="A410" s="118" t="s">
        <v>524</v>
      </c>
      <c r="B410" s="164" t="s">
        <v>563</v>
      </c>
      <c r="C410" s="164" t="s">
        <v>564</v>
      </c>
      <c r="D410" s="118">
        <v>3</v>
      </c>
      <c r="E410" s="118" t="s">
        <v>935</v>
      </c>
      <c r="F410" s="152">
        <v>40556</v>
      </c>
      <c r="G410" s="152">
        <v>40566</v>
      </c>
      <c r="H410" s="118">
        <v>10</v>
      </c>
      <c r="I410" s="118" t="s">
        <v>936</v>
      </c>
      <c r="J410" s="118" t="s">
        <v>30</v>
      </c>
      <c r="K410" s="118" t="s">
        <v>937</v>
      </c>
      <c r="L410" s="118"/>
      <c r="M410" s="118" t="s">
        <v>937</v>
      </c>
    </row>
    <row r="411" spans="1:13" ht="12.75" customHeight="1" x14ac:dyDescent="0.15">
      <c r="A411" s="118" t="s">
        <v>524</v>
      </c>
      <c r="B411" s="164" t="s">
        <v>563</v>
      </c>
      <c r="C411" s="164" t="s">
        <v>564</v>
      </c>
      <c r="D411" s="118">
        <v>3</v>
      </c>
      <c r="E411" s="118" t="s">
        <v>935</v>
      </c>
      <c r="F411" s="152">
        <v>40598</v>
      </c>
      <c r="G411" s="152">
        <v>40602</v>
      </c>
      <c r="H411" s="118">
        <v>4</v>
      </c>
      <c r="I411" s="118" t="s">
        <v>936</v>
      </c>
      <c r="J411" s="118" t="s">
        <v>30</v>
      </c>
      <c r="K411" s="118" t="s">
        <v>937</v>
      </c>
      <c r="L411" s="118"/>
      <c r="M411" s="118" t="s">
        <v>937</v>
      </c>
    </row>
    <row r="412" spans="1:13" ht="12.75" customHeight="1" x14ac:dyDescent="0.15">
      <c r="A412" s="118" t="s">
        <v>524</v>
      </c>
      <c r="B412" s="164" t="s">
        <v>563</v>
      </c>
      <c r="C412" s="164" t="s">
        <v>564</v>
      </c>
      <c r="D412" s="118">
        <v>3</v>
      </c>
      <c r="E412" s="118" t="s">
        <v>935</v>
      </c>
      <c r="F412" s="152">
        <v>40666</v>
      </c>
      <c r="G412" s="152">
        <v>40668</v>
      </c>
      <c r="H412" s="118">
        <v>2</v>
      </c>
      <c r="I412" s="118" t="s">
        <v>936</v>
      </c>
      <c r="J412" s="118" t="s">
        <v>30</v>
      </c>
      <c r="K412" s="118" t="s">
        <v>937</v>
      </c>
      <c r="L412" s="118"/>
      <c r="M412" s="118" t="s">
        <v>937</v>
      </c>
    </row>
    <row r="413" spans="1:13" ht="12.75" customHeight="1" x14ac:dyDescent="0.15">
      <c r="A413" s="118" t="s">
        <v>524</v>
      </c>
      <c r="B413" s="164" t="s">
        <v>563</v>
      </c>
      <c r="C413" s="164" t="s">
        <v>564</v>
      </c>
      <c r="D413" s="118">
        <v>3</v>
      </c>
      <c r="E413" s="118" t="s">
        <v>935</v>
      </c>
      <c r="F413" s="152">
        <v>40671</v>
      </c>
      <c r="G413" s="152">
        <v>40679</v>
      </c>
      <c r="H413" s="118">
        <v>8</v>
      </c>
      <c r="I413" s="118" t="s">
        <v>936</v>
      </c>
      <c r="J413" s="118" t="s">
        <v>30</v>
      </c>
      <c r="K413" s="118" t="s">
        <v>937</v>
      </c>
      <c r="L413" s="118"/>
      <c r="M413" s="118" t="s">
        <v>937</v>
      </c>
    </row>
    <row r="414" spans="1:13" ht="12.75" customHeight="1" x14ac:dyDescent="0.15">
      <c r="A414" s="118" t="s">
        <v>524</v>
      </c>
      <c r="B414" s="164" t="s">
        <v>563</v>
      </c>
      <c r="C414" s="164" t="s">
        <v>564</v>
      </c>
      <c r="D414" s="118">
        <v>3</v>
      </c>
      <c r="E414" s="118" t="s">
        <v>935</v>
      </c>
      <c r="F414" s="152">
        <v>40852</v>
      </c>
      <c r="G414" s="152">
        <v>40856</v>
      </c>
      <c r="H414" s="118">
        <v>4</v>
      </c>
      <c r="I414" s="118" t="s">
        <v>936</v>
      </c>
      <c r="J414" s="118" t="s">
        <v>30</v>
      </c>
      <c r="K414" s="118" t="s">
        <v>937</v>
      </c>
      <c r="L414" s="118"/>
      <c r="M414" s="118" t="s">
        <v>937</v>
      </c>
    </row>
    <row r="415" spans="1:13" ht="12.75" customHeight="1" x14ac:dyDescent="0.15">
      <c r="A415" s="118" t="s">
        <v>524</v>
      </c>
      <c r="B415" s="164" t="s">
        <v>563</v>
      </c>
      <c r="C415" s="164" t="s">
        <v>564</v>
      </c>
      <c r="D415" s="118">
        <v>3</v>
      </c>
      <c r="E415" s="118" t="s">
        <v>935</v>
      </c>
      <c r="F415" s="152">
        <v>40854</v>
      </c>
      <c r="G415" s="152">
        <v>40856</v>
      </c>
      <c r="H415" s="118">
        <v>2</v>
      </c>
      <c r="I415" s="118" t="s">
        <v>936</v>
      </c>
      <c r="J415" s="118" t="s">
        <v>30</v>
      </c>
      <c r="K415" s="118" t="s">
        <v>937</v>
      </c>
      <c r="L415" s="118"/>
      <c r="M415" s="118" t="s">
        <v>937</v>
      </c>
    </row>
    <row r="416" spans="1:13" ht="12.75" customHeight="1" x14ac:dyDescent="0.15">
      <c r="A416" s="118" t="s">
        <v>524</v>
      </c>
      <c r="B416" s="164" t="s">
        <v>565</v>
      </c>
      <c r="C416" s="164" t="s">
        <v>397</v>
      </c>
      <c r="D416" s="118">
        <v>3</v>
      </c>
      <c r="E416" s="118" t="s">
        <v>935</v>
      </c>
      <c r="F416" s="152">
        <v>40556</v>
      </c>
      <c r="G416" s="152">
        <v>40566</v>
      </c>
      <c r="H416" s="118">
        <v>10</v>
      </c>
      <c r="I416" s="118" t="s">
        <v>936</v>
      </c>
      <c r="J416" s="118" t="s">
        <v>30</v>
      </c>
      <c r="K416" s="118" t="s">
        <v>937</v>
      </c>
      <c r="L416" s="118"/>
      <c r="M416" s="118" t="s">
        <v>937</v>
      </c>
    </row>
    <row r="417" spans="1:13" ht="12.75" customHeight="1" x14ac:dyDescent="0.15">
      <c r="A417" s="118" t="s">
        <v>524</v>
      </c>
      <c r="B417" s="164" t="s">
        <v>565</v>
      </c>
      <c r="C417" s="164" t="s">
        <v>397</v>
      </c>
      <c r="D417" s="118">
        <v>3</v>
      </c>
      <c r="E417" s="118" t="s">
        <v>935</v>
      </c>
      <c r="F417" s="152">
        <v>40671</v>
      </c>
      <c r="G417" s="152">
        <v>40679</v>
      </c>
      <c r="H417" s="118">
        <v>8</v>
      </c>
      <c r="I417" s="118" t="s">
        <v>936</v>
      </c>
      <c r="J417" s="118" t="s">
        <v>30</v>
      </c>
      <c r="K417" s="118" t="s">
        <v>937</v>
      </c>
      <c r="L417" s="118"/>
      <c r="M417" s="118" t="s">
        <v>937</v>
      </c>
    </row>
    <row r="418" spans="1:13" ht="12.75" customHeight="1" x14ac:dyDescent="0.15">
      <c r="A418" s="118" t="s">
        <v>524</v>
      </c>
      <c r="B418" s="163" t="s">
        <v>568</v>
      </c>
      <c r="C418" s="163" t="s">
        <v>569</v>
      </c>
      <c r="D418" s="118">
        <v>2</v>
      </c>
      <c r="E418" s="118" t="s">
        <v>935</v>
      </c>
      <c r="F418" s="152">
        <v>40556</v>
      </c>
      <c r="G418" s="152">
        <v>40566</v>
      </c>
      <c r="H418" s="118">
        <v>10</v>
      </c>
      <c r="I418" s="118" t="s">
        <v>936</v>
      </c>
      <c r="J418" s="118" t="s">
        <v>30</v>
      </c>
      <c r="K418" s="118" t="s">
        <v>937</v>
      </c>
      <c r="L418" s="118"/>
      <c r="M418" s="118" t="s">
        <v>937</v>
      </c>
    </row>
    <row r="419" spans="1:13" ht="12.75" customHeight="1" x14ac:dyDescent="0.15">
      <c r="A419" s="118" t="s">
        <v>524</v>
      </c>
      <c r="B419" s="163" t="s">
        <v>568</v>
      </c>
      <c r="C419" s="163" t="s">
        <v>569</v>
      </c>
      <c r="D419" s="118">
        <v>2</v>
      </c>
      <c r="E419" s="118" t="s">
        <v>935</v>
      </c>
      <c r="F419" s="152">
        <v>40598</v>
      </c>
      <c r="G419" s="152">
        <v>40602</v>
      </c>
      <c r="H419" s="118">
        <v>4</v>
      </c>
      <c r="I419" s="118" t="s">
        <v>936</v>
      </c>
      <c r="J419" s="118" t="s">
        <v>30</v>
      </c>
      <c r="K419" s="118" t="s">
        <v>937</v>
      </c>
      <c r="L419" s="118"/>
      <c r="M419" s="118" t="s">
        <v>937</v>
      </c>
    </row>
    <row r="420" spans="1:13" ht="12.75" customHeight="1" x14ac:dyDescent="0.15">
      <c r="A420" s="118" t="s">
        <v>524</v>
      </c>
      <c r="B420" s="163" t="s">
        <v>568</v>
      </c>
      <c r="C420" s="163" t="s">
        <v>569</v>
      </c>
      <c r="D420" s="118">
        <v>2</v>
      </c>
      <c r="E420" s="118" t="s">
        <v>935</v>
      </c>
      <c r="F420" s="152">
        <v>40666</v>
      </c>
      <c r="G420" s="152">
        <v>40668</v>
      </c>
      <c r="H420" s="118">
        <v>2</v>
      </c>
      <c r="I420" s="118" t="s">
        <v>936</v>
      </c>
      <c r="J420" s="118" t="s">
        <v>30</v>
      </c>
      <c r="K420" s="118" t="s">
        <v>937</v>
      </c>
      <c r="L420" s="118"/>
      <c r="M420" s="118" t="s">
        <v>937</v>
      </c>
    </row>
    <row r="421" spans="1:13" ht="12.75" customHeight="1" x14ac:dyDescent="0.15">
      <c r="A421" s="118" t="s">
        <v>524</v>
      </c>
      <c r="B421" s="163" t="s">
        <v>568</v>
      </c>
      <c r="C421" s="163" t="s">
        <v>569</v>
      </c>
      <c r="D421" s="118">
        <v>2</v>
      </c>
      <c r="E421" s="118" t="s">
        <v>935</v>
      </c>
      <c r="F421" s="152">
        <v>40671</v>
      </c>
      <c r="G421" s="152">
        <v>40679</v>
      </c>
      <c r="H421" s="118">
        <v>8</v>
      </c>
      <c r="I421" s="118" t="s">
        <v>936</v>
      </c>
      <c r="J421" s="118" t="s">
        <v>30</v>
      </c>
      <c r="K421" s="118" t="s">
        <v>937</v>
      </c>
      <c r="L421" s="118"/>
      <c r="M421" s="118" t="s">
        <v>937</v>
      </c>
    </row>
    <row r="422" spans="1:13" ht="12.75" customHeight="1" x14ac:dyDescent="0.15">
      <c r="A422" s="118" t="s">
        <v>524</v>
      </c>
      <c r="B422" s="163" t="s">
        <v>568</v>
      </c>
      <c r="C422" s="163" t="s">
        <v>569</v>
      </c>
      <c r="D422" s="118">
        <v>2</v>
      </c>
      <c r="E422" s="118" t="s">
        <v>935</v>
      </c>
      <c r="F422" s="152">
        <v>40854</v>
      </c>
      <c r="G422" s="152">
        <v>40856</v>
      </c>
      <c r="H422" s="118">
        <v>2</v>
      </c>
      <c r="I422" s="118" t="s">
        <v>936</v>
      </c>
      <c r="J422" s="118" t="s">
        <v>30</v>
      </c>
      <c r="K422" s="118" t="s">
        <v>937</v>
      </c>
      <c r="L422" s="118"/>
      <c r="M422" s="118" t="s">
        <v>937</v>
      </c>
    </row>
    <row r="423" spans="1:13" ht="12.75" customHeight="1" x14ac:dyDescent="0.15">
      <c r="A423" s="118" t="s">
        <v>524</v>
      </c>
      <c r="B423" s="163" t="s">
        <v>566</v>
      </c>
      <c r="C423" s="163" t="s">
        <v>567</v>
      </c>
      <c r="D423" s="118">
        <v>2</v>
      </c>
      <c r="E423" s="118" t="s">
        <v>935</v>
      </c>
      <c r="F423" s="152">
        <v>40556</v>
      </c>
      <c r="G423" s="152">
        <v>40566</v>
      </c>
      <c r="H423" s="118">
        <v>10</v>
      </c>
      <c r="I423" s="118" t="s">
        <v>936</v>
      </c>
      <c r="J423" s="118" t="s">
        <v>30</v>
      </c>
      <c r="K423" s="118" t="s">
        <v>937</v>
      </c>
      <c r="L423" s="118"/>
      <c r="M423" s="118" t="s">
        <v>937</v>
      </c>
    </row>
    <row r="424" spans="1:13" ht="12.75" customHeight="1" x14ac:dyDescent="0.15">
      <c r="A424" s="118" t="s">
        <v>524</v>
      </c>
      <c r="B424" s="163" t="s">
        <v>566</v>
      </c>
      <c r="C424" s="163" t="s">
        <v>567</v>
      </c>
      <c r="D424" s="118">
        <v>2</v>
      </c>
      <c r="E424" s="118" t="s">
        <v>935</v>
      </c>
      <c r="F424" s="152">
        <v>40671</v>
      </c>
      <c r="G424" s="152">
        <v>40679</v>
      </c>
      <c r="H424" s="118">
        <v>8</v>
      </c>
      <c r="I424" s="118" t="s">
        <v>936</v>
      </c>
      <c r="J424" s="118" t="s">
        <v>30</v>
      </c>
      <c r="K424" s="118" t="s">
        <v>937</v>
      </c>
      <c r="L424" s="118"/>
      <c r="M424" s="118" t="s">
        <v>937</v>
      </c>
    </row>
    <row r="425" spans="1:13" ht="12.75" customHeight="1" x14ac:dyDescent="0.15">
      <c r="A425" s="118" t="s">
        <v>524</v>
      </c>
      <c r="B425" s="163" t="s">
        <v>566</v>
      </c>
      <c r="C425" s="163" t="s">
        <v>567</v>
      </c>
      <c r="D425" s="118">
        <v>2</v>
      </c>
      <c r="E425" s="118" t="s">
        <v>935</v>
      </c>
      <c r="F425" s="152">
        <v>40852</v>
      </c>
      <c r="G425" s="152">
        <v>40856</v>
      </c>
      <c r="H425" s="118">
        <v>4</v>
      </c>
      <c r="I425" s="118" t="s">
        <v>936</v>
      </c>
      <c r="J425" s="118" t="s">
        <v>30</v>
      </c>
      <c r="K425" s="118" t="s">
        <v>937</v>
      </c>
      <c r="L425" s="118"/>
      <c r="M425" s="118" t="s">
        <v>937</v>
      </c>
    </row>
    <row r="426" spans="1:13" ht="12.75" customHeight="1" x14ac:dyDescent="0.15">
      <c r="A426" s="118" t="s">
        <v>524</v>
      </c>
      <c r="B426" s="163" t="s">
        <v>566</v>
      </c>
      <c r="C426" s="163" t="s">
        <v>567</v>
      </c>
      <c r="D426" s="118">
        <v>2</v>
      </c>
      <c r="E426" s="118" t="s">
        <v>935</v>
      </c>
      <c r="F426" s="173">
        <v>40854</v>
      </c>
      <c r="G426" s="173">
        <v>40856</v>
      </c>
      <c r="H426" s="118">
        <v>2</v>
      </c>
      <c r="I426" s="118" t="s">
        <v>936</v>
      </c>
      <c r="J426" s="118" t="s">
        <v>30</v>
      </c>
      <c r="K426" s="118" t="s">
        <v>937</v>
      </c>
      <c r="L426" s="118"/>
      <c r="M426" s="118" t="s">
        <v>937</v>
      </c>
    </row>
    <row r="427" spans="1:13" ht="12.75" customHeight="1" x14ac:dyDescent="0.15">
      <c r="A427" s="118" t="s">
        <v>524</v>
      </c>
      <c r="B427" s="163" t="s">
        <v>570</v>
      </c>
      <c r="C427" s="163" t="s">
        <v>571</v>
      </c>
      <c r="D427" s="118">
        <v>2</v>
      </c>
      <c r="E427" s="118" t="s">
        <v>935</v>
      </c>
      <c r="F427" s="152">
        <v>40556</v>
      </c>
      <c r="G427" s="152">
        <v>40566</v>
      </c>
      <c r="H427" s="118">
        <v>10</v>
      </c>
      <c r="I427" s="118" t="s">
        <v>936</v>
      </c>
      <c r="J427" s="118" t="s">
        <v>30</v>
      </c>
      <c r="K427" s="118" t="s">
        <v>937</v>
      </c>
      <c r="L427" s="118"/>
      <c r="M427" s="118" t="s">
        <v>937</v>
      </c>
    </row>
    <row r="428" spans="1:13" ht="12.75" customHeight="1" x14ac:dyDescent="0.15">
      <c r="A428" s="118" t="s">
        <v>524</v>
      </c>
      <c r="B428" s="163" t="s">
        <v>570</v>
      </c>
      <c r="C428" s="163" t="s">
        <v>571</v>
      </c>
      <c r="D428" s="118">
        <v>2</v>
      </c>
      <c r="E428" s="118" t="s">
        <v>935</v>
      </c>
      <c r="F428" s="152">
        <v>40671</v>
      </c>
      <c r="G428" s="152">
        <v>40679</v>
      </c>
      <c r="H428" s="118">
        <v>8</v>
      </c>
      <c r="I428" s="118" t="s">
        <v>936</v>
      </c>
      <c r="J428" s="118" t="s">
        <v>30</v>
      </c>
      <c r="K428" s="118" t="s">
        <v>937</v>
      </c>
      <c r="L428" s="118"/>
      <c r="M428" s="118" t="s">
        <v>937</v>
      </c>
    </row>
    <row r="429" spans="1:13" ht="12.75" customHeight="1" x14ac:dyDescent="0.15">
      <c r="A429" s="118" t="s">
        <v>524</v>
      </c>
      <c r="B429" s="164" t="s">
        <v>572</v>
      </c>
      <c r="C429" s="164" t="s">
        <v>573</v>
      </c>
      <c r="D429" s="118">
        <v>3</v>
      </c>
      <c r="E429" s="118" t="s">
        <v>935</v>
      </c>
      <c r="F429" s="152">
        <v>40556</v>
      </c>
      <c r="G429" s="152">
        <v>40566</v>
      </c>
      <c r="H429" s="118">
        <v>10</v>
      </c>
      <c r="I429" s="118" t="s">
        <v>936</v>
      </c>
      <c r="J429" s="118" t="s">
        <v>30</v>
      </c>
      <c r="K429" s="118" t="s">
        <v>937</v>
      </c>
      <c r="L429" s="118"/>
      <c r="M429" s="118" t="s">
        <v>937</v>
      </c>
    </row>
    <row r="430" spans="1:13" ht="12.75" customHeight="1" x14ac:dyDescent="0.15">
      <c r="A430" s="118" t="s">
        <v>524</v>
      </c>
      <c r="B430" s="164" t="s">
        <v>572</v>
      </c>
      <c r="C430" s="164" t="s">
        <v>573</v>
      </c>
      <c r="D430" s="118">
        <v>3</v>
      </c>
      <c r="E430" s="118" t="s">
        <v>935</v>
      </c>
      <c r="F430" s="152">
        <v>40666</v>
      </c>
      <c r="G430" s="152">
        <v>40668</v>
      </c>
      <c r="H430" s="118">
        <v>2</v>
      </c>
      <c r="I430" s="118" t="s">
        <v>936</v>
      </c>
      <c r="J430" s="118" t="s">
        <v>30</v>
      </c>
      <c r="K430" s="118" t="s">
        <v>937</v>
      </c>
      <c r="L430" s="118"/>
      <c r="M430" s="118" t="s">
        <v>937</v>
      </c>
    </row>
    <row r="431" spans="1:13" ht="12.75" customHeight="1" x14ac:dyDescent="0.15">
      <c r="A431" s="118" t="s">
        <v>524</v>
      </c>
      <c r="B431" s="164" t="s">
        <v>572</v>
      </c>
      <c r="C431" s="164" t="s">
        <v>573</v>
      </c>
      <c r="D431" s="118">
        <v>3</v>
      </c>
      <c r="E431" s="118" t="s">
        <v>935</v>
      </c>
      <c r="F431" s="152">
        <v>40671</v>
      </c>
      <c r="G431" s="152">
        <v>40679</v>
      </c>
      <c r="H431" s="118">
        <v>8</v>
      </c>
      <c r="I431" s="118" t="s">
        <v>936</v>
      </c>
      <c r="J431" s="118" t="s">
        <v>30</v>
      </c>
      <c r="K431" s="118" t="s">
        <v>937</v>
      </c>
      <c r="L431" s="118"/>
      <c r="M431" s="118" t="s">
        <v>937</v>
      </c>
    </row>
    <row r="432" spans="1:13" ht="12.75" customHeight="1" x14ac:dyDescent="0.15">
      <c r="A432" s="118" t="s">
        <v>524</v>
      </c>
      <c r="B432" s="164" t="s">
        <v>572</v>
      </c>
      <c r="C432" s="164" t="s">
        <v>573</v>
      </c>
      <c r="D432" s="118">
        <v>3</v>
      </c>
      <c r="E432" s="118" t="s">
        <v>935</v>
      </c>
      <c r="F432" s="152">
        <v>40852</v>
      </c>
      <c r="G432" s="152">
        <v>40856</v>
      </c>
      <c r="H432" s="118">
        <v>4</v>
      </c>
      <c r="I432" s="118" t="s">
        <v>936</v>
      </c>
      <c r="J432" s="118" t="s">
        <v>30</v>
      </c>
      <c r="K432" s="118" t="s">
        <v>937</v>
      </c>
      <c r="L432" s="118"/>
      <c r="M432" s="118" t="s">
        <v>937</v>
      </c>
    </row>
    <row r="433" spans="1:13" ht="12.75" customHeight="1" x14ac:dyDescent="0.15">
      <c r="A433" s="118" t="s">
        <v>524</v>
      </c>
      <c r="B433" s="164" t="s">
        <v>572</v>
      </c>
      <c r="C433" s="164" t="s">
        <v>573</v>
      </c>
      <c r="D433" s="118">
        <v>3</v>
      </c>
      <c r="E433" s="118" t="s">
        <v>935</v>
      </c>
      <c r="F433" s="152">
        <v>40854</v>
      </c>
      <c r="G433" s="152">
        <v>40856</v>
      </c>
      <c r="H433" s="118">
        <v>2</v>
      </c>
      <c r="I433" s="118" t="s">
        <v>936</v>
      </c>
      <c r="J433" s="118" t="s">
        <v>30</v>
      </c>
      <c r="K433" s="118" t="s">
        <v>937</v>
      </c>
      <c r="L433" s="118"/>
      <c r="M433" s="118" t="s">
        <v>937</v>
      </c>
    </row>
    <row r="434" spans="1:13" ht="12.75" customHeight="1" x14ac:dyDescent="0.15">
      <c r="A434" s="118" t="s">
        <v>524</v>
      </c>
      <c r="B434" s="164" t="s">
        <v>574</v>
      </c>
      <c r="C434" s="164" t="s">
        <v>575</v>
      </c>
      <c r="D434" s="118">
        <v>3</v>
      </c>
      <c r="E434" s="118" t="s">
        <v>935</v>
      </c>
      <c r="F434" s="152">
        <v>40556</v>
      </c>
      <c r="G434" s="152">
        <v>40566</v>
      </c>
      <c r="H434" s="118">
        <v>10</v>
      </c>
      <c r="I434" s="118" t="s">
        <v>936</v>
      </c>
      <c r="J434" s="118" t="s">
        <v>30</v>
      </c>
      <c r="K434" s="118" t="s">
        <v>937</v>
      </c>
      <c r="L434" s="118"/>
      <c r="M434" s="118" t="s">
        <v>937</v>
      </c>
    </row>
    <row r="435" spans="1:13" ht="12.75" customHeight="1" x14ac:dyDescent="0.15">
      <c r="A435" s="118" t="s">
        <v>524</v>
      </c>
      <c r="B435" s="164" t="s">
        <v>574</v>
      </c>
      <c r="C435" s="164" t="s">
        <v>575</v>
      </c>
      <c r="D435" s="118">
        <v>3</v>
      </c>
      <c r="E435" s="118" t="s">
        <v>935</v>
      </c>
      <c r="F435" s="152">
        <v>40598</v>
      </c>
      <c r="G435" s="152">
        <v>40602</v>
      </c>
      <c r="H435" s="118">
        <v>4</v>
      </c>
      <c r="I435" s="118" t="s">
        <v>936</v>
      </c>
      <c r="J435" s="118" t="s">
        <v>30</v>
      </c>
      <c r="K435" s="118" t="s">
        <v>937</v>
      </c>
      <c r="L435" s="118"/>
      <c r="M435" s="118" t="s">
        <v>937</v>
      </c>
    </row>
    <row r="436" spans="1:13" ht="12.75" customHeight="1" x14ac:dyDescent="0.15">
      <c r="A436" s="118" t="s">
        <v>524</v>
      </c>
      <c r="B436" s="164" t="s">
        <v>574</v>
      </c>
      <c r="C436" s="164" t="s">
        <v>575</v>
      </c>
      <c r="D436" s="118">
        <v>3</v>
      </c>
      <c r="E436" s="118" t="s">
        <v>935</v>
      </c>
      <c r="F436" s="152">
        <v>40666</v>
      </c>
      <c r="G436" s="152">
        <v>40668</v>
      </c>
      <c r="H436" s="118">
        <v>2</v>
      </c>
      <c r="I436" s="118" t="s">
        <v>936</v>
      </c>
      <c r="J436" s="118" t="s">
        <v>30</v>
      </c>
      <c r="K436" s="118" t="s">
        <v>937</v>
      </c>
      <c r="L436" s="118"/>
      <c r="M436" s="118" t="s">
        <v>937</v>
      </c>
    </row>
    <row r="437" spans="1:13" ht="12.75" customHeight="1" x14ac:dyDescent="0.15">
      <c r="A437" s="118" t="s">
        <v>524</v>
      </c>
      <c r="B437" s="164" t="s">
        <v>574</v>
      </c>
      <c r="C437" s="164" t="s">
        <v>575</v>
      </c>
      <c r="D437" s="118">
        <v>3</v>
      </c>
      <c r="E437" s="118" t="s">
        <v>935</v>
      </c>
      <c r="F437" s="152">
        <v>40671</v>
      </c>
      <c r="G437" s="152">
        <v>40679</v>
      </c>
      <c r="H437" s="118">
        <v>8</v>
      </c>
      <c r="I437" s="118" t="s">
        <v>936</v>
      </c>
      <c r="J437" s="118" t="s">
        <v>30</v>
      </c>
      <c r="K437" s="118" t="s">
        <v>937</v>
      </c>
      <c r="L437" s="118"/>
      <c r="M437" s="118" t="s">
        <v>937</v>
      </c>
    </row>
    <row r="438" spans="1:13" ht="12.75" customHeight="1" x14ac:dyDescent="0.15">
      <c r="A438" s="118" t="s">
        <v>524</v>
      </c>
      <c r="B438" s="164" t="s">
        <v>576</v>
      </c>
      <c r="C438" s="164" t="s">
        <v>577</v>
      </c>
      <c r="D438" s="118">
        <v>3</v>
      </c>
      <c r="E438" s="118" t="s">
        <v>935</v>
      </c>
      <c r="F438" s="152">
        <v>40556</v>
      </c>
      <c r="G438" s="152">
        <v>40566</v>
      </c>
      <c r="H438" s="118">
        <v>10</v>
      </c>
      <c r="I438" s="118" t="s">
        <v>936</v>
      </c>
      <c r="J438" s="118" t="s">
        <v>30</v>
      </c>
      <c r="K438" s="118" t="s">
        <v>937</v>
      </c>
      <c r="L438" s="118"/>
      <c r="M438" s="118" t="s">
        <v>937</v>
      </c>
    </row>
    <row r="439" spans="1:13" ht="12.75" customHeight="1" x14ac:dyDescent="0.15">
      <c r="A439" s="118" t="s">
        <v>524</v>
      </c>
      <c r="B439" s="164" t="s">
        <v>576</v>
      </c>
      <c r="C439" s="164" t="s">
        <v>577</v>
      </c>
      <c r="D439" s="118">
        <v>3</v>
      </c>
      <c r="E439" s="118" t="s">
        <v>935</v>
      </c>
      <c r="F439" s="152">
        <v>40671</v>
      </c>
      <c r="G439" s="152">
        <v>40679</v>
      </c>
      <c r="H439" s="118">
        <v>8</v>
      </c>
      <c r="I439" s="118" t="s">
        <v>936</v>
      </c>
      <c r="J439" s="118" t="s">
        <v>30</v>
      </c>
      <c r="K439" s="118" t="s">
        <v>937</v>
      </c>
      <c r="L439" s="118"/>
      <c r="M439" s="118" t="s">
        <v>937</v>
      </c>
    </row>
    <row r="440" spans="1:13" ht="12.75" customHeight="1" x14ac:dyDescent="0.15">
      <c r="A440" s="118" t="s">
        <v>524</v>
      </c>
      <c r="B440" s="164" t="s">
        <v>576</v>
      </c>
      <c r="C440" s="164" t="s">
        <v>577</v>
      </c>
      <c r="D440" s="118">
        <v>3</v>
      </c>
      <c r="E440" s="118" t="s">
        <v>935</v>
      </c>
      <c r="F440" s="152">
        <v>40852</v>
      </c>
      <c r="G440" s="152">
        <v>40856</v>
      </c>
      <c r="H440" s="118">
        <v>4</v>
      </c>
      <c r="I440" s="118" t="s">
        <v>936</v>
      </c>
      <c r="J440" s="118" t="s">
        <v>30</v>
      </c>
      <c r="K440" s="118" t="s">
        <v>937</v>
      </c>
      <c r="L440" s="118"/>
      <c r="M440" s="118" t="s">
        <v>937</v>
      </c>
    </row>
    <row r="441" spans="1:13" ht="12.75" customHeight="1" x14ac:dyDescent="0.15">
      <c r="A441" s="118" t="s">
        <v>524</v>
      </c>
      <c r="B441" s="164" t="s">
        <v>576</v>
      </c>
      <c r="C441" s="164" t="s">
        <v>577</v>
      </c>
      <c r="D441" s="118">
        <v>3</v>
      </c>
      <c r="E441" s="118" t="s">
        <v>935</v>
      </c>
      <c r="F441" s="152">
        <v>40854</v>
      </c>
      <c r="G441" s="152">
        <v>40856</v>
      </c>
      <c r="H441" s="118">
        <v>2</v>
      </c>
      <c r="I441" s="118" t="s">
        <v>936</v>
      </c>
      <c r="J441" s="118" t="s">
        <v>30</v>
      </c>
      <c r="K441" s="118" t="s">
        <v>937</v>
      </c>
      <c r="L441" s="118"/>
      <c r="M441" s="118" t="s">
        <v>937</v>
      </c>
    </row>
    <row r="442" spans="1:13" ht="12.75" customHeight="1" x14ac:dyDescent="0.15">
      <c r="A442" s="118" t="s">
        <v>524</v>
      </c>
      <c r="B442" s="164" t="s">
        <v>578</v>
      </c>
      <c r="C442" s="164" t="s">
        <v>579</v>
      </c>
      <c r="D442" s="118">
        <v>3</v>
      </c>
      <c r="E442" s="118" t="s">
        <v>935</v>
      </c>
      <c r="F442" s="152">
        <v>40556</v>
      </c>
      <c r="G442" s="152">
        <v>40566</v>
      </c>
      <c r="H442" s="118">
        <v>10</v>
      </c>
      <c r="I442" s="118" t="s">
        <v>936</v>
      </c>
      <c r="J442" s="118" t="s">
        <v>30</v>
      </c>
      <c r="K442" s="118" t="s">
        <v>937</v>
      </c>
      <c r="L442" s="118"/>
      <c r="M442" s="118" t="s">
        <v>937</v>
      </c>
    </row>
    <row r="443" spans="1:13" ht="12.75" customHeight="1" x14ac:dyDescent="0.15">
      <c r="A443" s="118" t="s">
        <v>524</v>
      </c>
      <c r="B443" s="164" t="s">
        <v>578</v>
      </c>
      <c r="C443" s="164" t="s">
        <v>579</v>
      </c>
      <c r="D443" s="118">
        <v>3</v>
      </c>
      <c r="E443" s="118" t="s">
        <v>935</v>
      </c>
      <c r="F443" s="152">
        <v>40671</v>
      </c>
      <c r="G443" s="152">
        <v>40679</v>
      </c>
      <c r="H443" s="118">
        <v>8</v>
      </c>
      <c r="I443" s="118" t="s">
        <v>936</v>
      </c>
      <c r="J443" s="118" t="s">
        <v>30</v>
      </c>
      <c r="K443" s="118" t="s">
        <v>937</v>
      </c>
      <c r="L443" s="118"/>
      <c r="M443" s="118" t="s">
        <v>937</v>
      </c>
    </row>
    <row r="444" spans="1:13" ht="12.75" customHeight="1" x14ac:dyDescent="0.15">
      <c r="A444" s="118" t="s">
        <v>524</v>
      </c>
      <c r="B444" s="163" t="s">
        <v>580</v>
      </c>
      <c r="C444" s="163" t="s">
        <v>581</v>
      </c>
      <c r="D444" s="118">
        <v>2</v>
      </c>
      <c r="E444" s="118" t="s">
        <v>935</v>
      </c>
      <c r="F444" s="152">
        <v>40556</v>
      </c>
      <c r="G444" s="152">
        <v>40566</v>
      </c>
      <c r="H444" s="118">
        <v>10</v>
      </c>
      <c r="I444" s="118" t="s">
        <v>936</v>
      </c>
      <c r="J444" s="118" t="s">
        <v>30</v>
      </c>
      <c r="K444" s="118" t="s">
        <v>937</v>
      </c>
      <c r="L444" s="118"/>
      <c r="M444" s="118" t="s">
        <v>937</v>
      </c>
    </row>
    <row r="445" spans="1:13" ht="12.75" customHeight="1" x14ac:dyDescent="0.15">
      <c r="A445" s="118" t="s">
        <v>524</v>
      </c>
      <c r="B445" s="163" t="s">
        <v>580</v>
      </c>
      <c r="C445" s="163" t="s">
        <v>581</v>
      </c>
      <c r="D445" s="118">
        <v>2</v>
      </c>
      <c r="E445" s="118" t="s">
        <v>935</v>
      </c>
      <c r="F445" s="152">
        <v>40671</v>
      </c>
      <c r="G445" s="152">
        <v>40679</v>
      </c>
      <c r="H445" s="118">
        <v>8</v>
      </c>
      <c r="I445" s="118" t="s">
        <v>936</v>
      </c>
      <c r="J445" s="118" t="s">
        <v>30</v>
      </c>
      <c r="K445" s="118" t="s">
        <v>937</v>
      </c>
      <c r="L445" s="118"/>
      <c r="M445" s="118" t="s">
        <v>937</v>
      </c>
    </row>
    <row r="446" spans="1:13" ht="12.75" customHeight="1" x14ac:dyDescent="0.15">
      <c r="A446" s="118" t="s">
        <v>524</v>
      </c>
      <c r="B446" s="164" t="s">
        <v>582</v>
      </c>
      <c r="C446" s="164" t="s">
        <v>583</v>
      </c>
      <c r="D446" s="118">
        <v>3</v>
      </c>
      <c r="E446" s="118" t="s">
        <v>935</v>
      </c>
      <c r="F446" s="152">
        <v>40556</v>
      </c>
      <c r="G446" s="152">
        <v>40566</v>
      </c>
      <c r="H446" s="118">
        <v>10</v>
      </c>
      <c r="I446" s="118" t="s">
        <v>936</v>
      </c>
      <c r="J446" s="118" t="s">
        <v>30</v>
      </c>
      <c r="K446" s="118" t="s">
        <v>937</v>
      </c>
      <c r="L446" s="118"/>
      <c r="M446" s="118" t="s">
        <v>937</v>
      </c>
    </row>
    <row r="447" spans="1:13" ht="12.75" customHeight="1" x14ac:dyDescent="0.15">
      <c r="A447" s="118" t="s">
        <v>524</v>
      </c>
      <c r="B447" s="164" t="s">
        <v>582</v>
      </c>
      <c r="C447" s="164" t="s">
        <v>583</v>
      </c>
      <c r="D447" s="118">
        <v>3</v>
      </c>
      <c r="E447" s="118" t="s">
        <v>935</v>
      </c>
      <c r="F447" s="152">
        <v>40671</v>
      </c>
      <c r="G447" s="152">
        <v>40679</v>
      </c>
      <c r="H447" s="118">
        <v>8</v>
      </c>
      <c r="I447" s="118" t="s">
        <v>936</v>
      </c>
      <c r="J447" s="118" t="s">
        <v>30</v>
      </c>
      <c r="K447" s="118" t="s">
        <v>937</v>
      </c>
      <c r="L447" s="118"/>
      <c r="M447" s="118" t="s">
        <v>937</v>
      </c>
    </row>
    <row r="448" spans="1:13" ht="12.75" customHeight="1" x14ac:dyDescent="0.15">
      <c r="A448" s="118" t="s">
        <v>524</v>
      </c>
      <c r="B448" s="164" t="s">
        <v>584</v>
      </c>
      <c r="C448" s="164" t="s">
        <v>585</v>
      </c>
      <c r="D448" s="118">
        <v>3</v>
      </c>
      <c r="E448" s="118" t="s">
        <v>935</v>
      </c>
      <c r="F448" s="152">
        <v>40556</v>
      </c>
      <c r="G448" s="152">
        <v>40566</v>
      </c>
      <c r="H448" s="118">
        <v>10</v>
      </c>
      <c r="I448" s="118" t="s">
        <v>936</v>
      </c>
      <c r="J448" s="118" t="s">
        <v>30</v>
      </c>
      <c r="K448" s="118" t="s">
        <v>937</v>
      </c>
      <c r="L448" s="118"/>
      <c r="M448" s="118" t="s">
        <v>937</v>
      </c>
    </row>
    <row r="449" spans="1:13" ht="12.75" customHeight="1" x14ac:dyDescent="0.15">
      <c r="A449" s="118" t="s">
        <v>524</v>
      </c>
      <c r="B449" s="164" t="s">
        <v>584</v>
      </c>
      <c r="C449" s="164" t="s">
        <v>585</v>
      </c>
      <c r="D449" s="118">
        <v>3</v>
      </c>
      <c r="E449" s="118" t="s">
        <v>935</v>
      </c>
      <c r="F449" s="152">
        <v>40598</v>
      </c>
      <c r="G449" s="152">
        <v>40602</v>
      </c>
      <c r="H449" s="118">
        <v>4</v>
      </c>
      <c r="I449" s="118" t="s">
        <v>936</v>
      </c>
      <c r="J449" s="118" t="s">
        <v>30</v>
      </c>
      <c r="K449" s="118" t="s">
        <v>937</v>
      </c>
      <c r="L449" s="118"/>
      <c r="M449" s="118" t="s">
        <v>937</v>
      </c>
    </row>
    <row r="450" spans="1:13" ht="12.75" customHeight="1" x14ac:dyDescent="0.15">
      <c r="A450" s="118" t="s">
        <v>524</v>
      </c>
      <c r="B450" s="164" t="s">
        <v>584</v>
      </c>
      <c r="C450" s="164" t="s">
        <v>585</v>
      </c>
      <c r="D450" s="118">
        <v>3</v>
      </c>
      <c r="E450" s="118" t="s">
        <v>935</v>
      </c>
      <c r="F450" s="152">
        <v>40666</v>
      </c>
      <c r="G450" s="152">
        <v>40668</v>
      </c>
      <c r="H450" s="118">
        <v>2</v>
      </c>
      <c r="I450" s="118" t="s">
        <v>936</v>
      </c>
      <c r="J450" s="118" t="s">
        <v>30</v>
      </c>
      <c r="K450" s="118" t="s">
        <v>937</v>
      </c>
      <c r="L450" s="118"/>
      <c r="M450" s="118" t="s">
        <v>937</v>
      </c>
    </row>
    <row r="451" spans="1:13" ht="12.75" customHeight="1" x14ac:dyDescent="0.15">
      <c r="A451" s="118" t="s">
        <v>524</v>
      </c>
      <c r="B451" s="164" t="s">
        <v>584</v>
      </c>
      <c r="C451" s="164" t="s">
        <v>585</v>
      </c>
      <c r="D451" s="118">
        <v>3</v>
      </c>
      <c r="E451" s="118" t="s">
        <v>935</v>
      </c>
      <c r="F451" s="152">
        <v>40671</v>
      </c>
      <c r="G451" s="152">
        <v>40679</v>
      </c>
      <c r="H451" s="118">
        <v>8</v>
      </c>
      <c r="I451" s="118" t="s">
        <v>936</v>
      </c>
      <c r="J451" s="118" t="s">
        <v>30</v>
      </c>
      <c r="K451" s="118" t="s">
        <v>937</v>
      </c>
      <c r="L451" s="118"/>
      <c r="M451" s="118" t="s">
        <v>937</v>
      </c>
    </row>
    <row r="452" spans="1:13" ht="12.75" customHeight="1" x14ac:dyDescent="0.15">
      <c r="A452" s="118" t="s">
        <v>524</v>
      </c>
      <c r="B452" s="164" t="s">
        <v>584</v>
      </c>
      <c r="C452" s="164" t="s">
        <v>585</v>
      </c>
      <c r="D452" s="118">
        <v>3</v>
      </c>
      <c r="E452" s="118" t="s">
        <v>935</v>
      </c>
      <c r="F452" s="152">
        <v>40854</v>
      </c>
      <c r="G452" s="152">
        <v>40856</v>
      </c>
      <c r="H452" s="118">
        <v>2</v>
      </c>
      <c r="I452" s="118" t="s">
        <v>936</v>
      </c>
      <c r="J452" s="118" t="s">
        <v>30</v>
      </c>
      <c r="K452" s="118" t="s">
        <v>937</v>
      </c>
      <c r="L452" s="118"/>
      <c r="M452" s="118" t="s">
        <v>937</v>
      </c>
    </row>
    <row r="453" spans="1:13" ht="12.75" customHeight="1" x14ac:dyDescent="0.15">
      <c r="A453" s="118" t="s">
        <v>524</v>
      </c>
      <c r="B453" s="164" t="s">
        <v>586</v>
      </c>
      <c r="C453" s="164" t="s">
        <v>587</v>
      </c>
      <c r="D453" s="118">
        <v>3</v>
      </c>
      <c r="E453" s="118" t="s">
        <v>935</v>
      </c>
      <c r="F453" s="152">
        <v>40556</v>
      </c>
      <c r="G453" s="152">
        <v>40566</v>
      </c>
      <c r="H453" s="118">
        <v>10</v>
      </c>
      <c r="I453" s="118" t="s">
        <v>936</v>
      </c>
      <c r="J453" s="118" t="s">
        <v>30</v>
      </c>
      <c r="K453" s="118" t="s">
        <v>937</v>
      </c>
      <c r="L453" s="118"/>
      <c r="M453" s="118" t="s">
        <v>937</v>
      </c>
    </row>
    <row r="454" spans="1:13" ht="12.75" customHeight="1" x14ac:dyDescent="0.15">
      <c r="A454" s="118" t="s">
        <v>524</v>
      </c>
      <c r="B454" s="164" t="s">
        <v>586</v>
      </c>
      <c r="C454" s="164" t="s">
        <v>587</v>
      </c>
      <c r="D454" s="118">
        <v>3</v>
      </c>
      <c r="E454" s="118" t="s">
        <v>935</v>
      </c>
      <c r="F454" s="152">
        <v>40671</v>
      </c>
      <c r="G454" s="152">
        <v>40679</v>
      </c>
      <c r="H454" s="118">
        <v>8</v>
      </c>
      <c r="I454" s="118" t="s">
        <v>936</v>
      </c>
      <c r="J454" s="118" t="s">
        <v>30</v>
      </c>
      <c r="K454" s="118" t="s">
        <v>937</v>
      </c>
      <c r="L454" s="118"/>
      <c r="M454" s="118" t="s">
        <v>937</v>
      </c>
    </row>
    <row r="455" spans="1:13" ht="12.75" customHeight="1" x14ac:dyDescent="0.15">
      <c r="A455" s="118" t="s">
        <v>524</v>
      </c>
      <c r="B455" s="164" t="s">
        <v>588</v>
      </c>
      <c r="C455" s="164" t="s">
        <v>589</v>
      </c>
      <c r="D455" s="118">
        <v>3</v>
      </c>
      <c r="E455" s="118" t="s">
        <v>935</v>
      </c>
      <c r="F455" s="152">
        <v>40556</v>
      </c>
      <c r="G455" s="152">
        <v>40566</v>
      </c>
      <c r="H455" s="118">
        <v>10</v>
      </c>
      <c r="I455" s="118" t="s">
        <v>936</v>
      </c>
      <c r="J455" s="118" t="s">
        <v>30</v>
      </c>
      <c r="K455" s="118" t="s">
        <v>937</v>
      </c>
      <c r="L455" s="118"/>
      <c r="M455" s="118" t="s">
        <v>937</v>
      </c>
    </row>
    <row r="456" spans="1:13" ht="12.75" customHeight="1" x14ac:dyDescent="0.15">
      <c r="A456" s="118" t="s">
        <v>524</v>
      </c>
      <c r="B456" s="164" t="s">
        <v>588</v>
      </c>
      <c r="C456" s="164" t="s">
        <v>589</v>
      </c>
      <c r="D456" s="118">
        <v>3</v>
      </c>
      <c r="E456" s="118" t="s">
        <v>935</v>
      </c>
      <c r="F456" s="152">
        <v>40671</v>
      </c>
      <c r="G456" s="152">
        <v>40679</v>
      </c>
      <c r="H456" s="118">
        <v>8</v>
      </c>
      <c r="I456" s="118" t="s">
        <v>936</v>
      </c>
      <c r="J456" s="118" t="s">
        <v>30</v>
      </c>
      <c r="K456" s="118" t="s">
        <v>937</v>
      </c>
      <c r="L456" s="118"/>
      <c r="M456" s="118" t="s">
        <v>937</v>
      </c>
    </row>
    <row r="457" spans="1:13" ht="12.75" customHeight="1" x14ac:dyDescent="0.15">
      <c r="A457" s="118" t="s">
        <v>524</v>
      </c>
      <c r="B457" s="164" t="s">
        <v>590</v>
      </c>
      <c r="C457" s="164" t="s">
        <v>591</v>
      </c>
      <c r="D457" s="118">
        <v>3</v>
      </c>
      <c r="E457" s="118" t="s">
        <v>935</v>
      </c>
      <c r="F457" s="152">
        <v>40556</v>
      </c>
      <c r="G457" s="152">
        <v>40566</v>
      </c>
      <c r="H457" s="118">
        <v>10</v>
      </c>
      <c r="I457" s="118" t="s">
        <v>936</v>
      </c>
      <c r="J457" s="118" t="s">
        <v>30</v>
      </c>
      <c r="K457" s="118" t="s">
        <v>937</v>
      </c>
      <c r="L457" s="118"/>
      <c r="M457" s="118" t="s">
        <v>937</v>
      </c>
    </row>
    <row r="458" spans="1:13" ht="12.75" customHeight="1" x14ac:dyDescent="0.15">
      <c r="A458" s="118" t="s">
        <v>524</v>
      </c>
      <c r="B458" s="164" t="s">
        <v>590</v>
      </c>
      <c r="C458" s="164" t="s">
        <v>591</v>
      </c>
      <c r="D458" s="118">
        <v>3</v>
      </c>
      <c r="E458" s="118" t="s">
        <v>935</v>
      </c>
      <c r="F458" s="152">
        <v>40666</v>
      </c>
      <c r="G458" s="152">
        <v>40668</v>
      </c>
      <c r="H458" s="118">
        <v>2</v>
      </c>
      <c r="I458" s="118" t="s">
        <v>936</v>
      </c>
      <c r="J458" s="118" t="s">
        <v>30</v>
      </c>
      <c r="K458" s="118" t="s">
        <v>937</v>
      </c>
      <c r="L458" s="118"/>
      <c r="M458" s="118" t="s">
        <v>937</v>
      </c>
    </row>
    <row r="459" spans="1:13" ht="12.75" customHeight="1" x14ac:dyDescent="0.15">
      <c r="A459" s="118" t="s">
        <v>524</v>
      </c>
      <c r="B459" s="164" t="s">
        <v>590</v>
      </c>
      <c r="C459" s="164" t="s">
        <v>591</v>
      </c>
      <c r="D459" s="118">
        <v>3</v>
      </c>
      <c r="E459" s="118" t="s">
        <v>935</v>
      </c>
      <c r="F459" s="152">
        <v>40671</v>
      </c>
      <c r="G459" s="152">
        <v>40679</v>
      </c>
      <c r="H459" s="118">
        <v>8</v>
      </c>
      <c r="I459" s="118" t="s">
        <v>936</v>
      </c>
      <c r="J459" s="118" t="s">
        <v>30</v>
      </c>
      <c r="K459" s="118" t="s">
        <v>937</v>
      </c>
      <c r="L459" s="118"/>
      <c r="M459" s="118" t="s">
        <v>937</v>
      </c>
    </row>
    <row r="460" spans="1:13" ht="12.75" customHeight="1" x14ac:dyDescent="0.15">
      <c r="A460" s="118" t="s">
        <v>524</v>
      </c>
      <c r="B460" s="164" t="s">
        <v>590</v>
      </c>
      <c r="C460" s="164" t="s">
        <v>591</v>
      </c>
      <c r="D460" s="118">
        <v>3</v>
      </c>
      <c r="E460" s="118" t="s">
        <v>935</v>
      </c>
      <c r="F460" s="152">
        <v>40852</v>
      </c>
      <c r="G460" s="152">
        <v>40856</v>
      </c>
      <c r="H460" s="118">
        <v>4</v>
      </c>
      <c r="I460" s="118" t="s">
        <v>936</v>
      </c>
      <c r="J460" s="118" t="s">
        <v>30</v>
      </c>
      <c r="K460" s="118" t="s">
        <v>937</v>
      </c>
      <c r="L460" s="118"/>
      <c r="M460" s="118" t="s">
        <v>937</v>
      </c>
    </row>
    <row r="461" spans="1:13" ht="12.75" customHeight="1" x14ac:dyDescent="0.15">
      <c r="A461" s="118" t="s">
        <v>524</v>
      </c>
      <c r="B461" s="164" t="s">
        <v>590</v>
      </c>
      <c r="C461" s="164" t="s">
        <v>591</v>
      </c>
      <c r="D461" s="118">
        <v>3</v>
      </c>
      <c r="E461" s="118" t="s">
        <v>935</v>
      </c>
      <c r="F461" s="152">
        <v>40854</v>
      </c>
      <c r="G461" s="152">
        <v>40856</v>
      </c>
      <c r="H461" s="118">
        <v>2</v>
      </c>
      <c r="I461" s="118" t="s">
        <v>936</v>
      </c>
      <c r="J461" s="118" t="s">
        <v>30</v>
      </c>
      <c r="K461" s="118" t="s">
        <v>937</v>
      </c>
      <c r="L461" s="118"/>
      <c r="M461" s="118" t="s">
        <v>937</v>
      </c>
    </row>
    <row r="462" spans="1:13" ht="12.75" customHeight="1" x14ac:dyDescent="0.15">
      <c r="A462" s="118" t="s">
        <v>524</v>
      </c>
      <c r="B462" s="163" t="s">
        <v>592</v>
      </c>
      <c r="C462" s="163" t="s">
        <v>593</v>
      </c>
      <c r="D462" s="118">
        <v>1</v>
      </c>
      <c r="E462" s="118" t="s">
        <v>935</v>
      </c>
      <c r="F462" s="152">
        <v>40556</v>
      </c>
      <c r="G462" s="152">
        <v>40566</v>
      </c>
      <c r="H462" s="118">
        <v>10</v>
      </c>
      <c r="I462" s="118" t="s">
        <v>936</v>
      </c>
      <c r="J462" s="118" t="s">
        <v>30</v>
      </c>
      <c r="K462" s="118" t="s">
        <v>937</v>
      </c>
      <c r="L462" s="118"/>
      <c r="M462" s="118" t="s">
        <v>937</v>
      </c>
    </row>
    <row r="463" spans="1:13" ht="12.75" customHeight="1" x14ac:dyDescent="0.15">
      <c r="A463" s="118" t="s">
        <v>524</v>
      </c>
      <c r="B463" s="163" t="s">
        <v>592</v>
      </c>
      <c r="C463" s="163" t="s">
        <v>593</v>
      </c>
      <c r="D463" s="118">
        <v>1</v>
      </c>
      <c r="E463" s="118" t="s">
        <v>935</v>
      </c>
      <c r="F463" s="152">
        <v>40598</v>
      </c>
      <c r="G463" s="152">
        <v>40602</v>
      </c>
      <c r="H463" s="118">
        <v>4</v>
      </c>
      <c r="I463" s="118" t="s">
        <v>936</v>
      </c>
      <c r="J463" s="118" t="s">
        <v>30</v>
      </c>
      <c r="K463" s="118" t="s">
        <v>937</v>
      </c>
      <c r="L463" s="118"/>
      <c r="M463" s="118" t="s">
        <v>937</v>
      </c>
    </row>
    <row r="464" spans="1:13" ht="12.75" customHeight="1" x14ac:dyDescent="0.15">
      <c r="A464" s="118" t="s">
        <v>524</v>
      </c>
      <c r="B464" s="163" t="s">
        <v>592</v>
      </c>
      <c r="C464" s="163" t="s">
        <v>593</v>
      </c>
      <c r="D464" s="118">
        <v>1</v>
      </c>
      <c r="E464" s="118" t="s">
        <v>935</v>
      </c>
      <c r="F464" s="152">
        <v>40666</v>
      </c>
      <c r="G464" s="152">
        <v>40668</v>
      </c>
      <c r="H464" s="118">
        <v>2</v>
      </c>
      <c r="I464" s="118" t="s">
        <v>936</v>
      </c>
      <c r="J464" s="118" t="s">
        <v>30</v>
      </c>
      <c r="K464" s="118" t="s">
        <v>937</v>
      </c>
      <c r="L464" s="118"/>
      <c r="M464" s="118" t="s">
        <v>937</v>
      </c>
    </row>
    <row r="465" spans="1:13" ht="12.75" customHeight="1" x14ac:dyDescent="0.15">
      <c r="A465" s="118" t="s">
        <v>524</v>
      </c>
      <c r="B465" s="163" t="s">
        <v>592</v>
      </c>
      <c r="C465" s="163" t="s">
        <v>593</v>
      </c>
      <c r="D465" s="118">
        <v>1</v>
      </c>
      <c r="E465" s="118" t="s">
        <v>935</v>
      </c>
      <c r="F465" s="152">
        <v>40671</v>
      </c>
      <c r="G465" s="152">
        <v>40679</v>
      </c>
      <c r="H465" s="118">
        <v>8</v>
      </c>
      <c r="I465" s="118" t="s">
        <v>936</v>
      </c>
      <c r="J465" s="118" t="s">
        <v>30</v>
      </c>
      <c r="K465" s="118" t="s">
        <v>937</v>
      </c>
      <c r="L465" s="118"/>
      <c r="M465" s="118" t="s">
        <v>937</v>
      </c>
    </row>
    <row r="466" spans="1:13" ht="12.75" customHeight="1" x14ac:dyDescent="0.15">
      <c r="A466" s="118" t="s">
        <v>524</v>
      </c>
      <c r="B466" s="163" t="s">
        <v>592</v>
      </c>
      <c r="C466" s="163" t="s">
        <v>593</v>
      </c>
      <c r="D466" s="118">
        <v>1</v>
      </c>
      <c r="E466" s="118" t="s">
        <v>935</v>
      </c>
      <c r="F466" s="152">
        <v>40854</v>
      </c>
      <c r="G466" s="152">
        <v>40856</v>
      </c>
      <c r="H466" s="118">
        <v>2</v>
      </c>
      <c r="I466" s="118" t="s">
        <v>936</v>
      </c>
      <c r="J466" s="118" t="s">
        <v>30</v>
      </c>
      <c r="K466" s="118" t="s">
        <v>937</v>
      </c>
      <c r="L466" s="118"/>
      <c r="M466" s="118" t="s">
        <v>937</v>
      </c>
    </row>
    <row r="467" spans="1:13" ht="12.75" customHeight="1" x14ac:dyDescent="0.15">
      <c r="A467" s="118" t="s">
        <v>524</v>
      </c>
      <c r="B467" s="164" t="s">
        <v>594</v>
      </c>
      <c r="C467" s="164" t="s">
        <v>595</v>
      </c>
      <c r="D467" s="118">
        <v>3</v>
      </c>
      <c r="E467" s="118" t="s">
        <v>935</v>
      </c>
      <c r="F467" s="152">
        <v>40556</v>
      </c>
      <c r="G467" s="152">
        <v>40566</v>
      </c>
      <c r="H467" s="118">
        <v>10</v>
      </c>
      <c r="I467" s="118" t="s">
        <v>936</v>
      </c>
      <c r="J467" s="118" t="s">
        <v>30</v>
      </c>
      <c r="K467" s="118" t="s">
        <v>937</v>
      </c>
      <c r="L467" s="118"/>
      <c r="M467" s="118" t="s">
        <v>937</v>
      </c>
    </row>
    <row r="468" spans="1:13" ht="12.75" customHeight="1" x14ac:dyDescent="0.15">
      <c r="A468" s="118" t="s">
        <v>524</v>
      </c>
      <c r="B468" s="164" t="s">
        <v>594</v>
      </c>
      <c r="C468" s="164" t="s">
        <v>595</v>
      </c>
      <c r="D468" s="118">
        <v>3</v>
      </c>
      <c r="E468" s="118" t="s">
        <v>935</v>
      </c>
      <c r="F468" s="152">
        <v>40598</v>
      </c>
      <c r="G468" s="152">
        <v>40602</v>
      </c>
      <c r="H468" s="118">
        <v>4</v>
      </c>
      <c r="I468" s="118" t="s">
        <v>936</v>
      </c>
      <c r="J468" s="118" t="s">
        <v>30</v>
      </c>
      <c r="K468" s="118" t="s">
        <v>937</v>
      </c>
      <c r="L468" s="118"/>
      <c r="M468" s="118" t="s">
        <v>937</v>
      </c>
    </row>
    <row r="469" spans="1:13" ht="12.75" customHeight="1" x14ac:dyDescent="0.15">
      <c r="A469" s="118" t="s">
        <v>524</v>
      </c>
      <c r="B469" s="164" t="s">
        <v>594</v>
      </c>
      <c r="C469" s="164" t="s">
        <v>595</v>
      </c>
      <c r="D469" s="118">
        <v>3</v>
      </c>
      <c r="E469" s="118" t="s">
        <v>935</v>
      </c>
      <c r="F469" s="152">
        <v>40666</v>
      </c>
      <c r="G469" s="152">
        <v>40668</v>
      </c>
      <c r="H469" s="118">
        <v>2</v>
      </c>
      <c r="I469" s="118" t="s">
        <v>936</v>
      </c>
      <c r="J469" s="118" t="s">
        <v>30</v>
      </c>
      <c r="K469" s="118" t="s">
        <v>937</v>
      </c>
      <c r="L469" s="118"/>
      <c r="M469" s="118" t="s">
        <v>937</v>
      </c>
    </row>
    <row r="470" spans="1:13" ht="12.75" customHeight="1" x14ac:dyDescent="0.15">
      <c r="A470" s="118" t="s">
        <v>524</v>
      </c>
      <c r="B470" s="164" t="s">
        <v>594</v>
      </c>
      <c r="C470" s="164" t="s">
        <v>595</v>
      </c>
      <c r="D470" s="118">
        <v>3</v>
      </c>
      <c r="E470" s="118" t="s">
        <v>935</v>
      </c>
      <c r="F470" s="152">
        <v>40671</v>
      </c>
      <c r="G470" s="152">
        <v>40679</v>
      </c>
      <c r="H470" s="118">
        <v>8</v>
      </c>
      <c r="I470" s="118" t="s">
        <v>936</v>
      </c>
      <c r="J470" s="118" t="s">
        <v>30</v>
      </c>
      <c r="K470" s="118" t="s">
        <v>937</v>
      </c>
      <c r="L470" s="118"/>
      <c r="M470" s="118" t="s">
        <v>937</v>
      </c>
    </row>
    <row r="471" spans="1:13" ht="12.75" customHeight="1" x14ac:dyDescent="0.15">
      <c r="A471" s="118" t="s">
        <v>524</v>
      </c>
      <c r="B471" s="164" t="s">
        <v>594</v>
      </c>
      <c r="C471" s="164" t="s">
        <v>595</v>
      </c>
      <c r="D471" s="118">
        <v>3</v>
      </c>
      <c r="E471" s="118" t="s">
        <v>935</v>
      </c>
      <c r="F471" s="152">
        <v>40854</v>
      </c>
      <c r="G471" s="152">
        <v>40856</v>
      </c>
      <c r="H471" s="118">
        <v>2</v>
      </c>
      <c r="I471" s="118" t="s">
        <v>936</v>
      </c>
      <c r="J471" s="118" t="s">
        <v>30</v>
      </c>
      <c r="K471" s="118" t="s">
        <v>937</v>
      </c>
      <c r="L471" s="118"/>
      <c r="M471" s="118" t="s">
        <v>937</v>
      </c>
    </row>
    <row r="472" spans="1:13" ht="12.75" customHeight="1" x14ac:dyDescent="0.15">
      <c r="A472" s="118" t="s">
        <v>524</v>
      </c>
      <c r="B472" s="164" t="s">
        <v>596</v>
      </c>
      <c r="C472" s="164" t="s">
        <v>597</v>
      </c>
      <c r="D472" s="118">
        <v>3</v>
      </c>
      <c r="E472" s="118" t="s">
        <v>935</v>
      </c>
      <c r="F472" s="152">
        <v>40556</v>
      </c>
      <c r="G472" s="152">
        <v>40566</v>
      </c>
      <c r="H472" s="118">
        <v>10</v>
      </c>
      <c r="I472" s="118" t="s">
        <v>936</v>
      </c>
      <c r="J472" s="118" t="s">
        <v>30</v>
      </c>
      <c r="K472" s="118" t="s">
        <v>937</v>
      </c>
      <c r="L472" s="118"/>
      <c r="M472" s="118" t="s">
        <v>937</v>
      </c>
    </row>
    <row r="473" spans="1:13" ht="12.75" customHeight="1" x14ac:dyDescent="0.15">
      <c r="A473" s="118" t="s">
        <v>524</v>
      </c>
      <c r="B473" s="164" t="s">
        <v>596</v>
      </c>
      <c r="C473" s="164" t="s">
        <v>597</v>
      </c>
      <c r="D473" s="118">
        <v>3</v>
      </c>
      <c r="E473" s="118" t="s">
        <v>935</v>
      </c>
      <c r="F473" s="152">
        <v>40671</v>
      </c>
      <c r="G473" s="152">
        <v>40679</v>
      </c>
      <c r="H473" s="118">
        <v>8</v>
      </c>
      <c r="I473" s="118" t="s">
        <v>936</v>
      </c>
      <c r="J473" s="118" t="s">
        <v>30</v>
      </c>
      <c r="K473" s="118" t="s">
        <v>937</v>
      </c>
      <c r="L473" s="118"/>
      <c r="M473" s="118" t="s">
        <v>937</v>
      </c>
    </row>
    <row r="474" spans="1:13" ht="12.75" customHeight="1" x14ac:dyDescent="0.15">
      <c r="A474" s="118" t="s">
        <v>524</v>
      </c>
      <c r="B474" s="164" t="s">
        <v>596</v>
      </c>
      <c r="C474" s="164" t="s">
        <v>597</v>
      </c>
      <c r="D474" s="118">
        <v>3</v>
      </c>
      <c r="E474" s="118" t="s">
        <v>935</v>
      </c>
      <c r="F474" s="152">
        <v>40852</v>
      </c>
      <c r="G474" s="152">
        <v>40856</v>
      </c>
      <c r="H474" s="118">
        <v>4</v>
      </c>
      <c r="I474" s="118" t="s">
        <v>936</v>
      </c>
      <c r="J474" s="118" t="s">
        <v>30</v>
      </c>
      <c r="K474" s="118" t="s">
        <v>937</v>
      </c>
      <c r="L474" s="118"/>
      <c r="M474" s="118" t="s">
        <v>937</v>
      </c>
    </row>
    <row r="475" spans="1:13" ht="12.75" customHeight="1" x14ac:dyDescent="0.15">
      <c r="A475" s="118" t="s">
        <v>524</v>
      </c>
      <c r="B475" s="164" t="s">
        <v>596</v>
      </c>
      <c r="C475" s="164" t="s">
        <v>597</v>
      </c>
      <c r="D475" s="118">
        <v>3</v>
      </c>
      <c r="E475" s="118" t="s">
        <v>935</v>
      </c>
      <c r="F475" s="152">
        <v>40854</v>
      </c>
      <c r="G475" s="152">
        <v>40856</v>
      </c>
      <c r="H475" s="118">
        <v>2</v>
      </c>
      <c r="I475" s="118" t="s">
        <v>936</v>
      </c>
      <c r="J475" s="118" t="s">
        <v>30</v>
      </c>
      <c r="K475" s="118" t="s">
        <v>937</v>
      </c>
      <c r="L475" s="118"/>
      <c r="M475" s="118" t="s">
        <v>937</v>
      </c>
    </row>
    <row r="476" spans="1:13" ht="12.75" customHeight="1" x14ac:dyDescent="0.15">
      <c r="A476" s="118" t="s">
        <v>524</v>
      </c>
      <c r="B476" s="164" t="s">
        <v>598</v>
      </c>
      <c r="C476" s="164" t="s">
        <v>599</v>
      </c>
      <c r="D476" s="118">
        <v>3</v>
      </c>
      <c r="E476" s="118" t="s">
        <v>935</v>
      </c>
      <c r="F476" s="152">
        <v>40556</v>
      </c>
      <c r="G476" s="152">
        <v>40566</v>
      </c>
      <c r="H476" s="118">
        <v>10</v>
      </c>
      <c r="I476" s="118" t="s">
        <v>936</v>
      </c>
      <c r="J476" s="118" t="s">
        <v>30</v>
      </c>
      <c r="K476" s="118" t="s">
        <v>937</v>
      </c>
      <c r="L476" s="118"/>
      <c r="M476" s="118" t="s">
        <v>937</v>
      </c>
    </row>
    <row r="477" spans="1:13" ht="12.75" customHeight="1" x14ac:dyDescent="0.15">
      <c r="A477" s="118" t="s">
        <v>524</v>
      </c>
      <c r="B477" s="164" t="s">
        <v>598</v>
      </c>
      <c r="C477" s="164" t="s">
        <v>599</v>
      </c>
      <c r="D477" s="118">
        <v>3</v>
      </c>
      <c r="E477" s="118" t="s">
        <v>935</v>
      </c>
      <c r="F477" s="152">
        <v>40671</v>
      </c>
      <c r="G477" s="152">
        <v>40679</v>
      </c>
      <c r="H477" s="118">
        <v>8</v>
      </c>
      <c r="I477" s="118" t="s">
        <v>936</v>
      </c>
      <c r="J477" s="118" t="s">
        <v>30</v>
      </c>
      <c r="K477" s="118" t="s">
        <v>937</v>
      </c>
      <c r="L477" s="118"/>
      <c r="M477" s="118" t="s">
        <v>937</v>
      </c>
    </row>
    <row r="478" spans="1:13" ht="12.75" customHeight="1" x14ac:dyDescent="0.15">
      <c r="A478" s="118" t="s">
        <v>524</v>
      </c>
      <c r="B478" s="164" t="s">
        <v>600</v>
      </c>
      <c r="C478" s="164" t="s">
        <v>601</v>
      </c>
      <c r="D478" s="118">
        <v>3</v>
      </c>
      <c r="E478" s="118" t="s">
        <v>935</v>
      </c>
      <c r="F478" s="152">
        <v>40556</v>
      </c>
      <c r="G478" s="152">
        <v>40566</v>
      </c>
      <c r="H478" s="118">
        <v>10</v>
      </c>
      <c r="I478" s="118" t="s">
        <v>936</v>
      </c>
      <c r="J478" s="118" t="s">
        <v>30</v>
      </c>
      <c r="K478" s="118" t="s">
        <v>937</v>
      </c>
      <c r="L478" s="118"/>
      <c r="M478" s="118" t="s">
        <v>937</v>
      </c>
    </row>
    <row r="479" spans="1:13" ht="12.75" customHeight="1" x14ac:dyDescent="0.15">
      <c r="A479" s="118" t="s">
        <v>524</v>
      </c>
      <c r="B479" s="164" t="s">
        <v>600</v>
      </c>
      <c r="C479" s="164" t="s">
        <v>601</v>
      </c>
      <c r="D479" s="118">
        <v>3</v>
      </c>
      <c r="E479" s="118" t="s">
        <v>935</v>
      </c>
      <c r="F479" s="152">
        <v>40598</v>
      </c>
      <c r="G479" s="152">
        <v>40602</v>
      </c>
      <c r="H479" s="118">
        <v>4</v>
      </c>
      <c r="I479" s="118" t="s">
        <v>936</v>
      </c>
      <c r="J479" s="118" t="s">
        <v>30</v>
      </c>
      <c r="K479" s="118" t="s">
        <v>937</v>
      </c>
      <c r="L479" s="118"/>
      <c r="M479" s="118" t="s">
        <v>937</v>
      </c>
    </row>
    <row r="480" spans="1:13" ht="12.75" customHeight="1" x14ac:dyDescent="0.15">
      <c r="A480" s="118" t="s">
        <v>524</v>
      </c>
      <c r="B480" s="164" t="s">
        <v>600</v>
      </c>
      <c r="C480" s="164" t="s">
        <v>601</v>
      </c>
      <c r="D480" s="118">
        <v>3</v>
      </c>
      <c r="E480" s="118" t="s">
        <v>935</v>
      </c>
      <c r="F480" s="152">
        <v>40666</v>
      </c>
      <c r="G480" s="152">
        <v>40668</v>
      </c>
      <c r="H480" s="118">
        <v>2</v>
      </c>
      <c r="I480" s="118" t="s">
        <v>936</v>
      </c>
      <c r="J480" s="118" t="s">
        <v>30</v>
      </c>
      <c r="K480" s="118" t="s">
        <v>937</v>
      </c>
      <c r="L480" s="118"/>
      <c r="M480" s="118" t="s">
        <v>937</v>
      </c>
    </row>
    <row r="481" spans="1:13" ht="12.75" customHeight="1" x14ac:dyDescent="0.15">
      <c r="A481" s="118" t="s">
        <v>524</v>
      </c>
      <c r="B481" s="164" t="s">
        <v>600</v>
      </c>
      <c r="C481" s="164" t="s">
        <v>601</v>
      </c>
      <c r="D481" s="118">
        <v>3</v>
      </c>
      <c r="E481" s="118" t="s">
        <v>935</v>
      </c>
      <c r="F481" s="152">
        <v>40671</v>
      </c>
      <c r="G481" s="152">
        <v>40679</v>
      </c>
      <c r="H481" s="118">
        <v>8</v>
      </c>
      <c r="I481" s="118" t="s">
        <v>936</v>
      </c>
      <c r="J481" s="118" t="s">
        <v>30</v>
      </c>
      <c r="K481" s="118" t="s">
        <v>937</v>
      </c>
      <c r="L481" s="118"/>
      <c r="M481" s="118" t="s">
        <v>937</v>
      </c>
    </row>
    <row r="482" spans="1:13" ht="12.75" customHeight="1" x14ac:dyDescent="0.15">
      <c r="A482" s="118" t="s">
        <v>524</v>
      </c>
      <c r="B482" s="164" t="s">
        <v>600</v>
      </c>
      <c r="C482" s="164" t="s">
        <v>601</v>
      </c>
      <c r="D482" s="118">
        <v>3</v>
      </c>
      <c r="E482" s="118" t="s">
        <v>935</v>
      </c>
      <c r="F482" s="152">
        <v>40854</v>
      </c>
      <c r="G482" s="152">
        <v>40856</v>
      </c>
      <c r="H482" s="118">
        <v>2</v>
      </c>
      <c r="I482" s="118" t="s">
        <v>936</v>
      </c>
      <c r="J482" s="118" t="s">
        <v>30</v>
      </c>
      <c r="K482" s="118" t="s">
        <v>937</v>
      </c>
      <c r="L482" s="118"/>
      <c r="M482" s="118" t="s">
        <v>937</v>
      </c>
    </row>
    <row r="483" spans="1:13" ht="12.75" customHeight="1" x14ac:dyDescent="0.15">
      <c r="A483" s="118" t="s">
        <v>524</v>
      </c>
      <c r="B483" s="163" t="s">
        <v>602</v>
      </c>
      <c r="C483" s="163" t="s">
        <v>603</v>
      </c>
      <c r="D483" s="118">
        <v>2</v>
      </c>
      <c r="E483" s="118" t="s">
        <v>935</v>
      </c>
      <c r="F483" s="152">
        <v>40556</v>
      </c>
      <c r="G483" s="152">
        <v>40566</v>
      </c>
      <c r="H483" s="118">
        <v>10</v>
      </c>
      <c r="I483" s="118" t="s">
        <v>936</v>
      </c>
      <c r="J483" s="118" t="s">
        <v>30</v>
      </c>
      <c r="K483" s="118" t="s">
        <v>937</v>
      </c>
      <c r="L483" s="118"/>
      <c r="M483" s="118" t="s">
        <v>937</v>
      </c>
    </row>
    <row r="484" spans="1:13" ht="12.75" customHeight="1" x14ac:dyDescent="0.15">
      <c r="A484" s="118" t="s">
        <v>524</v>
      </c>
      <c r="B484" s="163" t="s">
        <v>602</v>
      </c>
      <c r="C484" s="163" t="s">
        <v>603</v>
      </c>
      <c r="D484" s="118">
        <v>2</v>
      </c>
      <c r="E484" s="118" t="s">
        <v>935</v>
      </c>
      <c r="F484" s="152">
        <v>40671</v>
      </c>
      <c r="G484" s="152">
        <v>40679</v>
      </c>
      <c r="H484" s="118">
        <v>8</v>
      </c>
      <c r="I484" s="118" t="s">
        <v>936</v>
      </c>
      <c r="J484" s="118" t="s">
        <v>30</v>
      </c>
      <c r="K484" s="118" t="s">
        <v>937</v>
      </c>
      <c r="L484" s="118"/>
      <c r="M484" s="118" t="s">
        <v>937</v>
      </c>
    </row>
    <row r="485" spans="1:13" ht="12.75" customHeight="1" x14ac:dyDescent="0.15">
      <c r="A485" s="118" t="s">
        <v>524</v>
      </c>
      <c r="B485" s="164" t="s">
        <v>604</v>
      </c>
      <c r="C485" s="164" t="s">
        <v>605</v>
      </c>
      <c r="D485" s="118">
        <v>3</v>
      </c>
      <c r="E485" s="118" t="s">
        <v>935</v>
      </c>
      <c r="F485" s="152">
        <v>40556</v>
      </c>
      <c r="G485" s="152">
        <v>40566</v>
      </c>
      <c r="H485" s="118">
        <v>10</v>
      </c>
      <c r="I485" s="118" t="s">
        <v>936</v>
      </c>
      <c r="J485" s="118" t="s">
        <v>30</v>
      </c>
      <c r="K485" s="118" t="s">
        <v>937</v>
      </c>
      <c r="L485" s="118"/>
      <c r="M485" s="118" t="s">
        <v>937</v>
      </c>
    </row>
    <row r="486" spans="1:13" ht="12.75" customHeight="1" x14ac:dyDescent="0.15">
      <c r="A486" s="118" t="s">
        <v>524</v>
      </c>
      <c r="B486" s="164" t="s">
        <v>604</v>
      </c>
      <c r="C486" s="164" t="s">
        <v>605</v>
      </c>
      <c r="D486" s="118">
        <v>3</v>
      </c>
      <c r="E486" s="118" t="s">
        <v>935</v>
      </c>
      <c r="F486" s="152">
        <v>40671</v>
      </c>
      <c r="G486" s="152">
        <v>40679</v>
      </c>
      <c r="H486" s="118">
        <v>8</v>
      </c>
      <c r="I486" s="118" t="s">
        <v>936</v>
      </c>
      <c r="J486" s="118" t="s">
        <v>30</v>
      </c>
      <c r="K486" s="118" t="s">
        <v>937</v>
      </c>
      <c r="L486" s="118"/>
      <c r="M486" s="118" t="s">
        <v>937</v>
      </c>
    </row>
    <row r="487" spans="1:13" ht="12.75" customHeight="1" x14ac:dyDescent="0.15">
      <c r="A487" s="118" t="s">
        <v>524</v>
      </c>
      <c r="B487" s="164" t="s">
        <v>606</v>
      </c>
      <c r="C487" s="164" t="s">
        <v>607</v>
      </c>
      <c r="D487" s="118">
        <v>3</v>
      </c>
      <c r="E487" s="118" t="s">
        <v>935</v>
      </c>
      <c r="F487" s="152">
        <v>40556</v>
      </c>
      <c r="G487" s="152">
        <v>40566</v>
      </c>
      <c r="H487" s="118">
        <v>10</v>
      </c>
      <c r="I487" s="118" t="s">
        <v>936</v>
      </c>
      <c r="J487" s="118" t="s">
        <v>30</v>
      </c>
      <c r="K487" s="118" t="s">
        <v>937</v>
      </c>
      <c r="L487" s="118"/>
      <c r="M487" s="118" t="s">
        <v>937</v>
      </c>
    </row>
    <row r="488" spans="1:13" ht="12.75" customHeight="1" x14ac:dyDescent="0.15">
      <c r="A488" s="118" t="s">
        <v>524</v>
      </c>
      <c r="B488" s="164" t="s">
        <v>606</v>
      </c>
      <c r="C488" s="164" t="s">
        <v>607</v>
      </c>
      <c r="D488" s="118">
        <v>3</v>
      </c>
      <c r="E488" s="118" t="s">
        <v>935</v>
      </c>
      <c r="F488" s="152">
        <v>40671</v>
      </c>
      <c r="G488" s="152">
        <v>40679</v>
      </c>
      <c r="H488" s="118">
        <v>8</v>
      </c>
      <c r="I488" s="118" t="s">
        <v>936</v>
      </c>
      <c r="J488" s="118" t="s">
        <v>30</v>
      </c>
      <c r="K488" s="118" t="s">
        <v>937</v>
      </c>
      <c r="L488" s="118"/>
      <c r="M488" s="118" t="s">
        <v>937</v>
      </c>
    </row>
    <row r="489" spans="1:13" ht="12.75" customHeight="1" x14ac:dyDescent="0.15">
      <c r="A489" s="118" t="s">
        <v>524</v>
      </c>
      <c r="B489" s="164" t="s">
        <v>608</v>
      </c>
      <c r="C489" s="164" t="s">
        <v>609</v>
      </c>
      <c r="D489" s="118">
        <v>3</v>
      </c>
      <c r="E489" s="118" t="s">
        <v>935</v>
      </c>
      <c r="F489" s="152">
        <v>40556</v>
      </c>
      <c r="G489" s="152">
        <v>40566</v>
      </c>
      <c r="H489" s="118">
        <v>10</v>
      </c>
      <c r="I489" s="118" t="s">
        <v>936</v>
      </c>
      <c r="J489" s="118" t="s">
        <v>30</v>
      </c>
      <c r="K489" s="118" t="s">
        <v>937</v>
      </c>
      <c r="L489" s="118"/>
      <c r="M489" s="118" t="s">
        <v>937</v>
      </c>
    </row>
    <row r="490" spans="1:13" ht="12.75" customHeight="1" x14ac:dyDescent="0.15">
      <c r="A490" s="118" t="s">
        <v>524</v>
      </c>
      <c r="B490" s="164" t="s">
        <v>608</v>
      </c>
      <c r="C490" s="164" t="s">
        <v>609</v>
      </c>
      <c r="D490" s="118">
        <v>3</v>
      </c>
      <c r="E490" s="118" t="s">
        <v>935</v>
      </c>
      <c r="F490" s="152">
        <v>40598</v>
      </c>
      <c r="G490" s="152">
        <v>40602</v>
      </c>
      <c r="H490" s="118">
        <v>4</v>
      </c>
      <c r="I490" s="118" t="s">
        <v>936</v>
      </c>
      <c r="J490" s="118" t="s">
        <v>30</v>
      </c>
      <c r="K490" s="118" t="s">
        <v>937</v>
      </c>
      <c r="L490" s="118"/>
      <c r="M490" s="118" t="s">
        <v>937</v>
      </c>
    </row>
    <row r="491" spans="1:13" ht="12.75" customHeight="1" x14ac:dyDescent="0.15">
      <c r="A491" s="118" t="s">
        <v>524</v>
      </c>
      <c r="B491" s="164" t="s">
        <v>608</v>
      </c>
      <c r="C491" s="164" t="s">
        <v>609</v>
      </c>
      <c r="D491" s="118">
        <v>3</v>
      </c>
      <c r="E491" s="118" t="s">
        <v>935</v>
      </c>
      <c r="F491" s="152">
        <v>40666</v>
      </c>
      <c r="G491" s="152">
        <v>40668</v>
      </c>
      <c r="H491" s="118">
        <v>2</v>
      </c>
      <c r="I491" s="118" t="s">
        <v>936</v>
      </c>
      <c r="J491" s="118" t="s">
        <v>30</v>
      </c>
      <c r="K491" s="118" t="s">
        <v>937</v>
      </c>
      <c r="L491" s="118"/>
      <c r="M491" s="118" t="s">
        <v>937</v>
      </c>
    </row>
    <row r="492" spans="1:13" ht="12.75" customHeight="1" x14ac:dyDescent="0.15">
      <c r="A492" s="118" t="s">
        <v>524</v>
      </c>
      <c r="B492" s="164" t="s">
        <v>608</v>
      </c>
      <c r="C492" s="164" t="s">
        <v>609</v>
      </c>
      <c r="D492" s="118">
        <v>3</v>
      </c>
      <c r="E492" s="118" t="s">
        <v>935</v>
      </c>
      <c r="F492" s="152">
        <v>40671</v>
      </c>
      <c r="G492" s="152">
        <v>40679</v>
      </c>
      <c r="H492" s="118">
        <v>8</v>
      </c>
      <c r="I492" s="118" t="s">
        <v>936</v>
      </c>
      <c r="J492" s="118" t="s">
        <v>30</v>
      </c>
      <c r="K492" s="118" t="s">
        <v>937</v>
      </c>
      <c r="L492" s="118"/>
      <c r="M492" s="118" t="s">
        <v>937</v>
      </c>
    </row>
    <row r="493" spans="1:13" ht="12.75" customHeight="1" x14ac:dyDescent="0.15">
      <c r="A493" s="118" t="s">
        <v>524</v>
      </c>
      <c r="B493" s="164" t="s">
        <v>608</v>
      </c>
      <c r="C493" s="164" t="s">
        <v>609</v>
      </c>
      <c r="D493" s="118">
        <v>3</v>
      </c>
      <c r="E493" s="118" t="s">
        <v>935</v>
      </c>
      <c r="F493" s="152">
        <v>40854</v>
      </c>
      <c r="G493" s="152">
        <v>40856</v>
      </c>
      <c r="H493" s="118">
        <v>2</v>
      </c>
      <c r="I493" s="118" t="s">
        <v>936</v>
      </c>
      <c r="J493" s="118" t="s">
        <v>30</v>
      </c>
      <c r="K493" s="118" t="s">
        <v>937</v>
      </c>
      <c r="L493" s="118"/>
      <c r="M493" s="118" t="s">
        <v>937</v>
      </c>
    </row>
    <row r="494" spans="1:13" ht="12.75" customHeight="1" x14ac:dyDescent="0.15">
      <c r="A494" s="118" t="s">
        <v>524</v>
      </c>
      <c r="B494" s="164" t="s">
        <v>610</v>
      </c>
      <c r="C494" s="164" t="s">
        <v>611</v>
      </c>
      <c r="D494" s="118">
        <v>3</v>
      </c>
      <c r="E494" s="118" t="s">
        <v>935</v>
      </c>
      <c r="F494" s="152">
        <v>40556</v>
      </c>
      <c r="G494" s="152">
        <v>40566</v>
      </c>
      <c r="H494" s="118">
        <v>10</v>
      </c>
      <c r="I494" s="118" t="s">
        <v>936</v>
      </c>
      <c r="J494" s="118" t="s">
        <v>30</v>
      </c>
      <c r="K494" s="118" t="s">
        <v>937</v>
      </c>
      <c r="L494" s="118"/>
      <c r="M494" s="118" t="s">
        <v>937</v>
      </c>
    </row>
    <row r="495" spans="1:13" ht="12.75" customHeight="1" x14ac:dyDescent="0.15">
      <c r="A495" s="118" t="s">
        <v>524</v>
      </c>
      <c r="B495" s="164" t="s">
        <v>610</v>
      </c>
      <c r="C495" s="164" t="s">
        <v>611</v>
      </c>
      <c r="D495" s="118">
        <v>3</v>
      </c>
      <c r="E495" s="118" t="s">
        <v>935</v>
      </c>
      <c r="F495" s="152">
        <v>40598</v>
      </c>
      <c r="G495" s="152">
        <v>40602</v>
      </c>
      <c r="H495" s="118">
        <v>4</v>
      </c>
      <c r="I495" s="118" t="s">
        <v>936</v>
      </c>
      <c r="J495" s="118" t="s">
        <v>30</v>
      </c>
      <c r="K495" s="118" t="s">
        <v>937</v>
      </c>
      <c r="L495" s="118"/>
      <c r="M495" s="118" t="s">
        <v>937</v>
      </c>
    </row>
    <row r="496" spans="1:13" ht="12.75" customHeight="1" x14ac:dyDescent="0.15">
      <c r="A496" s="118" t="s">
        <v>524</v>
      </c>
      <c r="B496" s="164" t="s">
        <v>610</v>
      </c>
      <c r="C496" s="164" t="s">
        <v>611</v>
      </c>
      <c r="D496" s="118">
        <v>3</v>
      </c>
      <c r="E496" s="118" t="s">
        <v>935</v>
      </c>
      <c r="F496" s="152">
        <v>40666</v>
      </c>
      <c r="G496" s="152">
        <v>40668</v>
      </c>
      <c r="H496" s="118">
        <v>2</v>
      </c>
      <c r="I496" s="118" t="s">
        <v>936</v>
      </c>
      <c r="J496" s="118" t="s">
        <v>30</v>
      </c>
      <c r="K496" s="118" t="s">
        <v>937</v>
      </c>
      <c r="L496" s="118"/>
      <c r="M496" s="118" t="s">
        <v>937</v>
      </c>
    </row>
    <row r="497" spans="1:13" ht="12.75" customHeight="1" x14ac:dyDescent="0.15">
      <c r="A497" s="118" t="s">
        <v>524</v>
      </c>
      <c r="B497" s="164" t="s">
        <v>610</v>
      </c>
      <c r="C497" s="164" t="s">
        <v>611</v>
      </c>
      <c r="D497" s="118">
        <v>3</v>
      </c>
      <c r="E497" s="118" t="s">
        <v>935</v>
      </c>
      <c r="F497" s="152">
        <v>40671</v>
      </c>
      <c r="G497" s="152">
        <v>40679</v>
      </c>
      <c r="H497" s="118">
        <v>8</v>
      </c>
      <c r="I497" s="118" t="s">
        <v>936</v>
      </c>
      <c r="J497" s="118" t="s">
        <v>30</v>
      </c>
      <c r="K497" s="118" t="s">
        <v>937</v>
      </c>
      <c r="L497" s="118"/>
      <c r="M497" s="118" t="s">
        <v>937</v>
      </c>
    </row>
    <row r="498" spans="1:13" ht="12.75" customHeight="1" x14ac:dyDescent="0.15">
      <c r="A498" s="118" t="s">
        <v>524</v>
      </c>
      <c r="B498" s="164" t="s">
        <v>610</v>
      </c>
      <c r="C498" s="164" t="s">
        <v>611</v>
      </c>
      <c r="D498" s="118">
        <v>3</v>
      </c>
      <c r="E498" s="118" t="s">
        <v>935</v>
      </c>
      <c r="F498" s="152">
        <v>40854</v>
      </c>
      <c r="G498" s="152">
        <v>40856</v>
      </c>
      <c r="H498" s="118">
        <v>2</v>
      </c>
      <c r="I498" s="118" t="s">
        <v>936</v>
      </c>
      <c r="J498" s="118" t="s">
        <v>30</v>
      </c>
      <c r="K498" s="118" t="s">
        <v>937</v>
      </c>
      <c r="L498" s="118"/>
      <c r="M498" s="118" t="s">
        <v>937</v>
      </c>
    </row>
    <row r="499" spans="1:13" ht="12.75" customHeight="1" x14ac:dyDescent="0.15">
      <c r="A499" s="118" t="s">
        <v>524</v>
      </c>
      <c r="B499" s="163" t="s">
        <v>612</v>
      </c>
      <c r="C499" s="163" t="s">
        <v>613</v>
      </c>
      <c r="D499" s="118">
        <v>1</v>
      </c>
      <c r="E499" s="118" t="s">
        <v>935</v>
      </c>
      <c r="F499" s="152">
        <v>40556</v>
      </c>
      <c r="G499" s="152">
        <v>40566</v>
      </c>
      <c r="H499" s="118">
        <v>10</v>
      </c>
      <c r="I499" s="118" t="s">
        <v>936</v>
      </c>
      <c r="J499" s="118" t="s">
        <v>30</v>
      </c>
      <c r="K499" s="118" t="s">
        <v>937</v>
      </c>
      <c r="L499" s="118"/>
      <c r="M499" s="118" t="s">
        <v>937</v>
      </c>
    </row>
    <row r="500" spans="1:13" ht="12.75" customHeight="1" x14ac:dyDescent="0.15">
      <c r="A500" s="118" t="s">
        <v>524</v>
      </c>
      <c r="B500" s="163" t="s">
        <v>612</v>
      </c>
      <c r="C500" s="163" t="s">
        <v>613</v>
      </c>
      <c r="D500" s="118">
        <v>1</v>
      </c>
      <c r="E500" s="118" t="s">
        <v>935</v>
      </c>
      <c r="F500" s="152">
        <v>40671</v>
      </c>
      <c r="G500" s="152">
        <v>40679</v>
      </c>
      <c r="H500" s="118">
        <v>8</v>
      </c>
      <c r="I500" s="118" t="s">
        <v>936</v>
      </c>
      <c r="J500" s="118" t="s">
        <v>30</v>
      </c>
      <c r="K500" s="118" t="s">
        <v>937</v>
      </c>
      <c r="L500" s="118"/>
      <c r="M500" s="118" t="s">
        <v>937</v>
      </c>
    </row>
    <row r="501" spans="1:13" ht="12.75" customHeight="1" x14ac:dyDescent="0.15">
      <c r="A501" s="118" t="s">
        <v>524</v>
      </c>
      <c r="B501" s="163" t="s">
        <v>614</v>
      </c>
      <c r="C501" s="163" t="s">
        <v>615</v>
      </c>
      <c r="D501" s="118">
        <v>2</v>
      </c>
      <c r="E501" s="118" t="s">
        <v>935</v>
      </c>
      <c r="F501" s="152">
        <v>40556</v>
      </c>
      <c r="G501" s="152">
        <v>40566</v>
      </c>
      <c r="H501" s="118">
        <v>10</v>
      </c>
      <c r="I501" s="118" t="s">
        <v>936</v>
      </c>
      <c r="J501" s="118" t="s">
        <v>30</v>
      </c>
      <c r="K501" s="118" t="s">
        <v>937</v>
      </c>
      <c r="L501" s="118"/>
      <c r="M501" s="118" t="s">
        <v>937</v>
      </c>
    </row>
    <row r="502" spans="1:13" ht="12.75" customHeight="1" x14ac:dyDescent="0.15">
      <c r="A502" s="118" t="s">
        <v>524</v>
      </c>
      <c r="B502" s="163" t="s">
        <v>614</v>
      </c>
      <c r="C502" s="163" t="s">
        <v>615</v>
      </c>
      <c r="D502" s="118">
        <v>2</v>
      </c>
      <c r="E502" s="118" t="s">
        <v>935</v>
      </c>
      <c r="F502" s="152">
        <v>40671</v>
      </c>
      <c r="G502" s="152">
        <v>40679</v>
      </c>
      <c r="H502" s="118">
        <v>8</v>
      </c>
      <c r="I502" s="118" t="s">
        <v>936</v>
      </c>
      <c r="J502" s="118" t="s">
        <v>30</v>
      </c>
      <c r="K502" s="118" t="s">
        <v>937</v>
      </c>
      <c r="L502" s="118"/>
      <c r="M502" s="118" t="s">
        <v>937</v>
      </c>
    </row>
    <row r="503" spans="1:13" ht="12.75" customHeight="1" x14ac:dyDescent="0.15">
      <c r="A503" s="118" t="s">
        <v>524</v>
      </c>
      <c r="B503" s="163" t="s">
        <v>614</v>
      </c>
      <c r="C503" s="163" t="s">
        <v>615</v>
      </c>
      <c r="D503" s="118">
        <v>2</v>
      </c>
      <c r="E503" s="118" t="s">
        <v>935</v>
      </c>
      <c r="F503" s="152">
        <v>40852</v>
      </c>
      <c r="G503" s="152">
        <v>40856</v>
      </c>
      <c r="H503" s="118">
        <v>4</v>
      </c>
      <c r="I503" s="118" t="s">
        <v>936</v>
      </c>
      <c r="J503" s="118" t="s">
        <v>30</v>
      </c>
      <c r="K503" s="118" t="s">
        <v>937</v>
      </c>
      <c r="L503" s="118"/>
      <c r="M503" s="118" t="s">
        <v>937</v>
      </c>
    </row>
    <row r="504" spans="1:13" ht="12.75" customHeight="1" x14ac:dyDescent="0.15">
      <c r="A504" s="118" t="s">
        <v>524</v>
      </c>
      <c r="B504" s="163" t="s">
        <v>614</v>
      </c>
      <c r="C504" s="163" t="s">
        <v>615</v>
      </c>
      <c r="D504" s="118">
        <v>2</v>
      </c>
      <c r="E504" s="118" t="s">
        <v>935</v>
      </c>
      <c r="F504" s="173">
        <v>40854</v>
      </c>
      <c r="G504" s="173">
        <v>40856</v>
      </c>
      <c r="H504" s="118">
        <v>2</v>
      </c>
      <c r="I504" s="118" t="s">
        <v>936</v>
      </c>
      <c r="J504" s="118" t="s">
        <v>30</v>
      </c>
      <c r="K504" s="118" t="s">
        <v>937</v>
      </c>
      <c r="L504" s="118"/>
      <c r="M504" s="118" t="s">
        <v>937</v>
      </c>
    </row>
    <row r="505" spans="1:13" ht="12.75" customHeight="1" x14ac:dyDescent="0.15">
      <c r="A505" s="118" t="s">
        <v>524</v>
      </c>
      <c r="B505" s="164" t="s">
        <v>616</v>
      </c>
      <c r="C505" s="164" t="s">
        <v>617</v>
      </c>
      <c r="D505" s="118">
        <v>3</v>
      </c>
      <c r="E505" s="118" t="s">
        <v>935</v>
      </c>
      <c r="F505" s="152">
        <v>40556</v>
      </c>
      <c r="G505" s="152">
        <v>40566</v>
      </c>
      <c r="H505" s="118">
        <v>10</v>
      </c>
      <c r="I505" s="118" t="s">
        <v>936</v>
      </c>
      <c r="J505" s="118" t="s">
        <v>30</v>
      </c>
      <c r="K505" s="118" t="s">
        <v>937</v>
      </c>
      <c r="L505" s="118"/>
      <c r="M505" s="118" t="s">
        <v>937</v>
      </c>
    </row>
    <row r="506" spans="1:13" ht="12.75" customHeight="1" x14ac:dyDescent="0.15">
      <c r="A506" s="118" t="s">
        <v>524</v>
      </c>
      <c r="B506" s="164" t="s">
        <v>616</v>
      </c>
      <c r="C506" s="164" t="s">
        <v>617</v>
      </c>
      <c r="D506" s="118">
        <v>3</v>
      </c>
      <c r="E506" s="118" t="s">
        <v>935</v>
      </c>
      <c r="F506" s="152">
        <v>40671</v>
      </c>
      <c r="G506" s="152">
        <v>40679</v>
      </c>
      <c r="H506" s="118">
        <v>8</v>
      </c>
      <c r="I506" s="118" t="s">
        <v>936</v>
      </c>
      <c r="J506" s="118" t="s">
        <v>30</v>
      </c>
      <c r="K506" s="118" t="s">
        <v>937</v>
      </c>
      <c r="L506" s="118"/>
      <c r="M506" s="118" t="s">
        <v>937</v>
      </c>
    </row>
    <row r="507" spans="1:13" ht="12.75" customHeight="1" x14ac:dyDescent="0.15">
      <c r="A507" s="118" t="s">
        <v>524</v>
      </c>
      <c r="B507" s="164" t="s">
        <v>618</v>
      </c>
      <c r="C507" s="164" t="s">
        <v>619</v>
      </c>
      <c r="D507" s="118">
        <v>3</v>
      </c>
      <c r="E507" s="118" t="s">
        <v>935</v>
      </c>
      <c r="F507" s="152">
        <v>40556</v>
      </c>
      <c r="G507" s="152">
        <v>40566</v>
      </c>
      <c r="H507" s="118">
        <v>10</v>
      </c>
      <c r="I507" s="118" t="s">
        <v>936</v>
      </c>
      <c r="J507" s="118" t="s">
        <v>30</v>
      </c>
      <c r="K507" s="118" t="s">
        <v>937</v>
      </c>
      <c r="L507" s="118"/>
      <c r="M507" s="118" t="s">
        <v>937</v>
      </c>
    </row>
    <row r="508" spans="1:13" ht="12.75" customHeight="1" x14ac:dyDescent="0.15">
      <c r="A508" s="118" t="s">
        <v>524</v>
      </c>
      <c r="B508" s="164" t="s">
        <v>618</v>
      </c>
      <c r="C508" s="164" t="s">
        <v>619</v>
      </c>
      <c r="D508" s="118">
        <v>3</v>
      </c>
      <c r="E508" s="118" t="s">
        <v>935</v>
      </c>
      <c r="F508" s="152">
        <v>40671</v>
      </c>
      <c r="G508" s="152">
        <v>40679</v>
      </c>
      <c r="H508" s="118">
        <v>8</v>
      </c>
      <c r="I508" s="118" t="s">
        <v>936</v>
      </c>
      <c r="J508" s="118" t="s">
        <v>30</v>
      </c>
      <c r="K508" s="118" t="s">
        <v>937</v>
      </c>
      <c r="L508" s="118"/>
      <c r="M508" s="118" t="s">
        <v>937</v>
      </c>
    </row>
    <row r="509" spans="1:13" ht="12.75" customHeight="1" x14ac:dyDescent="0.15">
      <c r="A509" s="118" t="s">
        <v>524</v>
      </c>
      <c r="B509" s="164" t="s">
        <v>620</v>
      </c>
      <c r="C509" s="164" t="s">
        <v>621</v>
      </c>
      <c r="D509" s="118">
        <v>3</v>
      </c>
      <c r="E509" s="118" t="s">
        <v>935</v>
      </c>
      <c r="F509" s="152">
        <v>40556</v>
      </c>
      <c r="G509" s="152">
        <v>40566</v>
      </c>
      <c r="H509" s="118">
        <v>10</v>
      </c>
      <c r="I509" s="118" t="s">
        <v>936</v>
      </c>
      <c r="J509" s="118" t="s">
        <v>30</v>
      </c>
      <c r="K509" s="118" t="s">
        <v>937</v>
      </c>
      <c r="L509" s="118"/>
      <c r="M509" s="118" t="s">
        <v>937</v>
      </c>
    </row>
    <row r="510" spans="1:13" ht="12.75" customHeight="1" x14ac:dyDescent="0.15">
      <c r="A510" s="118" t="s">
        <v>524</v>
      </c>
      <c r="B510" s="164" t="s">
        <v>620</v>
      </c>
      <c r="C510" s="164" t="s">
        <v>621</v>
      </c>
      <c r="D510" s="118">
        <v>3</v>
      </c>
      <c r="E510" s="118" t="s">
        <v>935</v>
      </c>
      <c r="F510" s="152">
        <v>40598</v>
      </c>
      <c r="G510" s="152">
        <v>40602</v>
      </c>
      <c r="H510" s="118">
        <v>4</v>
      </c>
      <c r="I510" s="118" t="s">
        <v>936</v>
      </c>
      <c r="J510" s="118" t="s">
        <v>30</v>
      </c>
      <c r="K510" s="118" t="s">
        <v>937</v>
      </c>
      <c r="L510" s="118"/>
      <c r="M510" s="118" t="s">
        <v>937</v>
      </c>
    </row>
    <row r="511" spans="1:13" ht="12.75" customHeight="1" x14ac:dyDescent="0.15">
      <c r="A511" s="118" t="s">
        <v>524</v>
      </c>
      <c r="B511" s="164" t="s">
        <v>620</v>
      </c>
      <c r="C511" s="164" t="s">
        <v>621</v>
      </c>
      <c r="D511" s="118">
        <v>3</v>
      </c>
      <c r="E511" s="118" t="s">
        <v>935</v>
      </c>
      <c r="F511" s="152">
        <v>40666</v>
      </c>
      <c r="G511" s="152">
        <v>40668</v>
      </c>
      <c r="H511" s="118">
        <v>2</v>
      </c>
      <c r="I511" s="118" t="s">
        <v>936</v>
      </c>
      <c r="J511" s="118" t="s">
        <v>30</v>
      </c>
      <c r="K511" s="118" t="s">
        <v>937</v>
      </c>
      <c r="L511" s="118"/>
      <c r="M511" s="118" t="s">
        <v>937</v>
      </c>
    </row>
    <row r="512" spans="1:13" ht="12.75" customHeight="1" x14ac:dyDescent="0.15">
      <c r="A512" s="118" t="s">
        <v>524</v>
      </c>
      <c r="B512" s="164" t="s">
        <v>620</v>
      </c>
      <c r="C512" s="164" t="s">
        <v>621</v>
      </c>
      <c r="D512" s="118">
        <v>3</v>
      </c>
      <c r="E512" s="118" t="s">
        <v>935</v>
      </c>
      <c r="F512" s="152">
        <v>40671</v>
      </c>
      <c r="G512" s="152">
        <v>40679</v>
      </c>
      <c r="H512" s="118">
        <v>8</v>
      </c>
      <c r="I512" s="118" t="s">
        <v>936</v>
      </c>
      <c r="J512" s="118" t="s">
        <v>30</v>
      </c>
      <c r="K512" s="118" t="s">
        <v>937</v>
      </c>
      <c r="L512" s="118"/>
      <c r="M512" s="118" t="s">
        <v>937</v>
      </c>
    </row>
    <row r="513" spans="1:13" ht="12.75" customHeight="1" x14ac:dyDescent="0.15">
      <c r="A513" s="118" t="s">
        <v>524</v>
      </c>
      <c r="B513" s="164" t="s">
        <v>620</v>
      </c>
      <c r="C513" s="164" t="s">
        <v>621</v>
      </c>
      <c r="D513" s="118">
        <v>3</v>
      </c>
      <c r="E513" s="118" t="s">
        <v>935</v>
      </c>
      <c r="F513" s="152">
        <v>40852</v>
      </c>
      <c r="G513" s="152">
        <v>40856</v>
      </c>
      <c r="H513" s="118">
        <v>4</v>
      </c>
      <c r="I513" s="118" t="s">
        <v>936</v>
      </c>
      <c r="J513" s="118" t="s">
        <v>30</v>
      </c>
      <c r="K513" s="118" t="s">
        <v>937</v>
      </c>
      <c r="L513" s="118"/>
      <c r="M513" s="118" t="s">
        <v>937</v>
      </c>
    </row>
    <row r="514" spans="1:13" ht="12.75" customHeight="1" x14ac:dyDescent="0.15">
      <c r="A514" s="118" t="s">
        <v>524</v>
      </c>
      <c r="B514" s="164" t="s">
        <v>620</v>
      </c>
      <c r="C514" s="164" t="s">
        <v>621</v>
      </c>
      <c r="D514" s="118">
        <v>3</v>
      </c>
      <c r="E514" s="118" t="s">
        <v>935</v>
      </c>
      <c r="F514" s="152">
        <v>40854</v>
      </c>
      <c r="G514" s="152">
        <v>40856</v>
      </c>
      <c r="H514" s="118">
        <v>2</v>
      </c>
      <c r="I514" s="118" t="s">
        <v>936</v>
      </c>
      <c r="J514" s="118" t="s">
        <v>30</v>
      </c>
      <c r="K514" s="118" t="s">
        <v>937</v>
      </c>
      <c r="L514" s="118"/>
      <c r="M514" s="118" t="s">
        <v>937</v>
      </c>
    </row>
    <row r="515" spans="1:13" ht="12.75" customHeight="1" x14ac:dyDescent="0.15">
      <c r="A515" s="118" t="s">
        <v>524</v>
      </c>
      <c r="B515" s="163" t="s">
        <v>622</v>
      </c>
      <c r="C515" s="163" t="s">
        <v>623</v>
      </c>
      <c r="D515" s="118">
        <v>1</v>
      </c>
      <c r="E515" s="118" t="s">
        <v>935</v>
      </c>
      <c r="F515" s="152">
        <v>40556</v>
      </c>
      <c r="G515" s="152">
        <v>40566</v>
      </c>
      <c r="H515" s="118">
        <v>10</v>
      </c>
      <c r="I515" s="118" t="s">
        <v>936</v>
      </c>
      <c r="J515" s="118" t="s">
        <v>30</v>
      </c>
      <c r="K515" s="118" t="s">
        <v>937</v>
      </c>
      <c r="L515" s="118"/>
      <c r="M515" s="118" t="s">
        <v>937</v>
      </c>
    </row>
    <row r="516" spans="1:13" ht="12.75" customHeight="1" x14ac:dyDescent="0.15">
      <c r="A516" s="118" t="s">
        <v>524</v>
      </c>
      <c r="B516" s="163" t="s">
        <v>622</v>
      </c>
      <c r="C516" s="163" t="s">
        <v>623</v>
      </c>
      <c r="D516" s="118">
        <v>1</v>
      </c>
      <c r="E516" s="118" t="s">
        <v>935</v>
      </c>
      <c r="F516" s="152">
        <v>40671</v>
      </c>
      <c r="G516" s="152">
        <v>40679</v>
      </c>
      <c r="H516" s="118">
        <v>8</v>
      </c>
      <c r="I516" s="118" t="s">
        <v>936</v>
      </c>
      <c r="J516" s="118" t="s">
        <v>30</v>
      </c>
      <c r="K516" s="118" t="s">
        <v>937</v>
      </c>
      <c r="L516" s="118"/>
      <c r="M516" s="118" t="s">
        <v>937</v>
      </c>
    </row>
    <row r="517" spans="1:13" ht="12.75" customHeight="1" x14ac:dyDescent="0.15">
      <c r="A517" s="118" t="s">
        <v>524</v>
      </c>
      <c r="B517" s="163" t="s">
        <v>624</v>
      </c>
      <c r="C517" s="163" t="s">
        <v>625</v>
      </c>
      <c r="D517" s="118">
        <v>2</v>
      </c>
      <c r="E517" s="118" t="s">
        <v>935</v>
      </c>
      <c r="F517" s="152">
        <v>40556</v>
      </c>
      <c r="G517" s="152">
        <v>40566</v>
      </c>
      <c r="H517" s="118">
        <v>10</v>
      </c>
      <c r="I517" s="118" t="s">
        <v>936</v>
      </c>
      <c r="J517" s="118" t="s">
        <v>30</v>
      </c>
      <c r="K517" s="118" t="s">
        <v>937</v>
      </c>
      <c r="L517" s="118"/>
      <c r="M517" s="118" t="s">
        <v>937</v>
      </c>
    </row>
    <row r="518" spans="1:13" ht="12.75" customHeight="1" x14ac:dyDescent="0.15">
      <c r="A518" s="118" t="s">
        <v>524</v>
      </c>
      <c r="B518" s="163" t="s">
        <v>624</v>
      </c>
      <c r="C518" s="163" t="s">
        <v>625</v>
      </c>
      <c r="D518" s="118">
        <v>2</v>
      </c>
      <c r="E518" s="118" t="s">
        <v>935</v>
      </c>
      <c r="F518" s="152">
        <v>40671</v>
      </c>
      <c r="G518" s="152">
        <v>40679</v>
      </c>
      <c r="H518" s="118">
        <v>8</v>
      </c>
      <c r="I518" s="118" t="s">
        <v>936</v>
      </c>
      <c r="J518" s="118" t="s">
        <v>30</v>
      </c>
      <c r="K518" s="118" t="s">
        <v>937</v>
      </c>
      <c r="L518" s="118"/>
      <c r="M518" s="118" t="s">
        <v>937</v>
      </c>
    </row>
    <row r="519" spans="1:13" ht="12.75" customHeight="1" x14ac:dyDescent="0.15">
      <c r="A519" s="118" t="s">
        <v>524</v>
      </c>
      <c r="B519" s="163" t="s">
        <v>626</v>
      </c>
      <c r="C519" s="163" t="s">
        <v>627</v>
      </c>
      <c r="D519" s="118">
        <v>2</v>
      </c>
      <c r="E519" s="118" t="s">
        <v>935</v>
      </c>
      <c r="F519" s="152">
        <v>40556</v>
      </c>
      <c r="G519" s="152">
        <v>40566</v>
      </c>
      <c r="H519" s="118">
        <v>10</v>
      </c>
      <c r="I519" s="118" t="s">
        <v>936</v>
      </c>
      <c r="J519" s="118" t="s">
        <v>30</v>
      </c>
      <c r="K519" s="118" t="s">
        <v>937</v>
      </c>
      <c r="L519" s="118"/>
      <c r="M519" s="118" t="s">
        <v>937</v>
      </c>
    </row>
    <row r="520" spans="1:13" ht="12.75" customHeight="1" x14ac:dyDescent="0.15">
      <c r="A520" s="118" t="s">
        <v>524</v>
      </c>
      <c r="B520" s="163" t="s">
        <v>626</v>
      </c>
      <c r="C520" s="163" t="s">
        <v>627</v>
      </c>
      <c r="D520" s="118">
        <v>2</v>
      </c>
      <c r="E520" s="118" t="s">
        <v>935</v>
      </c>
      <c r="F520" s="152">
        <v>40671</v>
      </c>
      <c r="G520" s="152">
        <v>40679</v>
      </c>
      <c r="H520" s="118">
        <v>8</v>
      </c>
      <c r="I520" s="118" t="s">
        <v>936</v>
      </c>
      <c r="J520" s="118" t="s">
        <v>30</v>
      </c>
      <c r="K520" s="118" t="s">
        <v>937</v>
      </c>
      <c r="L520" s="118"/>
      <c r="M520" s="118" t="s">
        <v>937</v>
      </c>
    </row>
    <row r="521" spans="1:13" ht="12.75" customHeight="1" x14ac:dyDescent="0.15">
      <c r="A521" s="118" t="s">
        <v>524</v>
      </c>
      <c r="B521" s="164" t="s">
        <v>628</v>
      </c>
      <c r="C521" s="164" t="s">
        <v>629</v>
      </c>
      <c r="D521" s="118">
        <v>3</v>
      </c>
      <c r="E521" s="118" t="s">
        <v>935</v>
      </c>
      <c r="F521" s="152">
        <v>40556</v>
      </c>
      <c r="G521" s="152">
        <v>40566</v>
      </c>
      <c r="H521" s="118">
        <v>10</v>
      </c>
      <c r="I521" s="118" t="s">
        <v>936</v>
      </c>
      <c r="J521" s="118" t="s">
        <v>30</v>
      </c>
      <c r="K521" s="118" t="s">
        <v>937</v>
      </c>
      <c r="L521" s="118"/>
      <c r="M521" s="118" t="s">
        <v>937</v>
      </c>
    </row>
    <row r="522" spans="1:13" ht="12.75" customHeight="1" x14ac:dyDescent="0.15">
      <c r="A522" s="118" t="s">
        <v>524</v>
      </c>
      <c r="B522" s="164" t="s">
        <v>628</v>
      </c>
      <c r="C522" s="164" t="s">
        <v>629</v>
      </c>
      <c r="D522" s="118">
        <v>3</v>
      </c>
      <c r="E522" s="118" t="s">
        <v>935</v>
      </c>
      <c r="F522" s="152">
        <v>40671</v>
      </c>
      <c r="G522" s="152">
        <v>40679</v>
      </c>
      <c r="H522" s="118">
        <v>8</v>
      </c>
      <c r="I522" s="118" t="s">
        <v>936</v>
      </c>
      <c r="J522" s="118" t="s">
        <v>30</v>
      </c>
      <c r="K522" s="118" t="s">
        <v>937</v>
      </c>
      <c r="L522" s="118"/>
      <c r="M522" s="118" t="s">
        <v>937</v>
      </c>
    </row>
    <row r="523" spans="1:13" ht="12.75" customHeight="1" x14ac:dyDescent="0.15">
      <c r="A523" s="118" t="s">
        <v>524</v>
      </c>
      <c r="B523" s="164" t="s">
        <v>630</v>
      </c>
      <c r="C523" s="164" t="s">
        <v>631</v>
      </c>
      <c r="D523" s="118">
        <v>3</v>
      </c>
      <c r="E523" s="118" t="s">
        <v>935</v>
      </c>
      <c r="F523" s="152">
        <v>40556</v>
      </c>
      <c r="G523" s="152">
        <v>40566</v>
      </c>
      <c r="H523" s="118">
        <v>10</v>
      </c>
      <c r="I523" s="118" t="s">
        <v>936</v>
      </c>
      <c r="J523" s="118" t="s">
        <v>30</v>
      </c>
      <c r="K523" s="118" t="s">
        <v>937</v>
      </c>
      <c r="L523" s="118"/>
      <c r="M523" s="118" t="s">
        <v>937</v>
      </c>
    </row>
    <row r="524" spans="1:13" ht="12.75" customHeight="1" x14ac:dyDescent="0.15">
      <c r="A524" s="118" t="s">
        <v>524</v>
      </c>
      <c r="B524" s="164" t="s">
        <v>630</v>
      </c>
      <c r="C524" s="164" t="s">
        <v>631</v>
      </c>
      <c r="D524" s="118">
        <v>3</v>
      </c>
      <c r="E524" s="118" t="s">
        <v>935</v>
      </c>
      <c r="F524" s="152">
        <v>40666</v>
      </c>
      <c r="G524" s="152">
        <v>40668</v>
      </c>
      <c r="H524" s="118">
        <v>2</v>
      </c>
      <c r="I524" s="118" t="s">
        <v>936</v>
      </c>
      <c r="J524" s="118" t="s">
        <v>30</v>
      </c>
      <c r="K524" s="118" t="s">
        <v>937</v>
      </c>
      <c r="L524" s="118"/>
      <c r="M524" s="118" t="s">
        <v>937</v>
      </c>
    </row>
    <row r="525" spans="1:13" ht="12.75" customHeight="1" x14ac:dyDescent="0.15">
      <c r="A525" s="118" t="s">
        <v>524</v>
      </c>
      <c r="B525" s="164" t="s">
        <v>630</v>
      </c>
      <c r="C525" s="164" t="s">
        <v>631</v>
      </c>
      <c r="D525" s="118">
        <v>3</v>
      </c>
      <c r="E525" s="118" t="s">
        <v>935</v>
      </c>
      <c r="F525" s="152">
        <v>40671</v>
      </c>
      <c r="G525" s="152">
        <v>40679</v>
      </c>
      <c r="H525" s="118">
        <v>8</v>
      </c>
      <c r="I525" s="118" t="s">
        <v>936</v>
      </c>
      <c r="J525" s="118" t="s">
        <v>30</v>
      </c>
      <c r="K525" s="118" t="s">
        <v>937</v>
      </c>
      <c r="L525" s="118"/>
      <c r="M525" s="118" t="s">
        <v>937</v>
      </c>
    </row>
    <row r="526" spans="1:13" ht="12.75" customHeight="1" x14ac:dyDescent="0.15">
      <c r="A526" s="118" t="s">
        <v>524</v>
      </c>
      <c r="B526" s="164" t="s">
        <v>630</v>
      </c>
      <c r="C526" s="164" t="s">
        <v>631</v>
      </c>
      <c r="D526" s="118">
        <v>3</v>
      </c>
      <c r="E526" s="118" t="s">
        <v>935</v>
      </c>
      <c r="F526" s="152">
        <v>40852</v>
      </c>
      <c r="G526" s="152">
        <v>40856</v>
      </c>
      <c r="H526" s="118">
        <v>4</v>
      </c>
      <c r="I526" s="118" t="s">
        <v>936</v>
      </c>
      <c r="J526" s="118" t="s">
        <v>30</v>
      </c>
      <c r="K526" s="118" t="s">
        <v>937</v>
      </c>
      <c r="L526" s="118"/>
      <c r="M526" s="118" t="s">
        <v>937</v>
      </c>
    </row>
    <row r="527" spans="1:13" ht="12.75" customHeight="1" x14ac:dyDescent="0.15">
      <c r="A527" s="118" t="s">
        <v>524</v>
      </c>
      <c r="B527" s="164" t="s">
        <v>630</v>
      </c>
      <c r="C527" s="164" t="s">
        <v>631</v>
      </c>
      <c r="D527" s="118">
        <v>3</v>
      </c>
      <c r="E527" s="118" t="s">
        <v>935</v>
      </c>
      <c r="F527" s="152">
        <v>40854</v>
      </c>
      <c r="G527" s="152">
        <v>40856</v>
      </c>
      <c r="H527" s="118">
        <v>2</v>
      </c>
      <c r="I527" s="118" t="s">
        <v>936</v>
      </c>
      <c r="J527" s="118" t="s">
        <v>30</v>
      </c>
      <c r="K527" s="118" t="s">
        <v>937</v>
      </c>
      <c r="L527" s="118"/>
      <c r="M527" s="118" t="s">
        <v>937</v>
      </c>
    </row>
    <row r="528" spans="1:13" ht="12.75" customHeight="1" x14ac:dyDescent="0.15">
      <c r="A528" s="118" t="s">
        <v>524</v>
      </c>
      <c r="B528" s="164" t="s">
        <v>632</v>
      </c>
      <c r="C528" s="164" t="s">
        <v>633</v>
      </c>
      <c r="D528" s="118">
        <v>3</v>
      </c>
      <c r="E528" s="118" t="s">
        <v>935</v>
      </c>
      <c r="F528" s="152">
        <v>40556</v>
      </c>
      <c r="G528" s="152">
        <v>40566</v>
      </c>
      <c r="H528" s="118">
        <v>10</v>
      </c>
      <c r="I528" s="118" t="s">
        <v>936</v>
      </c>
      <c r="J528" s="118" t="s">
        <v>30</v>
      </c>
      <c r="K528" s="118" t="s">
        <v>937</v>
      </c>
      <c r="L528" s="118"/>
      <c r="M528" s="118" t="s">
        <v>937</v>
      </c>
    </row>
    <row r="529" spans="1:13" ht="12.75" customHeight="1" x14ac:dyDescent="0.15">
      <c r="A529" s="118" t="s">
        <v>524</v>
      </c>
      <c r="B529" s="164" t="s">
        <v>632</v>
      </c>
      <c r="C529" s="164" t="s">
        <v>633</v>
      </c>
      <c r="D529" s="118">
        <v>3</v>
      </c>
      <c r="E529" s="118" t="s">
        <v>935</v>
      </c>
      <c r="F529" s="152">
        <v>40671</v>
      </c>
      <c r="G529" s="152">
        <v>40679</v>
      </c>
      <c r="H529" s="118">
        <v>8</v>
      </c>
      <c r="I529" s="118" t="s">
        <v>936</v>
      </c>
      <c r="J529" s="118" t="s">
        <v>30</v>
      </c>
      <c r="K529" s="118" t="s">
        <v>937</v>
      </c>
      <c r="L529" s="118"/>
      <c r="M529" s="118" t="s">
        <v>937</v>
      </c>
    </row>
    <row r="530" spans="1:13" ht="12.75" customHeight="1" x14ac:dyDescent="0.15">
      <c r="A530" s="118" t="s">
        <v>524</v>
      </c>
      <c r="B530" s="164" t="s">
        <v>638</v>
      </c>
      <c r="C530" s="164" t="s">
        <v>639</v>
      </c>
      <c r="D530" s="118">
        <v>3</v>
      </c>
      <c r="E530" s="118" t="s">
        <v>935</v>
      </c>
      <c r="F530" s="152">
        <v>40556</v>
      </c>
      <c r="G530" s="152">
        <v>40566</v>
      </c>
      <c r="H530" s="118">
        <v>10</v>
      </c>
      <c r="I530" s="118" t="s">
        <v>936</v>
      </c>
      <c r="J530" s="118" t="s">
        <v>30</v>
      </c>
      <c r="K530" s="118" t="s">
        <v>937</v>
      </c>
      <c r="L530" s="118"/>
      <c r="M530" s="118" t="s">
        <v>937</v>
      </c>
    </row>
    <row r="531" spans="1:13" ht="12.75" customHeight="1" x14ac:dyDescent="0.15">
      <c r="A531" s="118" t="s">
        <v>524</v>
      </c>
      <c r="B531" s="164" t="s">
        <v>638</v>
      </c>
      <c r="C531" s="164" t="s">
        <v>639</v>
      </c>
      <c r="D531" s="118">
        <v>3</v>
      </c>
      <c r="E531" s="118" t="s">
        <v>935</v>
      </c>
      <c r="F531" s="152">
        <v>40598</v>
      </c>
      <c r="G531" s="152">
        <v>40602</v>
      </c>
      <c r="H531" s="118">
        <v>4</v>
      </c>
      <c r="I531" s="118" t="s">
        <v>936</v>
      </c>
      <c r="J531" s="118" t="s">
        <v>30</v>
      </c>
      <c r="K531" s="118" t="s">
        <v>937</v>
      </c>
      <c r="L531" s="118"/>
      <c r="M531" s="118" t="s">
        <v>937</v>
      </c>
    </row>
    <row r="532" spans="1:13" ht="12.75" customHeight="1" x14ac:dyDescent="0.15">
      <c r="A532" s="118" t="s">
        <v>524</v>
      </c>
      <c r="B532" s="164" t="s">
        <v>638</v>
      </c>
      <c r="C532" s="164" t="s">
        <v>639</v>
      </c>
      <c r="D532" s="118">
        <v>3</v>
      </c>
      <c r="E532" s="118" t="s">
        <v>935</v>
      </c>
      <c r="F532" s="152">
        <v>40666</v>
      </c>
      <c r="G532" s="152">
        <v>40668</v>
      </c>
      <c r="H532" s="118">
        <v>2</v>
      </c>
      <c r="I532" s="118" t="s">
        <v>936</v>
      </c>
      <c r="J532" s="118" t="s">
        <v>30</v>
      </c>
      <c r="K532" s="118" t="s">
        <v>937</v>
      </c>
      <c r="L532" s="118"/>
      <c r="M532" s="118" t="s">
        <v>937</v>
      </c>
    </row>
    <row r="533" spans="1:13" ht="12.75" customHeight="1" x14ac:dyDescent="0.15">
      <c r="A533" s="118" t="s">
        <v>524</v>
      </c>
      <c r="B533" s="164" t="s">
        <v>638</v>
      </c>
      <c r="C533" s="164" t="s">
        <v>639</v>
      </c>
      <c r="D533" s="118">
        <v>3</v>
      </c>
      <c r="E533" s="118" t="s">
        <v>935</v>
      </c>
      <c r="F533" s="152">
        <v>40671</v>
      </c>
      <c r="G533" s="152">
        <v>40679</v>
      </c>
      <c r="H533" s="118">
        <v>8</v>
      </c>
      <c r="I533" s="118" t="s">
        <v>936</v>
      </c>
      <c r="J533" s="118" t="s">
        <v>30</v>
      </c>
      <c r="K533" s="118" t="s">
        <v>937</v>
      </c>
      <c r="L533" s="118"/>
      <c r="M533" s="118" t="s">
        <v>937</v>
      </c>
    </row>
    <row r="534" spans="1:13" ht="12.75" customHeight="1" x14ac:dyDescent="0.15">
      <c r="A534" s="118" t="s">
        <v>524</v>
      </c>
      <c r="B534" s="164" t="s">
        <v>638</v>
      </c>
      <c r="C534" s="164" t="s">
        <v>639</v>
      </c>
      <c r="D534" s="118">
        <v>3</v>
      </c>
      <c r="E534" s="118" t="s">
        <v>935</v>
      </c>
      <c r="F534" s="152">
        <v>40854</v>
      </c>
      <c r="G534" s="152">
        <v>40856</v>
      </c>
      <c r="H534" s="118">
        <v>2</v>
      </c>
      <c r="I534" s="118" t="s">
        <v>936</v>
      </c>
      <c r="J534" s="118" t="s">
        <v>30</v>
      </c>
      <c r="K534" s="118" t="s">
        <v>937</v>
      </c>
      <c r="L534" s="118"/>
      <c r="M534" s="118" t="s">
        <v>937</v>
      </c>
    </row>
    <row r="535" spans="1:13" ht="12.75" customHeight="1" x14ac:dyDescent="0.15">
      <c r="A535" s="118" t="s">
        <v>524</v>
      </c>
      <c r="B535" s="164" t="s">
        <v>640</v>
      </c>
      <c r="C535" s="164" t="s">
        <v>641</v>
      </c>
      <c r="D535" s="118">
        <v>3</v>
      </c>
      <c r="E535" s="118" t="s">
        <v>935</v>
      </c>
      <c r="F535" s="152">
        <v>40556</v>
      </c>
      <c r="G535" s="152">
        <v>40566</v>
      </c>
      <c r="H535" s="118">
        <v>10</v>
      </c>
      <c r="I535" s="118" t="s">
        <v>936</v>
      </c>
      <c r="J535" s="118" t="s">
        <v>30</v>
      </c>
      <c r="K535" s="118" t="s">
        <v>937</v>
      </c>
      <c r="L535" s="118"/>
      <c r="M535" s="118" t="s">
        <v>937</v>
      </c>
    </row>
    <row r="536" spans="1:13" ht="12.75" customHeight="1" x14ac:dyDescent="0.15">
      <c r="A536" s="118" t="s">
        <v>524</v>
      </c>
      <c r="B536" s="164" t="s">
        <v>640</v>
      </c>
      <c r="C536" s="164" t="s">
        <v>641</v>
      </c>
      <c r="D536" s="118">
        <v>3</v>
      </c>
      <c r="E536" s="118" t="s">
        <v>935</v>
      </c>
      <c r="F536" s="152">
        <v>40598</v>
      </c>
      <c r="G536" s="152">
        <v>40602</v>
      </c>
      <c r="H536" s="118">
        <v>4</v>
      </c>
      <c r="I536" s="118" t="s">
        <v>936</v>
      </c>
      <c r="J536" s="118" t="s">
        <v>30</v>
      </c>
      <c r="K536" s="118" t="s">
        <v>937</v>
      </c>
      <c r="L536" s="118"/>
      <c r="M536" s="118" t="s">
        <v>937</v>
      </c>
    </row>
    <row r="537" spans="1:13" ht="12.75" customHeight="1" x14ac:dyDescent="0.15">
      <c r="A537" s="118" t="s">
        <v>524</v>
      </c>
      <c r="B537" s="164" t="s">
        <v>640</v>
      </c>
      <c r="C537" s="164" t="s">
        <v>641</v>
      </c>
      <c r="D537" s="118">
        <v>3</v>
      </c>
      <c r="E537" s="118" t="s">
        <v>935</v>
      </c>
      <c r="F537" s="152">
        <v>40666</v>
      </c>
      <c r="G537" s="152">
        <v>40668</v>
      </c>
      <c r="H537" s="118">
        <v>2</v>
      </c>
      <c r="I537" s="118" t="s">
        <v>936</v>
      </c>
      <c r="J537" s="118" t="s">
        <v>30</v>
      </c>
      <c r="K537" s="118" t="s">
        <v>937</v>
      </c>
      <c r="L537" s="118"/>
      <c r="M537" s="118" t="s">
        <v>937</v>
      </c>
    </row>
    <row r="538" spans="1:13" ht="12.75" customHeight="1" x14ac:dyDescent="0.15">
      <c r="A538" s="118" t="s">
        <v>524</v>
      </c>
      <c r="B538" s="164" t="s">
        <v>640</v>
      </c>
      <c r="C538" s="164" t="s">
        <v>641</v>
      </c>
      <c r="D538" s="118">
        <v>3</v>
      </c>
      <c r="E538" s="118" t="s">
        <v>935</v>
      </c>
      <c r="F538" s="152">
        <v>40671</v>
      </c>
      <c r="G538" s="152">
        <v>40679</v>
      </c>
      <c r="H538" s="118">
        <v>8</v>
      </c>
      <c r="I538" s="118" t="s">
        <v>936</v>
      </c>
      <c r="J538" s="118" t="s">
        <v>30</v>
      </c>
      <c r="K538" s="118" t="s">
        <v>937</v>
      </c>
      <c r="L538" s="118"/>
      <c r="M538" s="118" t="s">
        <v>937</v>
      </c>
    </row>
    <row r="539" spans="1:13" ht="12.75" customHeight="1" x14ac:dyDescent="0.15">
      <c r="A539" s="118" t="s">
        <v>524</v>
      </c>
      <c r="B539" s="164" t="s">
        <v>640</v>
      </c>
      <c r="C539" s="164" t="s">
        <v>641</v>
      </c>
      <c r="D539" s="118">
        <v>3</v>
      </c>
      <c r="E539" s="118" t="s">
        <v>935</v>
      </c>
      <c r="F539" s="152">
        <v>40854</v>
      </c>
      <c r="G539" s="152">
        <v>40856</v>
      </c>
      <c r="H539" s="118">
        <v>2</v>
      </c>
      <c r="I539" s="118" t="s">
        <v>936</v>
      </c>
      <c r="J539" s="118" t="s">
        <v>30</v>
      </c>
      <c r="K539" s="118" t="s">
        <v>937</v>
      </c>
      <c r="L539" s="118"/>
      <c r="M539" s="118" t="s">
        <v>937</v>
      </c>
    </row>
    <row r="540" spans="1:13" ht="12.75" customHeight="1" x14ac:dyDescent="0.15">
      <c r="A540" s="118" t="s">
        <v>524</v>
      </c>
      <c r="B540" s="164" t="s">
        <v>642</v>
      </c>
      <c r="C540" s="164" t="s">
        <v>643</v>
      </c>
      <c r="D540" s="118">
        <v>3</v>
      </c>
      <c r="E540" s="118" t="s">
        <v>935</v>
      </c>
      <c r="F540" s="152">
        <v>40556</v>
      </c>
      <c r="G540" s="152">
        <v>40566</v>
      </c>
      <c r="H540" s="118">
        <v>10</v>
      </c>
      <c r="I540" s="118" t="s">
        <v>936</v>
      </c>
      <c r="J540" s="118" t="s">
        <v>30</v>
      </c>
      <c r="K540" s="118" t="s">
        <v>937</v>
      </c>
      <c r="L540" s="118"/>
      <c r="M540" s="118" t="s">
        <v>937</v>
      </c>
    </row>
    <row r="541" spans="1:13" ht="12.75" customHeight="1" x14ac:dyDescent="0.15">
      <c r="A541" s="118" t="s">
        <v>524</v>
      </c>
      <c r="B541" s="164" t="s">
        <v>642</v>
      </c>
      <c r="C541" s="164" t="s">
        <v>643</v>
      </c>
      <c r="D541" s="118">
        <v>3</v>
      </c>
      <c r="E541" s="118" t="s">
        <v>935</v>
      </c>
      <c r="F541" s="152">
        <v>40598</v>
      </c>
      <c r="G541" s="152">
        <v>40602</v>
      </c>
      <c r="H541" s="118">
        <v>4</v>
      </c>
      <c r="I541" s="118" t="s">
        <v>936</v>
      </c>
      <c r="J541" s="118" t="s">
        <v>30</v>
      </c>
      <c r="K541" s="118" t="s">
        <v>937</v>
      </c>
      <c r="L541" s="118"/>
      <c r="M541" s="118" t="s">
        <v>937</v>
      </c>
    </row>
    <row r="542" spans="1:13" ht="12.75" customHeight="1" x14ac:dyDescent="0.15">
      <c r="A542" s="118" t="s">
        <v>524</v>
      </c>
      <c r="B542" s="164" t="s">
        <v>642</v>
      </c>
      <c r="C542" s="164" t="s">
        <v>643</v>
      </c>
      <c r="D542" s="118">
        <v>3</v>
      </c>
      <c r="E542" s="118" t="s">
        <v>935</v>
      </c>
      <c r="F542" s="152">
        <v>40666</v>
      </c>
      <c r="G542" s="152">
        <v>40668</v>
      </c>
      <c r="H542" s="118">
        <v>2</v>
      </c>
      <c r="I542" s="118" t="s">
        <v>936</v>
      </c>
      <c r="J542" s="118" t="s">
        <v>30</v>
      </c>
      <c r="K542" s="118" t="s">
        <v>937</v>
      </c>
      <c r="L542" s="118"/>
      <c r="M542" s="118" t="s">
        <v>937</v>
      </c>
    </row>
    <row r="543" spans="1:13" ht="12.75" customHeight="1" x14ac:dyDescent="0.15">
      <c r="A543" s="118" t="s">
        <v>524</v>
      </c>
      <c r="B543" s="164" t="s">
        <v>642</v>
      </c>
      <c r="C543" s="164" t="s">
        <v>643</v>
      </c>
      <c r="D543" s="118">
        <v>3</v>
      </c>
      <c r="E543" s="118" t="s">
        <v>935</v>
      </c>
      <c r="F543" s="152">
        <v>40671</v>
      </c>
      <c r="G543" s="152">
        <v>40679</v>
      </c>
      <c r="H543" s="118">
        <v>8</v>
      </c>
      <c r="I543" s="118" t="s">
        <v>936</v>
      </c>
      <c r="J543" s="118" t="s">
        <v>30</v>
      </c>
      <c r="K543" s="118" t="s">
        <v>937</v>
      </c>
      <c r="L543" s="118"/>
      <c r="M543" s="118" t="s">
        <v>937</v>
      </c>
    </row>
    <row r="544" spans="1:13" ht="12.75" customHeight="1" x14ac:dyDescent="0.15">
      <c r="A544" s="118" t="s">
        <v>524</v>
      </c>
      <c r="B544" s="164" t="s">
        <v>642</v>
      </c>
      <c r="C544" s="164" t="s">
        <v>643</v>
      </c>
      <c r="D544" s="118">
        <v>3</v>
      </c>
      <c r="E544" s="118" t="s">
        <v>935</v>
      </c>
      <c r="F544" s="152">
        <v>40852</v>
      </c>
      <c r="G544" s="152">
        <v>40856</v>
      </c>
      <c r="H544" s="118">
        <v>4</v>
      </c>
      <c r="I544" s="118" t="s">
        <v>936</v>
      </c>
      <c r="J544" s="118" t="s">
        <v>30</v>
      </c>
      <c r="K544" s="118" t="s">
        <v>937</v>
      </c>
      <c r="L544" s="118"/>
      <c r="M544" s="118" t="s">
        <v>937</v>
      </c>
    </row>
    <row r="545" spans="1:13" ht="12.75" customHeight="1" x14ac:dyDescent="0.15">
      <c r="A545" s="118" t="s">
        <v>524</v>
      </c>
      <c r="B545" s="164" t="s">
        <v>642</v>
      </c>
      <c r="C545" s="164" t="s">
        <v>643</v>
      </c>
      <c r="D545" s="118">
        <v>3</v>
      </c>
      <c r="E545" s="118" t="s">
        <v>935</v>
      </c>
      <c r="F545" s="152">
        <v>40854</v>
      </c>
      <c r="G545" s="152">
        <v>40856</v>
      </c>
      <c r="H545" s="118">
        <v>2</v>
      </c>
      <c r="I545" s="118" t="s">
        <v>936</v>
      </c>
      <c r="J545" s="118" t="s">
        <v>30</v>
      </c>
      <c r="K545" s="118" t="s">
        <v>937</v>
      </c>
      <c r="L545" s="118"/>
      <c r="M545" s="118" t="s">
        <v>937</v>
      </c>
    </row>
    <row r="546" spans="1:13" ht="12.75" customHeight="1" x14ac:dyDescent="0.15">
      <c r="A546" s="118" t="s">
        <v>524</v>
      </c>
      <c r="B546" s="164" t="s">
        <v>644</v>
      </c>
      <c r="C546" s="164" t="s">
        <v>645</v>
      </c>
      <c r="D546" s="118">
        <v>3</v>
      </c>
      <c r="E546" s="118" t="s">
        <v>935</v>
      </c>
      <c r="F546" s="152">
        <v>40556</v>
      </c>
      <c r="G546" s="152">
        <v>40566</v>
      </c>
      <c r="H546" s="118">
        <v>10</v>
      </c>
      <c r="I546" s="118" t="s">
        <v>936</v>
      </c>
      <c r="J546" s="118" t="s">
        <v>30</v>
      </c>
      <c r="K546" s="118" t="s">
        <v>937</v>
      </c>
      <c r="L546" s="118"/>
      <c r="M546" s="118" t="s">
        <v>937</v>
      </c>
    </row>
    <row r="547" spans="1:13" ht="12.75" customHeight="1" x14ac:dyDescent="0.15">
      <c r="A547" s="118" t="s">
        <v>524</v>
      </c>
      <c r="B547" s="164" t="s">
        <v>644</v>
      </c>
      <c r="C547" s="164" t="s">
        <v>645</v>
      </c>
      <c r="D547" s="118">
        <v>3</v>
      </c>
      <c r="E547" s="118" t="s">
        <v>935</v>
      </c>
      <c r="F547" s="152">
        <v>40598</v>
      </c>
      <c r="G547" s="152">
        <v>40602</v>
      </c>
      <c r="H547" s="118">
        <v>4</v>
      </c>
      <c r="I547" s="118" t="s">
        <v>936</v>
      </c>
      <c r="J547" s="118" t="s">
        <v>30</v>
      </c>
      <c r="K547" s="118" t="s">
        <v>937</v>
      </c>
      <c r="L547" s="118"/>
      <c r="M547" s="118" t="s">
        <v>937</v>
      </c>
    </row>
    <row r="548" spans="1:13" ht="12.75" customHeight="1" x14ac:dyDescent="0.15">
      <c r="A548" s="118" t="s">
        <v>524</v>
      </c>
      <c r="B548" s="164" t="s">
        <v>644</v>
      </c>
      <c r="C548" s="164" t="s">
        <v>645</v>
      </c>
      <c r="D548" s="118">
        <v>3</v>
      </c>
      <c r="E548" s="118" t="s">
        <v>935</v>
      </c>
      <c r="F548" s="152">
        <v>40666</v>
      </c>
      <c r="G548" s="152">
        <v>40668</v>
      </c>
      <c r="H548" s="118">
        <v>2</v>
      </c>
      <c r="I548" s="118" t="s">
        <v>936</v>
      </c>
      <c r="J548" s="118" t="s">
        <v>30</v>
      </c>
      <c r="K548" s="118" t="s">
        <v>937</v>
      </c>
      <c r="L548" s="118"/>
      <c r="M548" s="118" t="s">
        <v>937</v>
      </c>
    </row>
    <row r="549" spans="1:13" ht="12.75" customHeight="1" x14ac:dyDescent="0.15">
      <c r="A549" s="118" t="s">
        <v>524</v>
      </c>
      <c r="B549" s="164" t="s">
        <v>644</v>
      </c>
      <c r="C549" s="164" t="s">
        <v>645</v>
      </c>
      <c r="D549" s="118">
        <v>3</v>
      </c>
      <c r="E549" s="118" t="s">
        <v>935</v>
      </c>
      <c r="F549" s="152">
        <v>40671</v>
      </c>
      <c r="G549" s="152">
        <v>40679</v>
      </c>
      <c r="H549" s="118">
        <v>8</v>
      </c>
      <c r="I549" s="118" t="s">
        <v>936</v>
      </c>
      <c r="J549" s="118" t="s">
        <v>30</v>
      </c>
      <c r="K549" s="118" t="s">
        <v>937</v>
      </c>
      <c r="L549" s="118"/>
      <c r="M549" s="118" t="s">
        <v>937</v>
      </c>
    </row>
    <row r="550" spans="1:13" ht="12.75" customHeight="1" x14ac:dyDescent="0.15">
      <c r="A550" s="118" t="s">
        <v>524</v>
      </c>
      <c r="B550" s="164" t="s">
        <v>644</v>
      </c>
      <c r="C550" s="164" t="s">
        <v>645</v>
      </c>
      <c r="D550" s="118">
        <v>3</v>
      </c>
      <c r="E550" s="118" t="s">
        <v>935</v>
      </c>
      <c r="F550" s="152">
        <v>40854</v>
      </c>
      <c r="G550" s="152">
        <v>40856</v>
      </c>
      <c r="H550" s="118">
        <v>2</v>
      </c>
      <c r="I550" s="118" t="s">
        <v>936</v>
      </c>
      <c r="J550" s="118" t="s">
        <v>30</v>
      </c>
      <c r="K550" s="118" t="s">
        <v>937</v>
      </c>
      <c r="L550" s="118"/>
      <c r="M550" s="118" t="s">
        <v>937</v>
      </c>
    </row>
    <row r="551" spans="1:13" ht="12.75" customHeight="1" x14ac:dyDescent="0.15">
      <c r="A551" s="118" t="s">
        <v>524</v>
      </c>
      <c r="B551" s="163" t="s">
        <v>646</v>
      </c>
      <c r="C551" s="163" t="s">
        <v>647</v>
      </c>
      <c r="D551" s="118">
        <v>2</v>
      </c>
      <c r="E551" s="118" t="s">
        <v>935</v>
      </c>
      <c r="F551" s="152">
        <v>40556</v>
      </c>
      <c r="G551" s="152">
        <v>40566</v>
      </c>
      <c r="H551" s="118">
        <v>10</v>
      </c>
      <c r="I551" s="118" t="s">
        <v>936</v>
      </c>
      <c r="J551" s="118" t="s">
        <v>30</v>
      </c>
      <c r="K551" s="118" t="s">
        <v>937</v>
      </c>
      <c r="L551" s="118"/>
      <c r="M551" s="118" t="s">
        <v>937</v>
      </c>
    </row>
    <row r="552" spans="1:13" ht="12.75" customHeight="1" x14ac:dyDescent="0.15">
      <c r="A552" s="118" t="s">
        <v>524</v>
      </c>
      <c r="B552" s="163" t="s">
        <v>646</v>
      </c>
      <c r="C552" s="163" t="s">
        <v>647</v>
      </c>
      <c r="D552" s="118">
        <v>2</v>
      </c>
      <c r="E552" s="118" t="s">
        <v>935</v>
      </c>
      <c r="F552" s="152">
        <v>40671</v>
      </c>
      <c r="G552" s="152">
        <v>40679</v>
      </c>
      <c r="H552" s="118">
        <v>8</v>
      </c>
      <c r="I552" s="118" t="s">
        <v>936</v>
      </c>
      <c r="J552" s="118" t="s">
        <v>30</v>
      </c>
      <c r="K552" s="118" t="s">
        <v>937</v>
      </c>
      <c r="L552" s="118"/>
      <c r="M552" s="118" t="s">
        <v>937</v>
      </c>
    </row>
    <row r="553" spans="1:13" ht="12.75" customHeight="1" x14ac:dyDescent="0.15">
      <c r="A553" s="118" t="s">
        <v>524</v>
      </c>
      <c r="B553" s="164" t="s">
        <v>648</v>
      </c>
      <c r="C553" s="164" t="s">
        <v>649</v>
      </c>
      <c r="D553" s="118">
        <v>3</v>
      </c>
      <c r="E553" s="118" t="s">
        <v>935</v>
      </c>
      <c r="F553" s="152">
        <v>40556</v>
      </c>
      <c r="G553" s="152">
        <v>40566</v>
      </c>
      <c r="H553" s="118">
        <v>10</v>
      </c>
      <c r="I553" s="118" t="s">
        <v>936</v>
      </c>
      <c r="J553" s="118" t="s">
        <v>30</v>
      </c>
      <c r="K553" s="118" t="s">
        <v>937</v>
      </c>
      <c r="L553" s="118"/>
      <c r="M553" s="118" t="s">
        <v>937</v>
      </c>
    </row>
    <row r="554" spans="1:13" ht="12.75" customHeight="1" x14ac:dyDescent="0.15">
      <c r="A554" s="118" t="s">
        <v>524</v>
      </c>
      <c r="B554" s="164" t="s">
        <v>648</v>
      </c>
      <c r="C554" s="164" t="s">
        <v>649</v>
      </c>
      <c r="D554" s="118">
        <v>3</v>
      </c>
      <c r="E554" s="118" t="s">
        <v>935</v>
      </c>
      <c r="F554" s="152">
        <v>40666</v>
      </c>
      <c r="G554" s="152">
        <v>40668</v>
      </c>
      <c r="H554" s="118">
        <v>2</v>
      </c>
      <c r="I554" s="118" t="s">
        <v>936</v>
      </c>
      <c r="J554" s="118" t="s">
        <v>30</v>
      </c>
      <c r="K554" s="118" t="s">
        <v>937</v>
      </c>
      <c r="L554" s="118"/>
      <c r="M554" s="118" t="s">
        <v>937</v>
      </c>
    </row>
    <row r="555" spans="1:13" ht="12.75" customHeight="1" x14ac:dyDescent="0.15">
      <c r="A555" s="118" t="s">
        <v>524</v>
      </c>
      <c r="B555" s="164" t="s">
        <v>648</v>
      </c>
      <c r="C555" s="164" t="s">
        <v>649</v>
      </c>
      <c r="D555" s="118">
        <v>3</v>
      </c>
      <c r="E555" s="118" t="s">
        <v>935</v>
      </c>
      <c r="F555" s="152">
        <v>40671</v>
      </c>
      <c r="G555" s="152">
        <v>40679</v>
      </c>
      <c r="H555" s="118">
        <v>8</v>
      </c>
      <c r="I555" s="118" t="s">
        <v>936</v>
      </c>
      <c r="J555" s="118" t="s">
        <v>30</v>
      </c>
      <c r="K555" s="118" t="s">
        <v>937</v>
      </c>
      <c r="L555" s="118"/>
      <c r="M555" s="118" t="s">
        <v>937</v>
      </c>
    </row>
    <row r="556" spans="1:13" ht="12.75" customHeight="1" x14ac:dyDescent="0.15">
      <c r="A556" s="118" t="s">
        <v>524</v>
      </c>
      <c r="B556" s="164" t="s">
        <v>648</v>
      </c>
      <c r="C556" s="164" t="s">
        <v>649</v>
      </c>
      <c r="D556" s="118">
        <v>3</v>
      </c>
      <c r="E556" s="118" t="s">
        <v>935</v>
      </c>
      <c r="F556" s="152">
        <v>40852</v>
      </c>
      <c r="G556" s="152">
        <v>40856</v>
      </c>
      <c r="H556" s="118">
        <v>4</v>
      </c>
      <c r="I556" s="118" t="s">
        <v>936</v>
      </c>
      <c r="J556" s="118" t="s">
        <v>30</v>
      </c>
      <c r="K556" s="118" t="s">
        <v>937</v>
      </c>
      <c r="L556" s="118"/>
      <c r="M556" s="118" t="s">
        <v>937</v>
      </c>
    </row>
    <row r="557" spans="1:13" ht="12.75" customHeight="1" x14ac:dyDescent="0.15">
      <c r="A557" s="161" t="s">
        <v>524</v>
      </c>
      <c r="B557" s="168" t="s">
        <v>648</v>
      </c>
      <c r="C557" s="168" t="s">
        <v>649</v>
      </c>
      <c r="D557" s="118">
        <v>3</v>
      </c>
      <c r="E557" s="161" t="s">
        <v>935</v>
      </c>
      <c r="F557" s="166">
        <v>40854</v>
      </c>
      <c r="G557" s="166">
        <v>40856</v>
      </c>
      <c r="H557" s="161">
        <v>2</v>
      </c>
      <c r="I557" s="161" t="s">
        <v>936</v>
      </c>
      <c r="J557" s="161" t="s">
        <v>30</v>
      </c>
      <c r="K557" s="161" t="s">
        <v>937</v>
      </c>
      <c r="L557" s="118"/>
      <c r="M557" s="118" t="s">
        <v>937</v>
      </c>
    </row>
    <row r="558" spans="1:13" ht="12.75" customHeight="1" x14ac:dyDescent="0.15">
      <c r="A558" s="118" t="s">
        <v>524</v>
      </c>
      <c r="B558" s="164" t="s">
        <v>634</v>
      </c>
      <c r="C558" s="164" t="s">
        <v>635</v>
      </c>
      <c r="D558" s="118">
        <v>3</v>
      </c>
      <c r="E558" s="118" t="s">
        <v>935</v>
      </c>
      <c r="F558" s="152">
        <v>40556</v>
      </c>
      <c r="G558" s="152">
        <v>40566</v>
      </c>
      <c r="H558" s="118">
        <v>10</v>
      </c>
      <c r="I558" s="118" t="s">
        <v>936</v>
      </c>
      <c r="J558" s="118" t="s">
        <v>30</v>
      </c>
      <c r="K558" s="118" t="s">
        <v>937</v>
      </c>
      <c r="L558" s="118"/>
      <c r="M558" s="118" t="s">
        <v>937</v>
      </c>
    </row>
    <row r="559" spans="1:13" ht="12.75" customHeight="1" x14ac:dyDescent="0.15">
      <c r="A559" s="118" t="s">
        <v>524</v>
      </c>
      <c r="B559" s="164" t="s">
        <v>634</v>
      </c>
      <c r="C559" s="164" t="s">
        <v>635</v>
      </c>
      <c r="D559" s="118">
        <v>3</v>
      </c>
      <c r="E559" s="118" t="s">
        <v>935</v>
      </c>
      <c r="F559" s="152">
        <v>40671</v>
      </c>
      <c r="G559" s="152">
        <v>40679</v>
      </c>
      <c r="H559" s="118">
        <v>8</v>
      </c>
      <c r="I559" s="118" t="s">
        <v>936</v>
      </c>
      <c r="J559" s="118" t="s">
        <v>30</v>
      </c>
      <c r="K559" s="118" t="s">
        <v>937</v>
      </c>
      <c r="L559" s="118"/>
      <c r="M559" s="118" t="s">
        <v>937</v>
      </c>
    </row>
    <row r="560" spans="1:13" ht="12.75" customHeight="1" x14ac:dyDescent="0.15">
      <c r="A560" s="118" t="s">
        <v>524</v>
      </c>
      <c r="B560" s="163" t="s">
        <v>636</v>
      </c>
      <c r="C560" s="163" t="s">
        <v>637</v>
      </c>
      <c r="D560" s="118">
        <v>2</v>
      </c>
      <c r="E560" s="118" t="s">
        <v>935</v>
      </c>
      <c r="F560" s="152">
        <v>40556</v>
      </c>
      <c r="G560" s="152">
        <v>40566</v>
      </c>
      <c r="H560" s="118">
        <v>10</v>
      </c>
      <c r="I560" s="118" t="s">
        <v>936</v>
      </c>
      <c r="J560" s="118" t="s">
        <v>30</v>
      </c>
      <c r="K560" s="118" t="s">
        <v>937</v>
      </c>
      <c r="L560" s="118"/>
      <c r="M560" s="118" t="s">
        <v>937</v>
      </c>
    </row>
    <row r="561" spans="1:13" ht="12.75" customHeight="1" x14ac:dyDescent="0.15">
      <c r="A561" s="118" t="s">
        <v>524</v>
      </c>
      <c r="B561" s="163" t="s">
        <v>636</v>
      </c>
      <c r="C561" s="163" t="s">
        <v>637</v>
      </c>
      <c r="D561" s="118">
        <v>2</v>
      </c>
      <c r="E561" s="118" t="s">
        <v>935</v>
      </c>
      <c r="F561" s="152">
        <v>40598</v>
      </c>
      <c r="G561" s="152">
        <v>40602</v>
      </c>
      <c r="H561" s="118">
        <v>4</v>
      </c>
      <c r="I561" s="118" t="s">
        <v>936</v>
      </c>
      <c r="J561" s="118" t="s">
        <v>30</v>
      </c>
      <c r="K561" s="118" t="s">
        <v>937</v>
      </c>
      <c r="L561" s="118"/>
      <c r="M561" s="118" t="s">
        <v>937</v>
      </c>
    </row>
    <row r="562" spans="1:13" ht="12.75" customHeight="1" x14ac:dyDescent="0.15">
      <c r="A562" s="118" t="s">
        <v>524</v>
      </c>
      <c r="B562" s="163" t="s">
        <v>636</v>
      </c>
      <c r="C562" s="163" t="s">
        <v>637</v>
      </c>
      <c r="D562" s="118">
        <v>2</v>
      </c>
      <c r="E562" s="118" t="s">
        <v>935</v>
      </c>
      <c r="F562" s="152">
        <v>40666</v>
      </c>
      <c r="G562" s="152">
        <v>40668</v>
      </c>
      <c r="H562" s="118">
        <v>2</v>
      </c>
      <c r="I562" s="118" t="s">
        <v>936</v>
      </c>
      <c r="J562" s="118" t="s">
        <v>30</v>
      </c>
      <c r="K562" s="118" t="s">
        <v>937</v>
      </c>
      <c r="L562" s="118"/>
      <c r="M562" s="118" t="s">
        <v>937</v>
      </c>
    </row>
    <row r="563" spans="1:13" ht="12.75" customHeight="1" x14ac:dyDescent="0.15">
      <c r="A563" s="118" t="s">
        <v>524</v>
      </c>
      <c r="B563" s="163" t="s">
        <v>636</v>
      </c>
      <c r="C563" s="163" t="s">
        <v>637</v>
      </c>
      <c r="D563" s="118">
        <v>2</v>
      </c>
      <c r="E563" s="118" t="s">
        <v>935</v>
      </c>
      <c r="F563" s="152">
        <v>40671</v>
      </c>
      <c r="G563" s="152">
        <v>40679</v>
      </c>
      <c r="H563" s="118">
        <v>8</v>
      </c>
      <c r="I563" s="118" t="s">
        <v>936</v>
      </c>
      <c r="J563" s="118" t="s">
        <v>30</v>
      </c>
      <c r="K563" s="118" t="s">
        <v>937</v>
      </c>
      <c r="L563" s="118"/>
      <c r="M563" s="118" t="s">
        <v>937</v>
      </c>
    </row>
    <row r="564" spans="1:13" ht="12.75" customHeight="1" x14ac:dyDescent="0.15">
      <c r="A564" s="118" t="s">
        <v>524</v>
      </c>
      <c r="B564" s="163" t="s">
        <v>636</v>
      </c>
      <c r="C564" s="163" t="s">
        <v>637</v>
      </c>
      <c r="D564" s="118">
        <v>2</v>
      </c>
      <c r="E564" s="118" t="s">
        <v>935</v>
      </c>
      <c r="F564" s="152">
        <v>40852</v>
      </c>
      <c r="G564" s="152">
        <v>40856</v>
      </c>
      <c r="H564" s="118">
        <v>4</v>
      </c>
      <c r="I564" s="118" t="s">
        <v>936</v>
      </c>
      <c r="J564" s="118" t="s">
        <v>30</v>
      </c>
      <c r="K564" s="118" t="s">
        <v>937</v>
      </c>
      <c r="L564" s="118"/>
      <c r="M564" s="118" t="s">
        <v>937</v>
      </c>
    </row>
    <row r="565" spans="1:13" ht="12.75" customHeight="1" x14ac:dyDescent="0.15">
      <c r="A565" s="118" t="s">
        <v>524</v>
      </c>
      <c r="B565" s="163" t="s">
        <v>636</v>
      </c>
      <c r="C565" s="163" t="s">
        <v>637</v>
      </c>
      <c r="D565" s="118">
        <v>2</v>
      </c>
      <c r="E565" s="118" t="s">
        <v>935</v>
      </c>
      <c r="F565" s="173">
        <v>40854</v>
      </c>
      <c r="G565" s="173">
        <v>40856</v>
      </c>
      <c r="H565" s="118">
        <v>2</v>
      </c>
      <c r="I565" s="118" t="s">
        <v>936</v>
      </c>
      <c r="J565" s="118" t="s">
        <v>30</v>
      </c>
      <c r="K565" s="118" t="s">
        <v>937</v>
      </c>
      <c r="L565" s="118"/>
      <c r="M565" s="118" t="s">
        <v>937</v>
      </c>
    </row>
    <row r="566" spans="1:13" ht="12.75" customHeight="1" x14ac:dyDescent="0.15">
      <c r="A566" s="118" t="s">
        <v>524</v>
      </c>
      <c r="B566" s="163" t="s">
        <v>650</v>
      </c>
      <c r="C566" s="163" t="s">
        <v>651</v>
      </c>
      <c r="D566" s="118">
        <v>2</v>
      </c>
      <c r="E566" s="118" t="s">
        <v>935</v>
      </c>
      <c r="F566" s="152">
        <v>40556</v>
      </c>
      <c r="G566" s="152">
        <v>40566</v>
      </c>
      <c r="H566" s="118">
        <v>10</v>
      </c>
      <c r="I566" s="118" t="s">
        <v>936</v>
      </c>
      <c r="J566" s="118" t="s">
        <v>30</v>
      </c>
      <c r="K566" s="118" t="s">
        <v>937</v>
      </c>
      <c r="L566" s="118"/>
      <c r="M566" s="118" t="s">
        <v>937</v>
      </c>
    </row>
    <row r="567" spans="1:13" ht="12.75" customHeight="1" x14ac:dyDescent="0.15">
      <c r="A567" s="118" t="s">
        <v>524</v>
      </c>
      <c r="B567" s="163" t="s">
        <v>650</v>
      </c>
      <c r="C567" s="163" t="s">
        <v>651</v>
      </c>
      <c r="D567" s="118">
        <v>2</v>
      </c>
      <c r="E567" s="118" t="s">
        <v>935</v>
      </c>
      <c r="F567" s="152">
        <v>40598</v>
      </c>
      <c r="G567" s="152">
        <v>40602</v>
      </c>
      <c r="H567" s="118">
        <v>4</v>
      </c>
      <c r="I567" s="118" t="s">
        <v>936</v>
      </c>
      <c r="J567" s="118" t="s">
        <v>30</v>
      </c>
      <c r="K567" s="118" t="s">
        <v>937</v>
      </c>
      <c r="L567" s="118"/>
      <c r="M567" s="118" t="s">
        <v>937</v>
      </c>
    </row>
    <row r="568" spans="1:13" ht="12.75" customHeight="1" x14ac:dyDescent="0.15">
      <c r="A568" s="118" t="s">
        <v>524</v>
      </c>
      <c r="B568" s="163" t="s">
        <v>650</v>
      </c>
      <c r="C568" s="163" t="s">
        <v>651</v>
      </c>
      <c r="D568" s="118">
        <v>2</v>
      </c>
      <c r="E568" s="118" t="s">
        <v>935</v>
      </c>
      <c r="F568" s="152">
        <v>40666</v>
      </c>
      <c r="G568" s="152">
        <v>40668</v>
      </c>
      <c r="H568" s="118">
        <v>2</v>
      </c>
      <c r="I568" s="118" t="s">
        <v>936</v>
      </c>
      <c r="J568" s="118" t="s">
        <v>30</v>
      </c>
      <c r="K568" s="118" t="s">
        <v>937</v>
      </c>
      <c r="L568" s="118"/>
      <c r="M568" s="118" t="s">
        <v>937</v>
      </c>
    </row>
    <row r="569" spans="1:13" ht="12.75" customHeight="1" x14ac:dyDescent="0.15">
      <c r="A569" s="118" t="s">
        <v>524</v>
      </c>
      <c r="B569" s="163" t="s">
        <v>650</v>
      </c>
      <c r="C569" s="163" t="s">
        <v>651</v>
      </c>
      <c r="D569" s="118">
        <v>2</v>
      </c>
      <c r="E569" s="118" t="s">
        <v>935</v>
      </c>
      <c r="F569" s="152">
        <v>40671</v>
      </c>
      <c r="G569" s="152">
        <v>40679</v>
      </c>
      <c r="H569" s="118">
        <v>8</v>
      </c>
      <c r="I569" s="118" t="s">
        <v>936</v>
      </c>
      <c r="J569" s="118" t="s">
        <v>30</v>
      </c>
      <c r="K569" s="118" t="s">
        <v>937</v>
      </c>
      <c r="L569" s="118"/>
      <c r="M569" s="118" t="s">
        <v>937</v>
      </c>
    </row>
    <row r="570" spans="1:13" ht="12.75" customHeight="1" x14ac:dyDescent="0.15">
      <c r="A570" s="128" t="s">
        <v>524</v>
      </c>
      <c r="B570" s="171" t="s">
        <v>650</v>
      </c>
      <c r="C570" s="171" t="s">
        <v>651</v>
      </c>
      <c r="D570" s="161">
        <v>2</v>
      </c>
      <c r="E570" s="128" t="s">
        <v>935</v>
      </c>
      <c r="F570" s="153">
        <v>40854</v>
      </c>
      <c r="G570" s="153">
        <v>40856</v>
      </c>
      <c r="H570" s="128">
        <v>2</v>
      </c>
      <c r="I570" s="128" t="s">
        <v>936</v>
      </c>
      <c r="J570" s="128" t="s">
        <v>30</v>
      </c>
      <c r="K570" s="128" t="s">
        <v>937</v>
      </c>
      <c r="L570" s="118"/>
      <c r="M570" s="118" t="s">
        <v>937</v>
      </c>
    </row>
    <row r="571" spans="1:13" ht="12.75" customHeight="1" x14ac:dyDescent="0.15">
      <c r="A571" s="47"/>
      <c r="B571" s="9">
        <f>SUM(IF(FREQUENCY(MATCH(B325:B570,B325:B570,0),MATCH(B325:B570,B325:B570,0))&gt;0,1))</f>
        <v>64</v>
      </c>
      <c r="C571" s="53"/>
      <c r="D571" s="53"/>
      <c r="E571" s="17">
        <f>COUNTA(E325:E570)</f>
        <v>246</v>
      </c>
      <c r="F571" s="17"/>
      <c r="G571" s="17"/>
      <c r="H571" s="17">
        <f>SUM(H325:H570)</f>
        <v>1482</v>
      </c>
      <c r="I571" s="47"/>
      <c r="J571" s="47"/>
      <c r="K571" s="47"/>
    </row>
    <row r="572" spans="1:13" ht="12.75" customHeight="1" x14ac:dyDescent="0.15">
      <c r="A572" s="47"/>
      <c r="B572" s="9"/>
      <c r="C572" s="9"/>
      <c r="D572" s="9"/>
      <c r="E572" s="17"/>
      <c r="F572" s="17"/>
      <c r="G572" s="17"/>
      <c r="H572" s="17"/>
      <c r="I572" s="47"/>
      <c r="J572" s="47"/>
      <c r="K572" s="47"/>
    </row>
    <row r="573" spans="1:13" ht="12.75" customHeight="1" x14ac:dyDescent="0.15">
      <c r="A573" s="47"/>
      <c r="B573" s="47"/>
      <c r="C573" s="47"/>
      <c r="D573" s="47"/>
      <c r="E573" s="47"/>
      <c r="F573" s="47"/>
      <c r="G573" s="47"/>
      <c r="H573" s="47"/>
      <c r="I573" s="47"/>
      <c r="J573" s="47"/>
      <c r="K573" s="47"/>
    </row>
    <row r="574" spans="1:13" ht="12.75" customHeight="1" x14ac:dyDescent="0.15">
      <c r="A574" s="118" t="s">
        <v>652</v>
      </c>
      <c r="B574" s="164" t="s">
        <v>653</v>
      </c>
      <c r="C574" s="164" t="s">
        <v>654</v>
      </c>
      <c r="D574" s="118">
        <v>3</v>
      </c>
      <c r="E574" s="118" t="s">
        <v>935</v>
      </c>
      <c r="F574" s="152">
        <v>40556</v>
      </c>
      <c r="G574" s="152">
        <v>40563</v>
      </c>
      <c r="H574" s="118">
        <v>7</v>
      </c>
      <c r="I574" s="118" t="s">
        <v>936</v>
      </c>
      <c r="J574" s="118" t="s">
        <v>30</v>
      </c>
      <c r="K574" s="118" t="s">
        <v>937</v>
      </c>
      <c r="L574" s="118"/>
      <c r="M574" s="118" t="s">
        <v>937</v>
      </c>
    </row>
    <row r="575" spans="1:13" ht="12.75" customHeight="1" x14ac:dyDescent="0.15">
      <c r="A575" s="118" t="s">
        <v>652</v>
      </c>
      <c r="B575" s="164" t="s">
        <v>653</v>
      </c>
      <c r="C575" s="164" t="s">
        <v>654</v>
      </c>
      <c r="D575" s="118">
        <v>3</v>
      </c>
      <c r="E575" s="118" t="s">
        <v>935</v>
      </c>
      <c r="F575" s="152">
        <v>40887</v>
      </c>
      <c r="G575" s="152">
        <v>40896</v>
      </c>
      <c r="H575" s="118">
        <v>9</v>
      </c>
      <c r="I575" s="118" t="s">
        <v>936</v>
      </c>
      <c r="J575" s="118" t="s">
        <v>30</v>
      </c>
      <c r="K575" s="118" t="s">
        <v>937</v>
      </c>
      <c r="L575" s="118"/>
      <c r="M575" s="118" t="s">
        <v>937</v>
      </c>
    </row>
    <row r="576" spans="1:13" ht="12.75" customHeight="1" x14ac:dyDescent="0.15">
      <c r="A576" s="118" t="s">
        <v>652</v>
      </c>
      <c r="B576" s="164" t="s">
        <v>655</v>
      </c>
      <c r="C576" s="164" t="s">
        <v>656</v>
      </c>
      <c r="D576" s="118">
        <v>3</v>
      </c>
      <c r="E576" s="118" t="s">
        <v>935</v>
      </c>
      <c r="F576" s="152">
        <v>40556</v>
      </c>
      <c r="G576" s="152">
        <v>40563</v>
      </c>
      <c r="H576" s="118">
        <v>7</v>
      </c>
      <c r="I576" s="118" t="s">
        <v>936</v>
      </c>
      <c r="J576" s="118" t="s">
        <v>30</v>
      </c>
      <c r="K576" s="118" t="s">
        <v>937</v>
      </c>
      <c r="L576" s="118"/>
      <c r="M576" s="118" t="s">
        <v>937</v>
      </c>
    </row>
    <row r="577" spans="1:13" ht="12.75" customHeight="1" x14ac:dyDescent="0.15">
      <c r="A577" s="118" t="s">
        <v>652</v>
      </c>
      <c r="B577" s="164" t="s">
        <v>655</v>
      </c>
      <c r="C577" s="164" t="s">
        <v>656</v>
      </c>
      <c r="D577" s="118">
        <v>3</v>
      </c>
      <c r="E577" s="118" t="s">
        <v>935</v>
      </c>
      <c r="F577" s="152">
        <v>40887</v>
      </c>
      <c r="G577" s="152">
        <v>40896</v>
      </c>
      <c r="H577" s="118">
        <v>9</v>
      </c>
      <c r="I577" s="118" t="s">
        <v>936</v>
      </c>
      <c r="J577" s="118" t="s">
        <v>30</v>
      </c>
      <c r="K577" s="118" t="s">
        <v>937</v>
      </c>
      <c r="L577" s="118"/>
      <c r="M577" s="118" t="s">
        <v>937</v>
      </c>
    </row>
    <row r="578" spans="1:13" ht="12.75" customHeight="1" x14ac:dyDescent="0.15">
      <c r="A578" s="118" t="s">
        <v>652</v>
      </c>
      <c r="B578" s="164" t="s">
        <v>659</v>
      </c>
      <c r="C578" s="164" t="s">
        <v>660</v>
      </c>
      <c r="D578" s="118">
        <v>3</v>
      </c>
      <c r="E578" s="118" t="s">
        <v>935</v>
      </c>
      <c r="F578" s="152">
        <v>40556</v>
      </c>
      <c r="G578" s="152">
        <v>40563</v>
      </c>
      <c r="H578" s="118">
        <v>7</v>
      </c>
      <c r="I578" s="118" t="s">
        <v>936</v>
      </c>
      <c r="J578" s="118" t="s">
        <v>30</v>
      </c>
      <c r="K578" s="118" t="s">
        <v>937</v>
      </c>
      <c r="L578" s="118"/>
      <c r="M578" s="118" t="s">
        <v>937</v>
      </c>
    </row>
    <row r="579" spans="1:13" ht="12.75" customHeight="1" x14ac:dyDescent="0.15">
      <c r="A579" s="118" t="s">
        <v>652</v>
      </c>
      <c r="B579" s="164" t="s">
        <v>659</v>
      </c>
      <c r="C579" s="164" t="s">
        <v>660</v>
      </c>
      <c r="D579" s="118">
        <v>3</v>
      </c>
      <c r="E579" s="118" t="s">
        <v>935</v>
      </c>
      <c r="F579" s="152">
        <v>40887</v>
      </c>
      <c r="G579" s="152">
        <v>40896</v>
      </c>
      <c r="H579" s="118">
        <v>9</v>
      </c>
      <c r="I579" s="118" t="s">
        <v>936</v>
      </c>
      <c r="J579" s="118" t="s">
        <v>30</v>
      </c>
      <c r="K579" s="118" t="s">
        <v>937</v>
      </c>
      <c r="L579" s="118"/>
      <c r="M579" s="118" t="s">
        <v>937</v>
      </c>
    </row>
    <row r="580" spans="1:13" ht="12.75" customHeight="1" x14ac:dyDescent="0.15">
      <c r="A580" s="118" t="s">
        <v>652</v>
      </c>
      <c r="B580" s="164" t="s">
        <v>663</v>
      </c>
      <c r="C580" s="164" t="s">
        <v>664</v>
      </c>
      <c r="D580" s="118">
        <v>3</v>
      </c>
      <c r="E580" s="118" t="s">
        <v>935</v>
      </c>
      <c r="F580" s="152">
        <v>40556</v>
      </c>
      <c r="G580" s="152">
        <v>40563</v>
      </c>
      <c r="H580" s="118">
        <v>7</v>
      </c>
      <c r="I580" s="118" t="s">
        <v>936</v>
      </c>
      <c r="J580" s="118" t="s">
        <v>30</v>
      </c>
      <c r="K580" s="118" t="s">
        <v>937</v>
      </c>
      <c r="L580" s="118"/>
      <c r="M580" s="118" t="s">
        <v>937</v>
      </c>
    </row>
    <row r="581" spans="1:13" ht="12.75" customHeight="1" x14ac:dyDescent="0.15">
      <c r="A581" s="118" t="s">
        <v>652</v>
      </c>
      <c r="B581" s="164" t="s">
        <v>663</v>
      </c>
      <c r="C581" s="164" t="s">
        <v>664</v>
      </c>
      <c r="D581" s="118">
        <v>3</v>
      </c>
      <c r="E581" s="118" t="s">
        <v>935</v>
      </c>
      <c r="F581" s="152">
        <v>40898</v>
      </c>
      <c r="G581" s="152">
        <v>40904</v>
      </c>
      <c r="H581" s="118">
        <v>6</v>
      </c>
      <c r="I581" s="118" t="s">
        <v>936</v>
      </c>
      <c r="J581" s="118" t="s">
        <v>30</v>
      </c>
      <c r="K581" s="118" t="s">
        <v>937</v>
      </c>
      <c r="L581" s="118"/>
      <c r="M581" s="118" t="s">
        <v>937</v>
      </c>
    </row>
    <row r="582" spans="1:13" ht="12.75" customHeight="1" x14ac:dyDescent="0.15">
      <c r="A582" s="118" t="s">
        <v>652</v>
      </c>
      <c r="B582" s="163" t="s">
        <v>665</v>
      </c>
      <c r="C582" s="163" t="s">
        <v>666</v>
      </c>
      <c r="D582" s="118">
        <v>2</v>
      </c>
      <c r="E582" s="118" t="s">
        <v>935</v>
      </c>
      <c r="F582" s="152">
        <v>40556</v>
      </c>
      <c r="G582" s="152">
        <v>40563</v>
      </c>
      <c r="H582" s="118">
        <v>7</v>
      </c>
      <c r="I582" s="118" t="s">
        <v>936</v>
      </c>
      <c r="J582" s="118" t="s">
        <v>30</v>
      </c>
      <c r="K582" s="118" t="s">
        <v>937</v>
      </c>
      <c r="L582" s="118"/>
      <c r="M582" s="118" t="s">
        <v>937</v>
      </c>
    </row>
    <row r="583" spans="1:13" ht="12.75" customHeight="1" x14ac:dyDescent="0.15">
      <c r="A583" s="118" t="s">
        <v>652</v>
      </c>
      <c r="B583" s="163" t="s">
        <v>665</v>
      </c>
      <c r="C583" s="163" t="s">
        <v>666</v>
      </c>
      <c r="D583" s="118">
        <v>2</v>
      </c>
      <c r="E583" s="118" t="s">
        <v>935</v>
      </c>
      <c r="F583" s="152">
        <v>40887</v>
      </c>
      <c r="G583" s="152">
        <v>40896</v>
      </c>
      <c r="H583" s="118">
        <v>9</v>
      </c>
      <c r="I583" s="118" t="s">
        <v>936</v>
      </c>
      <c r="J583" s="118" t="s">
        <v>30</v>
      </c>
      <c r="K583" s="118" t="s">
        <v>937</v>
      </c>
      <c r="L583" s="118"/>
      <c r="M583" s="118" t="s">
        <v>937</v>
      </c>
    </row>
    <row r="584" spans="1:13" ht="12.75" customHeight="1" x14ac:dyDescent="0.15">
      <c r="A584" s="118" t="s">
        <v>652</v>
      </c>
      <c r="B584" s="163" t="s">
        <v>669</v>
      </c>
      <c r="C584" s="163" t="s">
        <v>670</v>
      </c>
      <c r="D584" s="118">
        <v>2</v>
      </c>
      <c r="E584" s="118" t="s">
        <v>935</v>
      </c>
      <c r="F584" s="152">
        <v>40556</v>
      </c>
      <c r="G584" s="152">
        <v>40563</v>
      </c>
      <c r="H584" s="118">
        <v>7</v>
      </c>
      <c r="I584" s="118" t="s">
        <v>936</v>
      </c>
      <c r="J584" s="118" t="s">
        <v>30</v>
      </c>
      <c r="K584" s="118" t="s">
        <v>937</v>
      </c>
      <c r="L584" s="118"/>
      <c r="M584" s="118" t="s">
        <v>937</v>
      </c>
    </row>
    <row r="585" spans="1:13" ht="12.75" customHeight="1" x14ac:dyDescent="0.15">
      <c r="A585" s="118" t="s">
        <v>652</v>
      </c>
      <c r="B585" s="163" t="s">
        <v>669</v>
      </c>
      <c r="C585" s="163" t="s">
        <v>670</v>
      </c>
      <c r="D585" s="118">
        <v>2</v>
      </c>
      <c r="E585" s="118" t="s">
        <v>935</v>
      </c>
      <c r="F585" s="152">
        <v>40898</v>
      </c>
      <c r="G585" s="152">
        <v>40904</v>
      </c>
      <c r="H585" s="118">
        <v>6</v>
      </c>
      <c r="I585" s="118" t="s">
        <v>936</v>
      </c>
      <c r="J585" s="118" t="s">
        <v>30</v>
      </c>
      <c r="K585" s="118" t="s">
        <v>937</v>
      </c>
      <c r="L585" s="118"/>
      <c r="M585" s="118" t="s">
        <v>937</v>
      </c>
    </row>
    <row r="586" spans="1:13" ht="12.75" customHeight="1" x14ac:dyDescent="0.15">
      <c r="A586" s="118" t="s">
        <v>652</v>
      </c>
      <c r="B586" s="164" t="s">
        <v>677</v>
      </c>
      <c r="C586" s="164" t="s">
        <v>678</v>
      </c>
      <c r="D586" s="118">
        <v>3</v>
      </c>
      <c r="E586" s="118" t="s">
        <v>935</v>
      </c>
      <c r="F586" s="152">
        <v>40556</v>
      </c>
      <c r="G586" s="152">
        <v>40563</v>
      </c>
      <c r="H586" s="118">
        <v>7</v>
      </c>
      <c r="I586" s="118" t="s">
        <v>936</v>
      </c>
      <c r="J586" s="118" t="s">
        <v>30</v>
      </c>
      <c r="K586" s="118" t="s">
        <v>937</v>
      </c>
      <c r="L586" s="118"/>
      <c r="M586" s="118" t="s">
        <v>937</v>
      </c>
    </row>
    <row r="587" spans="1:13" ht="12.75" customHeight="1" x14ac:dyDescent="0.15">
      <c r="A587" s="118" t="s">
        <v>652</v>
      </c>
      <c r="B587" s="164" t="s">
        <v>677</v>
      </c>
      <c r="C587" s="164" t="s">
        <v>678</v>
      </c>
      <c r="D587" s="118">
        <v>3</v>
      </c>
      <c r="E587" s="118" t="s">
        <v>935</v>
      </c>
      <c r="F587" s="152">
        <v>40898</v>
      </c>
      <c r="G587" s="152">
        <v>40904</v>
      </c>
      <c r="H587" s="118">
        <v>6</v>
      </c>
      <c r="I587" s="118" t="s">
        <v>936</v>
      </c>
      <c r="J587" s="118" t="s">
        <v>30</v>
      </c>
      <c r="K587" s="118" t="s">
        <v>937</v>
      </c>
      <c r="L587" s="118"/>
      <c r="M587" s="118" t="s">
        <v>937</v>
      </c>
    </row>
    <row r="588" spans="1:13" ht="12.75" customHeight="1" x14ac:dyDescent="0.15">
      <c r="A588" s="118" t="s">
        <v>652</v>
      </c>
      <c r="B588" s="164" t="s">
        <v>679</v>
      </c>
      <c r="C588" s="164" t="s">
        <v>680</v>
      </c>
      <c r="D588" s="118">
        <v>3</v>
      </c>
      <c r="E588" s="118" t="s">
        <v>935</v>
      </c>
      <c r="F588" s="152">
        <v>40556</v>
      </c>
      <c r="G588" s="152">
        <v>40563</v>
      </c>
      <c r="H588" s="118">
        <v>7</v>
      </c>
      <c r="I588" s="118" t="s">
        <v>936</v>
      </c>
      <c r="J588" s="118" t="s">
        <v>30</v>
      </c>
      <c r="K588" s="118" t="s">
        <v>937</v>
      </c>
      <c r="L588" s="118"/>
      <c r="M588" s="118" t="s">
        <v>937</v>
      </c>
    </row>
    <row r="589" spans="1:13" ht="12.75" customHeight="1" x14ac:dyDescent="0.15">
      <c r="A589" s="118" t="s">
        <v>652</v>
      </c>
      <c r="B589" s="164" t="s">
        <v>679</v>
      </c>
      <c r="C589" s="164" t="s">
        <v>680</v>
      </c>
      <c r="D589" s="118">
        <v>3</v>
      </c>
      <c r="E589" s="118" t="s">
        <v>935</v>
      </c>
      <c r="F589" s="152">
        <v>40887</v>
      </c>
      <c r="G589" s="152">
        <v>40896</v>
      </c>
      <c r="H589" s="118">
        <v>9</v>
      </c>
      <c r="I589" s="118" t="s">
        <v>936</v>
      </c>
      <c r="J589" s="118" t="s">
        <v>30</v>
      </c>
      <c r="K589" s="118" t="s">
        <v>937</v>
      </c>
      <c r="L589" s="118"/>
      <c r="M589" s="118" t="s">
        <v>937</v>
      </c>
    </row>
    <row r="590" spans="1:13" ht="12.75" customHeight="1" x14ac:dyDescent="0.15">
      <c r="A590" s="118" t="s">
        <v>652</v>
      </c>
      <c r="B590" s="163" t="s">
        <v>681</v>
      </c>
      <c r="C590" s="163" t="s">
        <v>682</v>
      </c>
      <c r="D590" s="118">
        <v>1</v>
      </c>
      <c r="E590" s="118" t="s">
        <v>935</v>
      </c>
      <c r="F590" s="152">
        <v>40556</v>
      </c>
      <c r="G590" s="152">
        <v>40563</v>
      </c>
      <c r="H590" s="118">
        <v>7</v>
      </c>
      <c r="I590" s="118" t="s">
        <v>936</v>
      </c>
      <c r="J590" s="118" t="s">
        <v>30</v>
      </c>
      <c r="K590" s="118" t="s">
        <v>937</v>
      </c>
      <c r="L590" s="118"/>
      <c r="M590" s="118" t="s">
        <v>937</v>
      </c>
    </row>
    <row r="591" spans="1:13" ht="12.75" customHeight="1" x14ac:dyDescent="0.15">
      <c r="A591" s="118" t="s">
        <v>652</v>
      </c>
      <c r="B591" s="163" t="s">
        <v>681</v>
      </c>
      <c r="C591" s="163" t="s">
        <v>682</v>
      </c>
      <c r="D591" s="118">
        <v>1</v>
      </c>
      <c r="E591" s="118" t="s">
        <v>935</v>
      </c>
      <c r="F591" s="152">
        <v>40887</v>
      </c>
      <c r="G591" s="152">
        <v>40896</v>
      </c>
      <c r="H591" s="118">
        <v>9</v>
      </c>
      <c r="I591" s="118" t="s">
        <v>936</v>
      </c>
      <c r="J591" s="118" t="s">
        <v>30</v>
      </c>
      <c r="K591" s="118" t="s">
        <v>937</v>
      </c>
      <c r="L591" s="118"/>
      <c r="M591" s="118" t="s">
        <v>937</v>
      </c>
    </row>
    <row r="592" spans="1:13" ht="12.75" customHeight="1" x14ac:dyDescent="0.15">
      <c r="A592" s="118" t="s">
        <v>652</v>
      </c>
      <c r="B592" s="163" t="s">
        <v>683</v>
      </c>
      <c r="C592" s="163" t="s">
        <v>684</v>
      </c>
      <c r="D592" s="118">
        <v>2</v>
      </c>
      <c r="E592" s="118" t="s">
        <v>935</v>
      </c>
      <c r="F592" s="152">
        <v>40556</v>
      </c>
      <c r="G592" s="152">
        <v>40563</v>
      </c>
      <c r="H592" s="118">
        <v>7</v>
      </c>
      <c r="I592" s="118" t="s">
        <v>936</v>
      </c>
      <c r="J592" s="118" t="s">
        <v>30</v>
      </c>
      <c r="K592" s="118" t="s">
        <v>937</v>
      </c>
      <c r="L592" s="118"/>
      <c r="M592" s="118" t="s">
        <v>937</v>
      </c>
    </row>
    <row r="593" spans="1:13" ht="12.75" customHeight="1" x14ac:dyDescent="0.15">
      <c r="A593" s="118" t="s">
        <v>652</v>
      </c>
      <c r="B593" s="163" t="s">
        <v>683</v>
      </c>
      <c r="C593" s="163" t="s">
        <v>684</v>
      </c>
      <c r="D593" s="118">
        <v>2</v>
      </c>
      <c r="E593" s="118" t="s">
        <v>935</v>
      </c>
      <c r="F593" s="152">
        <v>40887</v>
      </c>
      <c r="G593" s="152">
        <v>40896</v>
      </c>
      <c r="H593" s="118">
        <v>9</v>
      </c>
      <c r="I593" s="118" t="s">
        <v>936</v>
      </c>
      <c r="J593" s="118" t="s">
        <v>30</v>
      </c>
      <c r="K593" s="118" t="s">
        <v>937</v>
      </c>
      <c r="L593" s="118"/>
      <c r="M593" s="118" t="s">
        <v>937</v>
      </c>
    </row>
    <row r="594" spans="1:13" ht="12.75" customHeight="1" x14ac:dyDescent="0.15">
      <c r="A594" s="118" t="s">
        <v>652</v>
      </c>
      <c r="B594" s="164" t="s">
        <v>687</v>
      </c>
      <c r="C594" s="164" t="s">
        <v>688</v>
      </c>
      <c r="D594" s="118">
        <v>3</v>
      </c>
      <c r="E594" s="118" t="s">
        <v>935</v>
      </c>
      <c r="F594" s="152">
        <v>40556</v>
      </c>
      <c r="G594" s="152">
        <v>40563</v>
      </c>
      <c r="H594" s="118">
        <v>7</v>
      </c>
      <c r="I594" s="118" t="s">
        <v>936</v>
      </c>
      <c r="J594" s="118" t="s">
        <v>30</v>
      </c>
      <c r="K594" s="118" t="s">
        <v>937</v>
      </c>
      <c r="L594" s="118"/>
      <c r="M594" s="118" t="s">
        <v>937</v>
      </c>
    </row>
    <row r="595" spans="1:13" ht="12.75" customHeight="1" x14ac:dyDescent="0.15">
      <c r="A595" s="118" t="s">
        <v>652</v>
      </c>
      <c r="B595" s="164" t="s">
        <v>687</v>
      </c>
      <c r="C595" s="164" t="s">
        <v>688</v>
      </c>
      <c r="D595" s="118">
        <v>3</v>
      </c>
      <c r="E595" s="118" t="s">
        <v>935</v>
      </c>
      <c r="F595" s="152">
        <v>40898</v>
      </c>
      <c r="G595" s="152">
        <v>40904</v>
      </c>
      <c r="H595" s="118">
        <v>6</v>
      </c>
      <c r="I595" s="118" t="s">
        <v>936</v>
      </c>
      <c r="J595" s="118" t="s">
        <v>30</v>
      </c>
      <c r="K595" s="118" t="s">
        <v>937</v>
      </c>
      <c r="L595" s="118"/>
      <c r="M595" s="118" t="s">
        <v>937</v>
      </c>
    </row>
    <row r="596" spans="1:13" ht="12.75" customHeight="1" x14ac:dyDescent="0.15">
      <c r="A596" s="118" t="s">
        <v>652</v>
      </c>
      <c r="B596" s="164" t="s">
        <v>689</v>
      </c>
      <c r="C596" s="164" t="s">
        <v>690</v>
      </c>
      <c r="D596" s="118">
        <v>3</v>
      </c>
      <c r="E596" s="118" t="s">
        <v>935</v>
      </c>
      <c r="F596" s="152">
        <v>40556</v>
      </c>
      <c r="G596" s="152">
        <v>40563</v>
      </c>
      <c r="H596" s="118">
        <v>7</v>
      </c>
      <c r="I596" s="118" t="s">
        <v>936</v>
      </c>
      <c r="J596" s="118" t="s">
        <v>30</v>
      </c>
      <c r="K596" s="118" t="s">
        <v>937</v>
      </c>
      <c r="L596" s="118"/>
      <c r="M596" s="118" t="s">
        <v>937</v>
      </c>
    </row>
    <row r="597" spans="1:13" ht="12.75" customHeight="1" x14ac:dyDescent="0.15">
      <c r="A597" s="118" t="s">
        <v>652</v>
      </c>
      <c r="B597" s="164" t="s">
        <v>689</v>
      </c>
      <c r="C597" s="164" t="s">
        <v>690</v>
      </c>
      <c r="D597" s="118">
        <v>3</v>
      </c>
      <c r="E597" s="118" t="s">
        <v>935</v>
      </c>
      <c r="F597" s="152">
        <v>40887</v>
      </c>
      <c r="G597" s="152">
        <v>40896</v>
      </c>
      <c r="H597" s="118">
        <v>9</v>
      </c>
      <c r="I597" s="118" t="s">
        <v>936</v>
      </c>
      <c r="J597" s="118" t="s">
        <v>30</v>
      </c>
      <c r="K597" s="118" t="s">
        <v>937</v>
      </c>
      <c r="L597" s="118"/>
      <c r="M597" s="118" t="s">
        <v>937</v>
      </c>
    </row>
    <row r="598" spans="1:13" ht="12.75" customHeight="1" x14ac:dyDescent="0.15">
      <c r="A598" s="118" t="s">
        <v>652</v>
      </c>
      <c r="B598" s="163" t="s">
        <v>691</v>
      </c>
      <c r="C598" s="163" t="s">
        <v>692</v>
      </c>
      <c r="D598" s="118">
        <v>2</v>
      </c>
      <c r="E598" s="118" t="s">
        <v>935</v>
      </c>
      <c r="F598" s="152">
        <v>40556</v>
      </c>
      <c r="G598" s="152">
        <v>40563</v>
      </c>
      <c r="H598" s="118">
        <v>7</v>
      </c>
      <c r="I598" s="118" t="s">
        <v>936</v>
      </c>
      <c r="J598" s="118" t="s">
        <v>30</v>
      </c>
      <c r="K598" s="118" t="s">
        <v>937</v>
      </c>
      <c r="L598" s="118"/>
      <c r="M598" s="118" t="s">
        <v>937</v>
      </c>
    </row>
    <row r="599" spans="1:13" ht="12.75" customHeight="1" x14ac:dyDescent="0.15">
      <c r="A599" s="118" t="s">
        <v>652</v>
      </c>
      <c r="B599" s="163" t="s">
        <v>691</v>
      </c>
      <c r="C599" s="163" t="s">
        <v>692</v>
      </c>
      <c r="D599" s="118">
        <v>2</v>
      </c>
      <c r="E599" s="118" t="s">
        <v>935</v>
      </c>
      <c r="F599" s="152">
        <v>40898</v>
      </c>
      <c r="G599" s="152">
        <v>40904</v>
      </c>
      <c r="H599" s="118">
        <v>6</v>
      </c>
      <c r="I599" s="118" t="s">
        <v>936</v>
      </c>
      <c r="J599" s="118" t="s">
        <v>30</v>
      </c>
      <c r="K599" s="118" t="s">
        <v>937</v>
      </c>
      <c r="L599" s="118"/>
      <c r="M599" s="118" t="s">
        <v>937</v>
      </c>
    </row>
    <row r="600" spans="1:13" ht="12.75" customHeight="1" x14ac:dyDescent="0.15">
      <c r="A600" s="118" t="s">
        <v>652</v>
      </c>
      <c r="B600" s="163" t="s">
        <v>693</v>
      </c>
      <c r="C600" s="163" t="s">
        <v>694</v>
      </c>
      <c r="D600" s="118">
        <v>2</v>
      </c>
      <c r="E600" s="118" t="s">
        <v>935</v>
      </c>
      <c r="F600" s="152">
        <v>40556</v>
      </c>
      <c r="G600" s="152">
        <v>40563</v>
      </c>
      <c r="H600" s="118">
        <v>7</v>
      </c>
      <c r="I600" s="118" t="s">
        <v>936</v>
      </c>
      <c r="J600" s="118" t="s">
        <v>30</v>
      </c>
      <c r="K600" s="118" t="s">
        <v>937</v>
      </c>
      <c r="L600" s="118"/>
      <c r="M600" s="118" t="s">
        <v>937</v>
      </c>
    </row>
    <row r="601" spans="1:13" ht="12.75" customHeight="1" x14ac:dyDescent="0.15">
      <c r="A601" s="118" t="s">
        <v>652</v>
      </c>
      <c r="B601" s="163" t="s">
        <v>693</v>
      </c>
      <c r="C601" s="163" t="s">
        <v>694</v>
      </c>
      <c r="D601" s="118">
        <v>2</v>
      </c>
      <c r="E601" s="118" t="s">
        <v>935</v>
      </c>
      <c r="F601" s="152">
        <v>40887</v>
      </c>
      <c r="G601" s="152">
        <v>40896</v>
      </c>
      <c r="H601" s="118">
        <v>9</v>
      </c>
      <c r="I601" s="118" t="s">
        <v>936</v>
      </c>
      <c r="J601" s="118" t="s">
        <v>30</v>
      </c>
      <c r="K601" s="118" t="s">
        <v>937</v>
      </c>
      <c r="L601" s="118"/>
      <c r="M601" s="118" t="s">
        <v>937</v>
      </c>
    </row>
    <row r="602" spans="1:13" ht="12.75" customHeight="1" x14ac:dyDescent="0.15">
      <c r="A602" s="118" t="s">
        <v>652</v>
      </c>
      <c r="B602" s="164" t="s">
        <v>695</v>
      </c>
      <c r="C602" s="164" t="s">
        <v>696</v>
      </c>
      <c r="D602" s="118">
        <v>3</v>
      </c>
      <c r="E602" s="118" t="s">
        <v>935</v>
      </c>
      <c r="F602" s="152">
        <v>40556</v>
      </c>
      <c r="G602" s="152">
        <v>40563</v>
      </c>
      <c r="H602" s="118">
        <v>7</v>
      </c>
      <c r="I602" s="118" t="s">
        <v>936</v>
      </c>
      <c r="J602" s="118" t="s">
        <v>30</v>
      </c>
      <c r="K602" s="118" t="s">
        <v>937</v>
      </c>
      <c r="L602" s="118"/>
      <c r="M602" s="118" t="s">
        <v>937</v>
      </c>
    </row>
    <row r="603" spans="1:13" ht="12.75" customHeight="1" x14ac:dyDescent="0.15">
      <c r="A603" s="118" t="s">
        <v>652</v>
      </c>
      <c r="B603" s="164" t="s">
        <v>695</v>
      </c>
      <c r="C603" s="164" t="s">
        <v>696</v>
      </c>
      <c r="D603" s="118">
        <v>3</v>
      </c>
      <c r="E603" s="118" t="s">
        <v>935</v>
      </c>
      <c r="F603" s="152">
        <v>40887</v>
      </c>
      <c r="G603" s="152">
        <v>40896</v>
      </c>
      <c r="H603" s="118">
        <v>9</v>
      </c>
      <c r="I603" s="118" t="s">
        <v>936</v>
      </c>
      <c r="J603" s="118" t="s">
        <v>30</v>
      </c>
      <c r="K603" s="118" t="s">
        <v>937</v>
      </c>
      <c r="L603" s="118"/>
      <c r="M603" s="118" t="s">
        <v>937</v>
      </c>
    </row>
    <row r="604" spans="1:13" ht="12.75" customHeight="1" x14ac:dyDescent="0.15">
      <c r="A604" s="118" t="s">
        <v>652</v>
      </c>
      <c r="B604" s="163" t="s">
        <v>685</v>
      </c>
      <c r="C604" s="163" t="s">
        <v>686</v>
      </c>
      <c r="D604" s="118">
        <v>2</v>
      </c>
      <c r="E604" s="118" t="s">
        <v>935</v>
      </c>
      <c r="F604" s="152">
        <v>40556</v>
      </c>
      <c r="G604" s="152">
        <v>40563</v>
      </c>
      <c r="H604" s="118">
        <v>7</v>
      </c>
      <c r="I604" s="118" t="s">
        <v>936</v>
      </c>
      <c r="J604" s="118" t="s">
        <v>30</v>
      </c>
      <c r="K604" s="118" t="s">
        <v>937</v>
      </c>
      <c r="L604" s="118"/>
      <c r="M604" s="118" t="s">
        <v>937</v>
      </c>
    </row>
    <row r="605" spans="1:13" ht="12.75" customHeight="1" x14ac:dyDescent="0.15">
      <c r="A605" s="118" t="s">
        <v>652</v>
      </c>
      <c r="B605" s="163" t="s">
        <v>685</v>
      </c>
      <c r="C605" s="163" t="s">
        <v>686</v>
      </c>
      <c r="D605" s="118">
        <v>2</v>
      </c>
      <c r="E605" s="118" t="s">
        <v>935</v>
      </c>
      <c r="F605" s="152">
        <v>40898</v>
      </c>
      <c r="G605" s="152">
        <v>40904</v>
      </c>
      <c r="H605" s="118">
        <v>6</v>
      </c>
      <c r="I605" s="118" t="s">
        <v>936</v>
      </c>
      <c r="J605" s="118" t="s">
        <v>30</v>
      </c>
      <c r="K605" s="118" t="s">
        <v>937</v>
      </c>
      <c r="L605" s="118"/>
      <c r="M605" s="118" t="s">
        <v>937</v>
      </c>
    </row>
    <row r="606" spans="1:13" ht="12.75" customHeight="1" x14ac:dyDescent="0.15">
      <c r="A606" s="118" t="s">
        <v>652</v>
      </c>
      <c r="B606" s="164" t="s">
        <v>667</v>
      </c>
      <c r="C606" s="164" t="s">
        <v>668</v>
      </c>
      <c r="D606" s="118">
        <v>3</v>
      </c>
      <c r="E606" s="118" t="s">
        <v>935</v>
      </c>
      <c r="F606" s="152">
        <v>40556</v>
      </c>
      <c r="G606" s="152">
        <v>40563</v>
      </c>
      <c r="H606" s="118">
        <v>7</v>
      </c>
      <c r="I606" s="118" t="s">
        <v>936</v>
      </c>
      <c r="J606" s="118" t="s">
        <v>30</v>
      </c>
      <c r="K606" s="118" t="s">
        <v>937</v>
      </c>
      <c r="L606" s="118"/>
      <c r="M606" s="118" t="s">
        <v>937</v>
      </c>
    </row>
    <row r="607" spans="1:13" ht="12.75" customHeight="1" x14ac:dyDescent="0.15">
      <c r="A607" s="118" t="s">
        <v>652</v>
      </c>
      <c r="B607" s="164" t="s">
        <v>667</v>
      </c>
      <c r="C607" s="164" t="s">
        <v>668</v>
      </c>
      <c r="D607" s="118">
        <v>3</v>
      </c>
      <c r="E607" s="118" t="s">
        <v>935</v>
      </c>
      <c r="F607" s="152">
        <v>40887</v>
      </c>
      <c r="G607" s="152">
        <v>40896</v>
      </c>
      <c r="H607" s="118">
        <v>9</v>
      </c>
      <c r="I607" s="118" t="s">
        <v>936</v>
      </c>
      <c r="J607" s="118" t="s">
        <v>30</v>
      </c>
      <c r="K607" s="118" t="s">
        <v>937</v>
      </c>
      <c r="L607" s="118"/>
      <c r="M607" s="118" t="s">
        <v>937</v>
      </c>
    </row>
    <row r="608" spans="1:13" ht="12.75" customHeight="1" x14ac:dyDescent="0.15">
      <c r="A608" s="118" t="s">
        <v>652</v>
      </c>
      <c r="B608" s="164" t="s">
        <v>701</v>
      </c>
      <c r="C608" s="164" t="s">
        <v>702</v>
      </c>
      <c r="D608" s="118">
        <v>3</v>
      </c>
      <c r="E608" s="118" t="s">
        <v>935</v>
      </c>
      <c r="F608" s="152">
        <v>40556</v>
      </c>
      <c r="G608" s="152">
        <v>40563</v>
      </c>
      <c r="H608" s="118">
        <v>7</v>
      </c>
      <c r="I608" s="118" t="s">
        <v>936</v>
      </c>
      <c r="J608" s="118" t="s">
        <v>30</v>
      </c>
      <c r="K608" s="118" t="s">
        <v>937</v>
      </c>
      <c r="L608" s="118"/>
      <c r="M608" s="118" t="s">
        <v>937</v>
      </c>
    </row>
    <row r="609" spans="1:13" ht="12.75" customHeight="1" x14ac:dyDescent="0.15">
      <c r="A609" s="118" t="s">
        <v>652</v>
      </c>
      <c r="B609" s="164" t="s">
        <v>701</v>
      </c>
      <c r="C609" s="164" t="s">
        <v>702</v>
      </c>
      <c r="D609" s="118">
        <v>3</v>
      </c>
      <c r="E609" s="118" t="s">
        <v>935</v>
      </c>
      <c r="F609" s="152">
        <v>40898</v>
      </c>
      <c r="G609" s="152">
        <v>40904</v>
      </c>
      <c r="H609" s="118">
        <v>6</v>
      </c>
      <c r="I609" s="118" t="s">
        <v>936</v>
      </c>
      <c r="J609" s="118" t="s">
        <v>30</v>
      </c>
      <c r="K609" s="118" t="s">
        <v>937</v>
      </c>
      <c r="L609" s="118"/>
      <c r="M609" s="118" t="s">
        <v>937</v>
      </c>
    </row>
    <row r="610" spans="1:13" ht="12.75" customHeight="1" x14ac:dyDescent="0.15">
      <c r="A610" s="118" t="s">
        <v>652</v>
      </c>
      <c r="B610" s="163" t="s">
        <v>707</v>
      </c>
      <c r="C610" s="163" t="s">
        <v>708</v>
      </c>
      <c r="D610" s="118">
        <v>2</v>
      </c>
      <c r="E610" s="118" t="s">
        <v>935</v>
      </c>
      <c r="F610" s="152">
        <v>40556</v>
      </c>
      <c r="G610" s="152">
        <v>40563</v>
      </c>
      <c r="H610" s="118">
        <v>7</v>
      </c>
      <c r="I610" s="118" t="s">
        <v>936</v>
      </c>
      <c r="J610" s="118" t="s">
        <v>30</v>
      </c>
      <c r="K610" s="118" t="s">
        <v>937</v>
      </c>
      <c r="L610" s="118"/>
      <c r="M610" s="118" t="s">
        <v>937</v>
      </c>
    </row>
    <row r="611" spans="1:13" ht="12.75" customHeight="1" x14ac:dyDescent="0.15">
      <c r="A611" s="118" t="s">
        <v>652</v>
      </c>
      <c r="B611" s="163" t="s">
        <v>707</v>
      </c>
      <c r="C611" s="163" t="s">
        <v>708</v>
      </c>
      <c r="D611" s="118">
        <v>2</v>
      </c>
      <c r="E611" s="118" t="s">
        <v>935</v>
      </c>
      <c r="F611" s="152">
        <v>40898</v>
      </c>
      <c r="G611" s="152">
        <v>40904</v>
      </c>
      <c r="H611" s="118">
        <v>6</v>
      </c>
      <c r="I611" s="118" t="s">
        <v>936</v>
      </c>
      <c r="J611" s="118" t="s">
        <v>30</v>
      </c>
      <c r="K611" s="118" t="s">
        <v>937</v>
      </c>
      <c r="L611" s="118"/>
      <c r="M611" s="118" t="s">
        <v>937</v>
      </c>
    </row>
    <row r="612" spans="1:13" ht="12.75" customHeight="1" x14ac:dyDescent="0.15">
      <c r="A612" s="118" t="s">
        <v>652</v>
      </c>
      <c r="B612" s="163" t="s">
        <v>713</v>
      </c>
      <c r="C612" s="163" t="s">
        <v>714</v>
      </c>
      <c r="D612" s="118">
        <v>1</v>
      </c>
      <c r="E612" s="118" t="s">
        <v>935</v>
      </c>
      <c r="F612" s="152">
        <v>40556</v>
      </c>
      <c r="G612" s="152">
        <v>40563</v>
      </c>
      <c r="H612" s="118">
        <v>7</v>
      </c>
      <c r="I612" s="118" t="s">
        <v>936</v>
      </c>
      <c r="J612" s="118" t="s">
        <v>30</v>
      </c>
      <c r="K612" s="118" t="s">
        <v>937</v>
      </c>
      <c r="L612" s="118"/>
      <c r="M612" s="118" t="s">
        <v>937</v>
      </c>
    </row>
    <row r="613" spans="1:13" ht="12.75" customHeight="1" x14ac:dyDescent="0.15">
      <c r="A613" s="118" t="s">
        <v>652</v>
      </c>
      <c r="B613" s="163" t="s">
        <v>713</v>
      </c>
      <c r="C613" s="163" t="s">
        <v>714</v>
      </c>
      <c r="D613" s="118">
        <v>1</v>
      </c>
      <c r="E613" s="118" t="s">
        <v>935</v>
      </c>
      <c r="F613" s="152">
        <v>40898</v>
      </c>
      <c r="G613" s="152">
        <v>40904</v>
      </c>
      <c r="H613" s="118">
        <v>6</v>
      </c>
      <c r="I613" s="118" t="s">
        <v>936</v>
      </c>
      <c r="J613" s="118" t="s">
        <v>30</v>
      </c>
      <c r="K613" s="118" t="s">
        <v>937</v>
      </c>
      <c r="L613" s="118"/>
      <c r="M613" s="118" t="s">
        <v>937</v>
      </c>
    </row>
    <row r="614" spans="1:13" ht="12.75" customHeight="1" x14ac:dyDescent="0.15">
      <c r="A614" s="118" t="s">
        <v>652</v>
      </c>
      <c r="B614" s="163" t="s">
        <v>715</v>
      </c>
      <c r="C614" s="163" t="s">
        <v>716</v>
      </c>
      <c r="D614" s="118">
        <v>2</v>
      </c>
      <c r="E614" s="118" t="s">
        <v>935</v>
      </c>
      <c r="F614" s="152">
        <v>40556</v>
      </c>
      <c r="G614" s="152">
        <v>40563</v>
      </c>
      <c r="H614" s="118">
        <v>7</v>
      </c>
      <c r="I614" s="118" t="s">
        <v>936</v>
      </c>
      <c r="J614" s="118" t="s">
        <v>30</v>
      </c>
      <c r="K614" s="118" t="s">
        <v>937</v>
      </c>
      <c r="L614" s="118"/>
      <c r="M614" s="118" t="s">
        <v>937</v>
      </c>
    </row>
    <row r="615" spans="1:13" ht="12.75" customHeight="1" x14ac:dyDescent="0.15">
      <c r="A615" s="118" t="s">
        <v>652</v>
      </c>
      <c r="B615" s="163" t="s">
        <v>715</v>
      </c>
      <c r="C615" s="163" t="s">
        <v>716</v>
      </c>
      <c r="D615" s="118">
        <v>2</v>
      </c>
      <c r="E615" s="118" t="s">
        <v>935</v>
      </c>
      <c r="F615" s="152">
        <v>40898</v>
      </c>
      <c r="G615" s="152">
        <v>40904</v>
      </c>
      <c r="H615" s="118">
        <v>6</v>
      </c>
      <c r="I615" s="118" t="s">
        <v>936</v>
      </c>
      <c r="J615" s="118" t="s">
        <v>30</v>
      </c>
      <c r="K615" s="118" t="s">
        <v>937</v>
      </c>
      <c r="L615" s="118"/>
      <c r="M615" s="118" t="s">
        <v>937</v>
      </c>
    </row>
    <row r="616" spans="1:13" ht="12.75" customHeight="1" x14ac:dyDescent="0.15">
      <c r="A616" s="118" t="s">
        <v>652</v>
      </c>
      <c r="B616" s="164" t="s">
        <v>719</v>
      </c>
      <c r="C616" s="164" t="s">
        <v>720</v>
      </c>
      <c r="D616" s="118">
        <v>3</v>
      </c>
      <c r="E616" s="118" t="s">
        <v>935</v>
      </c>
      <c r="F616" s="152">
        <v>40556</v>
      </c>
      <c r="G616" s="152">
        <v>40563</v>
      </c>
      <c r="H616" s="118">
        <v>7</v>
      </c>
      <c r="I616" s="118" t="s">
        <v>936</v>
      </c>
      <c r="J616" s="118" t="s">
        <v>30</v>
      </c>
      <c r="K616" s="118" t="s">
        <v>937</v>
      </c>
      <c r="L616" s="118"/>
      <c r="M616" s="118" t="s">
        <v>937</v>
      </c>
    </row>
    <row r="617" spans="1:13" ht="12.75" customHeight="1" x14ac:dyDescent="0.15">
      <c r="A617" s="118" t="s">
        <v>652</v>
      </c>
      <c r="B617" s="164" t="s">
        <v>719</v>
      </c>
      <c r="C617" s="164" t="s">
        <v>720</v>
      </c>
      <c r="D617" s="118">
        <v>3</v>
      </c>
      <c r="E617" s="118" t="s">
        <v>935</v>
      </c>
      <c r="F617" s="152">
        <v>40898</v>
      </c>
      <c r="G617" s="152">
        <v>40904</v>
      </c>
      <c r="H617" s="118">
        <v>6</v>
      </c>
      <c r="I617" s="118" t="s">
        <v>936</v>
      </c>
      <c r="J617" s="118" t="s">
        <v>30</v>
      </c>
      <c r="K617" s="118" t="s">
        <v>937</v>
      </c>
      <c r="L617" s="118"/>
      <c r="M617" s="118" t="s">
        <v>937</v>
      </c>
    </row>
    <row r="618" spans="1:13" ht="12.75" customHeight="1" x14ac:dyDescent="0.15">
      <c r="A618" s="118" t="s">
        <v>652</v>
      </c>
      <c r="B618" s="164" t="s">
        <v>709</v>
      </c>
      <c r="C618" s="164" t="s">
        <v>710</v>
      </c>
      <c r="D618" s="118">
        <v>3</v>
      </c>
      <c r="E618" s="118" t="s">
        <v>935</v>
      </c>
      <c r="F618" s="152">
        <v>40556</v>
      </c>
      <c r="G618" s="152">
        <v>40563</v>
      </c>
      <c r="H618" s="118">
        <v>7</v>
      </c>
      <c r="I618" s="118" t="s">
        <v>936</v>
      </c>
      <c r="J618" s="118" t="s">
        <v>30</v>
      </c>
      <c r="K618" s="118" t="s">
        <v>937</v>
      </c>
      <c r="L618" s="118"/>
      <c r="M618" s="118" t="s">
        <v>937</v>
      </c>
    </row>
    <row r="619" spans="1:13" ht="12.75" customHeight="1" x14ac:dyDescent="0.15">
      <c r="A619" s="118" t="s">
        <v>652</v>
      </c>
      <c r="B619" s="164" t="s">
        <v>709</v>
      </c>
      <c r="C619" s="164" t="s">
        <v>710</v>
      </c>
      <c r="D619" s="118">
        <v>3</v>
      </c>
      <c r="E619" s="118" t="s">
        <v>935</v>
      </c>
      <c r="F619" s="152">
        <v>40887</v>
      </c>
      <c r="G619" s="152">
        <v>40896</v>
      </c>
      <c r="H619" s="118">
        <v>9</v>
      </c>
      <c r="I619" s="118" t="s">
        <v>936</v>
      </c>
      <c r="J619" s="118" t="s">
        <v>30</v>
      </c>
      <c r="K619" s="118" t="s">
        <v>937</v>
      </c>
      <c r="L619" s="118"/>
      <c r="M619" s="118" t="s">
        <v>937</v>
      </c>
    </row>
    <row r="620" spans="1:13" ht="12.75" customHeight="1" x14ac:dyDescent="0.15">
      <c r="A620" s="118" t="s">
        <v>652</v>
      </c>
      <c r="B620" s="163" t="s">
        <v>723</v>
      </c>
      <c r="C620" s="163" t="s">
        <v>724</v>
      </c>
      <c r="D620" s="118">
        <v>2</v>
      </c>
      <c r="E620" s="118" t="s">
        <v>935</v>
      </c>
      <c r="F620" s="152">
        <v>40556</v>
      </c>
      <c r="G620" s="152">
        <v>40563</v>
      </c>
      <c r="H620" s="118">
        <v>7</v>
      </c>
      <c r="I620" s="118" t="s">
        <v>936</v>
      </c>
      <c r="J620" s="118" t="s">
        <v>30</v>
      </c>
      <c r="K620" s="118" t="s">
        <v>937</v>
      </c>
      <c r="L620" s="118"/>
      <c r="M620" s="118" t="s">
        <v>937</v>
      </c>
    </row>
    <row r="621" spans="1:13" ht="12.75" customHeight="1" x14ac:dyDescent="0.15">
      <c r="A621" s="118" t="s">
        <v>652</v>
      </c>
      <c r="B621" s="163" t="s">
        <v>723</v>
      </c>
      <c r="C621" s="163" t="s">
        <v>724</v>
      </c>
      <c r="D621" s="118">
        <v>2</v>
      </c>
      <c r="E621" s="118" t="s">
        <v>935</v>
      </c>
      <c r="F621" s="152">
        <v>40563</v>
      </c>
      <c r="G621" s="152">
        <v>40566</v>
      </c>
      <c r="H621" s="118">
        <v>3</v>
      </c>
      <c r="I621" s="118" t="s">
        <v>936</v>
      </c>
      <c r="J621" s="118" t="s">
        <v>30</v>
      </c>
      <c r="K621" s="118" t="s">
        <v>937</v>
      </c>
      <c r="L621" s="118"/>
      <c r="M621" s="118" t="s">
        <v>937</v>
      </c>
    </row>
    <row r="622" spans="1:13" ht="12.75" customHeight="1" x14ac:dyDescent="0.15">
      <c r="A622" s="118" t="s">
        <v>652</v>
      </c>
      <c r="B622" s="163" t="s">
        <v>723</v>
      </c>
      <c r="C622" s="163" t="s">
        <v>724</v>
      </c>
      <c r="D622" s="118">
        <v>2</v>
      </c>
      <c r="E622" s="118" t="s">
        <v>935</v>
      </c>
      <c r="F622" s="152">
        <v>40887</v>
      </c>
      <c r="G622" s="152">
        <v>40896</v>
      </c>
      <c r="H622" s="118">
        <v>9</v>
      </c>
      <c r="I622" s="118" t="s">
        <v>936</v>
      </c>
      <c r="J622" s="118" t="s">
        <v>30</v>
      </c>
      <c r="K622" s="118" t="s">
        <v>937</v>
      </c>
      <c r="L622" s="118"/>
      <c r="M622" s="118" t="s">
        <v>937</v>
      </c>
    </row>
    <row r="623" spans="1:13" ht="12.75" customHeight="1" x14ac:dyDescent="0.15">
      <c r="A623" s="118" t="s">
        <v>652</v>
      </c>
      <c r="B623" s="164" t="s">
        <v>723</v>
      </c>
      <c r="C623" s="164" t="s">
        <v>724</v>
      </c>
      <c r="D623" s="118">
        <v>3</v>
      </c>
      <c r="E623" s="118" t="s">
        <v>935</v>
      </c>
      <c r="F623" s="152">
        <v>40554</v>
      </c>
      <c r="G623" s="152">
        <v>40556</v>
      </c>
      <c r="H623" s="118">
        <v>2</v>
      </c>
      <c r="I623" s="118" t="s">
        <v>936</v>
      </c>
      <c r="J623" s="118" t="s">
        <v>30</v>
      </c>
      <c r="K623" s="118" t="s">
        <v>937</v>
      </c>
      <c r="L623" s="118"/>
      <c r="M623" s="118" t="s">
        <v>937</v>
      </c>
    </row>
    <row r="624" spans="1:13" ht="12.75" customHeight="1" x14ac:dyDescent="0.15">
      <c r="A624" s="118" t="s">
        <v>652</v>
      </c>
      <c r="B624" s="163" t="s">
        <v>725</v>
      </c>
      <c r="C624" s="163" t="s">
        <v>726</v>
      </c>
      <c r="D624" s="118">
        <v>2</v>
      </c>
      <c r="E624" s="118" t="s">
        <v>935</v>
      </c>
      <c r="F624" s="152">
        <v>40554</v>
      </c>
      <c r="G624" s="152">
        <v>40556</v>
      </c>
      <c r="H624" s="118">
        <v>2</v>
      </c>
      <c r="I624" s="118" t="s">
        <v>936</v>
      </c>
      <c r="J624" s="118" t="s">
        <v>30</v>
      </c>
      <c r="K624" s="118" t="s">
        <v>937</v>
      </c>
      <c r="L624" s="118"/>
      <c r="M624" s="118" t="s">
        <v>937</v>
      </c>
    </row>
    <row r="625" spans="1:13" ht="12.75" customHeight="1" x14ac:dyDescent="0.15">
      <c r="A625" s="118" t="s">
        <v>652</v>
      </c>
      <c r="B625" s="163" t="s">
        <v>725</v>
      </c>
      <c r="C625" s="163" t="s">
        <v>726</v>
      </c>
      <c r="D625" s="118">
        <v>2</v>
      </c>
      <c r="E625" s="118" t="s">
        <v>935</v>
      </c>
      <c r="F625" s="152">
        <v>40556</v>
      </c>
      <c r="G625" s="152">
        <v>40563</v>
      </c>
      <c r="H625" s="118">
        <v>7</v>
      </c>
      <c r="I625" s="118" t="s">
        <v>936</v>
      </c>
      <c r="J625" s="118" t="s">
        <v>30</v>
      </c>
      <c r="K625" s="118" t="s">
        <v>937</v>
      </c>
      <c r="L625" s="118"/>
      <c r="M625" s="118" t="s">
        <v>937</v>
      </c>
    </row>
    <row r="626" spans="1:13" ht="12.75" customHeight="1" x14ac:dyDescent="0.15">
      <c r="A626" s="118" t="s">
        <v>652</v>
      </c>
      <c r="B626" s="163" t="s">
        <v>725</v>
      </c>
      <c r="C626" s="163" t="s">
        <v>726</v>
      </c>
      <c r="D626" s="118">
        <v>2</v>
      </c>
      <c r="E626" s="118" t="s">
        <v>935</v>
      </c>
      <c r="F626" s="152">
        <v>40563</v>
      </c>
      <c r="G626" s="152">
        <v>40566</v>
      </c>
      <c r="H626" s="118">
        <v>3</v>
      </c>
      <c r="I626" s="118" t="s">
        <v>936</v>
      </c>
      <c r="J626" s="118" t="s">
        <v>30</v>
      </c>
      <c r="K626" s="118" t="s">
        <v>937</v>
      </c>
      <c r="L626" s="118"/>
      <c r="M626" s="118" t="s">
        <v>937</v>
      </c>
    </row>
    <row r="627" spans="1:13" ht="12.75" customHeight="1" x14ac:dyDescent="0.15">
      <c r="A627" s="118" t="s">
        <v>652</v>
      </c>
      <c r="B627" s="163" t="s">
        <v>725</v>
      </c>
      <c r="C627" s="163" t="s">
        <v>726</v>
      </c>
      <c r="D627" s="118">
        <v>2</v>
      </c>
      <c r="E627" s="118" t="s">
        <v>935</v>
      </c>
      <c r="F627" s="152">
        <v>40887</v>
      </c>
      <c r="G627" s="152">
        <v>40896</v>
      </c>
      <c r="H627" s="118">
        <v>9</v>
      </c>
      <c r="I627" s="118" t="s">
        <v>936</v>
      </c>
      <c r="J627" s="118" t="s">
        <v>30</v>
      </c>
      <c r="K627" s="118" t="s">
        <v>937</v>
      </c>
      <c r="L627" s="118"/>
      <c r="M627" s="118" t="s">
        <v>937</v>
      </c>
    </row>
    <row r="628" spans="1:13" ht="12.75" customHeight="1" x14ac:dyDescent="0.15">
      <c r="A628" s="118" t="s">
        <v>652</v>
      </c>
      <c r="B628" s="163" t="s">
        <v>727</v>
      </c>
      <c r="C628" s="163" t="s">
        <v>728</v>
      </c>
      <c r="D628" s="118">
        <v>1</v>
      </c>
      <c r="E628" s="118" t="s">
        <v>935</v>
      </c>
      <c r="F628" s="152">
        <v>40556</v>
      </c>
      <c r="G628" s="152">
        <v>40563</v>
      </c>
      <c r="H628" s="118">
        <v>7</v>
      </c>
      <c r="I628" s="118" t="s">
        <v>936</v>
      </c>
      <c r="J628" s="118" t="s">
        <v>30</v>
      </c>
      <c r="K628" s="118" t="s">
        <v>937</v>
      </c>
      <c r="L628" s="118"/>
      <c r="M628" s="118" t="s">
        <v>937</v>
      </c>
    </row>
    <row r="629" spans="1:13" ht="12.75" customHeight="1" x14ac:dyDescent="0.15">
      <c r="A629" s="118" t="s">
        <v>652</v>
      </c>
      <c r="B629" s="163" t="s">
        <v>727</v>
      </c>
      <c r="C629" s="163" t="s">
        <v>728</v>
      </c>
      <c r="D629" s="118">
        <v>1</v>
      </c>
      <c r="E629" s="118" t="s">
        <v>935</v>
      </c>
      <c r="F629" s="152">
        <v>40887</v>
      </c>
      <c r="G629" s="152">
        <v>40896</v>
      </c>
      <c r="H629" s="118">
        <v>9</v>
      </c>
      <c r="I629" s="118" t="s">
        <v>936</v>
      </c>
      <c r="J629" s="118" t="s">
        <v>30</v>
      </c>
      <c r="K629" s="118" t="s">
        <v>937</v>
      </c>
      <c r="L629" s="118"/>
      <c r="M629" s="118" t="s">
        <v>937</v>
      </c>
    </row>
    <row r="630" spans="1:13" ht="12.75" customHeight="1" x14ac:dyDescent="0.15">
      <c r="A630" s="118" t="s">
        <v>652</v>
      </c>
      <c r="B630" s="163" t="s">
        <v>729</v>
      </c>
      <c r="C630" s="163" t="s">
        <v>730</v>
      </c>
      <c r="D630" s="118">
        <v>2</v>
      </c>
      <c r="E630" s="118" t="s">
        <v>935</v>
      </c>
      <c r="F630" s="152">
        <v>40556</v>
      </c>
      <c r="G630" s="152">
        <v>40563</v>
      </c>
      <c r="H630" s="118">
        <v>7</v>
      </c>
      <c r="I630" s="118" t="s">
        <v>936</v>
      </c>
      <c r="J630" s="118" t="s">
        <v>30</v>
      </c>
      <c r="K630" s="118" t="s">
        <v>937</v>
      </c>
      <c r="L630" s="118"/>
      <c r="M630" s="118" t="s">
        <v>937</v>
      </c>
    </row>
    <row r="631" spans="1:13" ht="12.75" customHeight="1" x14ac:dyDescent="0.15">
      <c r="A631" s="118" t="s">
        <v>652</v>
      </c>
      <c r="B631" s="163" t="s">
        <v>729</v>
      </c>
      <c r="C631" s="163" t="s">
        <v>730</v>
      </c>
      <c r="D631" s="118">
        <v>2</v>
      </c>
      <c r="E631" s="118" t="s">
        <v>935</v>
      </c>
      <c r="F631" s="152">
        <v>40898</v>
      </c>
      <c r="G631" s="152">
        <v>40904</v>
      </c>
      <c r="H631" s="118">
        <v>6</v>
      </c>
      <c r="I631" s="118" t="s">
        <v>936</v>
      </c>
      <c r="J631" s="118" t="s">
        <v>30</v>
      </c>
      <c r="K631" s="118" t="s">
        <v>937</v>
      </c>
      <c r="L631" s="118"/>
      <c r="M631" s="118" t="s">
        <v>937</v>
      </c>
    </row>
    <row r="632" spans="1:13" ht="12.75" customHeight="1" x14ac:dyDescent="0.15">
      <c r="A632" s="118" t="s">
        <v>652</v>
      </c>
      <c r="B632" s="163" t="s">
        <v>731</v>
      </c>
      <c r="C632" s="163" t="s">
        <v>732</v>
      </c>
      <c r="D632" s="118">
        <v>1</v>
      </c>
      <c r="E632" s="118" t="s">
        <v>935</v>
      </c>
      <c r="F632" s="152">
        <v>40556</v>
      </c>
      <c r="G632" s="152">
        <v>40563</v>
      </c>
      <c r="H632" s="118">
        <v>7</v>
      </c>
      <c r="I632" s="118" t="s">
        <v>936</v>
      </c>
      <c r="J632" s="118" t="s">
        <v>30</v>
      </c>
      <c r="K632" s="118" t="s">
        <v>937</v>
      </c>
      <c r="L632" s="118"/>
      <c r="M632" s="118" t="s">
        <v>937</v>
      </c>
    </row>
    <row r="633" spans="1:13" ht="12.75" customHeight="1" x14ac:dyDescent="0.15">
      <c r="A633" s="118" t="s">
        <v>652</v>
      </c>
      <c r="B633" s="163" t="s">
        <v>731</v>
      </c>
      <c r="C633" s="163" t="s">
        <v>732</v>
      </c>
      <c r="D633" s="118">
        <v>1</v>
      </c>
      <c r="E633" s="118" t="s">
        <v>935</v>
      </c>
      <c r="F633" s="152">
        <v>40898</v>
      </c>
      <c r="G633" s="152">
        <v>40904</v>
      </c>
      <c r="H633" s="118">
        <v>6</v>
      </c>
      <c r="I633" s="118" t="s">
        <v>936</v>
      </c>
      <c r="J633" s="118" t="s">
        <v>30</v>
      </c>
      <c r="K633" s="118" t="s">
        <v>937</v>
      </c>
      <c r="L633" s="118"/>
      <c r="M633" s="118" t="s">
        <v>937</v>
      </c>
    </row>
    <row r="634" spans="1:13" ht="12.75" customHeight="1" x14ac:dyDescent="0.15">
      <c r="A634" s="118" t="s">
        <v>652</v>
      </c>
      <c r="B634" s="163" t="s">
        <v>735</v>
      </c>
      <c r="C634" s="163" t="s">
        <v>736</v>
      </c>
      <c r="D634" s="118">
        <v>1</v>
      </c>
      <c r="E634" s="118" t="s">
        <v>935</v>
      </c>
      <c r="F634" s="152">
        <v>40556</v>
      </c>
      <c r="G634" s="152">
        <v>40563</v>
      </c>
      <c r="H634" s="118">
        <v>7</v>
      </c>
      <c r="I634" s="118" t="s">
        <v>936</v>
      </c>
      <c r="J634" s="118" t="s">
        <v>30</v>
      </c>
      <c r="K634" s="118" t="s">
        <v>937</v>
      </c>
      <c r="L634" s="118"/>
      <c r="M634" s="118" t="s">
        <v>937</v>
      </c>
    </row>
    <row r="635" spans="1:13" ht="12.75" customHeight="1" x14ac:dyDescent="0.15">
      <c r="A635" s="118" t="s">
        <v>652</v>
      </c>
      <c r="B635" s="163" t="s">
        <v>735</v>
      </c>
      <c r="C635" s="163" t="s">
        <v>736</v>
      </c>
      <c r="D635" s="118">
        <v>1</v>
      </c>
      <c r="E635" s="118" t="s">
        <v>935</v>
      </c>
      <c r="F635" s="152">
        <v>40898</v>
      </c>
      <c r="G635" s="152">
        <v>40904</v>
      </c>
      <c r="H635" s="118">
        <v>6</v>
      </c>
      <c r="I635" s="118" t="s">
        <v>936</v>
      </c>
      <c r="J635" s="118" t="s">
        <v>30</v>
      </c>
      <c r="K635" s="118" t="s">
        <v>937</v>
      </c>
      <c r="L635" s="118"/>
      <c r="M635" s="118" t="s">
        <v>937</v>
      </c>
    </row>
    <row r="636" spans="1:13" ht="12.75" customHeight="1" x14ac:dyDescent="0.15">
      <c r="A636" s="118" t="s">
        <v>652</v>
      </c>
      <c r="B636" s="164" t="s">
        <v>737</v>
      </c>
      <c r="C636" s="164" t="s">
        <v>738</v>
      </c>
      <c r="D636" s="118">
        <v>3</v>
      </c>
      <c r="E636" s="118" t="s">
        <v>935</v>
      </c>
      <c r="F636" s="152">
        <v>40556</v>
      </c>
      <c r="G636" s="152">
        <v>40563</v>
      </c>
      <c r="H636" s="118">
        <v>7</v>
      </c>
      <c r="I636" s="118" t="s">
        <v>936</v>
      </c>
      <c r="J636" s="118" t="s">
        <v>30</v>
      </c>
      <c r="K636" s="118" t="s">
        <v>937</v>
      </c>
      <c r="L636" s="118"/>
      <c r="M636" s="118" t="s">
        <v>937</v>
      </c>
    </row>
    <row r="637" spans="1:13" ht="12.75" customHeight="1" x14ac:dyDescent="0.15">
      <c r="A637" s="118" t="s">
        <v>652</v>
      </c>
      <c r="B637" s="164" t="s">
        <v>737</v>
      </c>
      <c r="C637" s="164" t="s">
        <v>738</v>
      </c>
      <c r="D637" s="118">
        <v>3</v>
      </c>
      <c r="E637" s="118" t="s">
        <v>935</v>
      </c>
      <c r="F637" s="152">
        <v>40898</v>
      </c>
      <c r="G637" s="152">
        <v>40904</v>
      </c>
      <c r="H637" s="118">
        <v>6</v>
      </c>
      <c r="I637" s="118" t="s">
        <v>936</v>
      </c>
      <c r="J637" s="118" t="s">
        <v>30</v>
      </c>
      <c r="K637" s="118" t="s">
        <v>937</v>
      </c>
      <c r="L637" s="118"/>
      <c r="M637" s="118" t="s">
        <v>937</v>
      </c>
    </row>
    <row r="638" spans="1:13" ht="12.75" customHeight="1" x14ac:dyDescent="0.15">
      <c r="A638" s="118" t="s">
        <v>652</v>
      </c>
      <c r="B638" s="163" t="s">
        <v>741</v>
      </c>
      <c r="C638" s="163" t="s">
        <v>742</v>
      </c>
      <c r="D638" s="118">
        <v>2</v>
      </c>
      <c r="E638" s="118" t="s">
        <v>935</v>
      </c>
      <c r="F638" s="152">
        <v>40556</v>
      </c>
      <c r="G638" s="152">
        <v>40563</v>
      </c>
      <c r="H638" s="118">
        <v>7</v>
      </c>
      <c r="I638" s="118" t="s">
        <v>936</v>
      </c>
      <c r="J638" s="118" t="s">
        <v>30</v>
      </c>
      <c r="K638" s="118" t="s">
        <v>937</v>
      </c>
      <c r="L638" s="118"/>
      <c r="M638" s="118" t="s">
        <v>937</v>
      </c>
    </row>
    <row r="639" spans="1:13" ht="12.75" customHeight="1" x14ac:dyDescent="0.15">
      <c r="A639" s="118" t="s">
        <v>652</v>
      </c>
      <c r="B639" s="163" t="s">
        <v>741</v>
      </c>
      <c r="C639" s="163" t="s">
        <v>742</v>
      </c>
      <c r="D639" s="118">
        <v>2</v>
      </c>
      <c r="E639" s="118" t="s">
        <v>935</v>
      </c>
      <c r="F639" s="152">
        <v>40887</v>
      </c>
      <c r="G639" s="152">
        <v>40896</v>
      </c>
      <c r="H639" s="118">
        <v>9</v>
      </c>
      <c r="I639" s="118" t="s">
        <v>936</v>
      </c>
      <c r="J639" s="118" t="s">
        <v>30</v>
      </c>
      <c r="K639" s="118" t="s">
        <v>937</v>
      </c>
      <c r="L639" s="118"/>
      <c r="M639" s="118" t="s">
        <v>937</v>
      </c>
    </row>
    <row r="640" spans="1:13" ht="12.75" customHeight="1" x14ac:dyDescent="0.15">
      <c r="A640" s="118" t="s">
        <v>652</v>
      </c>
      <c r="B640" s="164" t="s">
        <v>743</v>
      </c>
      <c r="C640" s="164" t="s">
        <v>744</v>
      </c>
      <c r="D640" s="118">
        <v>3</v>
      </c>
      <c r="E640" s="118" t="s">
        <v>935</v>
      </c>
      <c r="F640" s="152">
        <v>40556</v>
      </c>
      <c r="G640" s="152">
        <v>40563</v>
      </c>
      <c r="H640" s="118">
        <v>7</v>
      </c>
      <c r="I640" s="118" t="s">
        <v>936</v>
      </c>
      <c r="J640" s="118" t="s">
        <v>30</v>
      </c>
      <c r="K640" s="118" t="s">
        <v>937</v>
      </c>
      <c r="L640" s="118"/>
      <c r="M640" s="118" t="s">
        <v>937</v>
      </c>
    </row>
    <row r="641" spans="1:13" ht="12.75" customHeight="1" x14ac:dyDescent="0.15">
      <c r="A641" s="118" t="s">
        <v>652</v>
      </c>
      <c r="B641" s="164" t="s">
        <v>743</v>
      </c>
      <c r="C641" s="164" t="s">
        <v>744</v>
      </c>
      <c r="D641" s="118">
        <v>3</v>
      </c>
      <c r="E641" s="118" t="s">
        <v>935</v>
      </c>
      <c r="F641" s="152">
        <v>40887</v>
      </c>
      <c r="G641" s="152">
        <v>40896</v>
      </c>
      <c r="H641" s="118">
        <v>9</v>
      </c>
      <c r="I641" s="118" t="s">
        <v>936</v>
      </c>
      <c r="J641" s="118" t="s">
        <v>30</v>
      </c>
      <c r="K641" s="118" t="s">
        <v>937</v>
      </c>
      <c r="L641" s="118"/>
      <c r="M641" s="118" t="s">
        <v>937</v>
      </c>
    </row>
    <row r="642" spans="1:13" ht="12.75" customHeight="1" x14ac:dyDescent="0.15">
      <c r="A642" s="118" t="s">
        <v>652</v>
      </c>
      <c r="B642" s="164" t="s">
        <v>760</v>
      </c>
      <c r="C642" s="164" t="s">
        <v>761</v>
      </c>
      <c r="D642" s="118">
        <v>3</v>
      </c>
      <c r="E642" s="118" t="s">
        <v>935</v>
      </c>
      <c r="F642" s="152">
        <v>40556</v>
      </c>
      <c r="G642" s="152">
        <v>40563</v>
      </c>
      <c r="H642" s="118">
        <v>7</v>
      </c>
      <c r="I642" s="118" t="s">
        <v>936</v>
      </c>
      <c r="J642" s="118" t="s">
        <v>30</v>
      </c>
      <c r="K642" s="118" t="s">
        <v>937</v>
      </c>
      <c r="L642" s="118"/>
      <c r="M642" s="118" t="s">
        <v>937</v>
      </c>
    </row>
    <row r="643" spans="1:13" ht="12.75" customHeight="1" x14ac:dyDescent="0.15">
      <c r="A643" s="118" t="s">
        <v>652</v>
      </c>
      <c r="B643" s="164" t="s">
        <v>760</v>
      </c>
      <c r="C643" s="164" t="s">
        <v>761</v>
      </c>
      <c r="D643" s="118">
        <v>3</v>
      </c>
      <c r="E643" s="118" t="s">
        <v>935</v>
      </c>
      <c r="F643" s="152">
        <v>40898</v>
      </c>
      <c r="G643" s="152">
        <v>40904</v>
      </c>
      <c r="H643" s="118">
        <v>6</v>
      </c>
      <c r="I643" s="118" t="s">
        <v>936</v>
      </c>
      <c r="J643" s="118" t="s">
        <v>30</v>
      </c>
      <c r="K643" s="118" t="s">
        <v>937</v>
      </c>
      <c r="L643" s="118"/>
      <c r="M643" s="118" t="s">
        <v>937</v>
      </c>
    </row>
    <row r="644" spans="1:13" ht="12.75" customHeight="1" x14ac:dyDescent="0.15">
      <c r="A644" s="118" t="s">
        <v>652</v>
      </c>
      <c r="B644" s="164" t="s">
        <v>758</v>
      </c>
      <c r="C644" s="164" t="s">
        <v>759</v>
      </c>
      <c r="D644" s="118">
        <v>3</v>
      </c>
      <c r="E644" s="118" t="s">
        <v>935</v>
      </c>
      <c r="F644" s="152">
        <v>40556</v>
      </c>
      <c r="G644" s="152">
        <v>40563</v>
      </c>
      <c r="H644" s="118">
        <v>7</v>
      </c>
      <c r="I644" s="118" t="s">
        <v>936</v>
      </c>
      <c r="J644" s="118" t="s">
        <v>30</v>
      </c>
      <c r="K644" s="118" t="s">
        <v>937</v>
      </c>
      <c r="L644" s="118"/>
      <c r="M644" s="118" t="s">
        <v>937</v>
      </c>
    </row>
    <row r="645" spans="1:13" ht="12.75" customHeight="1" x14ac:dyDescent="0.15">
      <c r="A645" s="118" t="s">
        <v>652</v>
      </c>
      <c r="B645" s="164" t="s">
        <v>758</v>
      </c>
      <c r="C645" s="164" t="s">
        <v>759</v>
      </c>
      <c r="D645" s="118">
        <v>3</v>
      </c>
      <c r="E645" s="118" t="s">
        <v>935</v>
      </c>
      <c r="F645" s="152">
        <v>40887</v>
      </c>
      <c r="G645" s="152">
        <v>40896</v>
      </c>
      <c r="H645" s="118">
        <v>9</v>
      </c>
      <c r="I645" s="118" t="s">
        <v>936</v>
      </c>
      <c r="J645" s="118" t="s">
        <v>30</v>
      </c>
      <c r="K645" s="118" t="s">
        <v>937</v>
      </c>
      <c r="L645" s="118"/>
      <c r="M645" s="118" t="s">
        <v>937</v>
      </c>
    </row>
    <row r="646" spans="1:13" ht="12.75" customHeight="1" x14ac:dyDescent="0.15">
      <c r="A646" s="118" t="s">
        <v>652</v>
      </c>
      <c r="B646" s="163" t="s">
        <v>762</v>
      </c>
      <c r="C646" s="163" t="s">
        <v>763</v>
      </c>
      <c r="D646" s="118">
        <v>2</v>
      </c>
      <c r="E646" s="118" t="s">
        <v>935</v>
      </c>
      <c r="F646" s="152">
        <v>40556</v>
      </c>
      <c r="G646" s="152">
        <v>40563</v>
      </c>
      <c r="H646" s="118">
        <v>7</v>
      </c>
      <c r="I646" s="118" t="s">
        <v>936</v>
      </c>
      <c r="J646" s="118" t="s">
        <v>30</v>
      </c>
      <c r="K646" s="118" t="s">
        <v>937</v>
      </c>
      <c r="L646" s="118"/>
      <c r="M646" s="118" t="s">
        <v>937</v>
      </c>
    </row>
    <row r="647" spans="1:13" ht="12.75" customHeight="1" x14ac:dyDescent="0.15">
      <c r="A647" s="118" t="s">
        <v>652</v>
      </c>
      <c r="B647" s="163" t="s">
        <v>762</v>
      </c>
      <c r="C647" s="163" t="s">
        <v>763</v>
      </c>
      <c r="D647" s="118">
        <v>2</v>
      </c>
      <c r="E647" s="118" t="s">
        <v>935</v>
      </c>
      <c r="F647" s="152">
        <v>40898</v>
      </c>
      <c r="G647" s="152">
        <v>40904</v>
      </c>
      <c r="H647" s="118">
        <v>6</v>
      </c>
      <c r="I647" s="118" t="s">
        <v>936</v>
      </c>
      <c r="J647" s="118" t="s">
        <v>30</v>
      </c>
      <c r="K647" s="118" t="s">
        <v>937</v>
      </c>
      <c r="L647" s="118"/>
      <c r="M647" s="118" t="s">
        <v>937</v>
      </c>
    </row>
    <row r="648" spans="1:13" ht="12.75" customHeight="1" x14ac:dyDescent="0.15">
      <c r="A648" s="118" t="s">
        <v>652</v>
      </c>
      <c r="B648" s="164" t="s">
        <v>766</v>
      </c>
      <c r="C648" s="164" t="s">
        <v>767</v>
      </c>
      <c r="D648" s="118">
        <v>3</v>
      </c>
      <c r="E648" s="118" t="s">
        <v>935</v>
      </c>
      <c r="F648" s="152">
        <v>40556</v>
      </c>
      <c r="G648" s="152">
        <v>40563</v>
      </c>
      <c r="H648" s="118">
        <v>7</v>
      </c>
      <c r="I648" s="118" t="s">
        <v>936</v>
      </c>
      <c r="J648" s="118" t="s">
        <v>30</v>
      </c>
      <c r="K648" s="118" t="s">
        <v>937</v>
      </c>
      <c r="L648" s="118"/>
      <c r="M648" s="118" t="s">
        <v>937</v>
      </c>
    </row>
    <row r="649" spans="1:13" ht="12.75" customHeight="1" x14ac:dyDescent="0.15">
      <c r="A649" s="118" t="s">
        <v>652</v>
      </c>
      <c r="B649" s="164" t="s">
        <v>766</v>
      </c>
      <c r="C649" s="164" t="s">
        <v>767</v>
      </c>
      <c r="D649" s="118">
        <v>3</v>
      </c>
      <c r="E649" s="118" t="s">
        <v>935</v>
      </c>
      <c r="F649" s="152">
        <v>40898</v>
      </c>
      <c r="G649" s="152">
        <v>40904</v>
      </c>
      <c r="H649" s="118">
        <v>6</v>
      </c>
      <c r="I649" s="118" t="s">
        <v>936</v>
      </c>
      <c r="J649" s="118" t="s">
        <v>30</v>
      </c>
      <c r="K649" s="118" t="s">
        <v>937</v>
      </c>
      <c r="L649" s="118"/>
      <c r="M649" s="118" t="s">
        <v>937</v>
      </c>
    </row>
    <row r="650" spans="1:13" ht="12.75" customHeight="1" x14ac:dyDescent="0.15">
      <c r="A650" s="118" t="s">
        <v>652</v>
      </c>
      <c r="B650" s="164" t="s">
        <v>771</v>
      </c>
      <c r="C650" s="164" t="s">
        <v>772</v>
      </c>
      <c r="D650" s="118">
        <v>3</v>
      </c>
      <c r="E650" s="118" t="s">
        <v>935</v>
      </c>
      <c r="F650" s="152">
        <v>40556</v>
      </c>
      <c r="G650" s="152">
        <v>40563</v>
      </c>
      <c r="H650" s="118">
        <v>7</v>
      </c>
      <c r="I650" s="118" t="s">
        <v>936</v>
      </c>
      <c r="J650" s="118" t="s">
        <v>30</v>
      </c>
      <c r="K650" s="118" t="s">
        <v>937</v>
      </c>
      <c r="L650" s="118"/>
      <c r="M650" s="118" t="s">
        <v>937</v>
      </c>
    </row>
    <row r="651" spans="1:13" ht="12.75" customHeight="1" x14ac:dyDescent="0.15">
      <c r="A651" s="118" t="s">
        <v>652</v>
      </c>
      <c r="B651" s="164" t="s">
        <v>771</v>
      </c>
      <c r="C651" s="164" t="s">
        <v>772</v>
      </c>
      <c r="D651" s="118">
        <v>3</v>
      </c>
      <c r="E651" s="118" t="s">
        <v>935</v>
      </c>
      <c r="F651" s="152">
        <v>40898</v>
      </c>
      <c r="G651" s="152">
        <v>40904</v>
      </c>
      <c r="H651" s="118">
        <v>6</v>
      </c>
      <c r="I651" s="118" t="s">
        <v>936</v>
      </c>
      <c r="J651" s="118" t="s">
        <v>30</v>
      </c>
      <c r="K651" s="118" t="s">
        <v>937</v>
      </c>
      <c r="L651" s="118"/>
      <c r="M651" s="118" t="s">
        <v>937</v>
      </c>
    </row>
    <row r="652" spans="1:13" ht="12.75" customHeight="1" x14ac:dyDescent="0.15">
      <c r="A652" s="118" t="s">
        <v>652</v>
      </c>
      <c r="B652" s="163" t="s">
        <v>775</v>
      </c>
      <c r="C652" s="163" t="s">
        <v>776</v>
      </c>
      <c r="D652" s="118">
        <v>2</v>
      </c>
      <c r="E652" s="118" t="s">
        <v>31</v>
      </c>
      <c r="F652" s="152">
        <v>40802</v>
      </c>
      <c r="G652" s="152">
        <v>40806</v>
      </c>
      <c r="H652" s="118">
        <v>4</v>
      </c>
      <c r="I652" s="118" t="s">
        <v>905</v>
      </c>
      <c r="J652" s="118" t="s">
        <v>30</v>
      </c>
      <c r="K652" s="118" t="s">
        <v>22</v>
      </c>
      <c r="L652" s="118"/>
      <c r="M652" s="118" t="s">
        <v>938</v>
      </c>
    </row>
    <row r="653" spans="1:13" ht="12.75" customHeight="1" x14ac:dyDescent="0.15">
      <c r="A653" s="118" t="s">
        <v>652</v>
      </c>
      <c r="B653" s="163" t="s">
        <v>775</v>
      </c>
      <c r="C653" s="163" t="s">
        <v>776</v>
      </c>
      <c r="D653" s="118">
        <v>2</v>
      </c>
      <c r="E653" s="118" t="s">
        <v>935</v>
      </c>
      <c r="F653" s="152">
        <v>40556</v>
      </c>
      <c r="G653" s="152">
        <v>40563</v>
      </c>
      <c r="H653" s="118">
        <v>7</v>
      </c>
      <c r="I653" s="118" t="s">
        <v>936</v>
      </c>
      <c r="J653" s="118" t="s">
        <v>30</v>
      </c>
      <c r="K653" s="118" t="s">
        <v>937</v>
      </c>
      <c r="L653" s="118"/>
      <c r="M653" s="118" t="s">
        <v>938</v>
      </c>
    </row>
    <row r="654" spans="1:13" ht="12.75" customHeight="1" x14ac:dyDescent="0.15">
      <c r="A654" s="118" t="s">
        <v>652</v>
      </c>
      <c r="B654" s="163" t="s">
        <v>775</v>
      </c>
      <c r="C654" s="163" t="s">
        <v>776</v>
      </c>
      <c r="D654" s="118">
        <v>2</v>
      </c>
      <c r="E654" s="118" t="s">
        <v>935</v>
      </c>
      <c r="F654" s="152">
        <v>40898</v>
      </c>
      <c r="G654" s="152">
        <v>40904</v>
      </c>
      <c r="H654" s="118">
        <v>6</v>
      </c>
      <c r="I654" s="118" t="s">
        <v>936</v>
      </c>
      <c r="J654" s="118" t="s">
        <v>30</v>
      </c>
      <c r="K654" s="118" t="s">
        <v>937</v>
      </c>
      <c r="L654" s="118"/>
      <c r="M654" s="118" t="s">
        <v>938</v>
      </c>
    </row>
    <row r="655" spans="1:13" ht="12.75" customHeight="1" x14ac:dyDescent="0.15">
      <c r="A655" s="118" t="s">
        <v>652</v>
      </c>
      <c r="B655" s="164" t="s">
        <v>777</v>
      </c>
      <c r="C655" s="164" t="s">
        <v>778</v>
      </c>
      <c r="D655" s="118">
        <v>3</v>
      </c>
      <c r="E655" s="118" t="s">
        <v>935</v>
      </c>
      <c r="F655" s="152">
        <v>40556</v>
      </c>
      <c r="G655" s="152">
        <v>40563</v>
      </c>
      <c r="H655" s="118">
        <v>7</v>
      </c>
      <c r="I655" s="118" t="s">
        <v>936</v>
      </c>
      <c r="J655" s="118" t="s">
        <v>30</v>
      </c>
      <c r="K655" s="118" t="s">
        <v>937</v>
      </c>
      <c r="L655" s="118"/>
      <c r="M655" s="118" t="s">
        <v>937</v>
      </c>
    </row>
    <row r="656" spans="1:13" ht="12.75" customHeight="1" x14ac:dyDescent="0.15">
      <c r="A656" s="118" t="s">
        <v>652</v>
      </c>
      <c r="B656" s="164" t="s">
        <v>777</v>
      </c>
      <c r="C656" s="164" t="s">
        <v>778</v>
      </c>
      <c r="D656" s="118">
        <v>3</v>
      </c>
      <c r="E656" s="118" t="s">
        <v>935</v>
      </c>
      <c r="F656" s="152">
        <v>40898</v>
      </c>
      <c r="G656" s="152">
        <v>40904</v>
      </c>
      <c r="H656" s="118">
        <v>6</v>
      </c>
      <c r="I656" s="118" t="s">
        <v>936</v>
      </c>
      <c r="J656" s="118" t="s">
        <v>30</v>
      </c>
      <c r="K656" s="118" t="s">
        <v>937</v>
      </c>
      <c r="L656" s="118"/>
      <c r="M656" s="118" t="s">
        <v>937</v>
      </c>
    </row>
    <row r="657" spans="1:13" ht="12.75" customHeight="1" x14ac:dyDescent="0.15">
      <c r="A657" s="118" t="s">
        <v>652</v>
      </c>
      <c r="B657" s="164" t="s">
        <v>779</v>
      </c>
      <c r="C657" s="164" t="s">
        <v>780</v>
      </c>
      <c r="D657" s="118">
        <v>3</v>
      </c>
      <c r="E657" s="118" t="s">
        <v>935</v>
      </c>
      <c r="F657" s="152">
        <v>40556</v>
      </c>
      <c r="G657" s="152">
        <v>40563</v>
      </c>
      <c r="H657" s="118">
        <v>7</v>
      </c>
      <c r="I657" s="118" t="s">
        <v>936</v>
      </c>
      <c r="J657" s="118" t="s">
        <v>30</v>
      </c>
      <c r="K657" s="118" t="s">
        <v>937</v>
      </c>
      <c r="L657" s="118"/>
      <c r="M657" s="118" t="s">
        <v>937</v>
      </c>
    </row>
    <row r="658" spans="1:13" ht="12.75" customHeight="1" x14ac:dyDescent="0.15">
      <c r="A658" s="118" t="s">
        <v>652</v>
      </c>
      <c r="B658" s="164" t="s">
        <v>779</v>
      </c>
      <c r="C658" s="164" t="s">
        <v>780</v>
      </c>
      <c r="D658" s="118">
        <v>3</v>
      </c>
      <c r="E658" s="118" t="s">
        <v>935</v>
      </c>
      <c r="F658" s="152">
        <v>40887</v>
      </c>
      <c r="G658" s="152">
        <v>40896</v>
      </c>
      <c r="H658" s="118">
        <v>9</v>
      </c>
      <c r="I658" s="118" t="s">
        <v>936</v>
      </c>
      <c r="J658" s="118" t="s">
        <v>30</v>
      </c>
      <c r="K658" s="118" t="s">
        <v>937</v>
      </c>
      <c r="L658" s="118"/>
      <c r="M658" s="118" t="s">
        <v>937</v>
      </c>
    </row>
    <row r="659" spans="1:13" ht="12.75" customHeight="1" x14ac:dyDescent="0.15">
      <c r="A659" s="118" t="s">
        <v>652</v>
      </c>
      <c r="B659" s="163" t="s">
        <v>781</v>
      </c>
      <c r="C659" s="163" t="s">
        <v>782</v>
      </c>
      <c r="D659" s="118">
        <v>2</v>
      </c>
      <c r="E659" s="118" t="s">
        <v>935</v>
      </c>
      <c r="F659" s="152">
        <v>40556</v>
      </c>
      <c r="G659" s="152">
        <v>40563</v>
      </c>
      <c r="H659" s="118">
        <v>7</v>
      </c>
      <c r="I659" s="118" t="s">
        <v>936</v>
      </c>
      <c r="J659" s="118" t="s">
        <v>30</v>
      </c>
      <c r="K659" s="118" t="s">
        <v>937</v>
      </c>
      <c r="L659" s="118"/>
      <c r="M659" s="118" t="s">
        <v>937</v>
      </c>
    </row>
    <row r="660" spans="1:13" ht="12.75" customHeight="1" x14ac:dyDescent="0.15">
      <c r="A660" s="118" t="s">
        <v>652</v>
      </c>
      <c r="B660" s="163" t="s">
        <v>781</v>
      </c>
      <c r="C660" s="163" t="s">
        <v>782</v>
      </c>
      <c r="D660" s="118">
        <v>2</v>
      </c>
      <c r="E660" s="118" t="s">
        <v>935</v>
      </c>
      <c r="F660" s="152">
        <v>40887</v>
      </c>
      <c r="G660" s="152">
        <v>40896</v>
      </c>
      <c r="H660" s="118">
        <v>9</v>
      </c>
      <c r="I660" s="118" t="s">
        <v>936</v>
      </c>
      <c r="J660" s="118" t="s">
        <v>30</v>
      </c>
      <c r="K660" s="118" t="s">
        <v>937</v>
      </c>
      <c r="L660" s="118"/>
      <c r="M660" s="118" t="s">
        <v>937</v>
      </c>
    </row>
    <row r="661" spans="1:13" ht="12.75" customHeight="1" x14ac:dyDescent="0.15">
      <c r="A661" s="118" t="s">
        <v>652</v>
      </c>
      <c r="B661" s="163" t="s">
        <v>783</v>
      </c>
      <c r="C661" s="163" t="s">
        <v>784</v>
      </c>
      <c r="D661" s="118">
        <v>1</v>
      </c>
      <c r="E661" s="118" t="s">
        <v>935</v>
      </c>
      <c r="F661" s="152">
        <v>40556</v>
      </c>
      <c r="G661" s="152">
        <v>40563</v>
      </c>
      <c r="H661" s="118">
        <v>7</v>
      </c>
      <c r="I661" s="118" t="s">
        <v>936</v>
      </c>
      <c r="J661" s="118" t="s">
        <v>30</v>
      </c>
      <c r="K661" s="118" t="s">
        <v>937</v>
      </c>
      <c r="L661" s="118"/>
      <c r="M661" s="118" t="s">
        <v>937</v>
      </c>
    </row>
    <row r="662" spans="1:13" ht="12.75" customHeight="1" x14ac:dyDescent="0.15">
      <c r="A662" s="118" t="s">
        <v>652</v>
      </c>
      <c r="B662" s="163" t="s">
        <v>783</v>
      </c>
      <c r="C662" s="163" t="s">
        <v>784</v>
      </c>
      <c r="D662" s="118">
        <v>1</v>
      </c>
      <c r="E662" s="118" t="s">
        <v>935</v>
      </c>
      <c r="F662" s="152">
        <v>40898</v>
      </c>
      <c r="G662" s="152">
        <v>40904</v>
      </c>
      <c r="H662" s="118">
        <v>6</v>
      </c>
      <c r="I662" s="118" t="s">
        <v>936</v>
      </c>
      <c r="J662" s="118" t="s">
        <v>30</v>
      </c>
      <c r="K662" s="118" t="s">
        <v>937</v>
      </c>
      <c r="L662" s="118"/>
      <c r="M662" s="118" t="s">
        <v>937</v>
      </c>
    </row>
    <row r="663" spans="1:13" ht="12.75" customHeight="1" x14ac:dyDescent="0.15">
      <c r="A663" s="118" t="s">
        <v>652</v>
      </c>
      <c r="B663" s="164" t="s">
        <v>785</v>
      </c>
      <c r="C663" s="164" t="s">
        <v>786</v>
      </c>
      <c r="D663" s="118">
        <v>3</v>
      </c>
      <c r="E663" s="118" t="s">
        <v>935</v>
      </c>
      <c r="F663" s="152">
        <v>40556</v>
      </c>
      <c r="G663" s="152">
        <v>40563</v>
      </c>
      <c r="H663" s="118">
        <v>7</v>
      </c>
      <c r="I663" s="118" t="s">
        <v>936</v>
      </c>
      <c r="J663" s="118" t="s">
        <v>30</v>
      </c>
      <c r="K663" s="118" t="s">
        <v>937</v>
      </c>
      <c r="L663" s="118"/>
      <c r="M663" s="118" t="s">
        <v>937</v>
      </c>
    </row>
    <row r="664" spans="1:13" ht="12.75" customHeight="1" x14ac:dyDescent="0.15">
      <c r="A664" s="118" t="s">
        <v>652</v>
      </c>
      <c r="B664" s="164" t="s">
        <v>785</v>
      </c>
      <c r="C664" s="164" t="s">
        <v>786</v>
      </c>
      <c r="D664" s="118">
        <v>3</v>
      </c>
      <c r="E664" s="118" t="s">
        <v>935</v>
      </c>
      <c r="F664" s="152">
        <v>40898</v>
      </c>
      <c r="G664" s="152">
        <v>40904</v>
      </c>
      <c r="H664" s="118">
        <v>6</v>
      </c>
      <c r="I664" s="118" t="s">
        <v>936</v>
      </c>
      <c r="J664" s="118" t="s">
        <v>30</v>
      </c>
      <c r="K664" s="118" t="s">
        <v>937</v>
      </c>
      <c r="L664" s="118"/>
      <c r="M664" s="118" t="s">
        <v>937</v>
      </c>
    </row>
    <row r="665" spans="1:13" ht="12.75" customHeight="1" x14ac:dyDescent="0.15">
      <c r="A665" s="118" t="s">
        <v>652</v>
      </c>
      <c r="B665" s="163" t="s">
        <v>791</v>
      </c>
      <c r="C665" s="163" t="s">
        <v>792</v>
      </c>
      <c r="D665" s="118">
        <v>2</v>
      </c>
      <c r="E665" s="118" t="s">
        <v>935</v>
      </c>
      <c r="F665" s="152">
        <v>40556</v>
      </c>
      <c r="G665" s="152">
        <v>40563</v>
      </c>
      <c r="H665" s="118">
        <v>7</v>
      </c>
      <c r="I665" s="118" t="s">
        <v>936</v>
      </c>
      <c r="J665" s="118" t="s">
        <v>30</v>
      </c>
      <c r="K665" s="118" t="s">
        <v>937</v>
      </c>
      <c r="L665" s="118"/>
      <c r="M665" s="118" t="s">
        <v>937</v>
      </c>
    </row>
    <row r="666" spans="1:13" ht="12.75" customHeight="1" x14ac:dyDescent="0.15">
      <c r="A666" s="118" t="s">
        <v>652</v>
      </c>
      <c r="B666" s="163" t="s">
        <v>791</v>
      </c>
      <c r="C666" s="163" t="s">
        <v>792</v>
      </c>
      <c r="D666" s="118">
        <v>2</v>
      </c>
      <c r="E666" s="118" t="s">
        <v>935</v>
      </c>
      <c r="F666" s="152">
        <v>40898</v>
      </c>
      <c r="G666" s="152">
        <v>40904</v>
      </c>
      <c r="H666" s="118">
        <v>6</v>
      </c>
      <c r="I666" s="118" t="s">
        <v>936</v>
      </c>
      <c r="J666" s="118" t="s">
        <v>30</v>
      </c>
      <c r="K666" s="118" t="s">
        <v>937</v>
      </c>
      <c r="L666" s="118"/>
      <c r="M666" s="118" t="s">
        <v>937</v>
      </c>
    </row>
    <row r="667" spans="1:13" ht="12.75" customHeight="1" x14ac:dyDescent="0.15">
      <c r="A667" s="118" t="s">
        <v>652</v>
      </c>
      <c r="B667" s="163" t="s">
        <v>793</v>
      </c>
      <c r="C667" s="163" t="s">
        <v>794</v>
      </c>
      <c r="D667" s="118">
        <v>1</v>
      </c>
      <c r="E667" s="118" t="s">
        <v>935</v>
      </c>
      <c r="F667" s="152">
        <v>40554</v>
      </c>
      <c r="G667" s="152">
        <v>40555</v>
      </c>
      <c r="H667" s="118">
        <v>1</v>
      </c>
      <c r="I667" s="118" t="s">
        <v>936</v>
      </c>
      <c r="J667" s="118" t="s">
        <v>30</v>
      </c>
      <c r="K667" s="118" t="s">
        <v>937</v>
      </c>
      <c r="L667" s="118"/>
      <c r="M667" s="118" t="s">
        <v>937</v>
      </c>
    </row>
    <row r="668" spans="1:13" ht="12.75" customHeight="1" x14ac:dyDescent="0.15">
      <c r="A668" s="118" t="s">
        <v>652</v>
      </c>
      <c r="B668" s="163" t="s">
        <v>793</v>
      </c>
      <c r="C668" s="163" t="s">
        <v>794</v>
      </c>
      <c r="D668" s="118">
        <v>1</v>
      </c>
      <c r="E668" s="118" t="s">
        <v>935</v>
      </c>
      <c r="F668" s="152">
        <v>40556</v>
      </c>
      <c r="G668" s="152">
        <v>40563</v>
      </c>
      <c r="H668" s="118">
        <v>7</v>
      </c>
      <c r="I668" s="118" t="s">
        <v>936</v>
      </c>
      <c r="J668" s="118" t="s">
        <v>30</v>
      </c>
      <c r="K668" s="118" t="s">
        <v>937</v>
      </c>
      <c r="L668" s="118"/>
      <c r="M668" s="118" t="s">
        <v>937</v>
      </c>
    </row>
    <row r="669" spans="1:13" ht="12.75" customHeight="1" x14ac:dyDescent="0.15">
      <c r="A669" s="118" t="s">
        <v>652</v>
      </c>
      <c r="B669" s="163" t="s">
        <v>793</v>
      </c>
      <c r="C669" s="163" t="s">
        <v>794</v>
      </c>
      <c r="D669" s="118">
        <v>1</v>
      </c>
      <c r="E669" s="118" t="s">
        <v>935</v>
      </c>
      <c r="F669" s="152">
        <v>40563</v>
      </c>
      <c r="G669" s="152">
        <v>40566</v>
      </c>
      <c r="H669" s="118">
        <v>3</v>
      </c>
      <c r="I669" s="118" t="s">
        <v>936</v>
      </c>
      <c r="J669" s="118" t="s">
        <v>30</v>
      </c>
      <c r="K669" s="118" t="s">
        <v>937</v>
      </c>
      <c r="L669" s="118"/>
      <c r="M669" s="118" t="s">
        <v>937</v>
      </c>
    </row>
    <row r="670" spans="1:13" ht="12.75" customHeight="1" x14ac:dyDescent="0.15">
      <c r="A670" s="118" t="s">
        <v>652</v>
      </c>
      <c r="B670" s="163" t="s">
        <v>793</v>
      </c>
      <c r="C670" s="163" t="s">
        <v>794</v>
      </c>
      <c r="D670" s="118">
        <v>1</v>
      </c>
      <c r="E670" s="118" t="s">
        <v>935</v>
      </c>
      <c r="F670" s="152">
        <v>40887</v>
      </c>
      <c r="G670" s="152">
        <v>40896</v>
      </c>
      <c r="H670" s="118">
        <v>9</v>
      </c>
      <c r="I670" s="118" t="s">
        <v>936</v>
      </c>
      <c r="J670" s="118" t="s">
        <v>30</v>
      </c>
      <c r="K670" s="118" t="s">
        <v>937</v>
      </c>
      <c r="L670" s="118"/>
      <c r="M670" s="118" t="s">
        <v>937</v>
      </c>
    </row>
    <row r="671" spans="1:13" ht="12.75" customHeight="1" x14ac:dyDescent="0.15">
      <c r="A671" s="118" t="s">
        <v>652</v>
      </c>
      <c r="B671" s="163" t="s">
        <v>795</v>
      </c>
      <c r="C671" s="163" t="s">
        <v>796</v>
      </c>
      <c r="D671" s="118">
        <v>2</v>
      </c>
      <c r="E671" s="118" t="s">
        <v>935</v>
      </c>
      <c r="F671" s="152">
        <v>40554</v>
      </c>
      <c r="G671" s="152">
        <v>40556</v>
      </c>
      <c r="H671" s="118">
        <v>2</v>
      </c>
      <c r="I671" s="118" t="s">
        <v>936</v>
      </c>
      <c r="J671" s="118" t="s">
        <v>30</v>
      </c>
      <c r="K671" s="118" t="s">
        <v>937</v>
      </c>
      <c r="L671" s="118"/>
      <c r="M671" s="118" t="s">
        <v>937</v>
      </c>
    </row>
    <row r="672" spans="1:13" ht="12.75" customHeight="1" x14ac:dyDescent="0.15">
      <c r="A672" s="118" t="s">
        <v>652</v>
      </c>
      <c r="B672" s="163" t="s">
        <v>795</v>
      </c>
      <c r="C672" s="163" t="s">
        <v>796</v>
      </c>
      <c r="D672" s="118">
        <v>2</v>
      </c>
      <c r="E672" s="118" t="s">
        <v>935</v>
      </c>
      <c r="F672" s="152">
        <v>40556</v>
      </c>
      <c r="G672" s="152">
        <v>40563</v>
      </c>
      <c r="H672" s="118">
        <v>7</v>
      </c>
      <c r="I672" s="118" t="s">
        <v>936</v>
      </c>
      <c r="J672" s="118" t="s">
        <v>30</v>
      </c>
      <c r="K672" s="118" t="s">
        <v>937</v>
      </c>
      <c r="L672" s="118"/>
      <c r="M672" s="118" t="s">
        <v>937</v>
      </c>
    </row>
    <row r="673" spans="1:13" ht="12.75" customHeight="1" x14ac:dyDescent="0.15">
      <c r="A673" s="118" t="s">
        <v>652</v>
      </c>
      <c r="B673" s="163" t="s">
        <v>795</v>
      </c>
      <c r="C673" s="163" t="s">
        <v>796</v>
      </c>
      <c r="D673" s="118">
        <v>2</v>
      </c>
      <c r="E673" s="118" t="s">
        <v>935</v>
      </c>
      <c r="F673" s="152">
        <v>40563</v>
      </c>
      <c r="G673" s="152">
        <v>40566</v>
      </c>
      <c r="H673" s="118">
        <v>3</v>
      </c>
      <c r="I673" s="118" t="s">
        <v>936</v>
      </c>
      <c r="J673" s="118" t="s">
        <v>30</v>
      </c>
      <c r="K673" s="118" t="s">
        <v>937</v>
      </c>
      <c r="L673" s="118"/>
      <c r="M673" s="118" t="s">
        <v>937</v>
      </c>
    </row>
    <row r="674" spans="1:13" ht="12.75" customHeight="1" x14ac:dyDescent="0.15">
      <c r="A674" s="118" t="s">
        <v>652</v>
      </c>
      <c r="B674" s="163" t="s">
        <v>795</v>
      </c>
      <c r="C674" s="163" t="s">
        <v>796</v>
      </c>
      <c r="D674" s="118">
        <v>2</v>
      </c>
      <c r="E674" s="118" t="s">
        <v>935</v>
      </c>
      <c r="F674" s="152">
        <v>40898</v>
      </c>
      <c r="G674" s="152">
        <v>40904</v>
      </c>
      <c r="H674" s="118">
        <v>6</v>
      </c>
      <c r="I674" s="118" t="s">
        <v>936</v>
      </c>
      <c r="J674" s="118" t="s">
        <v>30</v>
      </c>
      <c r="K674" s="118" t="s">
        <v>937</v>
      </c>
      <c r="L674" s="118"/>
      <c r="M674" s="118" t="s">
        <v>937</v>
      </c>
    </row>
    <row r="675" spans="1:13" ht="12.75" customHeight="1" x14ac:dyDescent="0.15">
      <c r="A675" s="118" t="s">
        <v>652</v>
      </c>
      <c r="B675" s="164" t="s">
        <v>797</v>
      </c>
      <c r="C675" s="164" t="s">
        <v>798</v>
      </c>
      <c r="D675" s="118">
        <v>3</v>
      </c>
      <c r="E675" s="118" t="s">
        <v>935</v>
      </c>
      <c r="F675" s="152">
        <v>40556</v>
      </c>
      <c r="G675" s="152">
        <v>40563</v>
      </c>
      <c r="H675" s="118">
        <v>7</v>
      </c>
      <c r="I675" s="118" t="s">
        <v>936</v>
      </c>
      <c r="J675" s="118" t="s">
        <v>30</v>
      </c>
      <c r="K675" s="118" t="s">
        <v>937</v>
      </c>
      <c r="L675" s="118"/>
      <c r="M675" s="118" t="s">
        <v>937</v>
      </c>
    </row>
    <row r="676" spans="1:13" ht="12.75" customHeight="1" x14ac:dyDescent="0.15">
      <c r="A676" s="118" t="s">
        <v>652</v>
      </c>
      <c r="B676" s="164" t="s">
        <v>797</v>
      </c>
      <c r="C676" s="164" t="s">
        <v>798</v>
      </c>
      <c r="D676" s="118">
        <v>3</v>
      </c>
      <c r="E676" s="118" t="s">
        <v>935</v>
      </c>
      <c r="F676" s="152">
        <v>40887</v>
      </c>
      <c r="G676" s="152">
        <v>40896</v>
      </c>
      <c r="H676" s="118">
        <v>9</v>
      </c>
      <c r="I676" s="118" t="s">
        <v>936</v>
      </c>
      <c r="J676" s="118" t="s">
        <v>30</v>
      </c>
      <c r="K676" s="118" t="s">
        <v>937</v>
      </c>
      <c r="L676" s="118"/>
      <c r="M676" s="118" t="s">
        <v>937</v>
      </c>
    </row>
    <row r="677" spans="1:13" ht="12.75" customHeight="1" x14ac:dyDescent="0.15">
      <c r="A677" s="118" t="s">
        <v>652</v>
      </c>
      <c r="B677" s="163" t="s">
        <v>799</v>
      </c>
      <c r="C677" s="163" t="s">
        <v>800</v>
      </c>
      <c r="D677" s="118">
        <v>2</v>
      </c>
      <c r="E677" s="118" t="s">
        <v>935</v>
      </c>
      <c r="F677" s="152">
        <v>40556</v>
      </c>
      <c r="G677" s="152">
        <v>40563</v>
      </c>
      <c r="H677" s="118">
        <v>7</v>
      </c>
      <c r="I677" s="118" t="s">
        <v>936</v>
      </c>
      <c r="J677" s="118" t="s">
        <v>30</v>
      </c>
      <c r="K677" s="118" t="s">
        <v>937</v>
      </c>
      <c r="L677" s="118"/>
      <c r="M677" s="118" t="s">
        <v>937</v>
      </c>
    </row>
    <row r="678" spans="1:13" ht="12.75" customHeight="1" x14ac:dyDescent="0.15">
      <c r="A678" s="118" t="s">
        <v>652</v>
      </c>
      <c r="B678" s="163" t="s">
        <v>799</v>
      </c>
      <c r="C678" s="163" t="s">
        <v>800</v>
      </c>
      <c r="D678" s="118">
        <v>2</v>
      </c>
      <c r="E678" s="118" t="s">
        <v>935</v>
      </c>
      <c r="F678" s="152">
        <v>40898</v>
      </c>
      <c r="G678" s="152">
        <v>40904</v>
      </c>
      <c r="H678" s="118">
        <v>6</v>
      </c>
      <c r="I678" s="118" t="s">
        <v>936</v>
      </c>
      <c r="J678" s="118" t="s">
        <v>30</v>
      </c>
      <c r="K678" s="118" t="s">
        <v>937</v>
      </c>
      <c r="L678" s="118"/>
      <c r="M678" s="118" t="s">
        <v>937</v>
      </c>
    </row>
    <row r="679" spans="1:13" ht="12.75" customHeight="1" x14ac:dyDescent="0.15">
      <c r="A679" s="118" t="s">
        <v>652</v>
      </c>
      <c r="B679" s="163" t="s">
        <v>801</v>
      </c>
      <c r="C679" s="163" t="s">
        <v>802</v>
      </c>
      <c r="D679" s="118">
        <v>2</v>
      </c>
      <c r="E679" s="118" t="s">
        <v>935</v>
      </c>
      <c r="F679" s="152">
        <v>40556</v>
      </c>
      <c r="G679" s="152">
        <v>40563</v>
      </c>
      <c r="H679" s="118">
        <v>7</v>
      </c>
      <c r="I679" s="118" t="s">
        <v>936</v>
      </c>
      <c r="J679" s="118" t="s">
        <v>30</v>
      </c>
      <c r="K679" s="118" t="s">
        <v>937</v>
      </c>
      <c r="L679" s="118"/>
      <c r="M679" s="118" t="s">
        <v>937</v>
      </c>
    </row>
    <row r="680" spans="1:13" ht="12.75" customHeight="1" x14ac:dyDescent="0.15">
      <c r="A680" s="118" t="s">
        <v>652</v>
      </c>
      <c r="B680" s="163" t="s">
        <v>801</v>
      </c>
      <c r="C680" s="163" t="s">
        <v>802</v>
      </c>
      <c r="D680" s="118">
        <v>2</v>
      </c>
      <c r="E680" s="118" t="s">
        <v>935</v>
      </c>
      <c r="F680" s="152">
        <v>40887</v>
      </c>
      <c r="G680" s="152">
        <v>40896</v>
      </c>
      <c r="H680" s="118">
        <v>9</v>
      </c>
      <c r="I680" s="118" t="s">
        <v>936</v>
      </c>
      <c r="J680" s="118" t="s">
        <v>30</v>
      </c>
      <c r="K680" s="118" t="s">
        <v>937</v>
      </c>
      <c r="L680" s="118"/>
      <c r="M680" s="118" t="s">
        <v>937</v>
      </c>
    </row>
    <row r="681" spans="1:13" ht="12.75" customHeight="1" x14ac:dyDescent="0.15">
      <c r="A681" s="118" t="s">
        <v>652</v>
      </c>
      <c r="B681" s="163" t="s">
        <v>803</v>
      </c>
      <c r="C681" s="163" t="s">
        <v>804</v>
      </c>
      <c r="D681" s="118">
        <v>2</v>
      </c>
      <c r="E681" s="118" t="s">
        <v>935</v>
      </c>
      <c r="F681" s="152">
        <v>40556</v>
      </c>
      <c r="G681" s="152">
        <v>40563</v>
      </c>
      <c r="H681" s="118">
        <v>7</v>
      </c>
      <c r="I681" s="118" t="s">
        <v>936</v>
      </c>
      <c r="J681" s="118" t="s">
        <v>30</v>
      </c>
      <c r="K681" s="118" t="s">
        <v>937</v>
      </c>
      <c r="L681" s="118"/>
      <c r="M681" s="118" t="s">
        <v>937</v>
      </c>
    </row>
    <row r="682" spans="1:13" ht="12.75" customHeight="1" x14ac:dyDescent="0.15">
      <c r="A682" s="118" t="s">
        <v>652</v>
      </c>
      <c r="B682" s="163" t="s">
        <v>803</v>
      </c>
      <c r="C682" s="163" t="s">
        <v>804</v>
      </c>
      <c r="D682" s="118">
        <v>2</v>
      </c>
      <c r="E682" s="118" t="s">
        <v>935</v>
      </c>
      <c r="F682" s="152">
        <v>40887</v>
      </c>
      <c r="G682" s="152">
        <v>40896</v>
      </c>
      <c r="H682" s="118">
        <v>9</v>
      </c>
      <c r="I682" s="118" t="s">
        <v>936</v>
      </c>
      <c r="J682" s="118" t="s">
        <v>30</v>
      </c>
      <c r="K682" s="118" t="s">
        <v>937</v>
      </c>
      <c r="L682" s="118"/>
      <c r="M682" s="118" t="s">
        <v>937</v>
      </c>
    </row>
    <row r="683" spans="1:13" ht="12.75" customHeight="1" x14ac:dyDescent="0.15">
      <c r="A683" s="118" t="s">
        <v>652</v>
      </c>
      <c r="B683" s="164" t="s">
        <v>807</v>
      </c>
      <c r="C683" s="164" t="s">
        <v>808</v>
      </c>
      <c r="D683" s="118">
        <v>3</v>
      </c>
      <c r="E683" s="118" t="s">
        <v>935</v>
      </c>
      <c r="F683" s="152">
        <v>40556</v>
      </c>
      <c r="G683" s="152">
        <v>40563</v>
      </c>
      <c r="H683" s="118">
        <v>7</v>
      </c>
      <c r="I683" s="118" t="s">
        <v>936</v>
      </c>
      <c r="J683" s="118" t="s">
        <v>30</v>
      </c>
      <c r="K683" s="118" t="s">
        <v>937</v>
      </c>
      <c r="L683" s="118"/>
      <c r="M683" s="118" t="s">
        <v>937</v>
      </c>
    </row>
    <row r="684" spans="1:13" ht="12.75" customHeight="1" x14ac:dyDescent="0.15">
      <c r="A684" s="118" t="s">
        <v>652</v>
      </c>
      <c r="B684" s="164" t="s">
        <v>807</v>
      </c>
      <c r="C684" s="164" t="s">
        <v>808</v>
      </c>
      <c r="D684" s="118">
        <v>3</v>
      </c>
      <c r="E684" s="118" t="s">
        <v>935</v>
      </c>
      <c r="F684" s="152">
        <v>40898</v>
      </c>
      <c r="G684" s="152">
        <v>40904</v>
      </c>
      <c r="H684" s="118">
        <v>6</v>
      </c>
      <c r="I684" s="118" t="s">
        <v>936</v>
      </c>
      <c r="J684" s="118" t="s">
        <v>30</v>
      </c>
      <c r="K684" s="118" t="s">
        <v>937</v>
      </c>
      <c r="L684" s="118"/>
      <c r="M684" s="118" t="s">
        <v>937</v>
      </c>
    </row>
    <row r="685" spans="1:13" ht="12.75" customHeight="1" x14ac:dyDescent="0.15">
      <c r="A685" s="118" t="s">
        <v>652</v>
      </c>
      <c r="B685" s="164" t="s">
        <v>809</v>
      </c>
      <c r="C685" s="164" t="s">
        <v>810</v>
      </c>
      <c r="D685" s="118">
        <v>3</v>
      </c>
      <c r="E685" s="118" t="s">
        <v>935</v>
      </c>
      <c r="F685" s="152">
        <v>40556</v>
      </c>
      <c r="G685" s="152">
        <v>40563</v>
      </c>
      <c r="H685" s="118">
        <v>7</v>
      </c>
      <c r="I685" s="118" t="s">
        <v>936</v>
      </c>
      <c r="J685" s="118" t="s">
        <v>30</v>
      </c>
      <c r="K685" s="118" t="s">
        <v>937</v>
      </c>
      <c r="L685" s="118"/>
      <c r="M685" s="118" t="s">
        <v>937</v>
      </c>
    </row>
    <row r="686" spans="1:13" ht="12.75" customHeight="1" x14ac:dyDescent="0.15">
      <c r="A686" s="118" t="s">
        <v>652</v>
      </c>
      <c r="B686" s="164" t="s">
        <v>809</v>
      </c>
      <c r="C686" s="164" t="s">
        <v>810</v>
      </c>
      <c r="D686" s="118">
        <v>3</v>
      </c>
      <c r="E686" s="118" t="s">
        <v>935</v>
      </c>
      <c r="F686" s="152">
        <v>40887</v>
      </c>
      <c r="G686" s="152">
        <v>40896</v>
      </c>
      <c r="H686" s="118">
        <v>9</v>
      </c>
      <c r="I686" s="118" t="s">
        <v>936</v>
      </c>
      <c r="J686" s="118" t="s">
        <v>30</v>
      </c>
      <c r="K686" s="118" t="s">
        <v>937</v>
      </c>
      <c r="L686" s="118"/>
      <c r="M686" s="118" t="s">
        <v>937</v>
      </c>
    </row>
    <row r="687" spans="1:13" ht="12.75" customHeight="1" x14ac:dyDescent="0.15">
      <c r="A687" s="118" t="s">
        <v>652</v>
      </c>
      <c r="B687" s="163" t="s">
        <v>813</v>
      </c>
      <c r="C687" s="163" t="s">
        <v>814</v>
      </c>
      <c r="D687" s="118">
        <v>2</v>
      </c>
      <c r="E687" s="118" t="s">
        <v>935</v>
      </c>
      <c r="F687" s="152">
        <v>40556</v>
      </c>
      <c r="G687" s="152">
        <v>40563</v>
      </c>
      <c r="H687" s="118">
        <v>7</v>
      </c>
      <c r="I687" s="118" t="s">
        <v>936</v>
      </c>
      <c r="J687" s="118" t="s">
        <v>30</v>
      </c>
      <c r="K687" s="118" t="s">
        <v>937</v>
      </c>
      <c r="L687" s="118"/>
      <c r="M687" s="118" t="s">
        <v>937</v>
      </c>
    </row>
    <row r="688" spans="1:13" ht="12.75" customHeight="1" x14ac:dyDescent="0.15">
      <c r="A688" s="118" t="s">
        <v>652</v>
      </c>
      <c r="B688" s="163" t="s">
        <v>813</v>
      </c>
      <c r="C688" s="163" t="s">
        <v>814</v>
      </c>
      <c r="D688" s="118">
        <v>2</v>
      </c>
      <c r="E688" s="118" t="s">
        <v>935</v>
      </c>
      <c r="F688" s="152">
        <v>40887</v>
      </c>
      <c r="G688" s="152">
        <v>40896</v>
      </c>
      <c r="H688" s="118">
        <v>9</v>
      </c>
      <c r="I688" s="118" t="s">
        <v>936</v>
      </c>
      <c r="J688" s="118" t="s">
        <v>30</v>
      </c>
      <c r="K688" s="118" t="s">
        <v>937</v>
      </c>
      <c r="L688" s="118"/>
      <c r="M688" s="118" t="s">
        <v>937</v>
      </c>
    </row>
    <row r="689" spans="1:13" ht="12.75" customHeight="1" x14ac:dyDescent="0.15">
      <c r="A689" s="118" t="s">
        <v>652</v>
      </c>
      <c r="B689" s="164" t="s">
        <v>815</v>
      </c>
      <c r="C689" s="164" t="s">
        <v>816</v>
      </c>
      <c r="D689" s="118">
        <v>3</v>
      </c>
      <c r="E689" s="118" t="s">
        <v>935</v>
      </c>
      <c r="F689" s="152">
        <v>40556</v>
      </c>
      <c r="G689" s="152">
        <v>40563</v>
      </c>
      <c r="H689" s="118">
        <v>7</v>
      </c>
      <c r="I689" s="118" t="s">
        <v>936</v>
      </c>
      <c r="J689" s="118" t="s">
        <v>30</v>
      </c>
      <c r="K689" s="118" t="s">
        <v>937</v>
      </c>
      <c r="L689" s="118"/>
      <c r="M689" s="118" t="s">
        <v>937</v>
      </c>
    </row>
    <row r="690" spans="1:13" ht="12.75" customHeight="1" x14ac:dyDescent="0.15">
      <c r="A690" s="118" t="s">
        <v>652</v>
      </c>
      <c r="B690" s="164" t="s">
        <v>815</v>
      </c>
      <c r="C690" s="164" t="s">
        <v>816</v>
      </c>
      <c r="D690" s="118">
        <v>3</v>
      </c>
      <c r="E690" s="118" t="s">
        <v>935</v>
      </c>
      <c r="F690" s="152">
        <v>40887</v>
      </c>
      <c r="G690" s="152">
        <v>40896</v>
      </c>
      <c r="H690" s="118">
        <v>9</v>
      </c>
      <c r="I690" s="118" t="s">
        <v>936</v>
      </c>
      <c r="J690" s="118" t="s">
        <v>30</v>
      </c>
      <c r="K690" s="118" t="s">
        <v>937</v>
      </c>
      <c r="L690" s="118"/>
      <c r="M690" s="118" t="s">
        <v>937</v>
      </c>
    </row>
    <row r="691" spans="1:13" ht="12.75" customHeight="1" x14ac:dyDescent="0.15">
      <c r="A691" s="118" t="s">
        <v>652</v>
      </c>
      <c r="B691" s="163" t="s">
        <v>817</v>
      </c>
      <c r="C691" s="163" t="s">
        <v>453</v>
      </c>
      <c r="D691" s="118">
        <v>2</v>
      </c>
      <c r="E691" s="118" t="s">
        <v>935</v>
      </c>
      <c r="F691" s="152">
        <v>40556</v>
      </c>
      <c r="G691" s="152">
        <v>40563</v>
      </c>
      <c r="H691" s="118">
        <v>7</v>
      </c>
      <c r="I691" s="118" t="s">
        <v>936</v>
      </c>
      <c r="J691" s="118" t="s">
        <v>30</v>
      </c>
      <c r="K691" s="118" t="s">
        <v>937</v>
      </c>
      <c r="L691" s="118"/>
      <c r="M691" s="118" t="s">
        <v>937</v>
      </c>
    </row>
    <row r="692" spans="1:13" ht="12.75" customHeight="1" x14ac:dyDescent="0.15">
      <c r="A692" s="118" t="s">
        <v>652</v>
      </c>
      <c r="B692" s="163" t="s">
        <v>817</v>
      </c>
      <c r="C692" s="163" t="s">
        <v>453</v>
      </c>
      <c r="D692" s="118">
        <v>2</v>
      </c>
      <c r="E692" s="118" t="s">
        <v>935</v>
      </c>
      <c r="F692" s="152">
        <v>40898</v>
      </c>
      <c r="G692" s="152">
        <v>40904</v>
      </c>
      <c r="H692" s="118">
        <v>6</v>
      </c>
      <c r="I692" s="118" t="s">
        <v>936</v>
      </c>
      <c r="J692" s="118" t="s">
        <v>30</v>
      </c>
      <c r="K692" s="118" t="s">
        <v>937</v>
      </c>
      <c r="L692" s="118"/>
      <c r="M692" s="118" t="s">
        <v>937</v>
      </c>
    </row>
    <row r="693" spans="1:13" ht="12.75" customHeight="1" x14ac:dyDescent="0.15">
      <c r="A693" s="118" t="s">
        <v>652</v>
      </c>
      <c r="B693" s="164" t="s">
        <v>822</v>
      </c>
      <c r="C693" s="164" t="s">
        <v>823</v>
      </c>
      <c r="D693" s="118">
        <v>3</v>
      </c>
      <c r="E693" s="118" t="s">
        <v>935</v>
      </c>
      <c r="F693" s="152">
        <v>40556</v>
      </c>
      <c r="G693" s="152">
        <v>40563</v>
      </c>
      <c r="H693" s="118">
        <v>7</v>
      </c>
      <c r="I693" s="118" t="s">
        <v>936</v>
      </c>
      <c r="J693" s="118" t="s">
        <v>30</v>
      </c>
      <c r="K693" s="118" t="s">
        <v>937</v>
      </c>
      <c r="L693" s="118"/>
      <c r="M693" s="118" t="s">
        <v>937</v>
      </c>
    </row>
    <row r="694" spans="1:13" ht="12.75" customHeight="1" x14ac:dyDescent="0.15">
      <c r="A694" s="118" t="s">
        <v>652</v>
      </c>
      <c r="B694" s="164" t="s">
        <v>822</v>
      </c>
      <c r="C694" s="164" t="s">
        <v>823</v>
      </c>
      <c r="D694" s="118">
        <v>3</v>
      </c>
      <c r="E694" s="118" t="s">
        <v>935</v>
      </c>
      <c r="F694" s="152">
        <v>40898</v>
      </c>
      <c r="G694" s="152">
        <v>40904</v>
      </c>
      <c r="H694" s="118">
        <v>6</v>
      </c>
      <c r="I694" s="118" t="s">
        <v>936</v>
      </c>
      <c r="J694" s="118" t="s">
        <v>30</v>
      </c>
      <c r="K694" s="118" t="s">
        <v>937</v>
      </c>
      <c r="L694" s="118"/>
      <c r="M694" s="118" t="s">
        <v>937</v>
      </c>
    </row>
    <row r="695" spans="1:13" ht="12.75" customHeight="1" x14ac:dyDescent="0.15">
      <c r="A695" s="118" t="s">
        <v>652</v>
      </c>
      <c r="B695" s="163" t="s">
        <v>824</v>
      </c>
      <c r="C695" s="163" t="s">
        <v>825</v>
      </c>
      <c r="D695" s="118">
        <v>2</v>
      </c>
      <c r="E695" s="118" t="s">
        <v>935</v>
      </c>
      <c r="F695" s="152">
        <v>40898</v>
      </c>
      <c r="G695" s="152">
        <v>40904</v>
      </c>
      <c r="H695" s="118">
        <v>6</v>
      </c>
      <c r="I695" s="118" t="s">
        <v>936</v>
      </c>
      <c r="J695" s="118" t="s">
        <v>30</v>
      </c>
      <c r="K695" s="118" t="s">
        <v>937</v>
      </c>
      <c r="L695" s="118"/>
      <c r="M695" s="118" t="s">
        <v>937</v>
      </c>
    </row>
    <row r="696" spans="1:13" ht="12.75" customHeight="1" x14ac:dyDescent="0.15">
      <c r="A696" s="118" t="s">
        <v>652</v>
      </c>
      <c r="B696" s="164" t="s">
        <v>824</v>
      </c>
      <c r="C696" s="164" t="s">
        <v>825</v>
      </c>
      <c r="D696" s="118">
        <v>3</v>
      </c>
      <c r="E696" s="118" t="s">
        <v>935</v>
      </c>
      <c r="F696" s="152">
        <v>40556</v>
      </c>
      <c r="G696" s="152">
        <v>40563</v>
      </c>
      <c r="H696" s="118">
        <v>7</v>
      </c>
      <c r="I696" s="118" t="s">
        <v>936</v>
      </c>
      <c r="J696" s="118" t="s">
        <v>30</v>
      </c>
      <c r="K696" s="118" t="s">
        <v>937</v>
      </c>
      <c r="L696" s="118"/>
      <c r="M696" s="118" t="s">
        <v>937</v>
      </c>
    </row>
    <row r="697" spans="1:13" ht="12.75" customHeight="1" x14ac:dyDescent="0.15">
      <c r="A697" s="118" t="s">
        <v>652</v>
      </c>
      <c r="B697" s="164" t="s">
        <v>826</v>
      </c>
      <c r="C697" s="164" t="s">
        <v>827</v>
      </c>
      <c r="D697" s="118">
        <v>3</v>
      </c>
      <c r="E697" s="118" t="s">
        <v>935</v>
      </c>
      <c r="F697" s="152">
        <v>40556</v>
      </c>
      <c r="G697" s="152">
        <v>40563</v>
      </c>
      <c r="H697" s="118">
        <v>7</v>
      </c>
      <c r="I697" s="118" t="s">
        <v>936</v>
      </c>
      <c r="J697" s="118" t="s">
        <v>30</v>
      </c>
      <c r="K697" s="118" t="s">
        <v>937</v>
      </c>
      <c r="L697" s="118"/>
      <c r="M697" s="118" t="s">
        <v>937</v>
      </c>
    </row>
    <row r="698" spans="1:13" ht="12.75" customHeight="1" x14ac:dyDescent="0.15">
      <c r="A698" s="118" t="s">
        <v>652</v>
      </c>
      <c r="B698" s="164" t="s">
        <v>826</v>
      </c>
      <c r="C698" s="164" t="s">
        <v>827</v>
      </c>
      <c r="D698" s="118">
        <v>3</v>
      </c>
      <c r="E698" s="118" t="s">
        <v>935</v>
      </c>
      <c r="F698" s="152">
        <v>40887</v>
      </c>
      <c r="G698" s="152">
        <v>40896</v>
      </c>
      <c r="H698" s="118">
        <v>9</v>
      </c>
      <c r="I698" s="118" t="s">
        <v>936</v>
      </c>
      <c r="J698" s="118" t="s">
        <v>30</v>
      </c>
      <c r="K698" s="118" t="s">
        <v>937</v>
      </c>
      <c r="L698" s="118"/>
      <c r="M698" s="118" t="s">
        <v>937</v>
      </c>
    </row>
    <row r="699" spans="1:13" ht="12.75" customHeight="1" x14ac:dyDescent="0.15">
      <c r="A699" s="118" t="s">
        <v>652</v>
      </c>
      <c r="B699" s="163" t="s">
        <v>828</v>
      </c>
      <c r="C699" s="163" t="s">
        <v>829</v>
      </c>
      <c r="D699" s="118">
        <v>2</v>
      </c>
      <c r="E699" s="118" t="s">
        <v>935</v>
      </c>
      <c r="F699" s="152">
        <v>40887</v>
      </c>
      <c r="G699" s="152">
        <v>40896</v>
      </c>
      <c r="H699" s="118">
        <v>9</v>
      </c>
      <c r="I699" s="118" t="s">
        <v>936</v>
      </c>
      <c r="J699" s="118" t="s">
        <v>30</v>
      </c>
      <c r="K699" s="118" t="s">
        <v>937</v>
      </c>
      <c r="L699" s="118"/>
      <c r="M699" s="118" t="s">
        <v>937</v>
      </c>
    </row>
    <row r="700" spans="1:13" ht="12.75" customHeight="1" x14ac:dyDescent="0.15">
      <c r="A700" s="118" t="s">
        <v>652</v>
      </c>
      <c r="B700" s="164" t="s">
        <v>828</v>
      </c>
      <c r="C700" s="164" t="s">
        <v>829</v>
      </c>
      <c r="D700" s="118">
        <v>3</v>
      </c>
      <c r="E700" s="118" t="s">
        <v>935</v>
      </c>
      <c r="F700" s="152">
        <v>40556</v>
      </c>
      <c r="G700" s="152">
        <v>40563</v>
      </c>
      <c r="H700" s="118">
        <v>7</v>
      </c>
      <c r="I700" s="118" t="s">
        <v>936</v>
      </c>
      <c r="J700" s="118" t="s">
        <v>30</v>
      </c>
      <c r="K700" s="118" t="s">
        <v>937</v>
      </c>
      <c r="L700" s="118"/>
      <c r="M700" s="118" t="s">
        <v>937</v>
      </c>
    </row>
    <row r="701" spans="1:13" ht="12.75" customHeight="1" x14ac:dyDescent="0.15">
      <c r="A701" s="118" t="s">
        <v>652</v>
      </c>
      <c r="B701" s="163" t="s">
        <v>832</v>
      </c>
      <c r="C701" s="163" t="s">
        <v>833</v>
      </c>
      <c r="D701" s="118">
        <v>2</v>
      </c>
      <c r="E701" s="118" t="s">
        <v>935</v>
      </c>
      <c r="F701" s="152">
        <v>40556</v>
      </c>
      <c r="G701" s="152">
        <v>40563</v>
      </c>
      <c r="H701" s="118">
        <v>7</v>
      </c>
      <c r="I701" s="118" t="s">
        <v>936</v>
      </c>
      <c r="J701" s="118" t="s">
        <v>30</v>
      </c>
      <c r="K701" s="118" t="s">
        <v>937</v>
      </c>
      <c r="L701" s="118"/>
      <c r="M701" s="118" t="s">
        <v>937</v>
      </c>
    </row>
    <row r="702" spans="1:13" ht="12.75" customHeight="1" x14ac:dyDescent="0.15">
      <c r="A702" s="118" t="s">
        <v>652</v>
      </c>
      <c r="B702" s="163" t="s">
        <v>832</v>
      </c>
      <c r="C702" s="163" t="s">
        <v>833</v>
      </c>
      <c r="D702" s="118">
        <v>2</v>
      </c>
      <c r="E702" s="118" t="s">
        <v>935</v>
      </c>
      <c r="F702" s="152">
        <v>40887</v>
      </c>
      <c r="G702" s="152">
        <v>40896</v>
      </c>
      <c r="H702" s="118">
        <v>9</v>
      </c>
      <c r="I702" s="118" t="s">
        <v>936</v>
      </c>
      <c r="J702" s="118" t="s">
        <v>30</v>
      </c>
      <c r="K702" s="118" t="s">
        <v>937</v>
      </c>
      <c r="L702" s="118"/>
      <c r="M702" s="118" t="s">
        <v>937</v>
      </c>
    </row>
    <row r="703" spans="1:13" ht="12.75" customHeight="1" x14ac:dyDescent="0.15">
      <c r="A703" s="118" t="s">
        <v>652</v>
      </c>
      <c r="B703" s="163" t="s">
        <v>834</v>
      </c>
      <c r="C703" s="163" t="s">
        <v>835</v>
      </c>
      <c r="D703" s="118">
        <v>2</v>
      </c>
      <c r="E703" s="118" t="s">
        <v>935</v>
      </c>
      <c r="F703" s="152">
        <v>40556</v>
      </c>
      <c r="G703" s="152">
        <v>40563</v>
      </c>
      <c r="H703" s="118">
        <v>7</v>
      </c>
      <c r="I703" s="118" t="s">
        <v>936</v>
      </c>
      <c r="J703" s="118" t="s">
        <v>30</v>
      </c>
      <c r="K703" s="118" t="s">
        <v>937</v>
      </c>
      <c r="L703" s="118"/>
      <c r="M703" s="118" t="s">
        <v>937</v>
      </c>
    </row>
    <row r="704" spans="1:13" ht="12.75" customHeight="1" x14ac:dyDescent="0.15">
      <c r="A704" s="118" t="s">
        <v>652</v>
      </c>
      <c r="B704" s="163" t="s">
        <v>834</v>
      </c>
      <c r="C704" s="163" t="s">
        <v>835</v>
      </c>
      <c r="D704" s="118">
        <v>2</v>
      </c>
      <c r="E704" s="118" t="s">
        <v>935</v>
      </c>
      <c r="F704" s="152">
        <v>40898</v>
      </c>
      <c r="G704" s="152">
        <v>40904</v>
      </c>
      <c r="H704" s="118">
        <v>6</v>
      </c>
      <c r="I704" s="118" t="s">
        <v>936</v>
      </c>
      <c r="J704" s="118" t="s">
        <v>30</v>
      </c>
      <c r="K704" s="118" t="s">
        <v>937</v>
      </c>
      <c r="L704" s="118"/>
      <c r="M704" s="118" t="s">
        <v>937</v>
      </c>
    </row>
    <row r="705" spans="1:13" ht="12.75" customHeight="1" x14ac:dyDescent="0.15">
      <c r="A705" s="118" t="s">
        <v>652</v>
      </c>
      <c r="B705" s="163" t="s">
        <v>836</v>
      </c>
      <c r="C705" s="163" t="s">
        <v>837</v>
      </c>
      <c r="D705" s="118">
        <v>2</v>
      </c>
      <c r="E705" s="118" t="s">
        <v>935</v>
      </c>
      <c r="F705" s="152">
        <v>40556</v>
      </c>
      <c r="G705" s="152">
        <v>40563</v>
      </c>
      <c r="H705" s="118">
        <v>7</v>
      </c>
      <c r="I705" s="118" t="s">
        <v>936</v>
      </c>
      <c r="J705" s="118" t="s">
        <v>30</v>
      </c>
      <c r="K705" s="118" t="s">
        <v>937</v>
      </c>
      <c r="L705" s="118"/>
      <c r="M705" s="118" t="s">
        <v>937</v>
      </c>
    </row>
    <row r="706" spans="1:13" ht="12.75" customHeight="1" x14ac:dyDescent="0.15">
      <c r="A706" s="118" t="s">
        <v>652</v>
      </c>
      <c r="B706" s="163" t="s">
        <v>836</v>
      </c>
      <c r="C706" s="163" t="s">
        <v>837</v>
      </c>
      <c r="D706" s="118">
        <v>2</v>
      </c>
      <c r="E706" s="118" t="s">
        <v>935</v>
      </c>
      <c r="F706" s="152">
        <v>40898</v>
      </c>
      <c r="G706" s="152">
        <v>40904</v>
      </c>
      <c r="H706" s="118">
        <v>6</v>
      </c>
      <c r="I706" s="118" t="s">
        <v>936</v>
      </c>
      <c r="J706" s="118" t="s">
        <v>30</v>
      </c>
      <c r="K706" s="118" t="s">
        <v>937</v>
      </c>
      <c r="L706" s="118"/>
      <c r="M706" s="118" t="s">
        <v>937</v>
      </c>
    </row>
    <row r="707" spans="1:13" ht="12.75" customHeight="1" x14ac:dyDescent="0.15">
      <c r="A707" s="118" t="s">
        <v>652</v>
      </c>
      <c r="B707" s="163" t="s">
        <v>838</v>
      </c>
      <c r="C707" s="163" t="s">
        <v>839</v>
      </c>
      <c r="D707" s="118">
        <v>2</v>
      </c>
      <c r="E707" s="118" t="s">
        <v>935</v>
      </c>
      <c r="F707" s="152">
        <v>40556</v>
      </c>
      <c r="G707" s="152">
        <v>40563</v>
      </c>
      <c r="H707" s="118">
        <v>7</v>
      </c>
      <c r="I707" s="118" t="s">
        <v>936</v>
      </c>
      <c r="J707" s="118" t="s">
        <v>30</v>
      </c>
      <c r="K707" s="118" t="s">
        <v>937</v>
      </c>
      <c r="L707" s="118"/>
      <c r="M707" s="118" t="s">
        <v>937</v>
      </c>
    </row>
    <row r="708" spans="1:13" ht="12.75" customHeight="1" x14ac:dyDescent="0.15">
      <c r="A708" s="118" t="s">
        <v>652</v>
      </c>
      <c r="B708" s="163" t="s">
        <v>838</v>
      </c>
      <c r="C708" s="163" t="s">
        <v>839</v>
      </c>
      <c r="D708" s="118">
        <v>2</v>
      </c>
      <c r="E708" s="118" t="s">
        <v>935</v>
      </c>
      <c r="F708" s="152">
        <v>40898</v>
      </c>
      <c r="G708" s="152">
        <v>40904</v>
      </c>
      <c r="H708" s="118">
        <v>6</v>
      </c>
      <c r="I708" s="118" t="s">
        <v>936</v>
      </c>
      <c r="J708" s="118" t="s">
        <v>30</v>
      </c>
      <c r="K708" s="118" t="s">
        <v>937</v>
      </c>
      <c r="L708" s="118"/>
      <c r="M708" s="118" t="s">
        <v>937</v>
      </c>
    </row>
    <row r="709" spans="1:13" ht="12.75" customHeight="1" x14ac:dyDescent="0.15">
      <c r="A709" s="118" t="s">
        <v>652</v>
      </c>
      <c r="B709" s="163" t="s">
        <v>840</v>
      </c>
      <c r="C709" s="163" t="s">
        <v>841</v>
      </c>
      <c r="D709" s="118">
        <v>2</v>
      </c>
      <c r="E709" s="118" t="s">
        <v>935</v>
      </c>
      <c r="F709" s="152">
        <v>40556</v>
      </c>
      <c r="G709" s="152">
        <v>40563</v>
      </c>
      <c r="H709" s="118">
        <v>7</v>
      </c>
      <c r="I709" s="118" t="s">
        <v>936</v>
      </c>
      <c r="J709" s="118" t="s">
        <v>30</v>
      </c>
      <c r="K709" s="118" t="s">
        <v>937</v>
      </c>
      <c r="L709" s="118"/>
      <c r="M709" s="118" t="s">
        <v>937</v>
      </c>
    </row>
    <row r="710" spans="1:13" ht="12.75" customHeight="1" x14ac:dyDescent="0.15">
      <c r="A710" s="118" t="s">
        <v>652</v>
      </c>
      <c r="B710" s="163" t="s">
        <v>840</v>
      </c>
      <c r="C710" s="163" t="s">
        <v>841</v>
      </c>
      <c r="D710" s="118">
        <v>2</v>
      </c>
      <c r="E710" s="118" t="s">
        <v>935</v>
      </c>
      <c r="F710" s="152">
        <v>40898</v>
      </c>
      <c r="G710" s="152">
        <v>40904</v>
      </c>
      <c r="H710" s="118">
        <v>6</v>
      </c>
      <c r="I710" s="118" t="s">
        <v>936</v>
      </c>
      <c r="J710" s="118" t="s">
        <v>30</v>
      </c>
      <c r="K710" s="118" t="s">
        <v>937</v>
      </c>
      <c r="L710" s="118"/>
      <c r="M710" s="118" t="s">
        <v>937</v>
      </c>
    </row>
    <row r="711" spans="1:13" ht="12.75" customHeight="1" x14ac:dyDescent="0.15">
      <c r="A711" s="118" t="s">
        <v>652</v>
      </c>
      <c r="B711" s="164" t="s">
        <v>846</v>
      </c>
      <c r="C711" s="164" t="s">
        <v>847</v>
      </c>
      <c r="D711" s="118">
        <v>3</v>
      </c>
      <c r="E711" s="118" t="s">
        <v>935</v>
      </c>
      <c r="F711" s="152">
        <v>40556</v>
      </c>
      <c r="G711" s="152">
        <v>40563</v>
      </c>
      <c r="H711" s="118">
        <v>7</v>
      </c>
      <c r="I711" s="118" t="s">
        <v>936</v>
      </c>
      <c r="J711" s="118" t="s">
        <v>30</v>
      </c>
      <c r="K711" s="118" t="s">
        <v>937</v>
      </c>
      <c r="L711" s="118"/>
      <c r="M711" s="118" t="s">
        <v>937</v>
      </c>
    </row>
    <row r="712" spans="1:13" ht="12.75" customHeight="1" x14ac:dyDescent="0.15">
      <c r="A712" s="118" t="s">
        <v>652</v>
      </c>
      <c r="B712" s="164" t="s">
        <v>846</v>
      </c>
      <c r="C712" s="164" t="s">
        <v>847</v>
      </c>
      <c r="D712" s="118">
        <v>3</v>
      </c>
      <c r="E712" s="118" t="s">
        <v>935</v>
      </c>
      <c r="F712" s="152">
        <v>40887</v>
      </c>
      <c r="G712" s="152">
        <v>40896</v>
      </c>
      <c r="H712" s="118">
        <v>9</v>
      </c>
      <c r="I712" s="118" t="s">
        <v>936</v>
      </c>
      <c r="J712" s="118" t="s">
        <v>30</v>
      </c>
      <c r="K712" s="118" t="s">
        <v>937</v>
      </c>
      <c r="L712" s="118"/>
      <c r="M712" s="118" t="s">
        <v>937</v>
      </c>
    </row>
    <row r="713" spans="1:13" ht="12.75" customHeight="1" x14ac:dyDescent="0.15">
      <c r="A713" s="118" t="s">
        <v>652</v>
      </c>
      <c r="B713" s="164" t="s">
        <v>850</v>
      </c>
      <c r="C713" s="164" t="s">
        <v>851</v>
      </c>
      <c r="D713" s="118">
        <v>3</v>
      </c>
      <c r="E713" s="118" t="s">
        <v>935</v>
      </c>
      <c r="F713" s="152">
        <v>40556</v>
      </c>
      <c r="G713" s="152">
        <v>40563</v>
      </c>
      <c r="H713" s="118">
        <v>7</v>
      </c>
      <c r="I713" s="118" t="s">
        <v>936</v>
      </c>
      <c r="J713" s="118" t="s">
        <v>30</v>
      </c>
      <c r="K713" s="118" t="s">
        <v>937</v>
      </c>
      <c r="L713" s="118"/>
      <c r="M713" s="118" t="s">
        <v>937</v>
      </c>
    </row>
    <row r="714" spans="1:13" ht="12.75" customHeight="1" x14ac:dyDescent="0.15">
      <c r="A714" s="118" t="s">
        <v>652</v>
      </c>
      <c r="B714" s="164" t="s">
        <v>850</v>
      </c>
      <c r="C714" s="164" t="s">
        <v>851</v>
      </c>
      <c r="D714" s="118">
        <v>3</v>
      </c>
      <c r="E714" s="118" t="s">
        <v>935</v>
      </c>
      <c r="F714" s="152">
        <v>40898</v>
      </c>
      <c r="G714" s="152">
        <v>40904</v>
      </c>
      <c r="H714" s="118">
        <v>6</v>
      </c>
      <c r="I714" s="118" t="s">
        <v>936</v>
      </c>
      <c r="J714" s="118" t="s">
        <v>30</v>
      </c>
      <c r="K714" s="118" t="s">
        <v>937</v>
      </c>
      <c r="L714" s="118"/>
      <c r="M714" s="118" t="s">
        <v>937</v>
      </c>
    </row>
    <row r="715" spans="1:13" ht="12.75" customHeight="1" x14ac:dyDescent="0.15">
      <c r="A715" s="118" t="s">
        <v>652</v>
      </c>
      <c r="B715" s="163" t="s">
        <v>860</v>
      </c>
      <c r="C715" s="163" t="s">
        <v>861</v>
      </c>
      <c r="D715" s="118">
        <v>2</v>
      </c>
      <c r="E715" s="118" t="s">
        <v>935</v>
      </c>
      <c r="F715" s="152">
        <v>40556</v>
      </c>
      <c r="G715" s="152">
        <v>40563</v>
      </c>
      <c r="H715" s="118">
        <v>7</v>
      </c>
      <c r="I715" s="118" t="s">
        <v>936</v>
      </c>
      <c r="J715" s="118" t="s">
        <v>30</v>
      </c>
      <c r="K715" s="118" t="s">
        <v>937</v>
      </c>
      <c r="L715" s="118"/>
      <c r="M715" s="118" t="s">
        <v>937</v>
      </c>
    </row>
    <row r="716" spans="1:13" ht="12.75" customHeight="1" x14ac:dyDescent="0.15">
      <c r="A716" s="118" t="s">
        <v>652</v>
      </c>
      <c r="B716" s="163" t="s">
        <v>860</v>
      </c>
      <c r="C716" s="163" t="s">
        <v>861</v>
      </c>
      <c r="D716" s="118">
        <v>2</v>
      </c>
      <c r="E716" s="118" t="s">
        <v>935</v>
      </c>
      <c r="F716" s="152">
        <v>40887</v>
      </c>
      <c r="G716" s="152">
        <v>40896</v>
      </c>
      <c r="H716" s="118">
        <v>9</v>
      </c>
      <c r="I716" s="118" t="s">
        <v>936</v>
      </c>
      <c r="J716" s="118" t="s">
        <v>30</v>
      </c>
      <c r="K716" s="118" t="s">
        <v>937</v>
      </c>
      <c r="L716" s="118"/>
      <c r="M716" s="118" t="s">
        <v>937</v>
      </c>
    </row>
    <row r="717" spans="1:13" ht="12.75" customHeight="1" x14ac:dyDescent="0.15">
      <c r="A717" s="118" t="s">
        <v>652</v>
      </c>
      <c r="B717" s="163" t="s">
        <v>854</v>
      </c>
      <c r="C717" s="163" t="s">
        <v>855</v>
      </c>
      <c r="D717" s="118">
        <v>2</v>
      </c>
      <c r="E717" s="118" t="s">
        <v>935</v>
      </c>
      <c r="F717" s="152">
        <v>40556</v>
      </c>
      <c r="G717" s="152">
        <v>40563</v>
      </c>
      <c r="H717" s="118">
        <v>7</v>
      </c>
      <c r="I717" s="118" t="s">
        <v>936</v>
      </c>
      <c r="J717" s="118" t="s">
        <v>30</v>
      </c>
      <c r="K717" s="118" t="s">
        <v>937</v>
      </c>
      <c r="L717" s="118"/>
      <c r="M717" s="118" t="s">
        <v>937</v>
      </c>
    </row>
    <row r="718" spans="1:13" ht="12.75" customHeight="1" x14ac:dyDescent="0.15">
      <c r="A718" s="118" t="s">
        <v>652</v>
      </c>
      <c r="B718" s="163" t="s">
        <v>854</v>
      </c>
      <c r="C718" s="163" t="s">
        <v>855</v>
      </c>
      <c r="D718" s="118">
        <v>2</v>
      </c>
      <c r="E718" s="118" t="s">
        <v>935</v>
      </c>
      <c r="F718" s="152">
        <v>40898</v>
      </c>
      <c r="G718" s="152">
        <v>40904</v>
      </c>
      <c r="H718" s="118">
        <v>6</v>
      </c>
      <c r="I718" s="118" t="s">
        <v>936</v>
      </c>
      <c r="J718" s="118" t="s">
        <v>30</v>
      </c>
      <c r="K718" s="118" t="s">
        <v>937</v>
      </c>
      <c r="L718" s="118"/>
      <c r="M718" s="118" t="s">
        <v>937</v>
      </c>
    </row>
    <row r="719" spans="1:13" ht="12.75" customHeight="1" x14ac:dyDescent="0.15">
      <c r="A719" s="118" t="s">
        <v>652</v>
      </c>
      <c r="B719" s="163" t="s">
        <v>868</v>
      </c>
      <c r="C719" s="163" t="s">
        <v>869</v>
      </c>
      <c r="D719" s="118">
        <v>2</v>
      </c>
      <c r="E719" s="118" t="s">
        <v>935</v>
      </c>
      <c r="F719" s="152">
        <v>40556</v>
      </c>
      <c r="G719" s="152">
        <v>40563</v>
      </c>
      <c r="H719" s="118">
        <v>7</v>
      </c>
      <c r="I719" s="118" t="s">
        <v>936</v>
      </c>
      <c r="J719" s="118" t="s">
        <v>30</v>
      </c>
      <c r="K719" s="118" t="s">
        <v>937</v>
      </c>
      <c r="L719" s="118"/>
      <c r="M719" s="118" t="s">
        <v>937</v>
      </c>
    </row>
    <row r="720" spans="1:13" ht="12.75" customHeight="1" x14ac:dyDescent="0.15">
      <c r="A720" s="118" t="s">
        <v>652</v>
      </c>
      <c r="B720" s="163" t="s">
        <v>868</v>
      </c>
      <c r="C720" s="163" t="s">
        <v>869</v>
      </c>
      <c r="D720" s="118">
        <v>2</v>
      </c>
      <c r="E720" s="118" t="s">
        <v>935</v>
      </c>
      <c r="F720" s="152">
        <v>40887</v>
      </c>
      <c r="G720" s="152">
        <v>40896</v>
      </c>
      <c r="H720" s="118">
        <v>9</v>
      </c>
      <c r="I720" s="118" t="s">
        <v>936</v>
      </c>
      <c r="J720" s="118" t="s">
        <v>30</v>
      </c>
      <c r="K720" s="118" t="s">
        <v>937</v>
      </c>
      <c r="L720" s="118"/>
      <c r="M720" s="118" t="s">
        <v>937</v>
      </c>
    </row>
    <row r="721" spans="1:13" ht="12.75" customHeight="1" x14ac:dyDescent="0.15">
      <c r="A721" s="118" t="s">
        <v>652</v>
      </c>
      <c r="B721" s="164" t="s">
        <v>872</v>
      </c>
      <c r="C721" s="164" t="s">
        <v>873</v>
      </c>
      <c r="D721" s="118">
        <v>3</v>
      </c>
      <c r="E721" s="118" t="s">
        <v>935</v>
      </c>
      <c r="F721" s="152">
        <v>40556</v>
      </c>
      <c r="G721" s="152">
        <v>40563</v>
      </c>
      <c r="H721" s="118">
        <v>7</v>
      </c>
      <c r="I721" s="118" t="s">
        <v>936</v>
      </c>
      <c r="J721" s="118" t="s">
        <v>30</v>
      </c>
      <c r="K721" s="118" t="s">
        <v>937</v>
      </c>
      <c r="L721" s="118"/>
      <c r="M721" s="118" t="s">
        <v>937</v>
      </c>
    </row>
    <row r="722" spans="1:13" ht="12.75" customHeight="1" x14ac:dyDescent="0.15">
      <c r="A722" s="118" t="s">
        <v>652</v>
      </c>
      <c r="B722" s="164" t="s">
        <v>872</v>
      </c>
      <c r="C722" s="164" t="s">
        <v>873</v>
      </c>
      <c r="D722" s="118">
        <v>3</v>
      </c>
      <c r="E722" s="118" t="s">
        <v>935</v>
      </c>
      <c r="F722" s="152">
        <v>40898</v>
      </c>
      <c r="G722" s="152">
        <v>40904</v>
      </c>
      <c r="H722" s="118">
        <v>6</v>
      </c>
      <c r="I722" s="118" t="s">
        <v>936</v>
      </c>
      <c r="J722" s="118" t="s">
        <v>30</v>
      </c>
      <c r="K722" s="118" t="s">
        <v>937</v>
      </c>
      <c r="L722" s="118"/>
      <c r="M722" s="118" t="s">
        <v>937</v>
      </c>
    </row>
    <row r="723" spans="1:13" ht="12.75" customHeight="1" x14ac:dyDescent="0.15">
      <c r="A723" s="118" t="s">
        <v>652</v>
      </c>
      <c r="B723" s="163" t="s">
        <v>864</v>
      </c>
      <c r="C723" s="163" t="s">
        <v>865</v>
      </c>
      <c r="D723" s="118">
        <v>2</v>
      </c>
      <c r="E723" s="118" t="s">
        <v>935</v>
      </c>
      <c r="F723" s="152">
        <v>40556</v>
      </c>
      <c r="G723" s="152">
        <v>40563</v>
      </c>
      <c r="H723" s="118">
        <v>7</v>
      </c>
      <c r="I723" s="118" t="s">
        <v>936</v>
      </c>
      <c r="J723" s="118" t="s">
        <v>30</v>
      </c>
      <c r="K723" s="118" t="s">
        <v>937</v>
      </c>
      <c r="L723" s="118"/>
      <c r="M723" s="118" t="s">
        <v>937</v>
      </c>
    </row>
    <row r="724" spans="1:13" ht="12.75" customHeight="1" x14ac:dyDescent="0.15">
      <c r="A724" s="118" t="s">
        <v>652</v>
      </c>
      <c r="B724" s="163" t="s">
        <v>864</v>
      </c>
      <c r="C724" s="163" t="s">
        <v>865</v>
      </c>
      <c r="D724" s="118">
        <v>2</v>
      </c>
      <c r="E724" s="118" t="s">
        <v>935</v>
      </c>
      <c r="F724" s="152">
        <v>40887</v>
      </c>
      <c r="G724" s="152">
        <v>40896</v>
      </c>
      <c r="H724" s="118">
        <v>9</v>
      </c>
      <c r="I724" s="118" t="s">
        <v>936</v>
      </c>
      <c r="J724" s="118" t="s">
        <v>30</v>
      </c>
      <c r="K724" s="118" t="s">
        <v>937</v>
      </c>
      <c r="L724" s="118"/>
      <c r="M724" s="118" t="s">
        <v>937</v>
      </c>
    </row>
    <row r="725" spans="1:13" ht="12.75" customHeight="1" x14ac:dyDescent="0.15">
      <c r="A725" s="118" t="s">
        <v>652</v>
      </c>
      <c r="B725" s="163" t="s">
        <v>866</v>
      </c>
      <c r="C725" s="163" t="s">
        <v>867</v>
      </c>
      <c r="D725" s="118">
        <v>2</v>
      </c>
      <c r="E725" s="118" t="s">
        <v>935</v>
      </c>
      <c r="F725" s="152">
        <v>40556</v>
      </c>
      <c r="G725" s="152">
        <v>40563</v>
      </c>
      <c r="H725" s="118">
        <v>7</v>
      </c>
      <c r="I725" s="118" t="s">
        <v>936</v>
      </c>
      <c r="J725" s="118" t="s">
        <v>30</v>
      </c>
      <c r="K725" s="118" t="s">
        <v>937</v>
      </c>
      <c r="L725" s="118"/>
      <c r="M725" s="118" t="s">
        <v>937</v>
      </c>
    </row>
    <row r="726" spans="1:13" ht="12.75" customHeight="1" x14ac:dyDescent="0.15">
      <c r="A726" s="118" t="s">
        <v>652</v>
      </c>
      <c r="B726" s="163" t="s">
        <v>866</v>
      </c>
      <c r="C726" s="163" t="s">
        <v>867</v>
      </c>
      <c r="D726" s="118">
        <v>2</v>
      </c>
      <c r="E726" s="118" t="s">
        <v>935</v>
      </c>
      <c r="F726" s="152">
        <v>40887</v>
      </c>
      <c r="G726" s="152">
        <v>40896</v>
      </c>
      <c r="H726" s="118">
        <v>9</v>
      </c>
      <c r="I726" s="118" t="s">
        <v>936</v>
      </c>
      <c r="J726" s="118" t="s">
        <v>30</v>
      </c>
      <c r="K726" s="118" t="s">
        <v>937</v>
      </c>
      <c r="L726" s="118"/>
      <c r="M726" s="118" t="s">
        <v>937</v>
      </c>
    </row>
    <row r="727" spans="1:13" ht="12.75" customHeight="1" x14ac:dyDescent="0.15">
      <c r="A727" s="118" t="s">
        <v>652</v>
      </c>
      <c r="B727" s="163" t="s">
        <v>877</v>
      </c>
      <c r="C727" s="163" t="s">
        <v>878</v>
      </c>
      <c r="D727" s="118">
        <v>1</v>
      </c>
      <c r="E727" s="118" t="s">
        <v>935</v>
      </c>
      <c r="F727" s="152">
        <v>40556</v>
      </c>
      <c r="G727" s="152">
        <v>40563</v>
      </c>
      <c r="H727" s="118">
        <v>7</v>
      </c>
      <c r="I727" s="118" t="s">
        <v>936</v>
      </c>
      <c r="J727" s="118" t="s">
        <v>30</v>
      </c>
      <c r="K727" s="118" t="s">
        <v>937</v>
      </c>
      <c r="L727" s="118"/>
      <c r="M727" s="118" t="s">
        <v>937</v>
      </c>
    </row>
    <row r="728" spans="1:13" ht="12.75" customHeight="1" x14ac:dyDescent="0.15">
      <c r="A728" s="118" t="s">
        <v>652</v>
      </c>
      <c r="B728" s="163" t="s">
        <v>877</v>
      </c>
      <c r="C728" s="163" t="s">
        <v>878</v>
      </c>
      <c r="D728" s="118">
        <v>1</v>
      </c>
      <c r="E728" s="118" t="s">
        <v>935</v>
      </c>
      <c r="F728" s="152">
        <v>40898</v>
      </c>
      <c r="G728" s="152">
        <v>40904</v>
      </c>
      <c r="H728" s="118">
        <v>6</v>
      </c>
      <c r="I728" s="118" t="s">
        <v>936</v>
      </c>
      <c r="J728" s="118" t="s">
        <v>30</v>
      </c>
      <c r="K728" s="118" t="s">
        <v>937</v>
      </c>
      <c r="L728" s="118"/>
      <c r="M728" s="118" t="s">
        <v>937</v>
      </c>
    </row>
    <row r="729" spans="1:13" ht="12.75" customHeight="1" x14ac:dyDescent="0.15">
      <c r="A729" s="118" t="s">
        <v>652</v>
      </c>
      <c r="B729" s="163" t="s">
        <v>879</v>
      </c>
      <c r="C729" s="163" t="s">
        <v>880</v>
      </c>
      <c r="D729" s="118">
        <v>1</v>
      </c>
      <c r="E729" s="118" t="s">
        <v>935</v>
      </c>
      <c r="F729" s="152">
        <v>40556</v>
      </c>
      <c r="G729" s="152">
        <v>40563</v>
      </c>
      <c r="H729" s="118">
        <v>7</v>
      </c>
      <c r="I729" s="118" t="s">
        <v>936</v>
      </c>
      <c r="J729" s="118" t="s">
        <v>30</v>
      </c>
      <c r="K729" s="118" t="s">
        <v>937</v>
      </c>
      <c r="L729" s="118"/>
      <c r="M729" s="118" t="s">
        <v>937</v>
      </c>
    </row>
    <row r="730" spans="1:13" ht="12.75" customHeight="1" x14ac:dyDescent="0.15">
      <c r="A730" s="118" t="s">
        <v>652</v>
      </c>
      <c r="B730" s="163" t="s">
        <v>879</v>
      </c>
      <c r="C730" s="163" t="s">
        <v>880</v>
      </c>
      <c r="D730" s="118">
        <v>1</v>
      </c>
      <c r="E730" s="118" t="s">
        <v>935</v>
      </c>
      <c r="F730" s="152">
        <v>40887</v>
      </c>
      <c r="G730" s="152">
        <v>40896</v>
      </c>
      <c r="H730" s="118">
        <v>9</v>
      </c>
      <c r="I730" s="118" t="s">
        <v>936</v>
      </c>
      <c r="J730" s="118" t="s">
        <v>30</v>
      </c>
      <c r="K730" s="118" t="s">
        <v>937</v>
      </c>
      <c r="L730" s="118"/>
      <c r="M730" s="118" t="s">
        <v>937</v>
      </c>
    </row>
    <row r="731" spans="1:13" ht="12.75" customHeight="1" x14ac:dyDescent="0.15">
      <c r="A731" s="118" t="s">
        <v>652</v>
      </c>
      <c r="B731" s="163" t="s">
        <v>881</v>
      </c>
      <c r="C731" s="163" t="s">
        <v>882</v>
      </c>
      <c r="D731" s="118">
        <v>2</v>
      </c>
      <c r="E731" s="118" t="s">
        <v>935</v>
      </c>
      <c r="F731" s="152">
        <v>40556</v>
      </c>
      <c r="G731" s="152">
        <v>40563</v>
      </c>
      <c r="H731" s="118">
        <v>7</v>
      </c>
      <c r="I731" s="118" t="s">
        <v>936</v>
      </c>
      <c r="J731" s="118" t="s">
        <v>30</v>
      </c>
      <c r="K731" s="118" t="s">
        <v>937</v>
      </c>
      <c r="L731" s="118"/>
      <c r="M731" s="118" t="s">
        <v>937</v>
      </c>
    </row>
    <row r="732" spans="1:13" ht="12.75" customHeight="1" x14ac:dyDescent="0.15">
      <c r="A732" s="118" t="s">
        <v>652</v>
      </c>
      <c r="B732" s="163" t="s">
        <v>881</v>
      </c>
      <c r="C732" s="163" t="s">
        <v>882</v>
      </c>
      <c r="D732" s="118">
        <v>2</v>
      </c>
      <c r="E732" s="118" t="s">
        <v>935</v>
      </c>
      <c r="F732" s="152">
        <v>40898</v>
      </c>
      <c r="G732" s="152">
        <v>40904</v>
      </c>
      <c r="H732" s="118">
        <v>6</v>
      </c>
      <c r="I732" s="118" t="s">
        <v>936</v>
      </c>
      <c r="J732" s="118" t="s">
        <v>30</v>
      </c>
      <c r="K732" s="118" t="s">
        <v>937</v>
      </c>
      <c r="L732" s="118"/>
      <c r="M732" s="118" t="s">
        <v>937</v>
      </c>
    </row>
    <row r="733" spans="1:13" ht="12.75" customHeight="1" x14ac:dyDescent="0.15">
      <c r="A733" s="118" t="s">
        <v>652</v>
      </c>
      <c r="B733" s="163" t="s">
        <v>883</v>
      </c>
      <c r="C733" s="163" t="s">
        <v>884</v>
      </c>
      <c r="D733" s="118">
        <v>2</v>
      </c>
      <c r="E733" s="118" t="s">
        <v>935</v>
      </c>
      <c r="F733" s="152">
        <v>40556</v>
      </c>
      <c r="G733" s="152">
        <v>40563</v>
      </c>
      <c r="H733" s="118">
        <v>7</v>
      </c>
      <c r="I733" s="118" t="s">
        <v>936</v>
      </c>
      <c r="J733" s="118" t="s">
        <v>30</v>
      </c>
      <c r="K733" s="118" t="s">
        <v>937</v>
      </c>
      <c r="L733" s="118"/>
      <c r="M733" s="118" t="s">
        <v>937</v>
      </c>
    </row>
    <row r="734" spans="1:13" ht="12.75" customHeight="1" x14ac:dyDescent="0.15">
      <c r="A734" s="118" t="s">
        <v>652</v>
      </c>
      <c r="B734" s="163" t="s">
        <v>883</v>
      </c>
      <c r="C734" s="163" t="s">
        <v>884</v>
      </c>
      <c r="D734" s="118">
        <v>2</v>
      </c>
      <c r="E734" s="118" t="s">
        <v>935</v>
      </c>
      <c r="F734" s="152">
        <v>40887</v>
      </c>
      <c r="G734" s="152">
        <v>40896</v>
      </c>
      <c r="H734" s="118">
        <v>9</v>
      </c>
      <c r="I734" s="118" t="s">
        <v>936</v>
      </c>
      <c r="J734" s="118" t="s">
        <v>30</v>
      </c>
      <c r="K734" s="118" t="s">
        <v>937</v>
      </c>
      <c r="L734" s="118"/>
      <c r="M734" s="118" t="s">
        <v>937</v>
      </c>
    </row>
    <row r="735" spans="1:13" ht="12.75" customHeight="1" x14ac:dyDescent="0.15">
      <c r="A735" s="118" t="s">
        <v>652</v>
      </c>
      <c r="B735" s="163" t="s">
        <v>885</v>
      </c>
      <c r="C735" s="163" t="s">
        <v>886</v>
      </c>
      <c r="D735" s="118">
        <v>2</v>
      </c>
      <c r="E735" s="118" t="s">
        <v>935</v>
      </c>
      <c r="F735" s="152">
        <v>40556</v>
      </c>
      <c r="G735" s="152">
        <v>40563</v>
      </c>
      <c r="H735" s="118">
        <v>7</v>
      </c>
      <c r="I735" s="118" t="s">
        <v>936</v>
      </c>
      <c r="J735" s="118" t="s">
        <v>30</v>
      </c>
      <c r="K735" s="118" t="s">
        <v>937</v>
      </c>
      <c r="L735" s="118"/>
      <c r="M735" s="118" t="s">
        <v>937</v>
      </c>
    </row>
    <row r="736" spans="1:13" ht="12.75" customHeight="1" x14ac:dyDescent="0.15">
      <c r="A736" s="118" t="s">
        <v>652</v>
      </c>
      <c r="B736" s="163" t="s">
        <v>885</v>
      </c>
      <c r="C736" s="163" t="s">
        <v>886</v>
      </c>
      <c r="D736" s="118">
        <v>2</v>
      </c>
      <c r="E736" s="118" t="s">
        <v>935</v>
      </c>
      <c r="F736" s="152">
        <v>40898</v>
      </c>
      <c r="G736" s="152">
        <v>40904</v>
      </c>
      <c r="H736" s="118">
        <v>6</v>
      </c>
      <c r="I736" s="118" t="s">
        <v>936</v>
      </c>
      <c r="J736" s="118" t="s">
        <v>30</v>
      </c>
      <c r="K736" s="118" t="s">
        <v>937</v>
      </c>
      <c r="L736" s="118"/>
      <c r="M736" s="118" t="s">
        <v>937</v>
      </c>
    </row>
    <row r="737" spans="1:13" ht="12.75" customHeight="1" x14ac:dyDescent="0.15">
      <c r="A737" s="118" t="s">
        <v>652</v>
      </c>
      <c r="B737" s="164" t="s">
        <v>887</v>
      </c>
      <c r="C737" s="164" t="s">
        <v>888</v>
      </c>
      <c r="D737" s="118">
        <v>3</v>
      </c>
      <c r="E737" s="118" t="s">
        <v>935</v>
      </c>
      <c r="F737" s="152">
        <v>40556</v>
      </c>
      <c r="G737" s="152">
        <v>40563</v>
      </c>
      <c r="H737" s="118">
        <v>7</v>
      </c>
      <c r="I737" s="118" t="s">
        <v>936</v>
      </c>
      <c r="J737" s="118" t="s">
        <v>30</v>
      </c>
      <c r="K737" s="118" t="s">
        <v>937</v>
      </c>
      <c r="L737" s="118"/>
      <c r="M737" s="118" t="s">
        <v>937</v>
      </c>
    </row>
    <row r="738" spans="1:13" ht="12.75" customHeight="1" x14ac:dyDescent="0.15">
      <c r="A738" s="118" t="s">
        <v>652</v>
      </c>
      <c r="B738" s="164" t="s">
        <v>887</v>
      </c>
      <c r="C738" s="164" t="s">
        <v>888</v>
      </c>
      <c r="D738" s="118">
        <v>3</v>
      </c>
      <c r="E738" s="118" t="s">
        <v>935</v>
      </c>
      <c r="F738" s="152">
        <v>40887</v>
      </c>
      <c r="G738" s="152">
        <v>40896</v>
      </c>
      <c r="H738" s="118">
        <v>9</v>
      </c>
      <c r="I738" s="118" t="s">
        <v>936</v>
      </c>
      <c r="J738" s="118" t="s">
        <v>30</v>
      </c>
      <c r="K738" s="118" t="s">
        <v>937</v>
      </c>
      <c r="L738" s="118"/>
      <c r="M738" s="118" t="s">
        <v>937</v>
      </c>
    </row>
    <row r="739" spans="1:13" ht="12.75" customHeight="1" x14ac:dyDescent="0.15">
      <c r="A739" s="118" t="s">
        <v>652</v>
      </c>
      <c r="B739" s="163" t="s">
        <v>889</v>
      </c>
      <c r="C739" s="163" t="s">
        <v>890</v>
      </c>
      <c r="D739" s="118">
        <v>2</v>
      </c>
      <c r="E739" s="118" t="s">
        <v>935</v>
      </c>
      <c r="F739" s="152">
        <v>40556</v>
      </c>
      <c r="G739" s="152">
        <v>40563</v>
      </c>
      <c r="H739" s="118">
        <v>7</v>
      </c>
      <c r="I739" s="118" t="s">
        <v>936</v>
      </c>
      <c r="J739" s="118" t="s">
        <v>30</v>
      </c>
      <c r="K739" s="118" t="s">
        <v>937</v>
      </c>
      <c r="L739" s="118"/>
      <c r="M739" s="118" t="s">
        <v>937</v>
      </c>
    </row>
    <row r="740" spans="1:13" ht="12.75" customHeight="1" x14ac:dyDescent="0.15">
      <c r="A740" s="118" t="s">
        <v>652</v>
      </c>
      <c r="B740" s="163" t="s">
        <v>889</v>
      </c>
      <c r="C740" s="163" t="s">
        <v>890</v>
      </c>
      <c r="D740" s="118">
        <v>2</v>
      </c>
      <c r="E740" s="118" t="s">
        <v>935</v>
      </c>
      <c r="F740" s="152">
        <v>40898</v>
      </c>
      <c r="G740" s="152">
        <v>40904</v>
      </c>
      <c r="H740" s="118">
        <v>6</v>
      </c>
      <c r="I740" s="118" t="s">
        <v>936</v>
      </c>
      <c r="J740" s="118" t="s">
        <v>30</v>
      </c>
      <c r="K740" s="118" t="s">
        <v>937</v>
      </c>
      <c r="L740" s="118"/>
      <c r="M740" s="118" t="s">
        <v>937</v>
      </c>
    </row>
    <row r="741" spans="1:13" ht="12.75" customHeight="1" x14ac:dyDescent="0.15">
      <c r="A741" s="118" t="s">
        <v>652</v>
      </c>
      <c r="B741" s="163" t="s">
        <v>891</v>
      </c>
      <c r="C741" s="163" t="s">
        <v>892</v>
      </c>
      <c r="D741" s="118">
        <v>2</v>
      </c>
      <c r="E741" s="118" t="s">
        <v>935</v>
      </c>
      <c r="F741" s="152">
        <v>40556</v>
      </c>
      <c r="G741" s="152">
        <v>40563</v>
      </c>
      <c r="H741" s="118">
        <v>7</v>
      </c>
      <c r="I741" s="118" t="s">
        <v>936</v>
      </c>
      <c r="J741" s="118" t="s">
        <v>30</v>
      </c>
      <c r="K741" s="118" t="s">
        <v>937</v>
      </c>
      <c r="L741" s="118"/>
      <c r="M741" s="118" t="s">
        <v>937</v>
      </c>
    </row>
    <row r="742" spans="1:13" ht="12.75" customHeight="1" x14ac:dyDescent="0.15">
      <c r="A742" s="118" t="s">
        <v>652</v>
      </c>
      <c r="B742" s="163" t="s">
        <v>891</v>
      </c>
      <c r="C742" s="163" t="s">
        <v>892</v>
      </c>
      <c r="D742" s="118">
        <v>2</v>
      </c>
      <c r="E742" s="118" t="s">
        <v>935</v>
      </c>
      <c r="F742" s="152">
        <v>40898</v>
      </c>
      <c r="G742" s="152">
        <v>40904</v>
      </c>
      <c r="H742" s="118">
        <v>6</v>
      </c>
      <c r="I742" s="118" t="s">
        <v>936</v>
      </c>
      <c r="J742" s="118" t="s">
        <v>30</v>
      </c>
      <c r="K742" s="118" t="s">
        <v>937</v>
      </c>
      <c r="L742" s="118"/>
      <c r="M742" s="118" t="s">
        <v>937</v>
      </c>
    </row>
    <row r="743" spans="1:13" ht="12.75" customHeight="1" x14ac:dyDescent="0.15">
      <c r="A743" s="118" t="s">
        <v>652</v>
      </c>
      <c r="B743" s="164" t="s">
        <v>893</v>
      </c>
      <c r="C743" s="164" t="s">
        <v>894</v>
      </c>
      <c r="D743" s="118">
        <v>3</v>
      </c>
      <c r="E743" s="118" t="s">
        <v>935</v>
      </c>
      <c r="F743" s="152">
        <v>40556</v>
      </c>
      <c r="G743" s="152">
        <v>40563</v>
      </c>
      <c r="H743" s="118">
        <v>7</v>
      </c>
      <c r="I743" s="118" t="s">
        <v>936</v>
      </c>
      <c r="J743" s="118" t="s">
        <v>30</v>
      </c>
      <c r="K743" s="118" t="s">
        <v>937</v>
      </c>
      <c r="L743" s="118"/>
      <c r="M743" s="118" t="s">
        <v>937</v>
      </c>
    </row>
    <row r="744" spans="1:13" ht="12.75" customHeight="1" x14ac:dyDescent="0.15">
      <c r="A744" s="118" t="s">
        <v>652</v>
      </c>
      <c r="B744" s="164" t="s">
        <v>893</v>
      </c>
      <c r="C744" s="164" t="s">
        <v>894</v>
      </c>
      <c r="D744" s="118">
        <v>3</v>
      </c>
      <c r="E744" s="118" t="s">
        <v>935</v>
      </c>
      <c r="F744" s="152">
        <v>40887</v>
      </c>
      <c r="G744" s="152">
        <v>40896</v>
      </c>
      <c r="H744" s="118">
        <v>9</v>
      </c>
      <c r="I744" s="118" t="s">
        <v>936</v>
      </c>
      <c r="J744" s="118" t="s">
        <v>30</v>
      </c>
      <c r="K744" s="118" t="s">
        <v>937</v>
      </c>
      <c r="L744" s="118"/>
      <c r="M744" s="118" t="s">
        <v>937</v>
      </c>
    </row>
    <row r="745" spans="1:13" ht="12.75" customHeight="1" x14ac:dyDescent="0.15">
      <c r="A745" s="118" t="s">
        <v>652</v>
      </c>
      <c r="B745" s="163" t="s">
        <v>897</v>
      </c>
      <c r="C745" s="163" t="s">
        <v>898</v>
      </c>
      <c r="D745" s="118">
        <v>1</v>
      </c>
      <c r="E745" s="118" t="s">
        <v>935</v>
      </c>
      <c r="F745" s="152">
        <v>40556</v>
      </c>
      <c r="G745" s="152">
        <v>40563</v>
      </c>
      <c r="H745" s="118">
        <v>7</v>
      </c>
      <c r="I745" s="118" t="s">
        <v>936</v>
      </c>
      <c r="J745" s="118" t="s">
        <v>30</v>
      </c>
      <c r="K745" s="118" t="s">
        <v>937</v>
      </c>
      <c r="L745" s="118"/>
      <c r="M745" s="118" t="s">
        <v>937</v>
      </c>
    </row>
    <row r="746" spans="1:13" ht="12.75" customHeight="1" x14ac:dyDescent="0.15">
      <c r="A746" s="118" t="s">
        <v>652</v>
      </c>
      <c r="B746" s="163" t="s">
        <v>897</v>
      </c>
      <c r="C746" s="163" t="s">
        <v>898</v>
      </c>
      <c r="D746" s="118">
        <v>1</v>
      </c>
      <c r="E746" s="118" t="s">
        <v>935</v>
      </c>
      <c r="F746" s="152">
        <v>40887</v>
      </c>
      <c r="G746" s="152">
        <v>40896</v>
      </c>
      <c r="H746" s="118">
        <v>9</v>
      </c>
      <c r="I746" s="118" t="s">
        <v>936</v>
      </c>
      <c r="J746" s="118" t="s">
        <v>30</v>
      </c>
      <c r="K746" s="118" t="s">
        <v>937</v>
      </c>
      <c r="L746" s="118"/>
      <c r="M746" s="118" t="s">
        <v>937</v>
      </c>
    </row>
    <row r="747" spans="1:13" ht="12.75" customHeight="1" x14ac:dyDescent="0.15">
      <c r="A747" s="118" t="s">
        <v>652</v>
      </c>
      <c r="B747" s="164" t="s">
        <v>899</v>
      </c>
      <c r="C747" s="164" t="s">
        <v>900</v>
      </c>
      <c r="D747" s="118">
        <v>3</v>
      </c>
      <c r="E747" s="118" t="s">
        <v>935</v>
      </c>
      <c r="F747" s="152">
        <v>40554</v>
      </c>
      <c r="G747" s="152">
        <v>40556</v>
      </c>
      <c r="H747" s="118">
        <v>2</v>
      </c>
      <c r="I747" s="118" t="s">
        <v>936</v>
      </c>
      <c r="J747" s="118" t="s">
        <v>30</v>
      </c>
      <c r="K747" s="118" t="s">
        <v>937</v>
      </c>
      <c r="L747" s="118"/>
      <c r="M747" s="118" t="s">
        <v>937</v>
      </c>
    </row>
    <row r="748" spans="1:13" ht="12.75" customHeight="1" x14ac:dyDescent="0.15">
      <c r="A748" s="118" t="s">
        <v>652</v>
      </c>
      <c r="B748" s="164" t="s">
        <v>899</v>
      </c>
      <c r="C748" s="164" t="s">
        <v>900</v>
      </c>
      <c r="D748" s="118">
        <v>3</v>
      </c>
      <c r="E748" s="118" t="s">
        <v>935</v>
      </c>
      <c r="F748" s="152">
        <v>40556</v>
      </c>
      <c r="G748" s="152">
        <v>40563</v>
      </c>
      <c r="H748" s="118">
        <v>7</v>
      </c>
      <c r="I748" s="118" t="s">
        <v>936</v>
      </c>
      <c r="J748" s="118" t="s">
        <v>30</v>
      </c>
      <c r="K748" s="118" t="s">
        <v>937</v>
      </c>
      <c r="L748" s="118"/>
      <c r="M748" s="118" t="s">
        <v>937</v>
      </c>
    </row>
    <row r="749" spans="1:13" ht="12.75" customHeight="1" x14ac:dyDescent="0.15">
      <c r="A749" s="118" t="s">
        <v>652</v>
      </c>
      <c r="B749" s="164" t="s">
        <v>899</v>
      </c>
      <c r="C749" s="164" t="s">
        <v>900</v>
      </c>
      <c r="D749" s="118">
        <v>3</v>
      </c>
      <c r="E749" s="118" t="s">
        <v>935</v>
      </c>
      <c r="F749" s="152">
        <v>40563</v>
      </c>
      <c r="G749" s="152">
        <v>40566</v>
      </c>
      <c r="H749" s="118">
        <v>3</v>
      </c>
      <c r="I749" s="118" t="s">
        <v>936</v>
      </c>
      <c r="J749" s="118" t="s">
        <v>30</v>
      </c>
      <c r="K749" s="118" t="s">
        <v>937</v>
      </c>
      <c r="L749" s="118"/>
      <c r="M749" s="118" t="s">
        <v>937</v>
      </c>
    </row>
    <row r="750" spans="1:13" ht="12.75" customHeight="1" x14ac:dyDescent="0.15">
      <c r="A750" s="161" t="s">
        <v>652</v>
      </c>
      <c r="B750" s="168" t="s">
        <v>899</v>
      </c>
      <c r="C750" s="168" t="s">
        <v>900</v>
      </c>
      <c r="D750" s="118">
        <v>3</v>
      </c>
      <c r="E750" s="161" t="s">
        <v>935</v>
      </c>
      <c r="F750" s="166">
        <v>40887</v>
      </c>
      <c r="G750" s="166">
        <v>40896</v>
      </c>
      <c r="H750" s="161">
        <v>9</v>
      </c>
      <c r="I750" s="161" t="s">
        <v>936</v>
      </c>
      <c r="J750" s="161" t="s">
        <v>30</v>
      </c>
      <c r="K750" s="161" t="s">
        <v>937</v>
      </c>
      <c r="L750" s="118"/>
      <c r="M750" s="118" t="s">
        <v>937</v>
      </c>
    </row>
    <row r="751" spans="1:13" ht="12.75" customHeight="1" x14ac:dyDescent="0.15">
      <c r="A751" s="118" t="s">
        <v>652</v>
      </c>
      <c r="B751" s="163" t="s">
        <v>901</v>
      </c>
      <c r="C751" s="163" t="s">
        <v>902</v>
      </c>
      <c r="D751" s="118">
        <v>2</v>
      </c>
      <c r="E751" s="118" t="s">
        <v>935</v>
      </c>
      <c r="F751" s="152">
        <v>40556</v>
      </c>
      <c r="G751" s="152">
        <v>40563</v>
      </c>
      <c r="H751" s="118">
        <v>7</v>
      </c>
      <c r="I751" s="118" t="s">
        <v>936</v>
      </c>
      <c r="J751" s="118" t="s">
        <v>30</v>
      </c>
      <c r="K751" s="118" t="s">
        <v>937</v>
      </c>
      <c r="L751" s="118"/>
      <c r="M751" s="118" t="s">
        <v>937</v>
      </c>
    </row>
    <row r="752" spans="1:13" ht="12.75" customHeight="1" x14ac:dyDescent="0.15">
      <c r="A752" s="128" t="s">
        <v>652</v>
      </c>
      <c r="B752" s="171" t="s">
        <v>901</v>
      </c>
      <c r="C752" s="171" t="s">
        <v>902</v>
      </c>
      <c r="D752" s="128">
        <v>2</v>
      </c>
      <c r="E752" s="128" t="s">
        <v>935</v>
      </c>
      <c r="F752" s="153">
        <v>40887</v>
      </c>
      <c r="G752" s="153">
        <v>40896</v>
      </c>
      <c r="H752" s="128">
        <v>9</v>
      </c>
      <c r="I752" s="128" t="s">
        <v>936</v>
      </c>
      <c r="J752" s="128" t="s">
        <v>30</v>
      </c>
      <c r="K752" s="128" t="s">
        <v>937</v>
      </c>
      <c r="L752" s="118"/>
      <c r="M752" s="118" t="s">
        <v>937</v>
      </c>
    </row>
    <row r="753" spans="1:11" ht="12.75" customHeight="1" x14ac:dyDescent="0.15">
      <c r="A753" s="47"/>
      <c r="B753" s="9">
        <f>SUM(IF(FREQUENCY(MATCH(B574:B752,B574:B752,0),MATCH(B574:B752,B574:B752,0))&gt;0,1))</f>
        <v>84</v>
      </c>
      <c r="C753" s="53"/>
      <c r="D753" s="53"/>
      <c r="E753" s="17">
        <f>COUNTA(E574:E752)</f>
        <v>179</v>
      </c>
      <c r="F753" s="17"/>
      <c r="G753" s="17"/>
      <c r="H753" s="17">
        <f>SUM(H574:H752)</f>
        <v>1246</v>
      </c>
      <c r="I753" s="47"/>
      <c r="J753" s="47"/>
      <c r="K753" s="47"/>
    </row>
    <row r="754" spans="1:11" ht="12.75" customHeight="1" x14ac:dyDescent="0.15">
      <c r="A754" s="47"/>
      <c r="B754" s="9"/>
      <c r="C754" s="53"/>
      <c r="D754" s="53"/>
      <c r="E754" s="17"/>
      <c r="F754" s="17"/>
      <c r="G754" s="17"/>
      <c r="H754" s="17"/>
      <c r="I754" s="47"/>
      <c r="J754" s="47"/>
      <c r="K754" s="47"/>
    </row>
    <row r="755" spans="1:11" ht="12.75" customHeight="1" x14ac:dyDescent="0.15">
      <c r="A755" s="47"/>
      <c r="B755" s="159"/>
      <c r="C755" s="119" t="s">
        <v>137</v>
      </c>
      <c r="D755" s="119"/>
      <c r="E755" s="17"/>
      <c r="F755" s="17"/>
      <c r="G755" s="17"/>
      <c r="H755" s="17"/>
      <c r="I755" s="47"/>
      <c r="J755" s="47"/>
      <c r="K755" s="47"/>
    </row>
    <row r="756" spans="1:11" ht="12.75" customHeight="1" x14ac:dyDescent="0.15">
      <c r="A756" s="47"/>
      <c r="B756" s="178"/>
      <c r="C756" s="119" t="s">
        <v>957</v>
      </c>
      <c r="D756" s="119"/>
      <c r="E756" s="17"/>
      <c r="F756" s="17"/>
      <c r="G756" s="17"/>
      <c r="H756" s="17"/>
      <c r="I756" s="47"/>
      <c r="J756" s="47"/>
      <c r="K756" s="47"/>
    </row>
    <row r="757" spans="1:11" ht="12.75" customHeight="1" x14ac:dyDescent="0.15">
      <c r="A757" s="47"/>
      <c r="B757" s="9"/>
      <c r="C757" s="53"/>
      <c r="D757" s="53"/>
      <c r="E757" s="17"/>
      <c r="F757" s="17"/>
      <c r="G757" s="17"/>
      <c r="H757" s="17"/>
      <c r="I757" s="47"/>
      <c r="J757" s="47"/>
      <c r="K757" s="47"/>
    </row>
    <row r="758" spans="1:11" ht="12.75" customHeight="1" x14ac:dyDescent="0.2">
      <c r="A758" s="47"/>
      <c r="B758" s="130"/>
      <c r="C758" s="131"/>
      <c r="D758" s="101" t="s">
        <v>941</v>
      </c>
      <c r="E758" s="132"/>
      <c r="F758" s="132"/>
      <c r="G758" s="17"/>
      <c r="H758" s="17"/>
      <c r="I758" s="47"/>
      <c r="J758" s="47"/>
      <c r="K758" s="47"/>
    </row>
    <row r="759" spans="1:11" ht="12.75" customHeight="1" x14ac:dyDescent="0.2">
      <c r="A759" s="47"/>
      <c r="B759" s="133"/>
      <c r="C759" s="100"/>
      <c r="D759" s="100" t="s">
        <v>121</v>
      </c>
      <c r="E759" s="78">
        <v>130</v>
      </c>
      <c r="F759" s="132"/>
      <c r="G759" s="17"/>
      <c r="H759" s="17"/>
      <c r="I759" s="47"/>
      <c r="J759" s="47"/>
      <c r="K759" s="47"/>
    </row>
    <row r="760" spans="1:11" ht="12.75" customHeight="1" x14ac:dyDescent="0.2">
      <c r="A760" s="47"/>
      <c r="B760" s="133"/>
      <c r="C760" s="100"/>
      <c r="D760" s="100" t="s">
        <v>122</v>
      </c>
      <c r="E760" s="78">
        <v>269</v>
      </c>
      <c r="F760" s="132"/>
      <c r="G760" s="17"/>
      <c r="H760" s="17"/>
      <c r="I760" s="47"/>
      <c r="J760" s="47"/>
      <c r="K760" s="47"/>
    </row>
    <row r="761" spans="1:11" ht="12.75" customHeight="1" x14ac:dyDescent="0.2">
      <c r="A761" s="47"/>
      <c r="B761" s="133"/>
      <c r="C761" s="100"/>
      <c r="D761" s="100" t="s">
        <v>123</v>
      </c>
      <c r="E761" s="179">
        <v>1717</v>
      </c>
      <c r="F761" s="132"/>
      <c r="G761" s="17"/>
      <c r="H761" s="17"/>
      <c r="I761" s="47"/>
      <c r="J761" s="47"/>
      <c r="K761" s="47"/>
    </row>
    <row r="762" spans="1:11" ht="12.75" customHeight="1" x14ac:dyDescent="0.2">
      <c r="A762" s="47"/>
      <c r="B762" s="133"/>
      <c r="C762" s="131"/>
      <c r="D762" s="8"/>
      <c r="E762" s="132"/>
      <c r="F762" s="132"/>
      <c r="G762" s="17"/>
      <c r="H762" s="17"/>
      <c r="I762" s="47"/>
      <c r="J762" s="47"/>
      <c r="K762" s="47"/>
    </row>
    <row r="763" spans="1:11" ht="12.75" customHeight="1" x14ac:dyDescent="0.2">
      <c r="A763" s="47"/>
      <c r="B763" s="134"/>
      <c r="C763" s="8"/>
      <c r="D763" s="135" t="s">
        <v>104</v>
      </c>
      <c r="E763" s="132"/>
      <c r="F763" s="132"/>
      <c r="G763" s="17"/>
      <c r="H763" s="17"/>
      <c r="I763" s="47"/>
      <c r="J763" s="47"/>
      <c r="K763" s="47"/>
    </row>
    <row r="764" spans="1:11" ht="12.75" customHeight="1" x14ac:dyDescent="0.2">
      <c r="A764" s="47"/>
      <c r="B764" s="133"/>
      <c r="C764" s="8"/>
      <c r="D764" s="78"/>
      <c r="E764" s="93" t="s">
        <v>90</v>
      </c>
      <c r="F764" s="93" t="s">
        <v>91</v>
      </c>
      <c r="G764" s="17"/>
      <c r="H764" s="17"/>
      <c r="I764" s="47"/>
      <c r="J764" s="47"/>
      <c r="K764" s="47"/>
    </row>
    <row r="765" spans="1:11" ht="12.75" customHeight="1" x14ac:dyDescent="0.2">
      <c r="A765" s="136"/>
      <c r="B765" s="134"/>
      <c r="C765" s="8"/>
      <c r="D765" s="137" t="s">
        <v>118</v>
      </c>
      <c r="E765" s="85"/>
      <c r="F765" s="85"/>
      <c r="G765" s="24"/>
      <c r="H765" s="72"/>
      <c r="I765" s="47"/>
      <c r="J765" s="47"/>
      <c r="K765" s="47"/>
    </row>
    <row r="766" spans="1:11" ht="12.75" customHeight="1" x14ac:dyDescent="0.15">
      <c r="A766" s="17"/>
      <c r="B766" s="138"/>
      <c r="C766" s="8"/>
      <c r="D766" s="154" t="s">
        <v>906</v>
      </c>
      <c r="E766" s="125">
        <f>COUNTIF(I2:I754, "*SEWAGE*")</f>
        <v>2</v>
      </c>
      <c r="F766" s="126">
        <f>E766/(E766+E767)</f>
        <v>7.4349442379182153E-3</v>
      </c>
      <c r="G766" s="47"/>
      <c r="H766" s="139"/>
      <c r="I766" s="47"/>
      <c r="J766" s="47"/>
      <c r="K766" s="47"/>
    </row>
    <row r="767" spans="1:11" ht="12.75" customHeight="1" x14ac:dyDescent="0.15">
      <c r="A767" s="17"/>
      <c r="B767" s="138"/>
      <c r="C767" s="8"/>
      <c r="D767" s="127" t="s">
        <v>939</v>
      </c>
      <c r="E767" s="124">
        <v>267</v>
      </c>
      <c r="F767" s="140">
        <f>E767/(E766+E767)</f>
        <v>0.99256505576208176</v>
      </c>
      <c r="G767" s="47"/>
      <c r="H767" s="139"/>
      <c r="I767" s="47"/>
      <c r="J767" s="17"/>
      <c r="K767" s="17"/>
    </row>
    <row r="768" spans="1:11" ht="12.75" customHeight="1" x14ac:dyDescent="0.2">
      <c r="B768" s="134"/>
      <c r="C768" s="8"/>
      <c r="D768" s="141"/>
      <c r="E768" s="142">
        <f>SUM(E766:E767)</f>
        <v>269</v>
      </c>
      <c r="F768" s="126">
        <f>SUM(F766:F767)</f>
        <v>1</v>
      </c>
      <c r="G768" s="47"/>
      <c r="I768" s="144"/>
      <c r="J768" s="47"/>
      <c r="K768" s="47"/>
    </row>
    <row r="769" spans="2:12" ht="12.75" customHeight="1" x14ac:dyDescent="0.2">
      <c r="B769" s="134"/>
      <c r="C769" s="8"/>
      <c r="D769" s="137" t="s">
        <v>119</v>
      </c>
      <c r="E769" s="85"/>
      <c r="F769" s="125"/>
      <c r="H769" s="146"/>
      <c r="I769" s="147"/>
      <c r="J769" s="48"/>
      <c r="K769" s="148"/>
    </row>
    <row r="770" spans="2:12" ht="12.75" customHeight="1" x14ac:dyDescent="0.2">
      <c r="B770" s="134"/>
      <c r="C770" s="8"/>
      <c r="D770" s="154" t="s">
        <v>89</v>
      </c>
      <c r="E770" s="124">
        <v>269</v>
      </c>
      <c r="F770" s="140">
        <f>E770/(E770)</f>
        <v>1</v>
      </c>
      <c r="I770" s="149"/>
      <c r="J770" s="150"/>
      <c r="K770" s="148"/>
      <c r="L770" s="115"/>
    </row>
    <row r="771" spans="2:12" ht="12.75" customHeight="1" x14ac:dyDescent="0.2">
      <c r="B771" s="134"/>
      <c r="C771" s="8"/>
      <c r="D771" s="141"/>
      <c r="E771" s="142">
        <f>SUM(E770:E770)</f>
        <v>269</v>
      </c>
      <c r="F771" s="126">
        <f>SUM(F770:F770)</f>
        <v>1</v>
      </c>
      <c r="I771" s="144"/>
      <c r="J771" s="47"/>
      <c r="K771" s="48"/>
      <c r="L771" s="115"/>
    </row>
    <row r="772" spans="2:12" ht="12.75" customHeight="1" x14ac:dyDescent="0.2">
      <c r="B772" s="134"/>
      <c r="C772" s="8"/>
      <c r="D772" s="137" t="s">
        <v>120</v>
      </c>
      <c r="E772" s="85"/>
      <c r="F772" s="125"/>
      <c r="I772" s="147"/>
      <c r="J772" s="48"/>
      <c r="K772" s="148"/>
      <c r="L772" s="115"/>
    </row>
    <row r="773" spans="2:12" ht="12.75" customHeight="1" x14ac:dyDescent="0.2">
      <c r="B773" s="134"/>
      <c r="C773" s="8"/>
      <c r="D773" s="154" t="s">
        <v>907</v>
      </c>
      <c r="E773" s="125">
        <f>COUNTIF(K2:K754, "*POTW*")</f>
        <v>2</v>
      </c>
      <c r="F773" s="126">
        <f>E773/E775</f>
        <v>7.4349442379182153E-3</v>
      </c>
      <c r="I773" s="149"/>
      <c r="J773" s="150"/>
      <c r="K773" s="148"/>
    </row>
    <row r="774" spans="2:12" ht="12.75" customHeight="1" x14ac:dyDescent="0.2">
      <c r="B774" s="134"/>
      <c r="C774" s="8"/>
      <c r="D774" s="154" t="s">
        <v>940</v>
      </c>
      <c r="E774" s="124">
        <v>267</v>
      </c>
      <c r="F774" s="140">
        <f>E774/E775</f>
        <v>0.99256505576208176</v>
      </c>
      <c r="I774" s="115"/>
      <c r="J774" s="48"/>
      <c r="K774" s="148"/>
    </row>
    <row r="775" spans="2:12" ht="12.75" customHeight="1" x14ac:dyDescent="0.2">
      <c r="B775" s="134"/>
      <c r="C775" s="134"/>
      <c r="D775" s="134"/>
      <c r="E775" s="142">
        <f>SUM(E773:E774)</f>
        <v>269</v>
      </c>
      <c r="F775" s="126">
        <f>SUM(F773:F774)</f>
        <v>1</v>
      </c>
      <c r="I775" s="115"/>
      <c r="J775" s="48"/>
      <c r="K775" s="148"/>
    </row>
    <row r="776" spans="2:12" ht="12.75" customHeight="1" x14ac:dyDescent="0.15">
      <c r="I776" s="115"/>
      <c r="J776" s="48"/>
      <c r="K776" s="148"/>
    </row>
    <row r="777" spans="2:12" ht="12.75" customHeight="1" x14ac:dyDescent="0.15">
      <c r="I777" s="115"/>
      <c r="J777" s="48"/>
      <c r="K777" s="148"/>
    </row>
    <row r="778" spans="2:12" ht="12" customHeight="1" x14ac:dyDescent="0.15">
      <c r="I778" s="1"/>
      <c r="J778" s="150"/>
      <c r="K778" s="1"/>
    </row>
  </sheetData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Hawaii Beach Actions</oddHeader>
    <oddFooter>&amp;R&amp;P of &amp;N</oddFooter>
  </headerFooter>
  <rowBreaks count="1" manualBreakCount="1">
    <brk id="756" max="9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3"/>
  <sheetViews>
    <sheetView workbookViewId="0"/>
  </sheetViews>
  <sheetFormatPr defaultRowHeight="12.75" x14ac:dyDescent="0.2"/>
  <cols>
    <col min="1" max="1" width="10.85546875" style="4" customWidth="1"/>
    <col min="2" max="2" width="9.140625" style="4"/>
    <col min="3" max="3" width="39.28515625" style="27" customWidth="1"/>
    <col min="4" max="4" width="7.7109375" style="27" customWidth="1"/>
    <col min="5" max="6" width="9.140625" style="5"/>
    <col min="7" max="7" width="0.5703125" style="5" customWidth="1"/>
    <col min="8" max="12" width="9.140625" style="5"/>
  </cols>
  <sheetData>
    <row r="1" spans="1:12" x14ac:dyDescent="0.2">
      <c r="A1" s="6"/>
      <c r="B1" s="186" t="s">
        <v>24</v>
      </c>
      <c r="C1" s="187"/>
      <c r="D1" s="187"/>
      <c r="E1" s="187"/>
      <c r="F1" s="187"/>
      <c r="G1" s="24"/>
      <c r="H1" s="188" t="s">
        <v>23</v>
      </c>
      <c r="I1" s="189"/>
      <c r="J1" s="189"/>
      <c r="K1" s="189"/>
      <c r="L1" s="189"/>
    </row>
    <row r="2" spans="1:12" ht="54.75" x14ac:dyDescent="0.2">
      <c r="A2" s="3" t="s">
        <v>12</v>
      </c>
      <c r="B2" s="2" t="s">
        <v>13</v>
      </c>
      <c r="C2" s="2" t="s">
        <v>11</v>
      </c>
      <c r="D2" s="2" t="s">
        <v>66</v>
      </c>
      <c r="E2" s="2" t="s">
        <v>3</v>
      </c>
      <c r="F2" s="2" t="s">
        <v>18</v>
      </c>
      <c r="G2" s="24"/>
      <c r="H2" s="2" t="s">
        <v>4</v>
      </c>
      <c r="I2" s="2" t="s">
        <v>5</v>
      </c>
      <c r="J2" s="2" t="s">
        <v>6</v>
      </c>
      <c r="K2" s="2" t="s">
        <v>7</v>
      </c>
      <c r="L2" s="2" t="s">
        <v>8</v>
      </c>
    </row>
    <row r="3" spans="1:12" x14ac:dyDescent="0.2">
      <c r="A3" s="118" t="s">
        <v>138</v>
      </c>
      <c r="B3" s="118" t="s">
        <v>139</v>
      </c>
      <c r="C3" s="118" t="s">
        <v>140</v>
      </c>
      <c r="D3" s="118">
        <v>2</v>
      </c>
      <c r="E3" s="156">
        <v>1</v>
      </c>
      <c r="F3" s="156">
        <v>5</v>
      </c>
      <c r="G3" s="156"/>
      <c r="H3" s="156"/>
      <c r="I3" s="156"/>
      <c r="J3" s="156">
        <v>1</v>
      </c>
      <c r="K3" s="156"/>
      <c r="L3" s="156"/>
    </row>
    <row r="4" spans="1:12" x14ac:dyDescent="0.2">
      <c r="A4" s="118" t="s">
        <v>138</v>
      </c>
      <c r="B4" s="118" t="s">
        <v>141</v>
      </c>
      <c r="C4" s="118" t="s">
        <v>142</v>
      </c>
      <c r="D4" s="118">
        <v>1</v>
      </c>
      <c r="E4" s="156">
        <v>1</v>
      </c>
      <c r="F4" s="156">
        <v>5</v>
      </c>
      <c r="G4" s="156"/>
      <c r="H4" s="156"/>
      <c r="I4" s="156"/>
      <c r="J4" s="156">
        <v>1</v>
      </c>
      <c r="K4" s="156"/>
      <c r="L4" s="156"/>
    </row>
    <row r="5" spans="1:12" x14ac:dyDescent="0.2">
      <c r="A5" s="118" t="s">
        <v>138</v>
      </c>
      <c r="B5" s="118" t="s">
        <v>143</v>
      </c>
      <c r="C5" s="118" t="s">
        <v>144</v>
      </c>
      <c r="D5" s="118">
        <v>1</v>
      </c>
      <c r="E5" s="156">
        <v>1</v>
      </c>
      <c r="F5" s="156">
        <v>5</v>
      </c>
      <c r="G5" s="156"/>
      <c r="H5" s="156"/>
      <c r="I5" s="156"/>
      <c r="J5" s="156">
        <v>1</v>
      </c>
      <c r="K5" s="156"/>
      <c r="L5" s="156"/>
    </row>
    <row r="6" spans="1:12" x14ac:dyDescent="0.2">
      <c r="A6" s="118" t="s">
        <v>138</v>
      </c>
      <c r="B6" s="118" t="s">
        <v>145</v>
      </c>
      <c r="C6" s="118" t="s">
        <v>146</v>
      </c>
      <c r="D6" s="118">
        <v>2</v>
      </c>
      <c r="E6" s="156">
        <v>1</v>
      </c>
      <c r="F6" s="156">
        <v>5</v>
      </c>
      <c r="G6" s="156"/>
      <c r="H6" s="156"/>
      <c r="I6" s="156"/>
      <c r="J6" s="156">
        <v>1</v>
      </c>
      <c r="K6" s="156"/>
      <c r="L6" s="156"/>
    </row>
    <row r="7" spans="1:12" x14ac:dyDescent="0.2">
      <c r="A7" s="118" t="s">
        <v>138</v>
      </c>
      <c r="B7" s="118" t="s">
        <v>147</v>
      </c>
      <c r="C7" s="118" t="s">
        <v>148</v>
      </c>
      <c r="D7" s="118">
        <v>2</v>
      </c>
      <c r="E7" s="156">
        <v>2</v>
      </c>
      <c r="F7" s="156">
        <v>11</v>
      </c>
      <c r="G7" s="156"/>
      <c r="H7" s="156"/>
      <c r="I7" s="156"/>
      <c r="J7" s="156">
        <v>2</v>
      </c>
      <c r="K7" s="156"/>
      <c r="L7" s="156"/>
    </row>
    <row r="8" spans="1:12" x14ac:dyDescent="0.2">
      <c r="A8" s="118" t="s">
        <v>138</v>
      </c>
      <c r="B8" s="118" t="s">
        <v>151</v>
      </c>
      <c r="C8" s="118" t="s">
        <v>152</v>
      </c>
      <c r="D8" s="118">
        <v>2</v>
      </c>
      <c r="E8" s="156">
        <v>1</v>
      </c>
      <c r="F8" s="156">
        <v>5</v>
      </c>
      <c r="G8" s="156"/>
      <c r="H8" s="156"/>
      <c r="I8" s="156"/>
      <c r="J8" s="156">
        <v>1</v>
      </c>
      <c r="K8" s="156"/>
      <c r="L8" s="156"/>
    </row>
    <row r="9" spans="1:12" x14ac:dyDescent="0.2">
      <c r="A9" s="118" t="s">
        <v>138</v>
      </c>
      <c r="B9" s="118" t="s">
        <v>155</v>
      </c>
      <c r="C9" s="118" t="s">
        <v>156</v>
      </c>
      <c r="D9" s="118">
        <v>1</v>
      </c>
      <c r="E9" s="156">
        <v>3</v>
      </c>
      <c r="F9" s="156">
        <v>12</v>
      </c>
      <c r="G9" s="156"/>
      <c r="H9" s="156">
        <v>1</v>
      </c>
      <c r="I9" s="156"/>
      <c r="J9" s="156">
        <v>2</v>
      </c>
      <c r="K9" s="156"/>
      <c r="L9" s="156"/>
    </row>
    <row r="10" spans="1:12" x14ac:dyDescent="0.2">
      <c r="A10" s="118" t="s">
        <v>138</v>
      </c>
      <c r="B10" s="118" t="s">
        <v>159</v>
      </c>
      <c r="C10" s="118" t="s">
        <v>160</v>
      </c>
      <c r="D10" s="118">
        <v>2</v>
      </c>
      <c r="E10" s="156">
        <v>1</v>
      </c>
      <c r="F10" s="156">
        <v>5</v>
      </c>
      <c r="G10" s="156"/>
      <c r="H10" s="156"/>
      <c r="I10" s="156"/>
      <c r="J10" s="156">
        <v>1</v>
      </c>
      <c r="K10" s="156"/>
      <c r="L10" s="156"/>
    </row>
    <row r="11" spans="1:12" x14ac:dyDescent="0.2">
      <c r="A11" s="118" t="s">
        <v>138</v>
      </c>
      <c r="B11" s="118" t="s">
        <v>161</v>
      </c>
      <c r="C11" s="118" t="s">
        <v>162</v>
      </c>
      <c r="D11" s="118">
        <v>2</v>
      </c>
      <c r="E11" s="156">
        <v>1</v>
      </c>
      <c r="F11" s="156">
        <v>5</v>
      </c>
      <c r="G11" s="156"/>
      <c r="H11" s="156"/>
      <c r="I11" s="156"/>
      <c r="J11" s="156">
        <v>1</v>
      </c>
      <c r="K11" s="156"/>
      <c r="L11" s="156"/>
    </row>
    <row r="12" spans="1:12" x14ac:dyDescent="0.2">
      <c r="A12" s="118" t="s">
        <v>138</v>
      </c>
      <c r="B12" s="118" t="s">
        <v>165</v>
      </c>
      <c r="C12" s="118" t="s">
        <v>166</v>
      </c>
      <c r="D12" s="118">
        <v>1</v>
      </c>
      <c r="E12" s="156">
        <v>2</v>
      </c>
      <c r="F12" s="156">
        <v>11</v>
      </c>
      <c r="G12" s="156"/>
      <c r="H12" s="156"/>
      <c r="I12" s="156"/>
      <c r="J12" s="156">
        <v>2</v>
      </c>
      <c r="K12" s="156"/>
      <c r="L12" s="156"/>
    </row>
    <row r="13" spans="1:12" x14ac:dyDescent="0.2">
      <c r="A13" s="118" t="s">
        <v>138</v>
      </c>
      <c r="B13" s="118" t="s">
        <v>157</v>
      </c>
      <c r="C13" s="118" t="s">
        <v>158</v>
      </c>
      <c r="D13" s="118">
        <v>2</v>
      </c>
      <c r="E13" s="160">
        <v>1</v>
      </c>
      <c r="F13" s="160">
        <v>5</v>
      </c>
      <c r="G13" s="160"/>
      <c r="H13" s="160"/>
      <c r="I13" s="160"/>
      <c r="J13" s="160">
        <v>1</v>
      </c>
      <c r="K13" s="160"/>
      <c r="L13" s="160"/>
    </row>
    <row r="14" spans="1:12" x14ac:dyDescent="0.2">
      <c r="A14" s="118" t="s">
        <v>138</v>
      </c>
      <c r="B14" s="118" t="s">
        <v>169</v>
      </c>
      <c r="C14" s="118" t="s">
        <v>170</v>
      </c>
      <c r="D14" s="118">
        <v>2</v>
      </c>
      <c r="E14" s="156">
        <v>2</v>
      </c>
      <c r="F14" s="156">
        <v>11</v>
      </c>
      <c r="G14" s="156"/>
      <c r="H14" s="156"/>
      <c r="I14" s="156"/>
      <c r="J14" s="156">
        <v>2</v>
      </c>
      <c r="K14" s="156"/>
      <c r="L14" s="156"/>
    </row>
    <row r="15" spans="1:12" x14ac:dyDescent="0.2">
      <c r="A15" s="118" t="s">
        <v>138</v>
      </c>
      <c r="B15" s="118" t="s">
        <v>173</v>
      </c>
      <c r="C15" s="118" t="s">
        <v>174</v>
      </c>
      <c r="D15" s="118">
        <v>1</v>
      </c>
      <c r="E15" s="118">
        <v>1</v>
      </c>
      <c r="F15" s="156">
        <v>5</v>
      </c>
      <c r="G15" s="156"/>
      <c r="H15" s="156"/>
      <c r="I15" s="156"/>
      <c r="J15" s="156">
        <v>1</v>
      </c>
      <c r="K15" s="156"/>
      <c r="L15" s="156"/>
    </row>
    <row r="16" spans="1:12" x14ac:dyDescent="0.2">
      <c r="A16" s="118" t="s">
        <v>138</v>
      </c>
      <c r="B16" s="118" t="s">
        <v>179</v>
      </c>
      <c r="C16" s="118" t="s">
        <v>180</v>
      </c>
      <c r="D16" s="118">
        <v>1</v>
      </c>
      <c r="E16" s="156">
        <v>1</v>
      </c>
      <c r="F16" s="156">
        <v>5</v>
      </c>
      <c r="G16" s="156"/>
      <c r="H16" s="156"/>
      <c r="I16" s="156"/>
      <c r="J16" s="156">
        <v>1</v>
      </c>
      <c r="K16" s="156"/>
      <c r="L16" s="156"/>
    </row>
    <row r="17" spans="1:12" x14ac:dyDescent="0.2">
      <c r="A17" s="118" t="s">
        <v>138</v>
      </c>
      <c r="B17" s="118" t="s">
        <v>181</v>
      </c>
      <c r="C17" s="118" t="s">
        <v>182</v>
      </c>
      <c r="D17" s="118">
        <v>1</v>
      </c>
      <c r="E17" s="156">
        <v>1</v>
      </c>
      <c r="F17" s="156">
        <v>5</v>
      </c>
      <c r="G17" s="156"/>
      <c r="H17" s="156"/>
      <c r="I17" s="156"/>
      <c r="J17" s="156">
        <v>1</v>
      </c>
      <c r="K17" s="156"/>
      <c r="L17" s="156"/>
    </row>
    <row r="18" spans="1:12" x14ac:dyDescent="0.2">
      <c r="A18" s="118" t="s">
        <v>138</v>
      </c>
      <c r="B18" s="118" t="s">
        <v>187</v>
      </c>
      <c r="C18" s="118" t="s">
        <v>188</v>
      </c>
      <c r="D18" s="118">
        <v>1</v>
      </c>
      <c r="E18" s="156">
        <v>1</v>
      </c>
      <c r="F18" s="156">
        <v>5</v>
      </c>
      <c r="G18" s="156"/>
      <c r="H18" s="156"/>
      <c r="I18" s="156"/>
      <c r="J18" s="156">
        <v>1</v>
      </c>
      <c r="K18" s="156"/>
      <c r="L18" s="156"/>
    </row>
    <row r="19" spans="1:12" x14ac:dyDescent="0.2">
      <c r="A19" s="118" t="s">
        <v>138</v>
      </c>
      <c r="B19" s="118" t="s">
        <v>193</v>
      </c>
      <c r="C19" s="118" t="s">
        <v>194</v>
      </c>
      <c r="D19" s="118">
        <v>2</v>
      </c>
      <c r="E19" s="156">
        <v>1</v>
      </c>
      <c r="F19" s="156">
        <v>5</v>
      </c>
      <c r="G19" s="156"/>
      <c r="H19" s="156"/>
      <c r="I19" s="156"/>
      <c r="J19" s="156">
        <v>1</v>
      </c>
      <c r="K19" s="156"/>
      <c r="L19" s="156"/>
    </row>
    <row r="20" spans="1:12" x14ac:dyDescent="0.2">
      <c r="A20" s="118" t="s">
        <v>138</v>
      </c>
      <c r="B20" s="118" t="s">
        <v>195</v>
      </c>
      <c r="C20" s="118" t="s">
        <v>196</v>
      </c>
      <c r="D20" s="118">
        <v>2</v>
      </c>
      <c r="E20" s="160">
        <v>1</v>
      </c>
      <c r="F20" s="160">
        <v>5</v>
      </c>
      <c r="G20" s="160"/>
      <c r="H20" s="160"/>
      <c r="I20" s="160"/>
      <c r="J20" s="160">
        <v>1</v>
      </c>
      <c r="K20" s="160"/>
      <c r="L20" s="160"/>
    </row>
    <row r="21" spans="1:12" x14ac:dyDescent="0.2">
      <c r="A21" s="118" t="s">
        <v>138</v>
      </c>
      <c r="B21" s="118" t="s">
        <v>199</v>
      </c>
      <c r="C21" s="118" t="s">
        <v>200</v>
      </c>
      <c r="D21" s="118">
        <v>2</v>
      </c>
      <c r="E21" s="156">
        <v>1</v>
      </c>
      <c r="F21" s="156">
        <v>5</v>
      </c>
      <c r="G21" s="156"/>
      <c r="H21" s="156"/>
      <c r="I21" s="156"/>
      <c r="J21" s="156">
        <v>1</v>
      </c>
      <c r="K21" s="156"/>
      <c r="L21" s="156"/>
    </row>
    <row r="22" spans="1:12" x14ac:dyDescent="0.2">
      <c r="A22" s="118" t="s">
        <v>138</v>
      </c>
      <c r="B22" s="161" t="s">
        <v>203</v>
      </c>
      <c r="C22" s="161" t="s">
        <v>204</v>
      </c>
      <c r="D22" s="118">
        <v>2</v>
      </c>
      <c r="E22" s="156">
        <v>1</v>
      </c>
      <c r="F22" s="156">
        <v>5</v>
      </c>
      <c r="G22" s="156"/>
      <c r="H22" s="156"/>
      <c r="I22" s="156"/>
      <c r="J22" s="156">
        <v>1</v>
      </c>
      <c r="K22" s="156"/>
      <c r="L22" s="156"/>
    </row>
    <row r="23" spans="1:12" x14ac:dyDescent="0.2">
      <c r="A23" s="118" t="s">
        <v>138</v>
      </c>
      <c r="B23" s="118" t="s">
        <v>207</v>
      </c>
      <c r="C23" s="118" t="s">
        <v>208</v>
      </c>
      <c r="D23" s="118">
        <v>2</v>
      </c>
      <c r="E23" s="160">
        <v>1</v>
      </c>
      <c r="F23" s="160">
        <v>5</v>
      </c>
      <c r="G23" s="160"/>
      <c r="H23" s="160"/>
      <c r="I23" s="160"/>
      <c r="J23" s="160">
        <v>1</v>
      </c>
      <c r="K23" s="160"/>
      <c r="L23" s="160"/>
    </row>
    <row r="24" spans="1:12" x14ac:dyDescent="0.2">
      <c r="A24" s="118" t="s">
        <v>138</v>
      </c>
      <c r="B24" s="118" t="s">
        <v>211</v>
      </c>
      <c r="C24" s="118" t="s">
        <v>212</v>
      </c>
      <c r="D24" s="118">
        <v>2</v>
      </c>
      <c r="E24" s="160">
        <v>2</v>
      </c>
      <c r="F24" s="160">
        <v>11</v>
      </c>
      <c r="G24" s="160"/>
      <c r="H24" s="160"/>
      <c r="I24" s="160"/>
      <c r="J24" s="160">
        <v>2</v>
      </c>
      <c r="K24" s="156"/>
      <c r="L24" s="156"/>
    </row>
    <row r="25" spans="1:12" x14ac:dyDescent="0.2">
      <c r="A25" s="118" t="s">
        <v>138</v>
      </c>
      <c r="B25" s="118" t="s">
        <v>231</v>
      </c>
      <c r="C25" s="118" t="s">
        <v>232</v>
      </c>
      <c r="D25" s="118">
        <v>1</v>
      </c>
      <c r="E25" s="160">
        <v>1</v>
      </c>
      <c r="F25" s="160">
        <v>5</v>
      </c>
      <c r="G25" s="160"/>
      <c r="H25" s="160"/>
      <c r="I25" s="160"/>
      <c r="J25" s="160">
        <v>1</v>
      </c>
      <c r="K25" s="160"/>
      <c r="L25" s="160"/>
    </row>
    <row r="26" spans="1:12" x14ac:dyDescent="0.2">
      <c r="A26" s="118" t="s">
        <v>138</v>
      </c>
      <c r="B26" s="118" t="s">
        <v>243</v>
      </c>
      <c r="C26" s="118" t="s">
        <v>244</v>
      </c>
      <c r="D26" s="118">
        <v>2</v>
      </c>
      <c r="E26" s="160">
        <v>1</v>
      </c>
      <c r="F26" s="160">
        <v>5</v>
      </c>
      <c r="G26" s="160"/>
      <c r="H26" s="160"/>
      <c r="I26" s="160"/>
      <c r="J26" s="160">
        <v>1</v>
      </c>
      <c r="K26" s="160"/>
      <c r="L26" s="160"/>
    </row>
    <row r="27" spans="1:12" x14ac:dyDescent="0.2">
      <c r="A27" s="118" t="s">
        <v>138</v>
      </c>
      <c r="B27" s="118" t="s">
        <v>249</v>
      </c>
      <c r="C27" s="118" t="s">
        <v>250</v>
      </c>
      <c r="D27" s="118">
        <v>2</v>
      </c>
      <c r="E27" s="160">
        <v>1</v>
      </c>
      <c r="F27" s="160">
        <v>5</v>
      </c>
      <c r="G27" s="160"/>
      <c r="H27" s="160"/>
      <c r="I27" s="160"/>
      <c r="J27" s="160">
        <v>1</v>
      </c>
      <c r="K27" s="156"/>
      <c r="L27" s="156"/>
    </row>
    <row r="28" spans="1:12" x14ac:dyDescent="0.2">
      <c r="A28" s="118" t="s">
        <v>138</v>
      </c>
      <c r="B28" s="118" t="s">
        <v>251</v>
      </c>
      <c r="C28" s="118" t="s">
        <v>252</v>
      </c>
      <c r="D28" s="118">
        <v>2</v>
      </c>
      <c r="E28" s="160">
        <v>1</v>
      </c>
      <c r="F28" s="160">
        <v>5</v>
      </c>
      <c r="G28" s="160"/>
      <c r="H28" s="160"/>
      <c r="I28" s="160"/>
      <c r="J28" s="160">
        <v>1</v>
      </c>
      <c r="K28" s="156"/>
      <c r="L28" s="156"/>
    </row>
    <row r="29" spans="1:12" x14ac:dyDescent="0.2">
      <c r="A29" s="118" t="s">
        <v>138</v>
      </c>
      <c r="B29" s="118" t="s">
        <v>257</v>
      </c>
      <c r="C29" s="118" t="s">
        <v>258</v>
      </c>
      <c r="D29" s="118">
        <v>2</v>
      </c>
      <c r="E29" s="156">
        <v>1</v>
      </c>
      <c r="F29" s="156">
        <v>5</v>
      </c>
      <c r="G29" s="156"/>
      <c r="H29" s="156"/>
      <c r="I29" s="156"/>
      <c r="J29" s="156">
        <v>1</v>
      </c>
      <c r="K29" s="156"/>
      <c r="L29" s="156"/>
    </row>
    <row r="30" spans="1:12" x14ac:dyDescent="0.2">
      <c r="A30" s="118" t="s">
        <v>138</v>
      </c>
      <c r="B30" s="118" t="s">
        <v>261</v>
      </c>
      <c r="C30" s="118" t="s">
        <v>262</v>
      </c>
      <c r="D30" s="118">
        <v>1</v>
      </c>
      <c r="E30" s="156">
        <v>1</v>
      </c>
      <c r="F30" s="156">
        <v>5</v>
      </c>
      <c r="G30" s="156"/>
      <c r="H30" s="156"/>
      <c r="I30" s="156"/>
      <c r="J30" s="156">
        <v>1</v>
      </c>
      <c r="K30" s="156"/>
      <c r="L30" s="156"/>
    </row>
    <row r="31" spans="1:12" x14ac:dyDescent="0.2">
      <c r="A31" s="118" t="s">
        <v>138</v>
      </c>
      <c r="B31" s="118" t="s">
        <v>265</v>
      </c>
      <c r="C31" s="118" t="s">
        <v>266</v>
      </c>
      <c r="D31" s="118">
        <v>2</v>
      </c>
      <c r="E31" s="160">
        <v>1</v>
      </c>
      <c r="F31" s="160">
        <v>5</v>
      </c>
      <c r="G31" s="160"/>
      <c r="H31" s="160"/>
      <c r="I31" s="160"/>
      <c r="J31" s="160">
        <v>1</v>
      </c>
      <c r="K31" s="156"/>
      <c r="L31" s="156"/>
    </row>
    <row r="32" spans="1:12" x14ac:dyDescent="0.2">
      <c r="A32" s="118" t="s">
        <v>138</v>
      </c>
      <c r="B32" s="118" t="s">
        <v>267</v>
      </c>
      <c r="C32" s="118" t="s">
        <v>268</v>
      </c>
      <c r="D32" s="118">
        <v>2</v>
      </c>
      <c r="E32" s="156">
        <v>1</v>
      </c>
      <c r="F32" s="156">
        <v>5</v>
      </c>
      <c r="G32" s="156"/>
      <c r="H32" s="156"/>
      <c r="I32" s="156"/>
      <c r="J32" s="156">
        <v>1</v>
      </c>
      <c r="K32" s="156"/>
      <c r="L32" s="156"/>
    </row>
    <row r="33" spans="1:12" x14ac:dyDescent="0.2">
      <c r="A33" s="118" t="s">
        <v>138</v>
      </c>
      <c r="B33" s="118" t="s">
        <v>269</v>
      </c>
      <c r="C33" s="118" t="s">
        <v>270</v>
      </c>
      <c r="D33" s="118">
        <v>2</v>
      </c>
      <c r="E33" s="156">
        <v>1</v>
      </c>
      <c r="F33" s="156">
        <v>5</v>
      </c>
      <c r="G33" s="156"/>
      <c r="H33" s="156"/>
      <c r="I33" s="156"/>
      <c r="J33" s="156">
        <v>1</v>
      </c>
      <c r="K33" s="156"/>
      <c r="L33" s="156"/>
    </row>
    <row r="34" spans="1:12" x14ac:dyDescent="0.2">
      <c r="A34" s="118" t="s">
        <v>138</v>
      </c>
      <c r="B34" s="118" t="s">
        <v>277</v>
      </c>
      <c r="C34" s="118" t="s">
        <v>278</v>
      </c>
      <c r="D34" s="118">
        <v>1</v>
      </c>
      <c r="E34" s="156">
        <v>1</v>
      </c>
      <c r="F34" s="156">
        <v>5</v>
      </c>
      <c r="G34" s="156"/>
      <c r="H34" s="156"/>
      <c r="I34" s="156"/>
      <c r="J34" s="156">
        <v>1</v>
      </c>
      <c r="K34" s="156"/>
      <c r="L34" s="156"/>
    </row>
    <row r="35" spans="1:12" x14ac:dyDescent="0.2">
      <c r="A35" s="118" t="s">
        <v>138</v>
      </c>
      <c r="B35" s="118" t="s">
        <v>295</v>
      </c>
      <c r="C35" s="118" t="s">
        <v>296</v>
      </c>
      <c r="D35" s="118">
        <v>2</v>
      </c>
      <c r="E35" s="156">
        <v>1</v>
      </c>
      <c r="F35" s="156">
        <v>5</v>
      </c>
      <c r="G35" s="156"/>
      <c r="H35" s="156"/>
      <c r="I35" s="156"/>
      <c r="J35" s="156">
        <v>1</v>
      </c>
      <c r="K35" s="156"/>
      <c r="L35" s="156"/>
    </row>
    <row r="36" spans="1:12" x14ac:dyDescent="0.2">
      <c r="A36" s="118" t="s">
        <v>138</v>
      </c>
      <c r="B36" s="118" t="s">
        <v>297</v>
      </c>
      <c r="C36" s="118" t="s">
        <v>298</v>
      </c>
      <c r="D36" s="118">
        <v>2</v>
      </c>
      <c r="E36" s="156">
        <v>1</v>
      </c>
      <c r="F36" s="156">
        <v>5</v>
      </c>
      <c r="G36" s="156"/>
      <c r="H36" s="156"/>
      <c r="I36" s="156"/>
      <c r="J36" s="156">
        <v>1</v>
      </c>
      <c r="K36" s="156"/>
      <c r="L36" s="156"/>
    </row>
    <row r="37" spans="1:12" x14ac:dyDescent="0.2">
      <c r="A37" s="128" t="s">
        <v>138</v>
      </c>
      <c r="B37" s="128" t="s">
        <v>299</v>
      </c>
      <c r="C37" s="128" t="s">
        <v>300</v>
      </c>
      <c r="D37" s="128">
        <v>2</v>
      </c>
      <c r="E37" s="59">
        <v>1</v>
      </c>
      <c r="F37" s="59">
        <v>5</v>
      </c>
      <c r="G37" s="59"/>
      <c r="H37" s="59"/>
      <c r="I37" s="59"/>
      <c r="J37" s="59">
        <v>1</v>
      </c>
      <c r="K37" s="59"/>
      <c r="L37" s="59"/>
    </row>
    <row r="38" spans="1:12" x14ac:dyDescent="0.2">
      <c r="A38" s="25"/>
      <c r="B38" s="26">
        <f>COUNTA(B3:B37)</f>
        <v>35</v>
      </c>
      <c r="C38" s="26"/>
      <c r="D38" s="26"/>
      <c r="E38" s="155">
        <f>SUM(E3:E37)</f>
        <v>41</v>
      </c>
      <c r="F38" s="155">
        <f>SUM(F3:F37)</f>
        <v>206</v>
      </c>
      <c r="G38" s="155"/>
      <c r="H38" s="155">
        <f>SUM(H3:H37)</f>
        <v>1</v>
      </c>
      <c r="I38" s="155">
        <f>SUM(I3:I37)</f>
        <v>0</v>
      </c>
      <c r="J38" s="155">
        <f>SUM(J3:J37)</f>
        <v>40</v>
      </c>
      <c r="K38" s="155">
        <f>SUM(K3:K37)</f>
        <v>0</v>
      </c>
      <c r="L38" s="155">
        <f>SUM(L3:L37)</f>
        <v>0</v>
      </c>
    </row>
    <row r="39" spans="1:12" x14ac:dyDescent="0.2">
      <c r="A39" s="25"/>
      <c r="B39" s="25"/>
      <c r="C39" s="25"/>
      <c r="D39" s="25"/>
      <c r="E39" s="156"/>
      <c r="F39" s="156"/>
      <c r="G39" s="156"/>
      <c r="H39" s="156"/>
      <c r="I39" s="156"/>
      <c r="J39" s="156"/>
      <c r="K39" s="156"/>
      <c r="L39" s="156"/>
    </row>
    <row r="40" spans="1:12" x14ac:dyDescent="0.2">
      <c r="A40" s="118" t="s">
        <v>303</v>
      </c>
      <c r="B40" s="118" t="s">
        <v>304</v>
      </c>
      <c r="C40" s="118" t="s">
        <v>305</v>
      </c>
      <c r="D40" s="118">
        <v>1</v>
      </c>
      <c r="E40" s="156">
        <v>1</v>
      </c>
      <c r="F40" s="156">
        <v>8</v>
      </c>
      <c r="G40" s="156"/>
      <c r="H40" s="156"/>
      <c r="I40" s="156"/>
      <c r="J40" s="156"/>
      <c r="K40" s="156">
        <v>1</v>
      </c>
      <c r="L40" s="156"/>
    </row>
    <row r="41" spans="1:12" x14ac:dyDescent="0.2">
      <c r="A41" s="118" t="s">
        <v>303</v>
      </c>
      <c r="B41" s="118" t="s">
        <v>909</v>
      </c>
      <c r="C41" s="118" t="s">
        <v>910</v>
      </c>
      <c r="D41" s="118">
        <v>1</v>
      </c>
      <c r="E41" s="156">
        <v>3</v>
      </c>
      <c r="F41" s="156">
        <v>20</v>
      </c>
      <c r="G41" s="156"/>
      <c r="H41" s="156"/>
      <c r="I41" s="156"/>
      <c r="J41" s="156">
        <v>1</v>
      </c>
      <c r="K41" s="156">
        <v>2</v>
      </c>
      <c r="L41" s="156"/>
    </row>
    <row r="42" spans="1:12" x14ac:dyDescent="0.2">
      <c r="A42" s="118" t="s">
        <v>303</v>
      </c>
      <c r="B42" s="118" t="s">
        <v>316</v>
      </c>
      <c r="C42" s="118" t="s">
        <v>317</v>
      </c>
      <c r="D42" s="118">
        <v>1</v>
      </c>
      <c r="E42" s="156">
        <v>1</v>
      </c>
      <c r="F42" s="156">
        <v>8</v>
      </c>
      <c r="G42" s="156"/>
      <c r="H42" s="156"/>
      <c r="I42" s="156"/>
      <c r="J42" s="156"/>
      <c r="K42" s="156">
        <v>1</v>
      </c>
      <c r="L42" s="156"/>
    </row>
    <row r="43" spans="1:12" x14ac:dyDescent="0.2">
      <c r="A43" s="118" t="s">
        <v>303</v>
      </c>
      <c r="B43" s="118" t="s">
        <v>336</v>
      </c>
      <c r="C43" s="118" t="s">
        <v>337</v>
      </c>
      <c r="D43" s="118">
        <v>1</v>
      </c>
      <c r="E43" s="156">
        <v>1</v>
      </c>
      <c r="F43" s="156">
        <v>8</v>
      </c>
      <c r="G43" s="156"/>
      <c r="H43" s="156"/>
      <c r="I43" s="156"/>
      <c r="J43" s="156"/>
      <c r="K43" s="156">
        <v>1</v>
      </c>
      <c r="L43" s="156"/>
    </row>
    <row r="44" spans="1:12" x14ac:dyDescent="0.2">
      <c r="A44" s="118" t="s">
        <v>303</v>
      </c>
      <c r="B44" s="118" t="s">
        <v>360</v>
      </c>
      <c r="C44" s="118" t="s">
        <v>361</v>
      </c>
      <c r="D44" s="118">
        <v>1</v>
      </c>
      <c r="E44" s="118">
        <v>1</v>
      </c>
      <c r="F44" s="156">
        <v>8</v>
      </c>
      <c r="G44" s="156"/>
      <c r="H44" s="156"/>
      <c r="I44" s="156"/>
      <c r="J44" s="156"/>
      <c r="K44" s="156">
        <v>1</v>
      </c>
      <c r="L44" s="156"/>
    </row>
    <row r="45" spans="1:12" x14ac:dyDescent="0.2">
      <c r="A45" s="163" t="s">
        <v>303</v>
      </c>
      <c r="B45" s="163" t="s">
        <v>945</v>
      </c>
      <c r="C45" s="115" t="s">
        <v>946</v>
      </c>
      <c r="D45" s="163">
        <v>1</v>
      </c>
      <c r="E45" s="156">
        <v>1</v>
      </c>
      <c r="F45" s="156">
        <v>8</v>
      </c>
      <c r="G45" s="156"/>
      <c r="H45" s="156"/>
      <c r="I45" s="156"/>
      <c r="J45" s="156"/>
      <c r="K45" s="156">
        <v>1</v>
      </c>
      <c r="L45" s="156"/>
    </row>
    <row r="46" spans="1:12" x14ac:dyDescent="0.2">
      <c r="A46" s="118" t="s">
        <v>303</v>
      </c>
      <c r="B46" s="118" t="s">
        <v>406</v>
      </c>
      <c r="C46" s="118" t="s">
        <v>407</v>
      </c>
      <c r="D46" s="118">
        <v>1</v>
      </c>
      <c r="E46" s="156">
        <v>3</v>
      </c>
      <c r="F46" s="156">
        <v>22</v>
      </c>
      <c r="G46" s="156"/>
      <c r="H46" s="156"/>
      <c r="I46" s="156"/>
      <c r="J46" s="156">
        <v>1</v>
      </c>
      <c r="K46" s="156">
        <v>2</v>
      </c>
      <c r="L46" s="156"/>
    </row>
    <row r="47" spans="1:12" x14ac:dyDescent="0.2">
      <c r="A47" s="118" t="s">
        <v>303</v>
      </c>
      <c r="B47" s="118" t="s">
        <v>410</v>
      </c>
      <c r="C47" s="118" t="s">
        <v>411</v>
      </c>
      <c r="D47" s="118">
        <v>1</v>
      </c>
      <c r="E47" s="156">
        <v>1</v>
      </c>
      <c r="F47" s="156">
        <v>8</v>
      </c>
      <c r="G47" s="156"/>
      <c r="H47" s="156"/>
      <c r="I47" s="156"/>
      <c r="J47" s="156"/>
      <c r="K47" s="156">
        <v>1</v>
      </c>
      <c r="L47" s="156"/>
    </row>
    <row r="48" spans="1:12" x14ac:dyDescent="0.2">
      <c r="A48" s="118" t="s">
        <v>303</v>
      </c>
      <c r="B48" s="118" t="s">
        <v>430</v>
      </c>
      <c r="C48" s="118" t="s">
        <v>431</v>
      </c>
      <c r="D48" s="118">
        <v>1</v>
      </c>
      <c r="E48" s="156">
        <v>1</v>
      </c>
      <c r="F48" s="156">
        <v>8</v>
      </c>
      <c r="G48" s="156"/>
      <c r="H48" s="156"/>
      <c r="I48" s="156"/>
      <c r="J48" s="156"/>
      <c r="K48" s="156">
        <v>1</v>
      </c>
      <c r="L48" s="156"/>
    </row>
    <row r="49" spans="1:12" x14ac:dyDescent="0.2">
      <c r="A49" s="118" t="s">
        <v>303</v>
      </c>
      <c r="B49" s="118" t="s">
        <v>428</v>
      </c>
      <c r="C49" s="118" t="s">
        <v>429</v>
      </c>
      <c r="D49" s="118">
        <v>1</v>
      </c>
      <c r="E49" s="156">
        <v>2</v>
      </c>
      <c r="F49" s="156">
        <v>11</v>
      </c>
      <c r="G49" s="156"/>
      <c r="H49" s="156"/>
      <c r="I49" s="156"/>
      <c r="J49" s="156">
        <v>1</v>
      </c>
      <c r="K49" s="156">
        <v>1</v>
      </c>
      <c r="L49" s="156"/>
    </row>
    <row r="50" spans="1:12" x14ac:dyDescent="0.2">
      <c r="A50" s="118" t="s">
        <v>303</v>
      </c>
      <c r="B50" s="118" t="s">
        <v>434</v>
      </c>
      <c r="C50" s="118" t="s">
        <v>435</v>
      </c>
      <c r="D50" s="118">
        <v>1</v>
      </c>
      <c r="E50" s="156">
        <v>2</v>
      </c>
      <c r="F50" s="156">
        <v>11</v>
      </c>
      <c r="G50" s="156"/>
      <c r="H50" s="156"/>
      <c r="I50" s="156"/>
      <c r="J50" s="156">
        <v>1</v>
      </c>
      <c r="K50" s="156">
        <v>1</v>
      </c>
      <c r="L50" s="156"/>
    </row>
    <row r="51" spans="1:12" x14ac:dyDescent="0.2">
      <c r="A51" s="118" t="s">
        <v>303</v>
      </c>
      <c r="B51" s="118" t="s">
        <v>438</v>
      </c>
      <c r="C51" s="118" t="s">
        <v>439</v>
      </c>
      <c r="D51" s="118">
        <v>1</v>
      </c>
      <c r="E51" s="156">
        <v>1</v>
      </c>
      <c r="F51" s="156">
        <v>8</v>
      </c>
      <c r="G51" s="156"/>
      <c r="H51" s="156"/>
      <c r="I51" s="156"/>
      <c r="J51" s="156"/>
      <c r="K51" s="156">
        <v>1</v>
      </c>
      <c r="L51" s="156"/>
    </row>
    <row r="52" spans="1:12" x14ac:dyDescent="0.2">
      <c r="A52" s="118" t="s">
        <v>303</v>
      </c>
      <c r="B52" s="118" t="s">
        <v>444</v>
      </c>
      <c r="C52" s="118" t="s">
        <v>445</v>
      </c>
      <c r="D52" s="118">
        <v>1</v>
      </c>
      <c r="E52" s="156">
        <v>3</v>
      </c>
      <c r="F52" s="156">
        <v>22</v>
      </c>
      <c r="G52" s="156"/>
      <c r="H52" s="156"/>
      <c r="I52" s="156"/>
      <c r="J52" s="156">
        <v>2</v>
      </c>
      <c r="K52" s="156">
        <v>1</v>
      </c>
      <c r="L52" s="156"/>
    </row>
    <row r="53" spans="1:12" x14ac:dyDescent="0.2">
      <c r="A53" s="118" t="s">
        <v>303</v>
      </c>
      <c r="B53" s="118" t="s">
        <v>476</v>
      </c>
      <c r="C53" s="118" t="s">
        <v>477</v>
      </c>
      <c r="D53" s="118">
        <v>1</v>
      </c>
      <c r="E53" s="156">
        <v>2</v>
      </c>
      <c r="F53" s="156">
        <v>11</v>
      </c>
      <c r="G53" s="156"/>
      <c r="H53" s="156"/>
      <c r="I53" s="156"/>
      <c r="J53" s="156">
        <v>1</v>
      </c>
      <c r="K53" s="156">
        <v>1</v>
      </c>
      <c r="L53" s="156"/>
    </row>
    <row r="54" spans="1:12" x14ac:dyDescent="0.2">
      <c r="A54" s="118" t="s">
        <v>303</v>
      </c>
      <c r="B54" s="118" t="s">
        <v>488</v>
      </c>
      <c r="C54" s="118" t="s">
        <v>489</v>
      </c>
      <c r="D54" s="118">
        <v>1</v>
      </c>
      <c r="E54" s="156">
        <v>1</v>
      </c>
      <c r="F54" s="156">
        <v>8</v>
      </c>
      <c r="G54" s="156"/>
      <c r="H54" s="156"/>
      <c r="I54" s="156"/>
      <c r="J54" s="156"/>
      <c r="K54" s="156">
        <v>1</v>
      </c>
      <c r="L54" s="156"/>
    </row>
    <row r="55" spans="1:12" x14ac:dyDescent="0.2">
      <c r="A55" s="118" t="s">
        <v>303</v>
      </c>
      <c r="B55" s="118" t="s">
        <v>490</v>
      </c>
      <c r="C55" s="118" t="s">
        <v>491</v>
      </c>
      <c r="D55" s="118">
        <v>1</v>
      </c>
      <c r="E55" s="160">
        <v>1</v>
      </c>
      <c r="F55" s="160">
        <v>8</v>
      </c>
      <c r="G55" s="160"/>
      <c r="H55" s="160"/>
      <c r="I55" s="160"/>
      <c r="J55" s="160"/>
      <c r="K55" s="160">
        <v>1</v>
      </c>
      <c r="L55" s="156"/>
    </row>
    <row r="56" spans="1:12" x14ac:dyDescent="0.2">
      <c r="A56" s="118" t="s">
        <v>303</v>
      </c>
      <c r="B56" s="118" t="s">
        <v>494</v>
      </c>
      <c r="C56" s="118" t="s">
        <v>495</v>
      </c>
      <c r="D56" s="118">
        <v>1</v>
      </c>
      <c r="E56" s="160">
        <v>1</v>
      </c>
      <c r="F56" s="160">
        <v>8</v>
      </c>
      <c r="G56" s="160"/>
      <c r="H56" s="160"/>
      <c r="I56" s="160"/>
      <c r="J56" s="160"/>
      <c r="K56" s="160">
        <v>1</v>
      </c>
      <c r="L56" s="156"/>
    </row>
    <row r="57" spans="1:12" x14ac:dyDescent="0.2">
      <c r="A57" s="118" t="s">
        <v>303</v>
      </c>
      <c r="B57" s="118" t="s">
        <v>496</v>
      </c>
      <c r="C57" s="118" t="s">
        <v>497</v>
      </c>
      <c r="D57" s="118">
        <v>1</v>
      </c>
      <c r="E57" s="160">
        <v>1</v>
      </c>
      <c r="F57" s="160">
        <v>8</v>
      </c>
      <c r="G57" s="160"/>
      <c r="H57" s="160"/>
      <c r="I57" s="160"/>
      <c r="J57" s="160"/>
      <c r="K57" s="160">
        <v>1</v>
      </c>
      <c r="L57" s="160"/>
    </row>
    <row r="58" spans="1:12" x14ac:dyDescent="0.2">
      <c r="A58" s="118" t="s">
        <v>303</v>
      </c>
      <c r="B58" s="118" t="s">
        <v>498</v>
      </c>
      <c r="C58" s="118" t="s">
        <v>499</v>
      </c>
      <c r="D58" s="118">
        <v>1</v>
      </c>
      <c r="E58" s="160">
        <v>4</v>
      </c>
      <c r="F58" s="160">
        <v>25</v>
      </c>
      <c r="G58" s="160"/>
      <c r="H58" s="160"/>
      <c r="I58" s="160"/>
      <c r="J58" s="160">
        <v>2</v>
      </c>
      <c r="K58" s="160">
        <v>2</v>
      </c>
      <c r="L58" s="160"/>
    </row>
    <row r="59" spans="1:12" x14ac:dyDescent="0.2">
      <c r="A59" s="118" t="s">
        <v>303</v>
      </c>
      <c r="B59" s="118" t="s">
        <v>911</v>
      </c>
      <c r="C59" s="118" t="s">
        <v>912</v>
      </c>
      <c r="D59" s="163">
        <v>1</v>
      </c>
      <c r="E59" s="160">
        <v>1</v>
      </c>
      <c r="F59" s="160">
        <v>8</v>
      </c>
      <c r="G59" s="160"/>
      <c r="H59" s="160"/>
      <c r="I59" s="160"/>
      <c r="J59" s="160"/>
      <c r="K59" s="160">
        <v>1</v>
      </c>
      <c r="L59" s="160"/>
    </row>
    <row r="60" spans="1:12" x14ac:dyDescent="0.2">
      <c r="A60" s="118" t="s">
        <v>303</v>
      </c>
      <c r="B60" s="118" t="s">
        <v>516</v>
      </c>
      <c r="C60" s="118" t="s">
        <v>517</v>
      </c>
      <c r="D60" s="118">
        <v>1</v>
      </c>
      <c r="E60" s="156">
        <v>2</v>
      </c>
      <c r="F60" s="156">
        <v>11</v>
      </c>
      <c r="G60" s="156"/>
      <c r="H60" s="156"/>
      <c r="I60" s="156"/>
      <c r="J60" s="156">
        <v>1</v>
      </c>
      <c r="K60" s="156">
        <v>1</v>
      </c>
      <c r="L60" s="156"/>
    </row>
    <row r="61" spans="1:12" x14ac:dyDescent="0.2">
      <c r="A61" s="128" t="s">
        <v>303</v>
      </c>
      <c r="B61" s="128" t="s">
        <v>520</v>
      </c>
      <c r="C61" s="128" t="s">
        <v>521</v>
      </c>
      <c r="D61" s="128">
        <v>1</v>
      </c>
      <c r="E61" s="59">
        <v>1</v>
      </c>
      <c r="F61" s="59">
        <v>8</v>
      </c>
      <c r="G61" s="59"/>
      <c r="H61" s="59"/>
      <c r="I61" s="59"/>
      <c r="J61" s="59"/>
      <c r="K61" s="59">
        <v>1</v>
      </c>
      <c r="L61" s="59"/>
    </row>
    <row r="62" spans="1:12" x14ac:dyDescent="0.2">
      <c r="A62" s="25"/>
      <c r="B62" s="26">
        <f>COUNTA(B40:B61)</f>
        <v>22</v>
      </c>
      <c r="C62" s="26"/>
      <c r="D62" s="26"/>
      <c r="E62" s="21">
        <f>SUM(E40:E61)</f>
        <v>35</v>
      </c>
      <c r="F62" s="21">
        <f>SUM(F40:F61)</f>
        <v>245</v>
      </c>
      <c r="G62" s="156"/>
      <c r="H62" s="21">
        <f>SUM(H40:H61)</f>
        <v>0</v>
      </c>
      <c r="I62" s="21">
        <f>SUM(I40:I61)</f>
        <v>0</v>
      </c>
      <c r="J62" s="21">
        <f>SUM(J40:J61)</f>
        <v>10</v>
      </c>
      <c r="K62" s="21">
        <f>SUM(K40:K61)</f>
        <v>25</v>
      </c>
      <c r="L62" s="21">
        <f>SUM(L40:L61)</f>
        <v>0</v>
      </c>
    </row>
    <row r="63" spans="1:12" x14ac:dyDescent="0.2">
      <c r="A63" s="25"/>
      <c r="B63" s="25"/>
      <c r="C63" s="25"/>
      <c r="D63" s="25"/>
      <c r="E63" s="156"/>
      <c r="F63" s="156"/>
      <c r="G63" s="156"/>
      <c r="H63" s="156"/>
      <c r="I63" s="156"/>
      <c r="J63" s="156"/>
      <c r="K63" s="156"/>
      <c r="L63" s="156"/>
    </row>
    <row r="64" spans="1:12" x14ac:dyDescent="0.2">
      <c r="A64" s="118" t="s">
        <v>524</v>
      </c>
      <c r="B64" s="118" t="s">
        <v>529</v>
      </c>
      <c r="C64" s="118" t="s">
        <v>530</v>
      </c>
      <c r="D64" s="118">
        <v>2</v>
      </c>
      <c r="E64" s="156">
        <v>5</v>
      </c>
      <c r="F64" s="156">
        <v>26</v>
      </c>
      <c r="G64" s="156"/>
      <c r="H64" s="156"/>
      <c r="I64" s="156">
        <v>2</v>
      </c>
      <c r="J64" s="156">
        <v>1</v>
      </c>
      <c r="K64" s="156">
        <v>2</v>
      </c>
      <c r="L64" s="156"/>
    </row>
    <row r="65" spans="1:12" x14ac:dyDescent="0.2">
      <c r="A65" s="118" t="s">
        <v>524</v>
      </c>
      <c r="B65" s="118" t="s">
        <v>531</v>
      </c>
      <c r="C65" s="118" t="s">
        <v>532</v>
      </c>
      <c r="D65" s="118">
        <v>2</v>
      </c>
      <c r="E65" s="156">
        <v>6</v>
      </c>
      <c r="F65" s="156">
        <v>30</v>
      </c>
      <c r="G65" s="156"/>
      <c r="H65" s="156"/>
      <c r="I65" s="156">
        <v>2</v>
      </c>
      <c r="J65" s="156">
        <v>2</v>
      </c>
      <c r="K65" s="156">
        <v>2</v>
      </c>
      <c r="L65" s="156"/>
    </row>
    <row r="66" spans="1:12" x14ac:dyDescent="0.2">
      <c r="A66" s="118" t="s">
        <v>524</v>
      </c>
      <c r="B66" s="118" t="s">
        <v>535</v>
      </c>
      <c r="C66" s="118" t="s">
        <v>536</v>
      </c>
      <c r="D66" s="118">
        <v>2</v>
      </c>
      <c r="E66" s="156">
        <v>2</v>
      </c>
      <c r="F66" s="156">
        <v>18</v>
      </c>
      <c r="G66" s="156"/>
      <c r="H66" s="156"/>
      <c r="I66" s="156"/>
      <c r="J66" s="156"/>
      <c r="K66" s="156">
        <v>2</v>
      </c>
      <c r="L66" s="156"/>
    </row>
    <row r="67" spans="1:12" x14ac:dyDescent="0.2">
      <c r="A67" s="118" t="s">
        <v>524</v>
      </c>
      <c r="B67" s="118" t="s">
        <v>539</v>
      </c>
      <c r="C67" s="118" t="s">
        <v>540</v>
      </c>
      <c r="D67" s="118">
        <v>2</v>
      </c>
      <c r="E67" s="160">
        <v>2</v>
      </c>
      <c r="F67" s="160">
        <v>18</v>
      </c>
      <c r="G67" s="160"/>
      <c r="H67" s="160"/>
      <c r="I67" s="160"/>
      <c r="J67" s="160"/>
      <c r="K67" s="160">
        <v>2</v>
      </c>
      <c r="L67" s="156"/>
    </row>
    <row r="68" spans="1:12" x14ac:dyDescent="0.2">
      <c r="A68" s="118" t="s">
        <v>524</v>
      </c>
      <c r="B68" s="118" t="s">
        <v>547</v>
      </c>
      <c r="C68" s="118" t="s">
        <v>548</v>
      </c>
      <c r="D68" s="118">
        <v>2</v>
      </c>
      <c r="E68" s="156">
        <v>5</v>
      </c>
      <c r="F68" s="156">
        <v>26</v>
      </c>
      <c r="G68" s="156"/>
      <c r="H68" s="156"/>
      <c r="I68" s="156">
        <v>2</v>
      </c>
      <c r="J68" s="156">
        <v>1</v>
      </c>
      <c r="K68" s="156">
        <v>2</v>
      </c>
      <c r="L68" s="156"/>
    </row>
    <row r="69" spans="1:12" x14ac:dyDescent="0.2">
      <c r="A69" s="118" t="s">
        <v>524</v>
      </c>
      <c r="B69" s="118" t="s">
        <v>549</v>
      </c>
      <c r="C69" s="118" t="s">
        <v>550</v>
      </c>
      <c r="D69" s="118">
        <v>1</v>
      </c>
      <c r="E69" s="156">
        <v>6</v>
      </c>
      <c r="F69" s="156">
        <v>30</v>
      </c>
      <c r="G69" s="156"/>
      <c r="H69" s="156"/>
      <c r="I69" s="156">
        <v>2</v>
      </c>
      <c r="J69" s="156">
        <v>2</v>
      </c>
      <c r="K69" s="156">
        <v>2</v>
      </c>
      <c r="L69" s="156"/>
    </row>
    <row r="70" spans="1:12" x14ac:dyDescent="0.2">
      <c r="A70" s="118" t="s">
        <v>524</v>
      </c>
      <c r="B70" s="118" t="s">
        <v>557</v>
      </c>
      <c r="C70" s="118" t="s">
        <v>558</v>
      </c>
      <c r="D70" s="118">
        <v>1</v>
      </c>
      <c r="E70" s="160">
        <v>5</v>
      </c>
      <c r="F70" s="160">
        <v>26</v>
      </c>
      <c r="G70" s="160"/>
      <c r="H70" s="160"/>
      <c r="I70" s="160">
        <v>2</v>
      </c>
      <c r="J70" s="160">
        <v>1</v>
      </c>
      <c r="K70" s="160">
        <v>2</v>
      </c>
      <c r="L70" s="156"/>
    </row>
    <row r="71" spans="1:12" x14ac:dyDescent="0.2">
      <c r="A71" s="118" t="s">
        <v>524</v>
      </c>
      <c r="B71" s="118" t="s">
        <v>559</v>
      </c>
      <c r="C71" s="118" t="s">
        <v>560</v>
      </c>
      <c r="D71" s="118">
        <v>2</v>
      </c>
      <c r="E71" s="160">
        <v>6</v>
      </c>
      <c r="F71" s="160">
        <v>30</v>
      </c>
      <c r="G71" s="160"/>
      <c r="H71" s="160"/>
      <c r="I71" s="160">
        <v>2</v>
      </c>
      <c r="J71" s="160">
        <v>2</v>
      </c>
      <c r="K71" s="160">
        <v>2</v>
      </c>
      <c r="L71" s="156"/>
    </row>
    <row r="72" spans="1:12" x14ac:dyDescent="0.2">
      <c r="A72" s="118" t="s">
        <v>524</v>
      </c>
      <c r="B72" s="118" t="s">
        <v>561</v>
      </c>
      <c r="C72" s="118" t="s">
        <v>562</v>
      </c>
      <c r="D72" s="118">
        <v>2</v>
      </c>
      <c r="E72" s="160">
        <v>5</v>
      </c>
      <c r="F72" s="160">
        <v>26</v>
      </c>
      <c r="G72" s="160"/>
      <c r="H72" s="160"/>
      <c r="I72" s="160">
        <v>2</v>
      </c>
      <c r="J72" s="160">
        <v>1</v>
      </c>
      <c r="K72" s="160">
        <v>2</v>
      </c>
      <c r="L72" s="156"/>
    </row>
    <row r="73" spans="1:12" x14ac:dyDescent="0.2">
      <c r="A73" s="118" t="s">
        <v>524</v>
      </c>
      <c r="B73" s="118" t="s">
        <v>568</v>
      </c>
      <c r="C73" s="118" t="s">
        <v>569</v>
      </c>
      <c r="D73" s="118">
        <v>2</v>
      </c>
      <c r="E73" s="160">
        <v>5</v>
      </c>
      <c r="F73" s="160">
        <v>26</v>
      </c>
      <c r="G73" s="160"/>
      <c r="H73" s="160"/>
      <c r="I73" s="160">
        <v>2</v>
      </c>
      <c r="J73" s="160">
        <v>1</v>
      </c>
      <c r="K73" s="160">
        <v>2</v>
      </c>
      <c r="L73" s="156"/>
    </row>
    <row r="74" spans="1:12" x14ac:dyDescent="0.2">
      <c r="A74" s="118" t="s">
        <v>524</v>
      </c>
      <c r="B74" s="118" t="s">
        <v>566</v>
      </c>
      <c r="C74" s="118" t="s">
        <v>567</v>
      </c>
      <c r="D74" s="118">
        <v>2</v>
      </c>
      <c r="E74" s="156">
        <v>3</v>
      </c>
      <c r="F74" s="156">
        <v>22</v>
      </c>
      <c r="G74" s="156"/>
      <c r="H74" s="156"/>
      <c r="I74" s="156"/>
      <c r="J74" s="156">
        <v>1</v>
      </c>
      <c r="K74" s="156">
        <v>2</v>
      </c>
      <c r="L74" s="156"/>
    </row>
    <row r="75" spans="1:12" x14ac:dyDescent="0.2">
      <c r="A75" s="118" t="s">
        <v>524</v>
      </c>
      <c r="B75" s="118" t="s">
        <v>570</v>
      </c>
      <c r="C75" s="118" t="s">
        <v>571</v>
      </c>
      <c r="D75" s="118">
        <v>2</v>
      </c>
      <c r="E75" s="156">
        <v>2</v>
      </c>
      <c r="F75" s="156">
        <v>18</v>
      </c>
      <c r="G75" s="156"/>
      <c r="H75" s="156"/>
      <c r="I75" s="156"/>
      <c r="J75" s="156"/>
      <c r="K75" s="156">
        <v>2</v>
      </c>
      <c r="L75" s="156"/>
    </row>
    <row r="76" spans="1:12" x14ac:dyDescent="0.2">
      <c r="A76" s="118" t="s">
        <v>524</v>
      </c>
      <c r="B76" s="118" t="s">
        <v>580</v>
      </c>
      <c r="C76" s="118" t="s">
        <v>581</v>
      </c>
      <c r="D76" s="118">
        <v>2</v>
      </c>
      <c r="E76" s="160">
        <v>2</v>
      </c>
      <c r="F76" s="160">
        <v>18</v>
      </c>
      <c r="G76" s="160"/>
      <c r="H76" s="160"/>
      <c r="I76" s="160"/>
      <c r="J76" s="160"/>
      <c r="K76" s="160">
        <v>2</v>
      </c>
      <c r="L76" s="156"/>
    </row>
    <row r="77" spans="1:12" x14ac:dyDescent="0.2">
      <c r="A77" s="118" t="s">
        <v>524</v>
      </c>
      <c r="B77" s="118" t="s">
        <v>592</v>
      </c>
      <c r="C77" s="118" t="s">
        <v>593</v>
      </c>
      <c r="D77" s="118">
        <v>1</v>
      </c>
      <c r="E77" s="160">
        <v>5</v>
      </c>
      <c r="F77" s="160">
        <v>26</v>
      </c>
      <c r="G77" s="160"/>
      <c r="H77" s="160"/>
      <c r="I77" s="160">
        <v>2</v>
      </c>
      <c r="J77" s="160">
        <v>1</v>
      </c>
      <c r="K77" s="160">
        <v>2</v>
      </c>
      <c r="L77" s="160"/>
    </row>
    <row r="78" spans="1:12" x14ac:dyDescent="0.2">
      <c r="A78" s="118" t="s">
        <v>524</v>
      </c>
      <c r="B78" s="118" t="s">
        <v>602</v>
      </c>
      <c r="C78" s="118" t="s">
        <v>603</v>
      </c>
      <c r="D78" s="118">
        <v>2</v>
      </c>
      <c r="E78" s="160">
        <v>2</v>
      </c>
      <c r="F78" s="160">
        <v>18</v>
      </c>
      <c r="G78" s="160"/>
      <c r="H78" s="160"/>
      <c r="I78" s="160"/>
      <c r="J78" s="160"/>
      <c r="K78" s="160">
        <v>2</v>
      </c>
      <c r="L78" s="160"/>
    </row>
    <row r="79" spans="1:12" x14ac:dyDescent="0.2">
      <c r="A79" s="118" t="s">
        <v>524</v>
      </c>
      <c r="B79" s="118" t="s">
        <v>612</v>
      </c>
      <c r="C79" s="118" t="s">
        <v>613</v>
      </c>
      <c r="D79" s="118">
        <v>1</v>
      </c>
      <c r="E79" s="160">
        <v>2</v>
      </c>
      <c r="F79" s="160">
        <v>18</v>
      </c>
      <c r="G79" s="160"/>
      <c r="H79" s="160"/>
      <c r="I79" s="160"/>
      <c r="J79" s="160"/>
      <c r="K79" s="160">
        <v>2</v>
      </c>
      <c r="L79" s="160"/>
    </row>
    <row r="80" spans="1:12" x14ac:dyDescent="0.2">
      <c r="A80" s="118" t="s">
        <v>524</v>
      </c>
      <c r="B80" s="118" t="s">
        <v>614</v>
      </c>
      <c r="C80" s="118" t="s">
        <v>615</v>
      </c>
      <c r="D80" s="118">
        <v>2</v>
      </c>
      <c r="E80" s="160">
        <v>3</v>
      </c>
      <c r="F80" s="160">
        <v>22</v>
      </c>
      <c r="G80" s="160"/>
      <c r="H80" s="160"/>
      <c r="I80" s="160"/>
      <c r="J80" s="160">
        <v>1</v>
      </c>
      <c r="K80" s="160">
        <v>2</v>
      </c>
      <c r="L80" s="160"/>
    </row>
    <row r="81" spans="1:12" x14ac:dyDescent="0.2">
      <c r="A81" s="118" t="s">
        <v>524</v>
      </c>
      <c r="B81" s="118" t="s">
        <v>622</v>
      </c>
      <c r="C81" s="118" t="s">
        <v>623</v>
      </c>
      <c r="D81" s="118">
        <v>1</v>
      </c>
      <c r="E81" s="160">
        <v>2</v>
      </c>
      <c r="F81" s="160">
        <v>18</v>
      </c>
      <c r="G81" s="160"/>
      <c r="H81" s="160"/>
      <c r="I81" s="160"/>
      <c r="J81" s="160"/>
      <c r="K81" s="160">
        <v>2</v>
      </c>
      <c r="L81" s="160"/>
    </row>
    <row r="82" spans="1:12" x14ac:dyDescent="0.2">
      <c r="A82" s="118" t="s">
        <v>524</v>
      </c>
      <c r="B82" s="118" t="s">
        <v>624</v>
      </c>
      <c r="C82" s="118" t="s">
        <v>625</v>
      </c>
      <c r="D82" s="118">
        <v>2</v>
      </c>
      <c r="E82" s="160">
        <v>2</v>
      </c>
      <c r="F82" s="160">
        <v>18</v>
      </c>
      <c r="G82" s="160"/>
      <c r="H82" s="160"/>
      <c r="I82" s="160"/>
      <c r="J82" s="160"/>
      <c r="K82" s="160">
        <v>2</v>
      </c>
      <c r="L82" s="160"/>
    </row>
    <row r="83" spans="1:12" x14ac:dyDescent="0.2">
      <c r="A83" s="118" t="s">
        <v>524</v>
      </c>
      <c r="B83" s="118" t="s">
        <v>626</v>
      </c>
      <c r="C83" s="118" t="s">
        <v>627</v>
      </c>
      <c r="D83" s="118">
        <v>2</v>
      </c>
      <c r="E83" s="160">
        <v>2</v>
      </c>
      <c r="F83" s="160">
        <v>18</v>
      </c>
      <c r="G83" s="160"/>
      <c r="H83" s="160"/>
      <c r="I83" s="160"/>
      <c r="J83" s="160"/>
      <c r="K83" s="160">
        <v>2</v>
      </c>
      <c r="L83" s="160"/>
    </row>
    <row r="84" spans="1:12" x14ac:dyDescent="0.2">
      <c r="A84" s="118" t="s">
        <v>524</v>
      </c>
      <c r="B84" s="118" t="s">
        <v>646</v>
      </c>
      <c r="C84" s="118" t="s">
        <v>647</v>
      </c>
      <c r="D84" s="118">
        <v>2</v>
      </c>
      <c r="E84" s="160">
        <v>2</v>
      </c>
      <c r="F84" s="160">
        <v>18</v>
      </c>
      <c r="G84" s="160"/>
      <c r="H84" s="160"/>
      <c r="I84" s="160"/>
      <c r="J84" s="160"/>
      <c r="K84" s="160">
        <v>2</v>
      </c>
      <c r="L84" s="160"/>
    </row>
    <row r="85" spans="1:12" x14ac:dyDescent="0.2">
      <c r="A85" s="118" t="s">
        <v>524</v>
      </c>
      <c r="B85" s="118" t="s">
        <v>636</v>
      </c>
      <c r="C85" s="118" t="s">
        <v>637</v>
      </c>
      <c r="D85" s="118">
        <v>2</v>
      </c>
      <c r="E85" s="160">
        <v>5</v>
      </c>
      <c r="F85" s="160">
        <v>28</v>
      </c>
      <c r="G85" s="160"/>
      <c r="H85" s="160"/>
      <c r="I85" s="160">
        <v>1</v>
      </c>
      <c r="J85" s="160">
        <v>2</v>
      </c>
      <c r="K85" s="160">
        <v>2</v>
      </c>
      <c r="L85" s="160"/>
    </row>
    <row r="86" spans="1:12" x14ac:dyDescent="0.2">
      <c r="A86" s="128" t="s">
        <v>524</v>
      </c>
      <c r="B86" s="128" t="s">
        <v>650</v>
      </c>
      <c r="C86" s="128" t="s">
        <v>651</v>
      </c>
      <c r="D86" s="128">
        <v>2</v>
      </c>
      <c r="E86" s="59">
        <v>5</v>
      </c>
      <c r="F86" s="59">
        <v>26</v>
      </c>
      <c r="G86" s="59"/>
      <c r="H86" s="59"/>
      <c r="I86" s="59">
        <v>2</v>
      </c>
      <c r="J86" s="59">
        <v>1</v>
      </c>
      <c r="K86" s="59">
        <v>2</v>
      </c>
      <c r="L86" s="59"/>
    </row>
    <row r="87" spans="1:12" x14ac:dyDescent="0.2">
      <c r="A87" s="25"/>
      <c r="B87" s="26">
        <f>COUNTA(B64:B86)</f>
        <v>23</v>
      </c>
      <c r="C87" s="26"/>
      <c r="D87" s="26"/>
      <c r="E87" s="21">
        <f>SUM(E64:E86)</f>
        <v>84</v>
      </c>
      <c r="F87" s="21">
        <f>SUM(F64:F86)</f>
        <v>524</v>
      </c>
      <c r="G87" s="156"/>
      <c r="H87" s="21">
        <f>SUM(H64:H86)</f>
        <v>0</v>
      </c>
      <c r="I87" s="21">
        <f>SUM(I64:I86)</f>
        <v>21</v>
      </c>
      <c r="J87" s="21">
        <f>SUM(J64:J86)</f>
        <v>17</v>
      </c>
      <c r="K87" s="21">
        <f>SUM(K64:K86)</f>
        <v>46</v>
      </c>
      <c r="L87" s="21">
        <f>SUM(L64:L86)</f>
        <v>0</v>
      </c>
    </row>
    <row r="88" spans="1:12" x14ac:dyDescent="0.2">
      <c r="A88" s="25"/>
      <c r="B88" s="25"/>
      <c r="C88" s="25"/>
      <c r="D88" s="25"/>
      <c r="E88" s="156"/>
      <c r="F88" s="156"/>
      <c r="G88" s="156"/>
      <c r="H88" s="156"/>
      <c r="I88" s="156"/>
      <c r="J88" s="156"/>
      <c r="K88" s="156"/>
      <c r="L88" s="156"/>
    </row>
    <row r="89" spans="1:12" x14ac:dyDescent="0.2">
      <c r="A89" s="118" t="s">
        <v>652</v>
      </c>
      <c r="B89" s="118" t="s">
        <v>665</v>
      </c>
      <c r="C89" s="118" t="s">
        <v>666</v>
      </c>
      <c r="D89" s="118">
        <v>2</v>
      </c>
      <c r="E89" s="156">
        <v>2</v>
      </c>
      <c r="F89" s="156">
        <v>16</v>
      </c>
      <c r="G89" s="156"/>
      <c r="H89" s="156"/>
      <c r="I89" s="156"/>
      <c r="J89" s="156">
        <v>1</v>
      </c>
      <c r="K89" s="156">
        <v>1</v>
      </c>
      <c r="L89" s="156"/>
    </row>
    <row r="90" spans="1:12" x14ac:dyDescent="0.2">
      <c r="A90" s="118" t="s">
        <v>652</v>
      </c>
      <c r="B90" s="118" t="s">
        <v>669</v>
      </c>
      <c r="C90" s="118" t="s">
        <v>670</v>
      </c>
      <c r="D90" s="118">
        <v>2</v>
      </c>
      <c r="E90" s="156">
        <v>2</v>
      </c>
      <c r="F90" s="156">
        <v>13</v>
      </c>
      <c r="G90" s="156"/>
      <c r="H90" s="156"/>
      <c r="I90" s="156"/>
      <c r="J90" s="156">
        <v>2</v>
      </c>
      <c r="K90" s="156"/>
      <c r="L90" s="156"/>
    </row>
    <row r="91" spans="1:12" x14ac:dyDescent="0.2">
      <c r="A91" s="118" t="s">
        <v>652</v>
      </c>
      <c r="B91" s="118" t="s">
        <v>681</v>
      </c>
      <c r="C91" s="118" t="s">
        <v>682</v>
      </c>
      <c r="D91" s="118">
        <v>1</v>
      </c>
      <c r="E91" s="156">
        <v>2</v>
      </c>
      <c r="F91" s="156">
        <v>16</v>
      </c>
      <c r="G91" s="156"/>
      <c r="H91" s="156"/>
      <c r="I91" s="156"/>
      <c r="J91" s="156">
        <v>1</v>
      </c>
      <c r="K91" s="156">
        <v>1</v>
      </c>
      <c r="L91" s="156"/>
    </row>
    <row r="92" spans="1:12" x14ac:dyDescent="0.2">
      <c r="A92" s="118" t="s">
        <v>652</v>
      </c>
      <c r="B92" s="118" t="s">
        <v>683</v>
      </c>
      <c r="C92" s="118" t="s">
        <v>684</v>
      </c>
      <c r="D92" s="118">
        <v>2</v>
      </c>
      <c r="E92" s="156">
        <v>2</v>
      </c>
      <c r="F92" s="156">
        <v>16</v>
      </c>
      <c r="G92" s="156"/>
      <c r="H92" s="156"/>
      <c r="I92" s="156"/>
      <c r="J92" s="156">
        <v>1</v>
      </c>
      <c r="K92" s="156">
        <v>1</v>
      </c>
      <c r="L92" s="156"/>
    </row>
    <row r="93" spans="1:12" x14ac:dyDescent="0.2">
      <c r="A93" s="118" t="s">
        <v>652</v>
      </c>
      <c r="B93" s="118" t="s">
        <v>691</v>
      </c>
      <c r="C93" s="118" t="s">
        <v>692</v>
      </c>
      <c r="D93" s="118">
        <v>2</v>
      </c>
      <c r="E93" s="156">
        <v>2</v>
      </c>
      <c r="F93" s="156">
        <v>13</v>
      </c>
      <c r="G93" s="156"/>
      <c r="H93" s="156"/>
      <c r="I93" s="156"/>
      <c r="J93" s="156">
        <v>2</v>
      </c>
      <c r="K93" s="156"/>
      <c r="L93" s="156"/>
    </row>
    <row r="94" spans="1:12" x14ac:dyDescent="0.2">
      <c r="A94" s="118" t="s">
        <v>652</v>
      </c>
      <c r="B94" s="118" t="s">
        <v>693</v>
      </c>
      <c r="C94" s="118" t="s">
        <v>694</v>
      </c>
      <c r="D94" s="118">
        <v>2</v>
      </c>
      <c r="E94" s="156">
        <v>2</v>
      </c>
      <c r="F94" s="156">
        <v>16</v>
      </c>
      <c r="G94" s="156"/>
      <c r="H94" s="156"/>
      <c r="I94" s="156"/>
      <c r="J94" s="156">
        <v>1</v>
      </c>
      <c r="K94" s="156">
        <v>1</v>
      </c>
      <c r="L94" s="156"/>
    </row>
    <row r="95" spans="1:12" x14ac:dyDescent="0.2">
      <c r="A95" s="118" t="s">
        <v>652</v>
      </c>
      <c r="B95" s="118" t="s">
        <v>685</v>
      </c>
      <c r="C95" s="118" t="s">
        <v>686</v>
      </c>
      <c r="D95" s="118">
        <v>2</v>
      </c>
      <c r="E95" s="156">
        <v>2</v>
      </c>
      <c r="F95" s="160">
        <v>13</v>
      </c>
      <c r="G95" s="160"/>
      <c r="H95" s="160"/>
      <c r="I95" s="160"/>
      <c r="J95" s="160">
        <v>2</v>
      </c>
      <c r="K95" s="160"/>
      <c r="L95" s="156"/>
    </row>
    <row r="96" spans="1:12" x14ac:dyDescent="0.2">
      <c r="A96" s="118" t="s">
        <v>652</v>
      </c>
      <c r="B96" s="118" t="s">
        <v>707</v>
      </c>
      <c r="C96" s="118" t="s">
        <v>708</v>
      </c>
      <c r="D96" s="118">
        <v>2</v>
      </c>
      <c r="E96" s="156">
        <v>2</v>
      </c>
      <c r="F96" s="156">
        <v>13</v>
      </c>
      <c r="G96" s="156"/>
      <c r="H96" s="156"/>
      <c r="I96" s="156"/>
      <c r="J96" s="156">
        <v>2</v>
      </c>
      <c r="K96" s="156"/>
      <c r="L96" s="156"/>
    </row>
    <row r="97" spans="1:12" x14ac:dyDescent="0.2">
      <c r="A97" s="118" t="s">
        <v>652</v>
      </c>
      <c r="B97" s="118" t="s">
        <v>713</v>
      </c>
      <c r="C97" s="118" t="s">
        <v>714</v>
      </c>
      <c r="D97" s="118">
        <v>1</v>
      </c>
      <c r="E97" s="156">
        <v>2</v>
      </c>
      <c r="F97" s="156">
        <v>13</v>
      </c>
      <c r="G97" s="156"/>
      <c r="H97" s="156"/>
      <c r="I97" s="156"/>
      <c r="J97" s="156">
        <v>2</v>
      </c>
      <c r="K97" s="156"/>
      <c r="L97" s="156"/>
    </row>
    <row r="98" spans="1:12" x14ac:dyDescent="0.2">
      <c r="A98" s="118" t="s">
        <v>652</v>
      </c>
      <c r="B98" s="118" t="s">
        <v>715</v>
      </c>
      <c r="C98" s="118" t="s">
        <v>716</v>
      </c>
      <c r="D98" s="118">
        <v>2</v>
      </c>
      <c r="E98" s="160">
        <v>2</v>
      </c>
      <c r="F98" s="160">
        <v>13</v>
      </c>
      <c r="G98" s="160"/>
      <c r="H98" s="160"/>
      <c r="I98" s="160"/>
      <c r="J98" s="160">
        <v>2</v>
      </c>
      <c r="K98" s="156"/>
      <c r="L98" s="156"/>
    </row>
    <row r="99" spans="1:12" x14ac:dyDescent="0.2">
      <c r="A99" s="118" t="s">
        <v>652</v>
      </c>
      <c r="B99" s="118" t="s">
        <v>723</v>
      </c>
      <c r="C99" s="118" t="s">
        <v>724</v>
      </c>
      <c r="D99" s="118">
        <v>2</v>
      </c>
      <c r="E99" s="156">
        <v>4</v>
      </c>
      <c r="F99" s="156">
        <v>21</v>
      </c>
      <c r="G99" s="156"/>
      <c r="H99" s="156"/>
      <c r="I99" s="156">
        <v>1</v>
      </c>
      <c r="J99" s="156">
        <v>2</v>
      </c>
      <c r="K99" s="156">
        <v>1</v>
      </c>
      <c r="L99" s="156"/>
    </row>
    <row r="100" spans="1:12" x14ac:dyDescent="0.2">
      <c r="A100" s="118" t="s">
        <v>652</v>
      </c>
      <c r="B100" s="118" t="s">
        <v>725</v>
      </c>
      <c r="C100" s="118" t="s">
        <v>726</v>
      </c>
      <c r="D100" s="118">
        <v>2</v>
      </c>
      <c r="E100" s="156">
        <v>4</v>
      </c>
      <c r="F100" s="156">
        <v>21</v>
      </c>
      <c r="G100" s="156"/>
      <c r="H100" s="156"/>
      <c r="I100" s="156">
        <v>1</v>
      </c>
      <c r="J100" s="156">
        <v>2</v>
      </c>
      <c r="K100" s="156">
        <v>1</v>
      </c>
      <c r="L100" s="156"/>
    </row>
    <row r="101" spans="1:12" x14ac:dyDescent="0.2">
      <c r="A101" s="118" t="s">
        <v>652</v>
      </c>
      <c r="B101" s="118" t="s">
        <v>727</v>
      </c>
      <c r="C101" s="118" t="s">
        <v>728</v>
      </c>
      <c r="D101" s="118">
        <v>1</v>
      </c>
      <c r="E101" s="160">
        <v>2</v>
      </c>
      <c r="F101" s="160">
        <v>16</v>
      </c>
      <c r="G101" s="160"/>
      <c r="H101" s="160"/>
      <c r="I101" s="160"/>
      <c r="J101" s="160">
        <v>1</v>
      </c>
      <c r="K101" s="160">
        <v>1</v>
      </c>
      <c r="L101" s="156"/>
    </row>
    <row r="102" spans="1:12" x14ac:dyDescent="0.2">
      <c r="A102" s="118" t="s">
        <v>652</v>
      </c>
      <c r="B102" s="118" t="s">
        <v>729</v>
      </c>
      <c r="C102" s="118" t="s">
        <v>730</v>
      </c>
      <c r="D102" s="118">
        <v>2</v>
      </c>
      <c r="E102" s="156">
        <v>2</v>
      </c>
      <c r="F102" s="156">
        <v>13</v>
      </c>
      <c r="G102" s="156"/>
      <c r="H102" s="156"/>
      <c r="I102" s="156"/>
      <c r="J102" s="156">
        <v>2</v>
      </c>
      <c r="K102" s="156"/>
      <c r="L102" s="156"/>
    </row>
    <row r="103" spans="1:12" x14ac:dyDescent="0.2">
      <c r="A103" s="118" t="s">
        <v>652</v>
      </c>
      <c r="B103" s="118" t="s">
        <v>731</v>
      </c>
      <c r="C103" s="118" t="s">
        <v>732</v>
      </c>
      <c r="D103" s="118">
        <v>1</v>
      </c>
      <c r="E103" s="156">
        <v>2</v>
      </c>
      <c r="F103" s="156">
        <v>13</v>
      </c>
      <c r="G103" s="156"/>
      <c r="H103" s="156"/>
      <c r="I103" s="156"/>
      <c r="J103" s="156">
        <v>2</v>
      </c>
      <c r="K103" s="156"/>
      <c r="L103" s="156"/>
    </row>
    <row r="104" spans="1:12" x14ac:dyDescent="0.2">
      <c r="A104" s="118" t="s">
        <v>652</v>
      </c>
      <c r="B104" s="118" t="s">
        <v>735</v>
      </c>
      <c r="C104" s="118" t="s">
        <v>736</v>
      </c>
      <c r="D104" s="118">
        <v>1</v>
      </c>
      <c r="E104" s="160">
        <v>2</v>
      </c>
      <c r="F104" s="160">
        <v>13</v>
      </c>
      <c r="G104" s="160"/>
      <c r="H104" s="160"/>
      <c r="I104" s="160"/>
      <c r="J104" s="160">
        <v>2</v>
      </c>
      <c r="K104" s="160"/>
      <c r="L104" s="156"/>
    </row>
    <row r="105" spans="1:12" x14ac:dyDescent="0.2">
      <c r="A105" s="118" t="s">
        <v>652</v>
      </c>
      <c r="B105" s="118" t="s">
        <v>741</v>
      </c>
      <c r="C105" s="118" t="s">
        <v>742</v>
      </c>
      <c r="D105" s="118">
        <v>2</v>
      </c>
      <c r="E105" s="160">
        <v>2</v>
      </c>
      <c r="F105" s="160">
        <v>16</v>
      </c>
      <c r="G105" s="160"/>
      <c r="H105" s="160"/>
      <c r="I105" s="160"/>
      <c r="J105" s="160">
        <v>1</v>
      </c>
      <c r="K105" s="160">
        <v>1</v>
      </c>
      <c r="L105" s="156"/>
    </row>
    <row r="106" spans="1:12" x14ac:dyDescent="0.2">
      <c r="A106" s="118" t="s">
        <v>652</v>
      </c>
      <c r="B106" s="118" t="s">
        <v>762</v>
      </c>
      <c r="C106" s="118" t="s">
        <v>763</v>
      </c>
      <c r="D106" s="118">
        <v>2</v>
      </c>
      <c r="E106" s="160">
        <v>2</v>
      </c>
      <c r="F106" s="160">
        <v>13</v>
      </c>
      <c r="G106" s="160"/>
      <c r="H106" s="160"/>
      <c r="I106" s="160"/>
      <c r="J106" s="160">
        <v>2</v>
      </c>
      <c r="K106" s="160"/>
      <c r="L106" s="156"/>
    </row>
    <row r="107" spans="1:12" x14ac:dyDescent="0.2">
      <c r="A107" s="118" t="s">
        <v>652</v>
      </c>
      <c r="B107" s="118" t="s">
        <v>775</v>
      </c>
      <c r="C107" s="118" t="s">
        <v>776</v>
      </c>
      <c r="D107" s="118">
        <v>2</v>
      </c>
      <c r="E107" s="156">
        <v>3</v>
      </c>
      <c r="F107" s="156">
        <v>17</v>
      </c>
      <c r="G107" s="156"/>
      <c r="H107" s="156"/>
      <c r="I107" s="156"/>
      <c r="J107" s="156">
        <v>3</v>
      </c>
      <c r="K107" s="156"/>
      <c r="L107" s="156"/>
    </row>
    <row r="108" spans="1:12" x14ac:dyDescent="0.2">
      <c r="A108" s="118" t="s">
        <v>652</v>
      </c>
      <c r="B108" s="118" t="s">
        <v>781</v>
      </c>
      <c r="C108" s="118" t="s">
        <v>782</v>
      </c>
      <c r="D108" s="118">
        <v>2</v>
      </c>
      <c r="E108" s="156">
        <v>2</v>
      </c>
      <c r="F108" s="156">
        <v>16</v>
      </c>
      <c r="G108" s="156"/>
      <c r="H108" s="156"/>
      <c r="I108" s="156"/>
      <c r="J108" s="156">
        <v>1</v>
      </c>
      <c r="K108" s="156">
        <v>1</v>
      </c>
      <c r="L108" s="156"/>
    </row>
    <row r="109" spans="1:12" x14ac:dyDescent="0.2">
      <c r="A109" s="118" t="s">
        <v>652</v>
      </c>
      <c r="B109" s="118" t="s">
        <v>783</v>
      </c>
      <c r="C109" s="118" t="s">
        <v>784</v>
      </c>
      <c r="D109" s="118">
        <v>1</v>
      </c>
      <c r="E109" s="156">
        <v>2</v>
      </c>
      <c r="F109" s="156">
        <v>13</v>
      </c>
      <c r="G109" s="156"/>
      <c r="H109" s="156"/>
      <c r="I109" s="156"/>
      <c r="J109" s="156">
        <v>2</v>
      </c>
      <c r="K109" s="156"/>
      <c r="L109" s="156"/>
    </row>
    <row r="110" spans="1:12" x14ac:dyDescent="0.2">
      <c r="A110" s="118" t="s">
        <v>652</v>
      </c>
      <c r="B110" s="118" t="s">
        <v>791</v>
      </c>
      <c r="C110" s="118" t="s">
        <v>792</v>
      </c>
      <c r="D110" s="118">
        <v>2</v>
      </c>
      <c r="E110" s="160">
        <v>2</v>
      </c>
      <c r="F110" s="160">
        <v>13</v>
      </c>
      <c r="G110" s="160"/>
      <c r="H110" s="160"/>
      <c r="I110" s="160"/>
      <c r="J110" s="160">
        <v>2</v>
      </c>
      <c r="K110" s="160"/>
      <c r="L110" s="156"/>
    </row>
    <row r="111" spans="1:12" x14ac:dyDescent="0.2">
      <c r="A111" s="118" t="s">
        <v>652</v>
      </c>
      <c r="B111" s="118" t="s">
        <v>793</v>
      </c>
      <c r="C111" s="118" t="s">
        <v>794</v>
      </c>
      <c r="D111" s="118">
        <v>1</v>
      </c>
      <c r="E111" s="156">
        <v>4</v>
      </c>
      <c r="F111" s="156">
        <v>20</v>
      </c>
      <c r="G111" s="156"/>
      <c r="H111" s="156">
        <v>1</v>
      </c>
      <c r="I111" s="156"/>
      <c r="J111" s="156">
        <v>2</v>
      </c>
      <c r="K111" s="156">
        <v>1</v>
      </c>
      <c r="L111" s="156"/>
    </row>
    <row r="112" spans="1:12" x14ac:dyDescent="0.2">
      <c r="A112" s="163" t="s">
        <v>652</v>
      </c>
      <c r="B112" s="163" t="s">
        <v>795</v>
      </c>
      <c r="C112" s="163" t="s">
        <v>796</v>
      </c>
      <c r="D112" s="118">
        <v>2</v>
      </c>
      <c r="E112" s="156">
        <v>4</v>
      </c>
      <c r="F112" s="156">
        <v>18</v>
      </c>
      <c r="G112" s="156"/>
      <c r="H112" s="156"/>
      <c r="I112" s="156">
        <v>1</v>
      </c>
      <c r="J112" s="156">
        <v>3</v>
      </c>
      <c r="K112" s="156"/>
      <c r="L112" s="156"/>
    </row>
    <row r="113" spans="1:12" x14ac:dyDescent="0.2">
      <c r="A113" s="118" t="s">
        <v>652</v>
      </c>
      <c r="B113" s="118" t="s">
        <v>799</v>
      </c>
      <c r="C113" s="118" t="s">
        <v>800</v>
      </c>
      <c r="D113" s="118">
        <v>2</v>
      </c>
      <c r="E113" s="172">
        <v>2</v>
      </c>
      <c r="F113" s="172">
        <v>13</v>
      </c>
      <c r="G113" s="172"/>
      <c r="H113" s="172"/>
      <c r="I113" s="172"/>
      <c r="J113" s="172">
        <v>2</v>
      </c>
      <c r="K113" s="156"/>
      <c r="L113" s="156"/>
    </row>
    <row r="114" spans="1:12" x14ac:dyDescent="0.2">
      <c r="A114" s="118" t="s">
        <v>652</v>
      </c>
      <c r="B114" s="118" t="s">
        <v>801</v>
      </c>
      <c r="C114" s="118" t="s">
        <v>802</v>
      </c>
      <c r="D114" s="118">
        <v>2</v>
      </c>
      <c r="E114" s="156">
        <v>2</v>
      </c>
      <c r="F114" s="156">
        <v>16</v>
      </c>
      <c r="G114" s="156"/>
      <c r="H114" s="156"/>
      <c r="I114" s="156"/>
      <c r="J114" s="156">
        <v>1</v>
      </c>
      <c r="K114" s="156">
        <v>1</v>
      </c>
      <c r="L114" s="156"/>
    </row>
    <row r="115" spans="1:12" x14ac:dyDescent="0.2">
      <c r="A115" s="118" t="s">
        <v>652</v>
      </c>
      <c r="B115" s="118" t="s">
        <v>803</v>
      </c>
      <c r="C115" s="118" t="s">
        <v>804</v>
      </c>
      <c r="D115" s="118">
        <v>2</v>
      </c>
      <c r="E115" s="156">
        <v>2</v>
      </c>
      <c r="F115" s="156">
        <v>16</v>
      </c>
      <c r="G115" s="156"/>
      <c r="H115" s="156"/>
      <c r="I115" s="156"/>
      <c r="J115" s="156">
        <v>1</v>
      </c>
      <c r="K115" s="156">
        <v>1</v>
      </c>
      <c r="L115" s="156"/>
    </row>
    <row r="116" spans="1:12" x14ac:dyDescent="0.2">
      <c r="A116" s="118" t="s">
        <v>652</v>
      </c>
      <c r="B116" s="118" t="s">
        <v>813</v>
      </c>
      <c r="C116" s="118" t="s">
        <v>814</v>
      </c>
      <c r="D116" s="118">
        <v>2</v>
      </c>
      <c r="E116" s="172">
        <v>2</v>
      </c>
      <c r="F116" s="172">
        <v>16</v>
      </c>
      <c r="G116" s="172"/>
      <c r="H116" s="172"/>
      <c r="I116" s="172"/>
      <c r="J116" s="172">
        <v>1</v>
      </c>
      <c r="K116" s="172">
        <v>1</v>
      </c>
      <c r="L116" s="156"/>
    </row>
    <row r="117" spans="1:12" x14ac:dyDescent="0.2">
      <c r="A117" s="118" t="s">
        <v>652</v>
      </c>
      <c r="B117" s="118" t="s">
        <v>817</v>
      </c>
      <c r="C117" s="118" t="s">
        <v>453</v>
      </c>
      <c r="D117" s="118">
        <v>2</v>
      </c>
      <c r="E117" s="156">
        <v>2</v>
      </c>
      <c r="F117" s="156">
        <v>13</v>
      </c>
      <c r="G117" s="156"/>
      <c r="H117" s="156"/>
      <c r="I117" s="156"/>
      <c r="J117" s="156">
        <v>2</v>
      </c>
      <c r="K117" s="156"/>
      <c r="L117" s="156"/>
    </row>
    <row r="118" spans="1:12" x14ac:dyDescent="0.2">
      <c r="A118" s="118" t="s">
        <v>652</v>
      </c>
      <c r="B118" s="118" t="s">
        <v>824</v>
      </c>
      <c r="C118" s="118" t="s">
        <v>825</v>
      </c>
      <c r="D118" s="118">
        <v>2</v>
      </c>
      <c r="E118" s="172">
        <v>2</v>
      </c>
      <c r="F118" s="172">
        <v>13</v>
      </c>
      <c r="G118" s="172"/>
      <c r="H118" s="172"/>
      <c r="I118" s="172"/>
      <c r="J118" s="172">
        <v>2</v>
      </c>
      <c r="K118" s="156"/>
      <c r="L118" s="156"/>
    </row>
    <row r="119" spans="1:12" x14ac:dyDescent="0.2">
      <c r="A119" s="118" t="s">
        <v>652</v>
      </c>
      <c r="B119" s="118" t="s">
        <v>828</v>
      </c>
      <c r="C119" s="118" t="s">
        <v>829</v>
      </c>
      <c r="D119" s="118">
        <v>2</v>
      </c>
      <c r="E119" s="156">
        <v>2</v>
      </c>
      <c r="F119" s="156">
        <v>16</v>
      </c>
      <c r="G119" s="156"/>
      <c r="H119" s="156"/>
      <c r="I119" s="156"/>
      <c r="J119" s="156">
        <v>1</v>
      </c>
      <c r="K119" s="156">
        <v>1</v>
      </c>
      <c r="L119" s="156"/>
    </row>
    <row r="120" spans="1:12" x14ac:dyDescent="0.2">
      <c r="A120" s="118" t="s">
        <v>652</v>
      </c>
      <c r="B120" s="118" t="s">
        <v>832</v>
      </c>
      <c r="C120" s="118" t="s">
        <v>833</v>
      </c>
      <c r="D120" s="118">
        <v>2</v>
      </c>
      <c r="E120" s="156">
        <v>2</v>
      </c>
      <c r="F120" s="156">
        <v>13</v>
      </c>
      <c r="G120" s="156"/>
      <c r="H120" s="156"/>
      <c r="I120" s="156"/>
      <c r="J120" s="156">
        <v>2</v>
      </c>
      <c r="K120" s="156"/>
      <c r="L120" s="156"/>
    </row>
    <row r="121" spans="1:12" x14ac:dyDescent="0.2">
      <c r="A121" s="118" t="s">
        <v>652</v>
      </c>
      <c r="B121" s="118" t="s">
        <v>834</v>
      </c>
      <c r="C121" s="118" t="s">
        <v>835</v>
      </c>
      <c r="D121" s="118">
        <v>2</v>
      </c>
      <c r="E121" s="156">
        <v>2</v>
      </c>
      <c r="F121" s="156">
        <v>13</v>
      </c>
      <c r="G121" s="156"/>
      <c r="H121" s="156"/>
      <c r="I121" s="156"/>
      <c r="J121" s="156">
        <v>2</v>
      </c>
      <c r="K121" s="156"/>
      <c r="L121" s="156"/>
    </row>
    <row r="122" spans="1:12" x14ac:dyDescent="0.2">
      <c r="A122" s="118" t="s">
        <v>652</v>
      </c>
      <c r="B122" s="118" t="s">
        <v>836</v>
      </c>
      <c r="C122" s="118" t="s">
        <v>837</v>
      </c>
      <c r="D122" s="118">
        <v>2</v>
      </c>
      <c r="E122" s="156">
        <v>2</v>
      </c>
      <c r="F122" s="156">
        <v>13</v>
      </c>
      <c r="G122" s="156"/>
      <c r="H122" s="156"/>
      <c r="I122" s="156"/>
      <c r="J122" s="156">
        <v>2</v>
      </c>
      <c r="K122" s="156"/>
      <c r="L122" s="156"/>
    </row>
    <row r="123" spans="1:12" x14ac:dyDescent="0.2">
      <c r="A123" s="161" t="s">
        <v>652</v>
      </c>
      <c r="B123" s="161" t="s">
        <v>838</v>
      </c>
      <c r="C123" s="161" t="s">
        <v>839</v>
      </c>
      <c r="D123" s="118">
        <v>2</v>
      </c>
      <c r="E123" s="156">
        <v>2</v>
      </c>
      <c r="F123" s="156">
        <v>13</v>
      </c>
      <c r="G123" s="156"/>
      <c r="H123" s="156"/>
      <c r="I123" s="156"/>
      <c r="J123" s="156">
        <v>2</v>
      </c>
      <c r="K123" s="156"/>
      <c r="L123" s="156"/>
    </row>
    <row r="124" spans="1:12" x14ac:dyDescent="0.2">
      <c r="A124" s="118" t="s">
        <v>652</v>
      </c>
      <c r="B124" s="118" t="s">
        <v>840</v>
      </c>
      <c r="C124" s="118" t="s">
        <v>841</v>
      </c>
      <c r="D124" s="118">
        <v>2</v>
      </c>
      <c r="E124" s="156">
        <v>2</v>
      </c>
      <c r="F124" s="156">
        <v>13</v>
      </c>
      <c r="G124" s="156"/>
      <c r="H124" s="156"/>
      <c r="I124" s="156"/>
      <c r="J124" s="156">
        <v>2</v>
      </c>
      <c r="K124" s="156"/>
      <c r="L124" s="156"/>
    </row>
    <row r="125" spans="1:12" x14ac:dyDescent="0.2">
      <c r="A125" s="118" t="s">
        <v>652</v>
      </c>
      <c r="B125" s="118" t="s">
        <v>860</v>
      </c>
      <c r="C125" s="118" t="s">
        <v>861</v>
      </c>
      <c r="D125" s="118">
        <v>2</v>
      </c>
      <c r="E125" s="156">
        <v>2</v>
      </c>
      <c r="F125" s="156">
        <v>16</v>
      </c>
      <c r="G125" s="156"/>
      <c r="H125" s="156"/>
      <c r="I125" s="156"/>
      <c r="J125" s="156">
        <v>1</v>
      </c>
      <c r="K125" s="156">
        <v>1</v>
      </c>
      <c r="L125" s="156"/>
    </row>
    <row r="126" spans="1:12" x14ac:dyDescent="0.2">
      <c r="A126" s="118" t="s">
        <v>652</v>
      </c>
      <c r="B126" s="118" t="s">
        <v>854</v>
      </c>
      <c r="C126" s="118" t="s">
        <v>855</v>
      </c>
      <c r="D126" s="118">
        <v>2</v>
      </c>
      <c r="E126" s="156">
        <v>2</v>
      </c>
      <c r="F126" s="156">
        <v>16</v>
      </c>
      <c r="G126" s="156"/>
      <c r="H126" s="156"/>
      <c r="I126" s="156"/>
      <c r="J126" s="156">
        <v>1</v>
      </c>
      <c r="K126" s="156">
        <v>1</v>
      </c>
      <c r="L126" s="156"/>
    </row>
    <row r="127" spans="1:12" x14ac:dyDescent="0.2">
      <c r="A127" s="118" t="s">
        <v>652</v>
      </c>
      <c r="B127" s="118" t="s">
        <v>868</v>
      </c>
      <c r="C127" s="118" t="s">
        <v>869</v>
      </c>
      <c r="D127" s="118">
        <v>2</v>
      </c>
      <c r="E127" s="156">
        <v>2</v>
      </c>
      <c r="F127" s="156">
        <v>16</v>
      </c>
      <c r="G127" s="156"/>
      <c r="H127" s="156"/>
      <c r="I127" s="156"/>
      <c r="J127" s="156">
        <v>1</v>
      </c>
      <c r="K127" s="156">
        <v>1</v>
      </c>
      <c r="L127" s="156"/>
    </row>
    <row r="128" spans="1:12" x14ac:dyDescent="0.2">
      <c r="A128" s="118" t="s">
        <v>652</v>
      </c>
      <c r="B128" s="118" t="s">
        <v>864</v>
      </c>
      <c r="C128" s="118" t="s">
        <v>865</v>
      </c>
      <c r="D128" s="118">
        <v>2</v>
      </c>
      <c r="E128" s="156">
        <v>2</v>
      </c>
      <c r="F128" s="156">
        <v>16</v>
      </c>
      <c r="G128" s="156"/>
      <c r="H128" s="156"/>
      <c r="I128" s="156"/>
      <c r="J128" s="156">
        <v>1</v>
      </c>
      <c r="K128" s="156">
        <v>1</v>
      </c>
      <c r="L128" s="156"/>
    </row>
    <row r="129" spans="1:12" x14ac:dyDescent="0.2">
      <c r="A129" s="118" t="s">
        <v>652</v>
      </c>
      <c r="B129" s="118" t="s">
        <v>866</v>
      </c>
      <c r="C129" s="118" t="s">
        <v>867</v>
      </c>
      <c r="D129" s="118">
        <v>2</v>
      </c>
      <c r="E129" s="172">
        <v>2</v>
      </c>
      <c r="F129" s="172">
        <v>16</v>
      </c>
      <c r="G129" s="172"/>
      <c r="H129" s="172"/>
      <c r="I129" s="172"/>
      <c r="J129" s="172">
        <v>1</v>
      </c>
      <c r="K129" s="172">
        <v>1</v>
      </c>
      <c r="L129" s="156"/>
    </row>
    <row r="130" spans="1:12" x14ac:dyDescent="0.2">
      <c r="A130" s="118" t="s">
        <v>652</v>
      </c>
      <c r="B130" s="118" t="s">
        <v>877</v>
      </c>
      <c r="C130" s="118" t="s">
        <v>878</v>
      </c>
      <c r="D130" s="118">
        <v>1</v>
      </c>
      <c r="E130" s="172">
        <v>2</v>
      </c>
      <c r="F130" s="172">
        <v>13</v>
      </c>
      <c r="G130" s="172"/>
      <c r="H130" s="172"/>
      <c r="I130" s="172"/>
      <c r="J130" s="172">
        <v>2</v>
      </c>
      <c r="K130" s="172"/>
      <c r="L130" s="156"/>
    </row>
    <row r="131" spans="1:12" x14ac:dyDescent="0.2">
      <c r="A131" s="118" t="s">
        <v>652</v>
      </c>
      <c r="B131" s="118" t="s">
        <v>879</v>
      </c>
      <c r="C131" s="118" t="s">
        <v>880</v>
      </c>
      <c r="D131" s="118">
        <v>1</v>
      </c>
      <c r="E131" s="172">
        <v>2</v>
      </c>
      <c r="F131" s="172">
        <v>16</v>
      </c>
      <c r="G131" s="172"/>
      <c r="H131" s="172"/>
      <c r="I131" s="172"/>
      <c r="J131" s="172">
        <v>1</v>
      </c>
      <c r="K131" s="172">
        <v>1</v>
      </c>
      <c r="L131" s="156"/>
    </row>
    <row r="132" spans="1:12" x14ac:dyDescent="0.2">
      <c r="A132" s="118" t="s">
        <v>652</v>
      </c>
      <c r="B132" s="118" t="s">
        <v>881</v>
      </c>
      <c r="C132" s="118" t="s">
        <v>882</v>
      </c>
      <c r="D132" s="118">
        <v>2</v>
      </c>
      <c r="E132" s="172">
        <v>2</v>
      </c>
      <c r="F132" s="172">
        <v>13</v>
      </c>
      <c r="G132" s="172"/>
      <c r="H132" s="172"/>
      <c r="I132" s="172"/>
      <c r="J132" s="172">
        <v>2</v>
      </c>
      <c r="K132" s="160"/>
      <c r="L132" s="160"/>
    </row>
    <row r="133" spans="1:12" x14ac:dyDescent="0.2">
      <c r="A133" s="118" t="s">
        <v>652</v>
      </c>
      <c r="B133" s="118" t="s">
        <v>883</v>
      </c>
      <c r="C133" s="118" t="s">
        <v>884</v>
      </c>
      <c r="D133" s="118">
        <v>2</v>
      </c>
      <c r="E133" s="172">
        <v>2</v>
      </c>
      <c r="F133" s="172">
        <v>16</v>
      </c>
      <c r="G133" s="172"/>
      <c r="H133" s="172"/>
      <c r="I133" s="172"/>
      <c r="J133" s="172">
        <v>1</v>
      </c>
      <c r="K133" s="172">
        <v>1</v>
      </c>
      <c r="L133" s="160"/>
    </row>
    <row r="134" spans="1:12" x14ac:dyDescent="0.2">
      <c r="A134" s="118" t="s">
        <v>652</v>
      </c>
      <c r="B134" s="118" t="s">
        <v>885</v>
      </c>
      <c r="C134" s="118" t="s">
        <v>886</v>
      </c>
      <c r="D134" s="118">
        <v>2</v>
      </c>
      <c r="E134" s="172">
        <v>2</v>
      </c>
      <c r="F134" s="172">
        <v>13</v>
      </c>
      <c r="G134" s="172"/>
      <c r="H134" s="172"/>
      <c r="I134" s="172"/>
      <c r="J134" s="172">
        <v>2</v>
      </c>
      <c r="K134" s="172"/>
      <c r="L134" s="160"/>
    </row>
    <row r="135" spans="1:12" x14ac:dyDescent="0.2">
      <c r="A135" s="118" t="s">
        <v>652</v>
      </c>
      <c r="B135" s="118" t="s">
        <v>889</v>
      </c>
      <c r="C135" s="118" t="s">
        <v>890</v>
      </c>
      <c r="D135" s="118">
        <v>2</v>
      </c>
      <c r="E135" s="172">
        <v>2</v>
      </c>
      <c r="F135" s="172">
        <v>13</v>
      </c>
      <c r="G135" s="172"/>
      <c r="H135" s="172"/>
      <c r="I135" s="172"/>
      <c r="J135" s="172">
        <v>2</v>
      </c>
      <c r="K135" s="172"/>
      <c r="L135" s="160"/>
    </row>
    <row r="136" spans="1:12" x14ac:dyDescent="0.2">
      <c r="A136" s="118" t="s">
        <v>652</v>
      </c>
      <c r="B136" s="118" t="s">
        <v>891</v>
      </c>
      <c r="C136" s="118" t="s">
        <v>892</v>
      </c>
      <c r="D136" s="118">
        <v>2</v>
      </c>
      <c r="E136" s="172">
        <v>2</v>
      </c>
      <c r="F136" s="172">
        <v>13</v>
      </c>
      <c r="G136" s="172"/>
      <c r="H136" s="172"/>
      <c r="I136" s="172"/>
      <c r="J136" s="172">
        <v>2</v>
      </c>
      <c r="K136" s="172"/>
      <c r="L136" s="160"/>
    </row>
    <row r="137" spans="1:12" x14ac:dyDescent="0.2">
      <c r="A137" s="118" t="s">
        <v>652</v>
      </c>
      <c r="B137" s="118" t="s">
        <v>897</v>
      </c>
      <c r="C137" s="118" t="s">
        <v>898</v>
      </c>
      <c r="D137" s="118">
        <v>1</v>
      </c>
      <c r="E137" s="172">
        <v>2</v>
      </c>
      <c r="F137" s="172">
        <v>16</v>
      </c>
      <c r="G137" s="172"/>
      <c r="H137" s="172"/>
      <c r="I137" s="172"/>
      <c r="J137" s="172">
        <v>1</v>
      </c>
      <c r="K137" s="172">
        <v>1</v>
      </c>
      <c r="L137" s="160"/>
    </row>
    <row r="138" spans="1:12" x14ac:dyDescent="0.2">
      <c r="A138" s="128" t="s">
        <v>652</v>
      </c>
      <c r="B138" s="128" t="s">
        <v>901</v>
      </c>
      <c r="C138" s="128" t="s">
        <v>902</v>
      </c>
      <c r="D138" s="128">
        <v>2</v>
      </c>
      <c r="E138" s="59">
        <v>2</v>
      </c>
      <c r="F138" s="59">
        <v>16</v>
      </c>
      <c r="G138" s="59"/>
      <c r="H138" s="59"/>
      <c r="I138" s="59"/>
      <c r="J138" s="59">
        <v>1</v>
      </c>
      <c r="K138" s="59">
        <v>1</v>
      </c>
      <c r="L138" s="59"/>
    </row>
    <row r="139" spans="1:12" x14ac:dyDescent="0.2">
      <c r="A139" s="25"/>
      <c r="B139" s="26">
        <f>COUNTA(B89:B138)</f>
        <v>50</v>
      </c>
      <c r="C139" s="26"/>
      <c r="D139" s="26"/>
      <c r="E139" s="21">
        <f>SUM(E89:E138)</f>
        <v>109</v>
      </c>
      <c r="F139" s="21">
        <f>SUM(F89:F138)</f>
        <v>742</v>
      </c>
      <c r="G139" s="156"/>
      <c r="H139" s="21">
        <f>SUM(H89:H138)</f>
        <v>1</v>
      </c>
      <c r="I139" s="21">
        <f>SUM(I89:I138)</f>
        <v>3</v>
      </c>
      <c r="J139" s="21">
        <f>SUM(J89:J138)</f>
        <v>82</v>
      </c>
      <c r="K139" s="21">
        <f>SUM(K89:K138)</f>
        <v>23</v>
      </c>
      <c r="L139" s="21">
        <f>SUM(L89:L138)</f>
        <v>0</v>
      </c>
    </row>
    <row r="140" spans="1:12" x14ac:dyDescent="0.2">
      <c r="A140" s="25"/>
      <c r="B140" s="26"/>
      <c r="C140" s="26"/>
      <c r="D140" s="26"/>
      <c r="E140" s="21"/>
      <c r="F140" s="21"/>
      <c r="G140" s="156"/>
      <c r="H140" s="21"/>
      <c r="I140" s="21"/>
      <c r="J140" s="21"/>
      <c r="K140" s="21"/>
      <c r="L140" s="21"/>
    </row>
    <row r="141" spans="1:12" x14ac:dyDescent="0.2">
      <c r="A141" s="25"/>
      <c r="B141" s="26"/>
      <c r="C141" s="26"/>
      <c r="D141" s="26"/>
      <c r="E141" s="21"/>
      <c r="F141" s="21"/>
      <c r="G141" s="156"/>
      <c r="H141" s="21"/>
      <c r="I141" s="21"/>
      <c r="J141" s="21"/>
      <c r="K141" s="21"/>
      <c r="L141" s="21"/>
    </row>
    <row r="142" spans="1:12" x14ac:dyDescent="0.2">
      <c r="C142" s="97"/>
      <c r="D142" s="101" t="s">
        <v>942</v>
      </c>
      <c r="E142" s="98"/>
    </row>
    <row r="143" spans="1:12" x14ac:dyDescent="0.2">
      <c r="B143" s="99"/>
      <c r="C143" s="4"/>
      <c r="D143" s="100" t="s">
        <v>121</v>
      </c>
      <c r="E143" s="82">
        <f>SUM(B38+B62+B87+B139)</f>
        <v>130</v>
      </c>
    </row>
    <row r="144" spans="1:12" x14ac:dyDescent="0.2">
      <c r="B144" s="99"/>
      <c r="C144" s="4"/>
      <c r="D144" s="100" t="s">
        <v>102</v>
      </c>
      <c r="E144" s="82">
        <f>SUM(E38+E62+E87+E139)</f>
        <v>269</v>
      </c>
    </row>
    <row r="145" spans="2:9" x14ac:dyDescent="0.2">
      <c r="B145" s="99"/>
      <c r="C145" s="4"/>
      <c r="D145" s="100" t="s">
        <v>103</v>
      </c>
      <c r="E145" s="81">
        <f>SUM(F38+F62+F87+F139)</f>
        <v>1717</v>
      </c>
    </row>
    <row r="147" spans="2:9" x14ac:dyDescent="0.2">
      <c r="C147" s="4"/>
      <c r="D147" s="86"/>
      <c r="E147" s="88"/>
      <c r="F147" s="101" t="s">
        <v>129</v>
      </c>
      <c r="G147" s="88"/>
      <c r="H147" s="93" t="s">
        <v>90</v>
      </c>
      <c r="I147" s="93" t="s">
        <v>101</v>
      </c>
    </row>
    <row r="148" spans="2:9" x14ac:dyDescent="0.2">
      <c r="C148" s="104"/>
      <c r="D148" s="104"/>
      <c r="E148" s="104"/>
      <c r="F148" s="91" t="s">
        <v>124</v>
      </c>
      <c r="H148" s="82">
        <f>SUM(H38+H62+H87+H139)</f>
        <v>2</v>
      </c>
      <c r="I148" s="95">
        <f>H148/(H153)</f>
        <v>7.4349442379182153E-3</v>
      </c>
    </row>
    <row r="149" spans="2:9" x14ac:dyDescent="0.2">
      <c r="C149" s="104"/>
      <c r="D149" s="104"/>
      <c r="E149" s="104"/>
      <c r="F149" s="91" t="s">
        <v>125</v>
      </c>
      <c r="H149" s="82">
        <f>SUM(I38+I62+I87+I139)</f>
        <v>24</v>
      </c>
      <c r="I149" s="95">
        <f>H149/H153</f>
        <v>8.9219330855018583E-2</v>
      </c>
    </row>
    <row r="150" spans="2:9" x14ac:dyDescent="0.2">
      <c r="C150" s="104"/>
      <c r="D150" s="104"/>
      <c r="E150" s="104"/>
      <c r="F150" s="91" t="s">
        <v>126</v>
      </c>
      <c r="H150" s="82">
        <f>SUM(J38+J62+J87+J139)</f>
        <v>149</v>
      </c>
      <c r="I150" s="95">
        <f>H150/H153</f>
        <v>0.55390334572490707</v>
      </c>
    </row>
    <row r="151" spans="2:9" x14ac:dyDescent="0.2">
      <c r="C151" s="104"/>
      <c r="D151" s="104"/>
      <c r="E151" s="104"/>
      <c r="F151" s="91" t="s">
        <v>127</v>
      </c>
      <c r="H151" s="82">
        <f>SUM(K38+K62+K87+K139)</f>
        <v>94</v>
      </c>
      <c r="I151" s="95">
        <f>H151/H153</f>
        <v>0.34944237918215615</v>
      </c>
    </row>
    <row r="152" spans="2:9" x14ac:dyDescent="0.2">
      <c r="C152" s="104"/>
      <c r="D152" s="104"/>
      <c r="E152" s="104"/>
      <c r="F152" s="91" t="s">
        <v>128</v>
      </c>
      <c r="H152" s="103">
        <f>SUM(L38+L62+L87+L139)</f>
        <v>0</v>
      </c>
      <c r="I152" s="96">
        <f>H152/H153</f>
        <v>0</v>
      </c>
    </row>
    <row r="153" spans="2:9" x14ac:dyDescent="0.2">
      <c r="C153" s="104"/>
      <c r="D153" s="104"/>
      <c r="E153" s="104"/>
      <c r="F153" s="104"/>
      <c r="G153" s="91"/>
      <c r="H153" s="102">
        <f>SUM(H148:H152)</f>
        <v>269</v>
      </c>
      <c r="I153" s="95">
        <f>SUM(I148:I152)</f>
        <v>1</v>
      </c>
    </row>
  </sheetData>
  <mergeCells count="2">
    <mergeCell ref="B1:F1"/>
    <mergeCell ref="H1:L1"/>
  </mergeCells>
  <printOptions horizontalCentered="1" gridLines="1"/>
  <pageMargins left="0.5" right="0.5" top="1.5" bottom="0.5" header="0.3" footer="0.5"/>
  <pageSetup scale="80" orientation="landscape" r:id="rId1"/>
  <headerFooter>
    <oddHeader>&amp;C&amp;"Arial,Bold"&amp;16 2011 Swimming Season
Hawaii Beach Action Durations (Monitored Beaches Only)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L153"/>
  <sheetViews>
    <sheetView zoomScaleNormal="100" workbookViewId="0">
      <pane ySplit="2" topLeftCell="A3" activePane="bottomLeft" state="frozen"/>
      <selection pane="bottomLeft" activeCell="S118" sqref="S118"/>
    </sheetView>
  </sheetViews>
  <sheetFormatPr defaultRowHeight="12.75" x14ac:dyDescent="0.2"/>
  <cols>
    <col min="1" max="1" width="11.42578125" style="5" customWidth="1"/>
    <col min="2" max="2" width="9" style="5" customWidth="1"/>
    <col min="3" max="3" width="41" style="5" customWidth="1"/>
    <col min="4" max="4" width="7.85546875" style="5" customWidth="1"/>
    <col min="5" max="5" width="9.140625" style="50"/>
    <col min="6" max="6" width="0.85546875" style="5" customWidth="1"/>
    <col min="7" max="9" width="9.140625" style="5"/>
    <col min="10" max="10" width="0.85546875" style="5" customWidth="1"/>
    <col min="11" max="16384" width="9.140625" style="5"/>
  </cols>
  <sheetData>
    <row r="1" spans="1:12" s="46" customFormat="1" ht="12" customHeight="1" x14ac:dyDescent="0.2">
      <c r="B1" s="191" t="s">
        <v>25</v>
      </c>
      <c r="C1" s="191"/>
      <c r="D1" s="61"/>
      <c r="E1" s="62"/>
      <c r="F1" s="61"/>
      <c r="G1" s="190" t="s">
        <v>27</v>
      </c>
      <c r="H1" s="190"/>
      <c r="I1" s="190"/>
      <c r="J1" s="61"/>
      <c r="K1" s="191" t="s">
        <v>32</v>
      </c>
      <c r="L1" s="191"/>
    </row>
    <row r="2" spans="1:12" s="49" customFormat="1" ht="48.75" customHeight="1" x14ac:dyDescent="0.15">
      <c r="A2" s="2" t="s">
        <v>12</v>
      </c>
      <c r="B2" s="2" t="s">
        <v>13</v>
      </c>
      <c r="C2" s="2" t="s">
        <v>11</v>
      </c>
      <c r="D2" s="2" t="s">
        <v>66</v>
      </c>
      <c r="E2" s="12" t="s">
        <v>26</v>
      </c>
      <c r="F2" s="2"/>
      <c r="G2" s="2" t="s">
        <v>943</v>
      </c>
      <c r="H2" s="2" t="s">
        <v>14</v>
      </c>
      <c r="I2" s="2" t="s">
        <v>15</v>
      </c>
      <c r="J2" s="2"/>
      <c r="K2" s="2" t="s">
        <v>16</v>
      </c>
      <c r="L2" s="2" t="s">
        <v>17</v>
      </c>
    </row>
    <row r="3" spans="1:12" x14ac:dyDescent="0.2">
      <c r="A3" s="118" t="s">
        <v>138</v>
      </c>
      <c r="B3" s="118" t="s">
        <v>139</v>
      </c>
      <c r="C3" s="118" t="s">
        <v>140</v>
      </c>
      <c r="D3" s="118">
        <v>2</v>
      </c>
      <c r="E3" s="22">
        <v>365</v>
      </c>
      <c r="F3" s="4"/>
      <c r="G3" s="10" t="s">
        <v>28</v>
      </c>
      <c r="H3" s="174">
        <v>5</v>
      </c>
      <c r="I3" s="31">
        <f t="shared" ref="I3:I37" si="0">H3/E3</f>
        <v>1.3698630136986301E-2</v>
      </c>
      <c r="J3" s="54"/>
      <c r="K3" s="32">
        <f t="shared" ref="K3:K37" si="1">E3-H3</f>
        <v>360</v>
      </c>
      <c r="L3" s="31">
        <f t="shared" ref="L3:L37" si="2">K3/E3</f>
        <v>0.98630136986301364</v>
      </c>
    </row>
    <row r="4" spans="1:12" x14ac:dyDescent="0.2">
      <c r="A4" s="118" t="s">
        <v>138</v>
      </c>
      <c r="B4" s="118" t="s">
        <v>141</v>
      </c>
      <c r="C4" s="118" t="s">
        <v>142</v>
      </c>
      <c r="D4" s="118">
        <v>1</v>
      </c>
      <c r="E4" s="22">
        <v>365</v>
      </c>
      <c r="F4" s="4"/>
      <c r="G4" s="10" t="s">
        <v>28</v>
      </c>
      <c r="H4" s="174">
        <v>5</v>
      </c>
      <c r="I4" s="31">
        <f t="shared" si="0"/>
        <v>1.3698630136986301E-2</v>
      </c>
      <c r="J4" s="54"/>
      <c r="K4" s="32">
        <f t="shared" si="1"/>
        <v>360</v>
      </c>
      <c r="L4" s="31">
        <f t="shared" si="2"/>
        <v>0.98630136986301364</v>
      </c>
    </row>
    <row r="5" spans="1:12" x14ac:dyDescent="0.2">
      <c r="A5" s="118" t="s">
        <v>138</v>
      </c>
      <c r="B5" s="118" t="s">
        <v>143</v>
      </c>
      <c r="C5" s="118" t="s">
        <v>144</v>
      </c>
      <c r="D5" s="118">
        <v>1</v>
      </c>
      <c r="E5" s="22">
        <v>365</v>
      </c>
      <c r="F5" s="4"/>
      <c r="G5" s="10" t="s">
        <v>28</v>
      </c>
      <c r="H5" s="174">
        <v>5</v>
      </c>
      <c r="I5" s="31">
        <f t="shared" si="0"/>
        <v>1.3698630136986301E-2</v>
      </c>
      <c r="J5" s="54"/>
      <c r="K5" s="32">
        <f t="shared" si="1"/>
        <v>360</v>
      </c>
      <c r="L5" s="31">
        <f t="shared" si="2"/>
        <v>0.98630136986301364</v>
      </c>
    </row>
    <row r="6" spans="1:12" x14ac:dyDescent="0.2">
      <c r="A6" s="118" t="s">
        <v>138</v>
      </c>
      <c r="B6" s="118" t="s">
        <v>145</v>
      </c>
      <c r="C6" s="118" t="s">
        <v>146</v>
      </c>
      <c r="D6" s="118">
        <v>2</v>
      </c>
      <c r="E6" s="22">
        <v>365</v>
      </c>
      <c r="F6" s="4"/>
      <c r="G6" s="10" t="s">
        <v>28</v>
      </c>
      <c r="H6" s="174">
        <v>5</v>
      </c>
      <c r="I6" s="31">
        <f t="shared" si="0"/>
        <v>1.3698630136986301E-2</v>
      </c>
      <c r="J6" s="54"/>
      <c r="K6" s="32">
        <f t="shared" si="1"/>
        <v>360</v>
      </c>
      <c r="L6" s="31">
        <f t="shared" si="2"/>
        <v>0.98630136986301364</v>
      </c>
    </row>
    <row r="7" spans="1:12" x14ac:dyDescent="0.2">
      <c r="A7" s="118" t="s">
        <v>138</v>
      </c>
      <c r="B7" s="118" t="s">
        <v>147</v>
      </c>
      <c r="C7" s="118" t="s">
        <v>148</v>
      </c>
      <c r="D7" s="118">
        <v>2</v>
      </c>
      <c r="E7" s="22">
        <v>365</v>
      </c>
      <c r="F7" s="4"/>
      <c r="G7" s="10" t="s">
        <v>28</v>
      </c>
      <c r="H7" s="174">
        <v>11</v>
      </c>
      <c r="I7" s="31">
        <f t="shared" si="0"/>
        <v>3.0136986301369864E-2</v>
      </c>
      <c r="J7" s="54"/>
      <c r="K7" s="32">
        <f t="shared" si="1"/>
        <v>354</v>
      </c>
      <c r="L7" s="31">
        <f t="shared" si="2"/>
        <v>0.96986301369863015</v>
      </c>
    </row>
    <row r="8" spans="1:12" x14ac:dyDescent="0.2">
      <c r="A8" s="118" t="s">
        <v>138</v>
      </c>
      <c r="B8" s="118" t="s">
        <v>151</v>
      </c>
      <c r="C8" s="118" t="s">
        <v>152</v>
      </c>
      <c r="D8" s="118">
        <v>2</v>
      </c>
      <c r="E8" s="22">
        <v>365</v>
      </c>
      <c r="F8" s="4"/>
      <c r="G8" s="10" t="s">
        <v>28</v>
      </c>
      <c r="H8" s="174">
        <v>5</v>
      </c>
      <c r="I8" s="31">
        <f t="shared" si="0"/>
        <v>1.3698630136986301E-2</v>
      </c>
      <c r="J8" s="54"/>
      <c r="K8" s="32">
        <f t="shared" si="1"/>
        <v>360</v>
      </c>
      <c r="L8" s="31">
        <f t="shared" si="2"/>
        <v>0.98630136986301364</v>
      </c>
    </row>
    <row r="9" spans="1:12" x14ac:dyDescent="0.2">
      <c r="A9" s="118" t="s">
        <v>138</v>
      </c>
      <c r="B9" s="118" t="s">
        <v>155</v>
      </c>
      <c r="C9" s="118" t="s">
        <v>156</v>
      </c>
      <c r="D9" s="118">
        <v>1</v>
      </c>
      <c r="E9" s="22">
        <v>365</v>
      </c>
      <c r="F9" s="4"/>
      <c r="G9" s="10" t="s">
        <v>28</v>
      </c>
      <c r="H9" s="174">
        <v>12</v>
      </c>
      <c r="I9" s="31">
        <f t="shared" si="0"/>
        <v>3.287671232876712E-2</v>
      </c>
      <c r="J9" s="54"/>
      <c r="K9" s="32">
        <f t="shared" si="1"/>
        <v>353</v>
      </c>
      <c r="L9" s="31">
        <f t="shared" si="2"/>
        <v>0.9671232876712329</v>
      </c>
    </row>
    <row r="10" spans="1:12" x14ac:dyDescent="0.2">
      <c r="A10" s="118" t="s">
        <v>138</v>
      </c>
      <c r="B10" s="118" t="s">
        <v>159</v>
      </c>
      <c r="C10" s="118" t="s">
        <v>160</v>
      </c>
      <c r="D10" s="118">
        <v>2</v>
      </c>
      <c r="E10" s="22">
        <v>365</v>
      </c>
      <c r="F10" s="4"/>
      <c r="G10" s="10" t="s">
        <v>28</v>
      </c>
      <c r="H10" s="174">
        <v>5</v>
      </c>
      <c r="I10" s="31">
        <f t="shared" si="0"/>
        <v>1.3698630136986301E-2</v>
      </c>
      <c r="J10" s="54"/>
      <c r="K10" s="32">
        <f t="shared" si="1"/>
        <v>360</v>
      </c>
      <c r="L10" s="31">
        <f t="shared" si="2"/>
        <v>0.98630136986301364</v>
      </c>
    </row>
    <row r="11" spans="1:12" x14ac:dyDescent="0.2">
      <c r="A11" s="118" t="s">
        <v>138</v>
      </c>
      <c r="B11" s="118" t="s">
        <v>161</v>
      </c>
      <c r="C11" s="118" t="s">
        <v>162</v>
      </c>
      <c r="D11" s="118">
        <v>2</v>
      </c>
      <c r="E11" s="22">
        <v>365</v>
      </c>
      <c r="F11" s="4"/>
      <c r="G11" s="10" t="s">
        <v>28</v>
      </c>
      <c r="H11" s="174">
        <v>5</v>
      </c>
      <c r="I11" s="31">
        <f t="shared" si="0"/>
        <v>1.3698630136986301E-2</v>
      </c>
      <c r="J11" s="54"/>
      <c r="K11" s="32">
        <f t="shared" si="1"/>
        <v>360</v>
      </c>
      <c r="L11" s="31">
        <f t="shared" si="2"/>
        <v>0.98630136986301364</v>
      </c>
    </row>
    <row r="12" spans="1:12" x14ac:dyDescent="0.2">
      <c r="A12" s="118" t="s">
        <v>138</v>
      </c>
      <c r="B12" s="118" t="s">
        <v>165</v>
      </c>
      <c r="C12" s="118" t="s">
        <v>166</v>
      </c>
      <c r="D12" s="118">
        <v>1</v>
      </c>
      <c r="E12" s="22">
        <v>365</v>
      </c>
      <c r="F12" s="4"/>
      <c r="G12" s="10" t="s">
        <v>28</v>
      </c>
      <c r="H12" s="174">
        <v>11</v>
      </c>
      <c r="I12" s="31">
        <f t="shared" si="0"/>
        <v>3.0136986301369864E-2</v>
      </c>
      <c r="J12" s="54"/>
      <c r="K12" s="32">
        <f t="shared" si="1"/>
        <v>354</v>
      </c>
      <c r="L12" s="31">
        <f t="shared" si="2"/>
        <v>0.96986301369863015</v>
      </c>
    </row>
    <row r="13" spans="1:12" x14ac:dyDescent="0.2">
      <c r="A13" s="118" t="s">
        <v>138</v>
      </c>
      <c r="B13" s="118" t="s">
        <v>157</v>
      </c>
      <c r="C13" s="118" t="s">
        <v>158</v>
      </c>
      <c r="D13" s="118">
        <v>2</v>
      </c>
      <c r="E13" s="22">
        <v>365</v>
      </c>
      <c r="F13" s="4"/>
      <c r="G13" s="10" t="s">
        <v>28</v>
      </c>
      <c r="H13" s="174">
        <v>5</v>
      </c>
      <c r="I13" s="31">
        <f t="shared" si="0"/>
        <v>1.3698630136986301E-2</v>
      </c>
      <c r="J13" s="54"/>
      <c r="K13" s="32">
        <f t="shared" si="1"/>
        <v>360</v>
      </c>
      <c r="L13" s="31">
        <f t="shared" si="2"/>
        <v>0.98630136986301364</v>
      </c>
    </row>
    <row r="14" spans="1:12" x14ac:dyDescent="0.2">
      <c r="A14" s="118" t="s">
        <v>138</v>
      </c>
      <c r="B14" s="118" t="s">
        <v>169</v>
      </c>
      <c r="C14" s="118" t="s">
        <v>170</v>
      </c>
      <c r="D14" s="118">
        <v>2</v>
      </c>
      <c r="E14" s="22">
        <v>365</v>
      </c>
      <c r="F14" s="4"/>
      <c r="G14" s="10" t="s">
        <v>28</v>
      </c>
      <c r="H14" s="174">
        <v>11</v>
      </c>
      <c r="I14" s="31">
        <f t="shared" si="0"/>
        <v>3.0136986301369864E-2</v>
      </c>
      <c r="J14" s="54"/>
      <c r="K14" s="32">
        <f t="shared" si="1"/>
        <v>354</v>
      </c>
      <c r="L14" s="31">
        <f t="shared" si="2"/>
        <v>0.96986301369863015</v>
      </c>
    </row>
    <row r="15" spans="1:12" x14ac:dyDescent="0.2">
      <c r="A15" s="118" t="s">
        <v>138</v>
      </c>
      <c r="B15" s="118" t="s">
        <v>173</v>
      </c>
      <c r="C15" s="118" t="s">
        <v>174</v>
      </c>
      <c r="D15" s="118">
        <v>1</v>
      </c>
      <c r="E15" s="22">
        <v>365</v>
      </c>
      <c r="F15" s="4"/>
      <c r="G15" s="10" t="s">
        <v>28</v>
      </c>
      <c r="H15" s="174">
        <v>5</v>
      </c>
      <c r="I15" s="31">
        <f t="shared" si="0"/>
        <v>1.3698630136986301E-2</v>
      </c>
      <c r="J15" s="54"/>
      <c r="K15" s="32">
        <f t="shared" si="1"/>
        <v>360</v>
      </c>
      <c r="L15" s="31">
        <f t="shared" si="2"/>
        <v>0.98630136986301364</v>
      </c>
    </row>
    <row r="16" spans="1:12" x14ac:dyDescent="0.2">
      <c r="A16" s="118" t="s">
        <v>138</v>
      </c>
      <c r="B16" s="118" t="s">
        <v>179</v>
      </c>
      <c r="C16" s="118" t="s">
        <v>180</v>
      </c>
      <c r="D16" s="118">
        <v>1</v>
      </c>
      <c r="E16" s="22">
        <v>365</v>
      </c>
      <c r="F16" s="4"/>
      <c r="G16" s="10" t="s">
        <v>28</v>
      </c>
      <c r="H16" s="174">
        <v>5</v>
      </c>
      <c r="I16" s="31">
        <f t="shared" si="0"/>
        <v>1.3698630136986301E-2</v>
      </c>
      <c r="J16" s="54"/>
      <c r="K16" s="32">
        <f t="shared" si="1"/>
        <v>360</v>
      </c>
      <c r="L16" s="31">
        <f t="shared" si="2"/>
        <v>0.98630136986301364</v>
      </c>
    </row>
    <row r="17" spans="1:12" x14ac:dyDescent="0.2">
      <c r="A17" s="118" t="s">
        <v>138</v>
      </c>
      <c r="B17" s="118" t="s">
        <v>181</v>
      </c>
      <c r="C17" s="118" t="s">
        <v>182</v>
      </c>
      <c r="D17" s="118">
        <v>1</v>
      </c>
      <c r="E17" s="22">
        <v>365</v>
      </c>
      <c r="F17" s="4"/>
      <c r="G17" s="10" t="s">
        <v>28</v>
      </c>
      <c r="H17" s="174">
        <v>5</v>
      </c>
      <c r="I17" s="31">
        <f t="shared" si="0"/>
        <v>1.3698630136986301E-2</v>
      </c>
      <c r="J17" s="54"/>
      <c r="K17" s="32">
        <f t="shared" si="1"/>
        <v>360</v>
      </c>
      <c r="L17" s="31">
        <f t="shared" si="2"/>
        <v>0.98630136986301364</v>
      </c>
    </row>
    <row r="18" spans="1:12" x14ac:dyDescent="0.2">
      <c r="A18" s="118" t="s">
        <v>138</v>
      </c>
      <c r="B18" s="118" t="s">
        <v>187</v>
      </c>
      <c r="C18" s="118" t="s">
        <v>188</v>
      </c>
      <c r="D18" s="118">
        <v>1</v>
      </c>
      <c r="E18" s="22">
        <v>365</v>
      </c>
      <c r="F18" s="4"/>
      <c r="G18" s="10" t="s">
        <v>28</v>
      </c>
      <c r="H18" s="174">
        <v>5</v>
      </c>
      <c r="I18" s="31">
        <f t="shared" si="0"/>
        <v>1.3698630136986301E-2</v>
      </c>
      <c r="J18" s="54"/>
      <c r="K18" s="32">
        <f t="shared" si="1"/>
        <v>360</v>
      </c>
      <c r="L18" s="31">
        <f t="shared" si="2"/>
        <v>0.98630136986301364</v>
      </c>
    </row>
    <row r="19" spans="1:12" x14ac:dyDescent="0.2">
      <c r="A19" s="118" t="s">
        <v>138</v>
      </c>
      <c r="B19" s="118" t="s">
        <v>193</v>
      </c>
      <c r="C19" s="118" t="s">
        <v>194</v>
      </c>
      <c r="D19" s="118">
        <v>2</v>
      </c>
      <c r="E19" s="22">
        <v>365</v>
      </c>
      <c r="F19" s="4"/>
      <c r="G19" s="10" t="s">
        <v>28</v>
      </c>
      <c r="H19" s="174">
        <v>5</v>
      </c>
      <c r="I19" s="31">
        <f t="shared" si="0"/>
        <v>1.3698630136986301E-2</v>
      </c>
      <c r="J19" s="54"/>
      <c r="K19" s="32">
        <f t="shared" si="1"/>
        <v>360</v>
      </c>
      <c r="L19" s="31">
        <f t="shared" si="2"/>
        <v>0.98630136986301364</v>
      </c>
    </row>
    <row r="20" spans="1:12" x14ac:dyDescent="0.2">
      <c r="A20" s="118" t="s">
        <v>138</v>
      </c>
      <c r="B20" s="118" t="s">
        <v>195</v>
      </c>
      <c r="C20" s="118" t="s">
        <v>196</v>
      </c>
      <c r="D20" s="118">
        <v>2</v>
      </c>
      <c r="E20" s="22">
        <v>365</v>
      </c>
      <c r="F20" s="4"/>
      <c r="G20" s="10" t="s">
        <v>28</v>
      </c>
      <c r="H20" s="174">
        <v>5</v>
      </c>
      <c r="I20" s="31">
        <f t="shared" si="0"/>
        <v>1.3698630136986301E-2</v>
      </c>
      <c r="J20" s="54"/>
      <c r="K20" s="32">
        <f t="shared" si="1"/>
        <v>360</v>
      </c>
      <c r="L20" s="31">
        <f t="shared" si="2"/>
        <v>0.98630136986301364</v>
      </c>
    </row>
    <row r="21" spans="1:12" x14ac:dyDescent="0.2">
      <c r="A21" s="118" t="s">
        <v>138</v>
      </c>
      <c r="B21" s="118" t="s">
        <v>199</v>
      </c>
      <c r="C21" s="118" t="s">
        <v>200</v>
      </c>
      <c r="D21" s="118">
        <v>2</v>
      </c>
      <c r="E21" s="22">
        <v>365</v>
      </c>
      <c r="F21" s="4"/>
      <c r="G21" s="10" t="s">
        <v>28</v>
      </c>
      <c r="H21" s="174">
        <v>5</v>
      </c>
      <c r="I21" s="31">
        <f t="shared" si="0"/>
        <v>1.3698630136986301E-2</v>
      </c>
      <c r="J21" s="54"/>
      <c r="K21" s="32">
        <f t="shared" si="1"/>
        <v>360</v>
      </c>
      <c r="L21" s="31">
        <f t="shared" si="2"/>
        <v>0.98630136986301364</v>
      </c>
    </row>
    <row r="22" spans="1:12" x14ac:dyDescent="0.2">
      <c r="A22" s="118" t="s">
        <v>138</v>
      </c>
      <c r="B22" s="161" t="s">
        <v>203</v>
      </c>
      <c r="C22" s="161" t="s">
        <v>204</v>
      </c>
      <c r="D22" s="118">
        <v>2</v>
      </c>
      <c r="E22" s="22">
        <v>365</v>
      </c>
      <c r="F22" s="4"/>
      <c r="G22" s="10" t="s">
        <v>28</v>
      </c>
      <c r="H22" s="174">
        <v>5</v>
      </c>
      <c r="I22" s="31">
        <f t="shared" si="0"/>
        <v>1.3698630136986301E-2</v>
      </c>
      <c r="J22" s="54"/>
      <c r="K22" s="32">
        <f t="shared" si="1"/>
        <v>360</v>
      </c>
      <c r="L22" s="31">
        <f t="shared" si="2"/>
        <v>0.98630136986301364</v>
      </c>
    </row>
    <row r="23" spans="1:12" x14ac:dyDescent="0.2">
      <c r="A23" s="118" t="s">
        <v>138</v>
      </c>
      <c r="B23" s="118" t="s">
        <v>207</v>
      </c>
      <c r="C23" s="118" t="s">
        <v>208</v>
      </c>
      <c r="D23" s="118">
        <v>2</v>
      </c>
      <c r="E23" s="22">
        <v>365</v>
      </c>
      <c r="F23" s="4"/>
      <c r="G23" s="10" t="s">
        <v>28</v>
      </c>
      <c r="H23" s="174">
        <v>5</v>
      </c>
      <c r="I23" s="31">
        <f t="shared" si="0"/>
        <v>1.3698630136986301E-2</v>
      </c>
      <c r="J23" s="54"/>
      <c r="K23" s="32">
        <f t="shared" si="1"/>
        <v>360</v>
      </c>
      <c r="L23" s="31">
        <f t="shared" si="2"/>
        <v>0.98630136986301364</v>
      </c>
    </row>
    <row r="24" spans="1:12" x14ac:dyDescent="0.2">
      <c r="A24" s="118" t="s">
        <v>138</v>
      </c>
      <c r="B24" s="118" t="s">
        <v>211</v>
      </c>
      <c r="C24" s="118" t="s">
        <v>212</v>
      </c>
      <c r="D24" s="118">
        <v>2</v>
      </c>
      <c r="E24" s="22">
        <v>365</v>
      </c>
      <c r="F24" s="4"/>
      <c r="G24" s="10" t="s">
        <v>28</v>
      </c>
      <c r="H24" s="174">
        <v>11</v>
      </c>
      <c r="I24" s="31">
        <f t="shared" si="0"/>
        <v>3.0136986301369864E-2</v>
      </c>
      <c r="J24" s="54"/>
      <c r="K24" s="32">
        <f t="shared" si="1"/>
        <v>354</v>
      </c>
      <c r="L24" s="31">
        <f t="shared" si="2"/>
        <v>0.96986301369863015</v>
      </c>
    </row>
    <row r="25" spans="1:12" x14ac:dyDescent="0.2">
      <c r="A25" s="118" t="s">
        <v>138</v>
      </c>
      <c r="B25" s="118" t="s">
        <v>231</v>
      </c>
      <c r="C25" s="118" t="s">
        <v>232</v>
      </c>
      <c r="D25" s="118">
        <v>1</v>
      </c>
      <c r="E25" s="22">
        <v>365</v>
      </c>
      <c r="F25" s="4"/>
      <c r="G25" s="10" t="s">
        <v>28</v>
      </c>
      <c r="H25" s="174">
        <v>5</v>
      </c>
      <c r="I25" s="31">
        <f t="shared" si="0"/>
        <v>1.3698630136986301E-2</v>
      </c>
      <c r="J25" s="54"/>
      <c r="K25" s="32">
        <f t="shared" si="1"/>
        <v>360</v>
      </c>
      <c r="L25" s="31">
        <f t="shared" si="2"/>
        <v>0.98630136986301364</v>
      </c>
    </row>
    <row r="26" spans="1:12" x14ac:dyDescent="0.2">
      <c r="A26" s="118" t="s">
        <v>138</v>
      </c>
      <c r="B26" s="118" t="s">
        <v>243</v>
      </c>
      <c r="C26" s="118" t="s">
        <v>244</v>
      </c>
      <c r="D26" s="118">
        <v>2</v>
      </c>
      <c r="E26" s="22">
        <v>365</v>
      </c>
      <c r="F26" s="4"/>
      <c r="G26" s="10" t="s">
        <v>28</v>
      </c>
      <c r="H26" s="174">
        <v>5</v>
      </c>
      <c r="I26" s="31">
        <f t="shared" si="0"/>
        <v>1.3698630136986301E-2</v>
      </c>
      <c r="J26" s="54"/>
      <c r="K26" s="32">
        <f t="shared" si="1"/>
        <v>360</v>
      </c>
      <c r="L26" s="31">
        <f t="shared" si="2"/>
        <v>0.98630136986301364</v>
      </c>
    </row>
    <row r="27" spans="1:12" x14ac:dyDescent="0.2">
      <c r="A27" s="118" t="s">
        <v>138</v>
      </c>
      <c r="B27" s="118" t="s">
        <v>249</v>
      </c>
      <c r="C27" s="118" t="s">
        <v>250</v>
      </c>
      <c r="D27" s="118">
        <v>2</v>
      </c>
      <c r="E27" s="22">
        <v>365</v>
      </c>
      <c r="F27" s="4"/>
      <c r="G27" s="10" t="s">
        <v>28</v>
      </c>
      <c r="H27" s="174">
        <v>5</v>
      </c>
      <c r="I27" s="31">
        <f t="shared" si="0"/>
        <v>1.3698630136986301E-2</v>
      </c>
      <c r="J27" s="54"/>
      <c r="K27" s="32">
        <f t="shared" si="1"/>
        <v>360</v>
      </c>
      <c r="L27" s="31">
        <f t="shared" si="2"/>
        <v>0.98630136986301364</v>
      </c>
    </row>
    <row r="28" spans="1:12" x14ac:dyDescent="0.2">
      <c r="A28" s="118" t="s">
        <v>138</v>
      </c>
      <c r="B28" s="118" t="s">
        <v>251</v>
      </c>
      <c r="C28" s="118" t="s">
        <v>252</v>
      </c>
      <c r="D28" s="118">
        <v>2</v>
      </c>
      <c r="E28" s="22">
        <v>365</v>
      </c>
      <c r="F28" s="4"/>
      <c r="G28" s="10" t="s">
        <v>28</v>
      </c>
      <c r="H28" s="174">
        <v>5</v>
      </c>
      <c r="I28" s="31">
        <f t="shared" si="0"/>
        <v>1.3698630136986301E-2</v>
      </c>
      <c r="J28" s="54"/>
      <c r="K28" s="32">
        <f t="shared" si="1"/>
        <v>360</v>
      </c>
      <c r="L28" s="31">
        <f t="shared" si="2"/>
        <v>0.98630136986301364</v>
      </c>
    </row>
    <row r="29" spans="1:12" x14ac:dyDescent="0.2">
      <c r="A29" s="118" t="s">
        <v>138</v>
      </c>
      <c r="B29" s="118" t="s">
        <v>257</v>
      </c>
      <c r="C29" s="118" t="s">
        <v>258</v>
      </c>
      <c r="D29" s="118">
        <v>2</v>
      </c>
      <c r="E29" s="22">
        <v>365</v>
      </c>
      <c r="F29" s="4"/>
      <c r="G29" s="10" t="s">
        <v>28</v>
      </c>
      <c r="H29" s="174">
        <v>5</v>
      </c>
      <c r="I29" s="31">
        <f t="shared" si="0"/>
        <v>1.3698630136986301E-2</v>
      </c>
      <c r="J29" s="54"/>
      <c r="K29" s="32">
        <f t="shared" si="1"/>
        <v>360</v>
      </c>
      <c r="L29" s="31">
        <f t="shared" si="2"/>
        <v>0.98630136986301364</v>
      </c>
    </row>
    <row r="30" spans="1:12" x14ac:dyDescent="0.2">
      <c r="A30" s="118" t="s">
        <v>138</v>
      </c>
      <c r="B30" s="118" t="s">
        <v>261</v>
      </c>
      <c r="C30" s="118" t="s">
        <v>262</v>
      </c>
      <c r="D30" s="118">
        <v>1</v>
      </c>
      <c r="E30" s="22">
        <v>365</v>
      </c>
      <c r="F30" s="4"/>
      <c r="G30" s="10" t="s">
        <v>28</v>
      </c>
      <c r="H30" s="174">
        <v>5</v>
      </c>
      <c r="I30" s="31">
        <f t="shared" si="0"/>
        <v>1.3698630136986301E-2</v>
      </c>
      <c r="J30" s="54"/>
      <c r="K30" s="32">
        <f t="shared" si="1"/>
        <v>360</v>
      </c>
      <c r="L30" s="31">
        <f t="shared" si="2"/>
        <v>0.98630136986301364</v>
      </c>
    </row>
    <row r="31" spans="1:12" x14ac:dyDescent="0.2">
      <c r="A31" s="118" t="s">
        <v>138</v>
      </c>
      <c r="B31" s="118" t="s">
        <v>265</v>
      </c>
      <c r="C31" s="118" t="s">
        <v>266</v>
      </c>
      <c r="D31" s="118">
        <v>2</v>
      </c>
      <c r="E31" s="22">
        <v>365</v>
      </c>
      <c r="F31" s="4"/>
      <c r="G31" s="10" t="s">
        <v>28</v>
      </c>
      <c r="H31" s="174">
        <v>5</v>
      </c>
      <c r="I31" s="31">
        <f t="shared" si="0"/>
        <v>1.3698630136986301E-2</v>
      </c>
      <c r="J31" s="54"/>
      <c r="K31" s="32">
        <f t="shared" si="1"/>
        <v>360</v>
      </c>
      <c r="L31" s="31">
        <f t="shared" si="2"/>
        <v>0.98630136986301364</v>
      </c>
    </row>
    <row r="32" spans="1:12" x14ac:dyDescent="0.2">
      <c r="A32" s="118" t="s">
        <v>138</v>
      </c>
      <c r="B32" s="118" t="s">
        <v>267</v>
      </c>
      <c r="C32" s="118" t="s">
        <v>268</v>
      </c>
      <c r="D32" s="118">
        <v>2</v>
      </c>
      <c r="E32" s="22">
        <v>365</v>
      </c>
      <c r="F32" s="4"/>
      <c r="G32" s="10" t="s">
        <v>28</v>
      </c>
      <c r="H32" s="174">
        <v>5</v>
      </c>
      <c r="I32" s="31">
        <f t="shared" si="0"/>
        <v>1.3698630136986301E-2</v>
      </c>
      <c r="J32" s="54"/>
      <c r="K32" s="32">
        <f t="shared" si="1"/>
        <v>360</v>
      </c>
      <c r="L32" s="31">
        <f t="shared" si="2"/>
        <v>0.98630136986301364</v>
      </c>
    </row>
    <row r="33" spans="1:12" x14ac:dyDescent="0.2">
      <c r="A33" s="118" t="s">
        <v>138</v>
      </c>
      <c r="B33" s="118" t="s">
        <v>269</v>
      </c>
      <c r="C33" s="118" t="s">
        <v>270</v>
      </c>
      <c r="D33" s="118">
        <v>2</v>
      </c>
      <c r="E33" s="22">
        <v>365</v>
      </c>
      <c r="F33" s="4"/>
      <c r="G33" s="10" t="s">
        <v>28</v>
      </c>
      <c r="H33" s="174">
        <v>5</v>
      </c>
      <c r="I33" s="31">
        <f t="shared" si="0"/>
        <v>1.3698630136986301E-2</v>
      </c>
      <c r="J33" s="54"/>
      <c r="K33" s="32">
        <f t="shared" si="1"/>
        <v>360</v>
      </c>
      <c r="L33" s="31">
        <f t="shared" si="2"/>
        <v>0.98630136986301364</v>
      </c>
    </row>
    <row r="34" spans="1:12" x14ac:dyDescent="0.2">
      <c r="A34" s="118" t="s">
        <v>138</v>
      </c>
      <c r="B34" s="118" t="s">
        <v>277</v>
      </c>
      <c r="C34" s="118" t="s">
        <v>278</v>
      </c>
      <c r="D34" s="118">
        <v>1</v>
      </c>
      <c r="E34" s="22">
        <v>365</v>
      </c>
      <c r="F34" s="4"/>
      <c r="G34" s="10" t="s">
        <v>28</v>
      </c>
      <c r="H34" s="174">
        <v>5</v>
      </c>
      <c r="I34" s="31">
        <f t="shared" si="0"/>
        <v>1.3698630136986301E-2</v>
      </c>
      <c r="J34" s="54"/>
      <c r="K34" s="32">
        <f t="shared" si="1"/>
        <v>360</v>
      </c>
      <c r="L34" s="31">
        <f t="shared" si="2"/>
        <v>0.98630136986301364</v>
      </c>
    </row>
    <row r="35" spans="1:12" x14ac:dyDescent="0.2">
      <c r="A35" s="118" t="s">
        <v>138</v>
      </c>
      <c r="B35" s="118" t="s">
        <v>295</v>
      </c>
      <c r="C35" s="118" t="s">
        <v>296</v>
      </c>
      <c r="D35" s="118">
        <v>2</v>
      </c>
      <c r="E35" s="22">
        <v>365</v>
      </c>
      <c r="F35" s="4"/>
      <c r="G35" s="10" t="s">
        <v>28</v>
      </c>
      <c r="H35" s="174">
        <v>5</v>
      </c>
      <c r="I35" s="31">
        <f t="shared" si="0"/>
        <v>1.3698630136986301E-2</v>
      </c>
      <c r="J35" s="54"/>
      <c r="K35" s="32">
        <f t="shared" si="1"/>
        <v>360</v>
      </c>
      <c r="L35" s="31">
        <f t="shared" si="2"/>
        <v>0.98630136986301364</v>
      </c>
    </row>
    <row r="36" spans="1:12" x14ac:dyDescent="0.2">
      <c r="A36" s="118" t="s">
        <v>138</v>
      </c>
      <c r="B36" s="118" t="s">
        <v>297</v>
      </c>
      <c r="C36" s="118" t="s">
        <v>298</v>
      </c>
      <c r="D36" s="118">
        <v>2</v>
      </c>
      <c r="E36" s="22">
        <v>365</v>
      </c>
      <c r="F36" s="4"/>
      <c r="G36" s="10" t="s">
        <v>28</v>
      </c>
      <c r="H36" s="174">
        <v>5</v>
      </c>
      <c r="I36" s="31">
        <f t="shared" si="0"/>
        <v>1.3698630136986301E-2</v>
      </c>
      <c r="J36" s="54"/>
      <c r="K36" s="32">
        <f t="shared" si="1"/>
        <v>360</v>
      </c>
      <c r="L36" s="31">
        <f t="shared" si="2"/>
        <v>0.98630136986301364</v>
      </c>
    </row>
    <row r="37" spans="1:12" x14ac:dyDescent="0.2">
      <c r="A37" s="128" t="s">
        <v>138</v>
      </c>
      <c r="B37" s="128" t="s">
        <v>299</v>
      </c>
      <c r="C37" s="128" t="s">
        <v>300</v>
      </c>
      <c r="D37" s="128">
        <v>2</v>
      </c>
      <c r="E37" s="23">
        <v>365</v>
      </c>
      <c r="F37" s="55"/>
      <c r="G37" s="57" t="s">
        <v>28</v>
      </c>
      <c r="H37" s="59">
        <v>5</v>
      </c>
      <c r="I37" s="33">
        <f t="shared" si="0"/>
        <v>1.3698630136986301E-2</v>
      </c>
      <c r="J37" s="56"/>
      <c r="K37" s="34">
        <f t="shared" si="1"/>
        <v>360</v>
      </c>
      <c r="L37" s="33">
        <f t="shared" si="2"/>
        <v>0.98630136986301364</v>
      </c>
    </row>
    <row r="38" spans="1:12" x14ac:dyDescent="0.2">
      <c r="A38" s="25"/>
      <c r="B38" s="26">
        <f>COUNTA(B3:B37)</f>
        <v>35</v>
      </c>
      <c r="C38" s="25"/>
      <c r="E38" s="29">
        <f>SUM(E3:E37)</f>
        <v>12775</v>
      </c>
      <c r="F38" s="35"/>
      <c r="G38" s="26">
        <f>COUNTA(G3:G37)</f>
        <v>35</v>
      </c>
      <c r="H38" s="29">
        <f>SUM(H3:H37)</f>
        <v>206</v>
      </c>
      <c r="I38" s="36">
        <f>H38/E38</f>
        <v>1.6125244618395304E-2</v>
      </c>
      <c r="J38" s="37"/>
      <c r="K38" s="29">
        <f>SUM(K3:K37)</f>
        <v>12569</v>
      </c>
      <c r="L38" s="36">
        <f>K38/E38</f>
        <v>0.98387475538160474</v>
      </c>
    </row>
    <row r="39" spans="1:12" ht="8.25" customHeight="1" x14ac:dyDescent="0.2">
      <c r="A39" s="25"/>
      <c r="B39" s="26"/>
      <c r="C39" s="25"/>
      <c r="E39" s="29"/>
      <c r="F39" s="35"/>
      <c r="G39" s="26"/>
      <c r="H39" s="29"/>
      <c r="I39" s="36"/>
      <c r="J39" s="37"/>
      <c r="K39" s="29"/>
      <c r="L39" s="36"/>
    </row>
    <row r="40" spans="1:12" x14ac:dyDescent="0.2">
      <c r="A40" s="118" t="s">
        <v>303</v>
      </c>
      <c r="B40" s="118" t="s">
        <v>304</v>
      </c>
      <c r="C40" s="118" t="s">
        <v>305</v>
      </c>
      <c r="D40" s="118">
        <v>1</v>
      </c>
      <c r="E40" s="22">
        <v>365</v>
      </c>
      <c r="F40" s="4"/>
      <c r="G40" s="10" t="s">
        <v>28</v>
      </c>
      <c r="H40" s="174">
        <v>8</v>
      </c>
      <c r="I40" s="31">
        <f t="shared" ref="I40:I61" si="3">H40/E40</f>
        <v>2.1917808219178082E-2</v>
      </c>
      <c r="J40" s="54"/>
      <c r="K40" s="32">
        <f>E40-H40</f>
        <v>357</v>
      </c>
      <c r="L40" s="31">
        <f t="shared" ref="L40:L61" si="4">K40/E40</f>
        <v>0.9780821917808219</v>
      </c>
    </row>
    <row r="41" spans="1:12" x14ac:dyDescent="0.2">
      <c r="A41" s="118" t="s">
        <v>303</v>
      </c>
      <c r="B41" s="118" t="s">
        <v>909</v>
      </c>
      <c r="C41" s="118" t="s">
        <v>910</v>
      </c>
      <c r="D41" s="118">
        <v>1</v>
      </c>
      <c r="E41" s="22">
        <v>365</v>
      </c>
      <c r="F41" s="4"/>
      <c r="G41" s="10" t="s">
        <v>28</v>
      </c>
      <c r="H41" s="174">
        <v>20</v>
      </c>
      <c r="I41" s="31">
        <f t="shared" si="3"/>
        <v>5.4794520547945202E-2</v>
      </c>
      <c r="J41" s="54"/>
      <c r="K41" s="32">
        <f t="shared" ref="K41:K43" si="5">E41-H41</f>
        <v>345</v>
      </c>
      <c r="L41" s="31">
        <f t="shared" ref="L41:L43" si="6">K41/E41</f>
        <v>0.9452054794520548</v>
      </c>
    </row>
    <row r="42" spans="1:12" x14ac:dyDescent="0.2">
      <c r="A42" s="118" t="s">
        <v>303</v>
      </c>
      <c r="B42" s="118" t="s">
        <v>316</v>
      </c>
      <c r="C42" s="118" t="s">
        <v>317</v>
      </c>
      <c r="D42" s="118">
        <v>1</v>
      </c>
      <c r="E42" s="22">
        <v>365</v>
      </c>
      <c r="F42" s="4"/>
      <c r="G42" s="10" t="s">
        <v>28</v>
      </c>
      <c r="H42" s="174">
        <v>8</v>
      </c>
      <c r="I42" s="31">
        <f t="shared" si="3"/>
        <v>2.1917808219178082E-2</v>
      </c>
      <c r="J42" s="54"/>
      <c r="K42" s="32">
        <f t="shared" si="5"/>
        <v>357</v>
      </c>
      <c r="L42" s="31">
        <f t="shared" si="6"/>
        <v>0.9780821917808219</v>
      </c>
    </row>
    <row r="43" spans="1:12" x14ac:dyDescent="0.2">
      <c r="A43" s="118" t="s">
        <v>303</v>
      </c>
      <c r="B43" s="118" t="s">
        <v>336</v>
      </c>
      <c r="C43" s="118" t="s">
        <v>337</v>
      </c>
      <c r="D43" s="118">
        <v>1</v>
      </c>
      <c r="E43" s="22">
        <v>365</v>
      </c>
      <c r="F43" s="4"/>
      <c r="G43" s="10" t="s">
        <v>28</v>
      </c>
      <c r="H43" s="174">
        <v>8</v>
      </c>
      <c r="I43" s="31">
        <f t="shared" si="3"/>
        <v>2.1917808219178082E-2</v>
      </c>
      <c r="J43" s="54"/>
      <c r="K43" s="32">
        <f t="shared" si="5"/>
        <v>357</v>
      </c>
      <c r="L43" s="31">
        <f t="shared" si="6"/>
        <v>0.9780821917808219</v>
      </c>
    </row>
    <row r="44" spans="1:12" x14ac:dyDescent="0.2">
      <c r="A44" s="118" t="s">
        <v>303</v>
      </c>
      <c r="B44" s="118" t="s">
        <v>360</v>
      </c>
      <c r="C44" s="118" t="s">
        <v>361</v>
      </c>
      <c r="D44" s="118">
        <v>1</v>
      </c>
      <c r="E44" s="22">
        <v>365</v>
      </c>
      <c r="F44" s="4"/>
      <c r="G44" s="10" t="s">
        <v>28</v>
      </c>
      <c r="H44" s="174">
        <v>8</v>
      </c>
      <c r="I44" s="31">
        <f t="shared" si="3"/>
        <v>2.1917808219178082E-2</v>
      </c>
      <c r="J44" s="54"/>
      <c r="K44" s="32">
        <f t="shared" ref="K44:K61" si="7">E44-H44</f>
        <v>357</v>
      </c>
      <c r="L44" s="31">
        <f t="shared" si="4"/>
        <v>0.9780821917808219</v>
      </c>
    </row>
    <row r="45" spans="1:12" x14ac:dyDescent="0.2">
      <c r="A45" s="163" t="s">
        <v>303</v>
      </c>
      <c r="B45" s="163" t="s">
        <v>945</v>
      </c>
      <c r="C45" s="115" t="s">
        <v>946</v>
      </c>
      <c r="D45" s="163">
        <v>1</v>
      </c>
      <c r="E45" s="22">
        <v>365</v>
      </c>
      <c r="F45" s="4"/>
      <c r="G45" s="10" t="s">
        <v>28</v>
      </c>
      <c r="H45" s="174">
        <v>8</v>
      </c>
      <c r="I45" s="31">
        <f t="shared" si="3"/>
        <v>2.1917808219178082E-2</v>
      </c>
      <c r="J45" s="54"/>
      <c r="K45" s="32">
        <f t="shared" si="7"/>
        <v>357</v>
      </c>
      <c r="L45" s="31">
        <f t="shared" si="4"/>
        <v>0.9780821917808219</v>
      </c>
    </row>
    <row r="46" spans="1:12" x14ac:dyDescent="0.2">
      <c r="A46" s="118" t="s">
        <v>303</v>
      </c>
      <c r="B46" s="118" t="s">
        <v>406</v>
      </c>
      <c r="C46" s="118" t="s">
        <v>407</v>
      </c>
      <c r="D46" s="118">
        <v>1</v>
      </c>
      <c r="E46" s="22">
        <v>365</v>
      </c>
      <c r="F46" s="4"/>
      <c r="G46" s="10" t="s">
        <v>28</v>
      </c>
      <c r="H46" s="174">
        <v>22</v>
      </c>
      <c r="I46" s="31">
        <f t="shared" ref="I46" si="8">H46/E46</f>
        <v>6.0273972602739728E-2</v>
      </c>
      <c r="J46" s="54"/>
      <c r="K46" s="32">
        <f t="shared" ref="K46" si="9">E46-H46</f>
        <v>343</v>
      </c>
      <c r="L46" s="31">
        <f t="shared" ref="L46" si="10">K46/E46</f>
        <v>0.9397260273972603</v>
      </c>
    </row>
    <row r="47" spans="1:12" x14ac:dyDescent="0.2">
      <c r="A47" s="118" t="s">
        <v>303</v>
      </c>
      <c r="B47" s="118" t="s">
        <v>410</v>
      </c>
      <c r="C47" s="118" t="s">
        <v>411</v>
      </c>
      <c r="D47" s="118">
        <v>1</v>
      </c>
      <c r="E47" s="22">
        <v>365</v>
      </c>
      <c r="F47" s="4"/>
      <c r="G47" s="10" t="s">
        <v>28</v>
      </c>
      <c r="H47" s="174">
        <v>8</v>
      </c>
      <c r="I47" s="31">
        <f t="shared" si="3"/>
        <v>2.1917808219178082E-2</v>
      </c>
      <c r="J47" s="54"/>
      <c r="K47" s="32">
        <f t="shared" si="7"/>
        <v>357</v>
      </c>
      <c r="L47" s="31">
        <f t="shared" si="4"/>
        <v>0.9780821917808219</v>
      </c>
    </row>
    <row r="48" spans="1:12" x14ac:dyDescent="0.2">
      <c r="A48" s="118" t="s">
        <v>303</v>
      </c>
      <c r="B48" s="118" t="s">
        <v>430</v>
      </c>
      <c r="C48" s="118" t="s">
        <v>431</v>
      </c>
      <c r="D48" s="118">
        <v>1</v>
      </c>
      <c r="E48" s="22">
        <v>365</v>
      </c>
      <c r="F48" s="4"/>
      <c r="G48" s="10" t="s">
        <v>28</v>
      </c>
      <c r="H48" s="174">
        <v>8</v>
      </c>
      <c r="I48" s="31">
        <f t="shared" si="3"/>
        <v>2.1917808219178082E-2</v>
      </c>
      <c r="J48" s="54"/>
      <c r="K48" s="32">
        <f t="shared" si="7"/>
        <v>357</v>
      </c>
      <c r="L48" s="31">
        <f t="shared" si="4"/>
        <v>0.9780821917808219</v>
      </c>
    </row>
    <row r="49" spans="1:12" x14ac:dyDescent="0.2">
      <c r="A49" s="118" t="s">
        <v>303</v>
      </c>
      <c r="B49" s="118" t="s">
        <v>428</v>
      </c>
      <c r="C49" s="118" t="s">
        <v>429</v>
      </c>
      <c r="D49" s="118">
        <v>1</v>
      </c>
      <c r="E49" s="22">
        <v>365</v>
      </c>
      <c r="F49" s="4"/>
      <c r="G49" s="10" t="s">
        <v>28</v>
      </c>
      <c r="H49" s="174">
        <v>11</v>
      </c>
      <c r="I49" s="31">
        <f t="shared" si="3"/>
        <v>3.0136986301369864E-2</v>
      </c>
      <c r="J49" s="54"/>
      <c r="K49" s="32">
        <f t="shared" si="7"/>
        <v>354</v>
      </c>
      <c r="L49" s="31">
        <f t="shared" si="4"/>
        <v>0.96986301369863015</v>
      </c>
    </row>
    <row r="50" spans="1:12" x14ac:dyDescent="0.2">
      <c r="A50" s="118" t="s">
        <v>303</v>
      </c>
      <c r="B50" s="118" t="s">
        <v>434</v>
      </c>
      <c r="C50" s="118" t="s">
        <v>435</v>
      </c>
      <c r="D50" s="118">
        <v>1</v>
      </c>
      <c r="E50" s="22">
        <v>365</v>
      </c>
      <c r="F50" s="4"/>
      <c r="G50" s="10" t="s">
        <v>28</v>
      </c>
      <c r="H50" s="174">
        <v>11</v>
      </c>
      <c r="I50" s="31">
        <f t="shared" si="3"/>
        <v>3.0136986301369864E-2</v>
      </c>
      <c r="J50" s="54"/>
      <c r="K50" s="32">
        <f t="shared" si="7"/>
        <v>354</v>
      </c>
      <c r="L50" s="31">
        <f t="shared" si="4"/>
        <v>0.96986301369863015</v>
      </c>
    </row>
    <row r="51" spans="1:12" x14ac:dyDescent="0.2">
      <c r="A51" s="118" t="s">
        <v>303</v>
      </c>
      <c r="B51" s="118" t="s">
        <v>438</v>
      </c>
      <c r="C51" s="118" t="s">
        <v>439</v>
      </c>
      <c r="D51" s="118">
        <v>1</v>
      </c>
      <c r="E51" s="22">
        <v>365</v>
      </c>
      <c r="F51" s="4"/>
      <c r="G51" s="10" t="s">
        <v>28</v>
      </c>
      <c r="H51" s="174">
        <v>8</v>
      </c>
      <c r="I51" s="31">
        <f t="shared" si="3"/>
        <v>2.1917808219178082E-2</v>
      </c>
      <c r="J51" s="54"/>
      <c r="K51" s="32">
        <f t="shared" si="7"/>
        <v>357</v>
      </c>
      <c r="L51" s="31">
        <f t="shared" si="4"/>
        <v>0.9780821917808219</v>
      </c>
    </row>
    <row r="52" spans="1:12" x14ac:dyDescent="0.2">
      <c r="A52" s="118" t="s">
        <v>303</v>
      </c>
      <c r="B52" s="118" t="s">
        <v>444</v>
      </c>
      <c r="C52" s="118" t="s">
        <v>445</v>
      </c>
      <c r="D52" s="118">
        <v>1</v>
      </c>
      <c r="E52" s="22">
        <v>365</v>
      </c>
      <c r="F52" s="4"/>
      <c r="G52" s="10" t="s">
        <v>28</v>
      </c>
      <c r="H52" s="174">
        <v>22</v>
      </c>
      <c r="I52" s="31">
        <f t="shared" ref="I52:I54" si="11">H52/E52</f>
        <v>6.0273972602739728E-2</v>
      </c>
      <c r="J52" s="54"/>
      <c r="K52" s="32">
        <f t="shared" ref="K52:K54" si="12">E52-H52</f>
        <v>343</v>
      </c>
      <c r="L52" s="31">
        <f t="shared" ref="L52:L54" si="13">K52/E52</f>
        <v>0.9397260273972603</v>
      </c>
    </row>
    <row r="53" spans="1:12" x14ac:dyDescent="0.2">
      <c r="A53" s="118" t="s">
        <v>303</v>
      </c>
      <c r="B53" s="118" t="s">
        <v>476</v>
      </c>
      <c r="C53" s="118" t="s">
        <v>477</v>
      </c>
      <c r="D53" s="118">
        <v>1</v>
      </c>
      <c r="E53" s="22">
        <v>365</v>
      </c>
      <c r="F53" s="4"/>
      <c r="G53" s="10" t="s">
        <v>28</v>
      </c>
      <c r="H53" s="174">
        <v>11</v>
      </c>
      <c r="I53" s="31">
        <f t="shared" si="11"/>
        <v>3.0136986301369864E-2</v>
      </c>
      <c r="J53" s="54"/>
      <c r="K53" s="32">
        <f t="shared" si="12"/>
        <v>354</v>
      </c>
      <c r="L53" s="31">
        <f t="shared" si="13"/>
        <v>0.96986301369863015</v>
      </c>
    </row>
    <row r="54" spans="1:12" x14ac:dyDescent="0.2">
      <c r="A54" s="118" t="s">
        <v>303</v>
      </c>
      <c r="B54" s="118" t="s">
        <v>488</v>
      </c>
      <c r="C54" s="118" t="s">
        <v>489</v>
      </c>
      <c r="D54" s="118">
        <v>1</v>
      </c>
      <c r="E54" s="22">
        <v>365</v>
      </c>
      <c r="F54" s="4"/>
      <c r="G54" s="10" t="s">
        <v>28</v>
      </c>
      <c r="H54" s="174">
        <v>8</v>
      </c>
      <c r="I54" s="31">
        <f t="shared" si="11"/>
        <v>2.1917808219178082E-2</v>
      </c>
      <c r="J54" s="54"/>
      <c r="K54" s="32">
        <f t="shared" si="12"/>
        <v>357</v>
      </c>
      <c r="L54" s="31">
        <f t="shared" si="13"/>
        <v>0.9780821917808219</v>
      </c>
    </row>
    <row r="55" spans="1:12" x14ac:dyDescent="0.2">
      <c r="A55" s="118" t="s">
        <v>303</v>
      </c>
      <c r="B55" s="118" t="s">
        <v>490</v>
      </c>
      <c r="C55" s="118" t="s">
        <v>491</v>
      </c>
      <c r="D55" s="118">
        <v>1</v>
      </c>
      <c r="E55" s="22">
        <v>365</v>
      </c>
      <c r="F55" s="4"/>
      <c r="G55" s="10" t="s">
        <v>28</v>
      </c>
      <c r="H55" s="174">
        <v>8</v>
      </c>
      <c r="I55" s="31">
        <f t="shared" si="3"/>
        <v>2.1917808219178082E-2</v>
      </c>
      <c r="J55" s="54"/>
      <c r="K55" s="32">
        <f t="shared" si="7"/>
        <v>357</v>
      </c>
      <c r="L55" s="31">
        <f t="shared" si="4"/>
        <v>0.9780821917808219</v>
      </c>
    </row>
    <row r="56" spans="1:12" x14ac:dyDescent="0.2">
      <c r="A56" s="118" t="s">
        <v>303</v>
      </c>
      <c r="B56" s="118" t="s">
        <v>494</v>
      </c>
      <c r="C56" s="118" t="s">
        <v>495</v>
      </c>
      <c r="D56" s="118">
        <v>1</v>
      </c>
      <c r="E56" s="22">
        <v>365</v>
      </c>
      <c r="F56" s="4"/>
      <c r="G56" s="10" t="s">
        <v>28</v>
      </c>
      <c r="H56" s="174">
        <v>8</v>
      </c>
      <c r="I56" s="31">
        <f t="shared" ref="I56:I57" si="14">H56/E56</f>
        <v>2.1917808219178082E-2</v>
      </c>
      <c r="J56" s="54"/>
      <c r="K56" s="32">
        <f t="shared" ref="K56:K57" si="15">E56-H56</f>
        <v>357</v>
      </c>
      <c r="L56" s="31">
        <f t="shared" ref="L56:L57" si="16">K56/E56</f>
        <v>0.9780821917808219</v>
      </c>
    </row>
    <row r="57" spans="1:12" x14ac:dyDescent="0.2">
      <c r="A57" s="118" t="s">
        <v>303</v>
      </c>
      <c r="B57" s="118" t="s">
        <v>496</v>
      </c>
      <c r="C57" s="118" t="s">
        <v>497</v>
      </c>
      <c r="D57" s="118">
        <v>1</v>
      </c>
      <c r="E57" s="22">
        <v>365</v>
      </c>
      <c r="F57" s="4"/>
      <c r="G57" s="10" t="s">
        <v>28</v>
      </c>
      <c r="H57" s="174">
        <v>8</v>
      </c>
      <c r="I57" s="31">
        <f t="shared" si="14"/>
        <v>2.1917808219178082E-2</v>
      </c>
      <c r="J57" s="54"/>
      <c r="K57" s="32">
        <f t="shared" si="15"/>
        <v>357</v>
      </c>
      <c r="L57" s="31">
        <f t="shared" si="16"/>
        <v>0.9780821917808219</v>
      </c>
    </row>
    <row r="58" spans="1:12" x14ac:dyDescent="0.2">
      <c r="A58" s="118" t="s">
        <v>303</v>
      </c>
      <c r="B58" s="118" t="s">
        <v>498</v>
      </c>
      <c r="C58" s="118" t="s">
        <v>499</v>
      </c>
      <c r="D58" s="118">
        <v>1</v>
      </c>
      <c r="E58" s="22">
        <v>365</v>
      </c>
      <c r="F58" s="4"/>
      <c r="G58" s="10" t="s">
        <v>28</v>
      </c>
      <c r="H58" s="174">
        <v>25</v>
      </c>
      <c r="I58" s="31">
        <f t="shared" si="3"/>
        <v>6.8493150684931503E-2</v>
      </c>
      <c r="J58" s="54"/>
      <c r="K58" s="32">
        <f t="shared" si="7"/>
        <v>340</v>
      </c>
      <c r="L58" s="31">
        <f t="shared" si="4"/>
        <v>0.93150684931506844</v>
      </c>
    </row>
    <row r="59" spans="1:12" x14ac:dyDescent="0.2">
      <c r="A59" s="118" t="s">
        <v>303</v>
      </c>
      <c r="B59" s="118" t="s">
        <v>911</v>
      </c>
      <c r="C59" s="118" t="s">
        <v>912</v>
      </c>
      <c r="D59" s="163">
        <v>1</v>
      </c>
      <c r="E59" s="22">
        <v>365</v>
      </c>
      <c r="F59" s="4"/>
      <c r="G59" s="10" t="s">
        <v>28</v>
      </c>
      <c r="H59" s="174">
        <v>8</v>
      </c>
      <c r="I59" s="31">
        <f t="shared" si="3"/>
        <v>2.1917808219178082E-2</v>
      </c>
      <c r="J59" s="54"/>
      <c r="K59" s="32">
        <f t="shared" si="7"/>
        <v>357</v>
      </c>
      <c r="L59" s="31">
        <f t="shared" si="4"/>
        <v>0.9780821917808219</v>
      </c>
    </row>
    <row r="60" spans="1:12" x14ac:dyDescent="0.2">
      <c r="A60" s="118" t="s">
        <v>303</v>
      </c>
      <c r="B60" s="118" t="s">
        <v>516</v>
      </c>
      <c r="C60" s="118" t="s">
        <v>517</v>
      </c>
      <c r="D60" s="118">
        <v>1</v>
      </c>
      <c r="E60" s="22">
        <v>365</v>
      </c>
      <c r="F60" s="4"/>
      <c r="G60" s="10" t="s">
        <v>28</v>
      </c>
      <c r="H60" s="174">
        <v>11</v>
      </c>
      <c r="I60" s="31">
        <f t="shared" si="3"/>
        <v>3.0136986301369864E-2</v>
      </c>
      <c r="J60" s="54"/>
      <c r="K60" s="32">
        <f t="shared" si="7"/>
        <v>354</v>
      </c>
      <c r="L60" s="31">
        <f t="shared" si="4"/>
        <v>0.96986301369863015</v>
      </c>
    </row>
    <row r="61" spans="1:12" x14ac:dyDescent="0.2">
      <c r="A61" s="128" t="s">
        <v>303</v>
      </c>
      <c r="B61" s="128" t="s">
        <v>520</v>
      </c>
      <c r="C61" s="128" t="s">
        <v>521</v>
      </c>
      <c r="D61" s="128">
        <v>1</v>
      </c>
      <c r="E61" s="23">
        <v>365</v>
      </c>
      <c r="F61" s="55"/>
      <c r="G61" s="57" t="s">
        <v>28</v>
      </c>
      <c r="H61" s="59">
        <v>8</v>
      </c>
      <c r="I61" s="33">
        <f t="shared" si="3"/>
        <v>2.1917808219178082E-2</v>
      </c>
      <c r="J61" s="56"/>
      <c r="K61" s="34">
        <f t="shared" si="7"/>
        <v>357</v>
      </c>
      <c r="L61" s="33">
        <f t="shared" si="4"/>
        <v>0.9780821917808219</v>
      </c>
    </row>
    <row r="62" spans="1:12" x14ac:dyDescent="0.2">
      <c r="A62" s="22"/>
      <c r="B62" s="26">
        <f>COUNTA(B40:B61)</f>
        <v>22</v>
      </c>
      <c r="C62" s="21"/>
      <c r="D62" s="4"/>
      <c r="E62" s="29">
        <f>SUM(E40:E61)</f>
        <v>8030</v>
      </c>
      <c r="F62" s="4"/>
      <c r="G62" s="26">
        <f>COUNTA(G40:G61)</f>
        <v>22</v>
      </c>
      <c r="H62" s="29">
        <f>SUM(H40:H61)</f>
        <v>245</v>
      </c>
      <c r="I62" s="36">
        <f t="shared" ref="I62" si="17">H62/E62</f>
        <v>3.0510585305105854E-2</v>
      </c>
      <c r="J62" s="37"/>
      <c r="K62" s="29">
        <f>SUM(K40:K61)</f>
        <v>7785</v>
      </c>
      <c r="L62" s="36">
        <f t="shared" ref="L62" si="18">K62/E62</f>
        <v>0.96948941469489414</v>
      </c>
    </row>
    <row r="63" spans="1:12" ht="8.25" customHeight="1" x14ac:dyDescent="0.2">
      <c r="A63" s="25"/>
      <c r="B63" s="26"/>
      <c r="C63" s="25"/>
      <c r="E63" s="29"/>
      <c r="F63" s="35"/>
      <c r="G63" s="26"/>
      <c r="H63" s="29"/>
      <c r="I63" s="36"/>
      <c r="J63" s="37"/>
      <c r="K63" s="29"/>
      <c r="L63" s="36"/>
    </row>
    <row r="64" spans="1:12" x14ac:dyDescent="0.2">
      <c r="A64" s="118" t="s">
        <v>524</v>
      </c>
      <c r="B64" s="118" t="s">
        <v>529</v>
      </c>
      <c r="C64" s="118" t="s">
        <v>530</v>
      </c>
      <c r="D64" s="118">
        <v>2</v>
      </c>
      <c r="E64" s="22">
        <v>365</v>
      </c>
      <c r="F64" s="4"/>
      <c r="G64" s="10" t="s">
        <v>28</v>
      </c>
      <c r="H64" s="174">
        <v>26</v>
      </c>
      <c r="I64" s="31">
        <f t="shared" ref="I64:I86" si="19">H64/E64</f>
        <v>7.1232876712328766E-2</v>
      </c>
      <c r="J64" s="54"/>
      <c r="K64" s="32">
        <f t="shared" ref="K64:K86" si="20">E64-H64</f>
        <v>339</v>
      </c>
      <c r="L64" s="31">
        <f t="shared" ref="L64:L86" si="21">K64/E64</f>
        <v>0.92876712328767119</v>
      </c>
    </row>
    <row r="65" spans="1:12" x14ac:dyDescent="0.2">
      <c r="A65" s="118" t="s">
        <v>524</v>
      </c>
      <c r="B65" s="118" t="s">
        <v>531</v>
      </c>
      <c r="C65" s="118" t="s">
        <v>532</v>
      </c>
      <c r="D65" s="118">
        <v>2</v>
      </c>
      <c r="E65" s="22">
        <v>365</v>
      </c>
      <c r="F65" s="4"/>
      <c r="G65" s="10" t="s">
        <v>28</v>
      </c>
      <c r="H65" s="174">
        <v>30</v>
      </c>
      <c r="I65" s="31">
        <f t="shared" si="19"/>
        <v>8.2191780821917804E-2</v>
      </c>
      <c r="J65" s="54"/>
      <c r="K65" s="32">
        <f t="shared" si="20"/>
        <v>335</v>
      </c>
      <c r="L65" s="31">
        <f t="shared" si="21"/>
        <v>0.9178082191780822</v>
      </c>
    </row>
    <row r="66" spans="1:12" x14ac:dyDescent="0.2">
      <c r="A66" s="118" t="s">
        <v>524</v>
      </c>
      <c r="B66" s="118" t="s">
        <v>535</v>
      </c>
      <c r="C66" s="118" t="s">
        <v>536</v>
      </c>
      <c r="D66" s="118">
        <v>2</v>
      </c>
      <c r="E66" s="22">
        <v>365</v>
      </c>
      <c r="F66" s="4"/>
      <c r="G66" s="10" t="s">
        <v>28</v>
      </c>
      <c r="H66" s="174">
        <v>18</v>
      </c>
      <c r="I66" s="31">
        <f t="shared" si="19"/>
        <v>4.9315068493150684E-2</v>
      </c>
      <c r="J66" s="54"/>
      <c r="K66" s="32">
        <f t="shared" si="20"/>
        <v>347</v>
      </c>
      <c r="L66" s="31">
        <f t="shared" si="21"/>
        <v>0.9506849315068493</v>
      </c>
    </row>
    <row r="67" spans="1:12" x14ac:dyDescent="0.2">
      <c r="A67" s="118" t="s">
        <v>524</v>
      </c>
      <c r="B67" s="118" t="s">
        <v>539</v>
      </c>
      <c r="C67" s="118" t="s">
        <v>540</v>
      </c>
      <c r="D67" s="118">
        <v>2</v>
      </c>
      <c r="E67" s="22">
        <v>365</v>
      </c>
      <c r="F67" s="4"/>
      <c r="G67" s="10" t="s">
        <v>28</v>
      </c>
      <c r="H67" s="174">
        <v>18</v>
      </c>
      <c r="I67" s="31">
        <f t="shared" si="19"/>
        <v>4.9315068493150684E-2</v>
      </c>
      <c r="J67" s="54"/>
      <c r="K67" s="32">
        <f t="shared" si="20"/>
        <v>347</v>
      </c>
      <c r="L67" s="31">
        <f t="shared" si="21"/>
        <v>0.9506849315068493</v>
      </c>
    </row>
    <row r="68" spans="1:12" x14ac:dyDescent="0.2">
      <c r="A68" s="118" t="s">
        <v>524</v>
      </c>
      <c r="B68" s="118" t="s">
        <v>547</v>
      </c>
      <c r="C68" s="118" t="s">
        <v>548</v>
      </c>
      <c r="D68" s="118">
        <v>2</v>
      </c>
      <c r="E68" s="22">
        <v>365</v>
      </c>
      <c r="F68" s="4"/>
      <c r="G68" s="10" t="s">
        <v>28</v>
      </c>
      <c r="H68" s="174">
        <v>26</v>
      </c>
      <c r="I68" s="31">
        <f t="shared" ref="I68:I75" si="22">H68/E68</f>
        <v>7.1232876712328766E-2</v>
      </c>
      <c r="J68" s="54"/>
      <c r="K68" s="32">
        <f t="shared" ref="K68:K75" si="23">E68-H68</f>
        <v>339</v>
      </c>
      <c r="L68" s="31">
        <f t="shared" ref="L68:L75" si="24">K68/E68</f>
        <v>0.92876712328767119</v>
      </c>
    </row>
    <row r="69" spans="1:12" x14ac:dyDescent="0.2">
      <c r="A69" s="118" t="s">
        <v>524</v>
      </c>
      <c r="B69" s="118" t="s">
        <v>549</v>
      </c>
      <c r="C69" s="118" t="s">
        <v>550</v>
      </c>
      <c r="D69" s="118">
        <v>1</v>
      </c>
      <c r="E69" s="22">
        <v>365</v>
      </c>
      <c r="F69" s="4"/>
      <c r="G69" s="10" t="s">
        <v>28</v>
      </c>
      <c r="H69" s="174">
        <v>30</v>
      </c>
      <c r="I69" s="31">
        <f t="shared" si="22"/>
        <v>8.2191780821917804E-2</v>
      </c>
      <c r="J69" s="54"/>
      <c r="K69" s="32">
        <f t="shared" si="23"/>
        <v>335</v>
      </c>
      <c r="L69" s="31">
        <f t="shared" si="24"/>
        <v>0.9178082191780822</v>
      </c>
    </row>
    <row r="70" spans="1:12" x14ac:dyDescent="0.2">
      <c r="A70" s="118" t="s">
        <v>524</v>
      </c>
      <c r="B70" s="118" t="s">
        <v>557</v>
      </c>
      <c r="C70" s="118" t="s">
        <v>558</v>
      </c>
      <c r="D70" s="118">
        <v>1</v>
      </c>
      <c r="E70" s="22">
        <v>365</v>
      </c>
      <c r="F70" s="4"/>
      <c r="G70" s="10" t="s">
        <v>28</v>
      </c>
      <c r="H70" s="174">
        <v>26</v>
      </c>
      <c r="I70" s="31">
        <f t="shared" si="22"/>
        <v>7.1232876712328766E-2</v>
      </c>
      <c r="J70" s="54"/>
      <c r="K70" s="32">
        <f t="shared" si="23"/>
        <v>339</v>
      </c>
      <c r="L70" s="31">
        <f t="shared" si="24"/>
        <v>0.92876712328767119</v>
      </c>
    </row>
    <row r="71" spans="1:12" x14ac:dyDescent="0.2">
      <c r="A71" s="118" t="s">
        <v>524</v>
      </c>
      <c r="B71" s="118" t="s">
        <v>559</v>
      </c>
      <c r="C71" s="118" t="s">
        <v>560</v>
      </c>
      <c r="D71" s="118">
        <v>2</v>
      </c>
      <c r="E71" s="22">
        <v>365</v>
      </c>
      <c r="F71" s="4"/>
      <c r="G71" s="10" t="s">
        <v>28</v>
      </c>
      <c r="H71" s="174">
        <v>30</v>
      </c>
      <c r="I71" s="31">
        <f t="shared" si="22"/>
        <v>8.2191780821917804E-2</v>
      </c>
      <c r="J71" s="54"/>
      <c r="K71" s="32">
        <f t="shared" si="23"/>
        <v>335</v>
      </c>
      <c r="L71" s="31">
        <f t="shared" si="24"/>
        <v>0.9178082191780822</v>
      </c>
    </row>
    <row r="72" spans="1:12" x14ac:dyDescent="0.2">
      <c r="A72" s="118" t="s">
        <v>524</v>
      </c>
      <c r="B72" s="118" t="s">
        <v>561</v>
      </c>
      <c r="C72" s="118" t="s">
        <v>562</v>
      </c>
      <c r="D72" s="118">
        <v>2</v>
      </c>
      <c r="E72" s="22">
        <v>365</v>
      </c>
      <c r="F72" s="4"/>
      <c r="G72" s="10" t="s">
        <v>28</v>
      </c>
      <c r="H72" s="174">
        <v>26</v>
      </c>
      <c r="I72" s="31">
        <f t="shared" si="22"/>
        <v>7.1232876712328766E-2</v>
      </c>
      <c r="J72" s="54"/>
      <c r="K72" s="32">
        <f t="shared" si="23"/>
        <v>339</v>
      </c>
      <c r="L72" s="31">
        <f t="shared" si="24"/>
        <v>0.92876712328767119</v>
      </c>
    </row>
    <row r="73" spans="1:12" x14ac:dyDescent="0.2">
      <c r="A73" s="118" t="s">
        <v>524</v>
      </c>
      <c r="B73" s="118" t="s">
        <v>568</v>
      </c>
      <c r="C73" s="118" t="s">
        <v>569</v>
      </c>
      <c r="D73" s="118">
        <v>2</v>
      </c>
      <c r="E73" s="22">
        <v>365</v>
      </c>
      <c r="F73" s="4"/>
      <c r="G73" s="10" t="s">
        <v>28</v>
      </c>
      <c r="H73" s="174">
        <v>26</v>
      </c>
      <c r="I73" s="31">
        <f t="shared" si="22"/>
        <v>7.1232876712328766E-2</v>
      </c>
      <c r="J73" s="54"/>
      <c r="K73" s="32">
        <f t="shared" si="23"/>
        <v>339</v>
      </c>
      <c r="L73" s="31">
        <f t="shared" si="24"/>
        <v>0.92876712328767119</v>
      </c>
    </row>
    <row r="74" spans="1:12" x14ac:dyDescent="0.2">
      <c r="A74" s="118" t="s">
        <v>524</v>
      </c>
      <c r="B74" s="118" t="s">
        <v>566</v>
      </c>
      <c r="C74" s="118" t="s">
        <v>567</v>
      </c>
      <c r="D74" s="118">
        <v>2</v>
      </c>
      <c r="E74" s="22">
        <v>365</v>
      </c>
      <c r="F74" s="4"/>
      <c r="G74" s="10" t="s">
        <v>28</v>
      </c>
      <c r="H74" s="174">
        <v>22</v>
      </c>
      <c r="I74" s="31">
        <f t="shared" si="22"/>
        <v>6.0273972602739728E-2</v>
      </c>
      <c r="J74" s="54"/>
      <c r="K74" s="32">
        <f t="shared" si="23"/>
        <v>343</v>
      </c>
      <c r="L74" s="31">
        <f t="shared" si="24"/>
        <v>0.9397260273972603</v>
      </c>
    </row>
    <row r="75" spans="1:12" x14ac:dyDescent="0.2">
      <c r="A75" s="118" t="s">
        <v>524</v>
      </c>
      <c r="B75" s="118" t="s">
        <v>570</v>
      </c>
      <c r="C75" s="118" t="s">
        <v>571</v>
      </c>
      <c r="D75" s="118">
        <v>2</v>
      </c>
      <c r="E75" s="22">
        <v>365</v>
      </c>
      <c r="F75" s="4"/>
      <c r="G75" s="10" t="s">
        <v>28</v>
      </c>
      <c r="H75" s="174">
        <v>18</v>
      </c>
      <c r="I75" s="31">
        <f t="shared" si="22"/>
        <v>4.9315068493150684E-2</v>
      </c>
      <c r="J75" s="54"/>
      <c r="K75" s="32">
        <f t="shared" si="23"/>
        <v>347</v>
      </c>
      <c r="L75" s="31">
        <f t="shared" si="24"/>
        <v>0.9506849315068493</v>
      </c>
    </row>
    <row r="76" spans="1:12" x14ac:dyDescent="0.2">
      <c r="A76" s="118" t="s">
        <v>524</v>
      </c>
      <c r="B76" s="118" t="s">
        <v>580</v>
      </c>
      <c r="C76" s="118" t="s">
        <v>581</v>
      </c>
      <c r="D76" s="118">
        <v>2</v>
      </c>
      <c r="E76" s="22">
        <v>365</v>
      </c>
      <c r="F76" s="4"/>
      <c r="G76" s="10" t="s">
        <v>28</v>
      </c>
      <c r="H76" s="174">
        <v>18</v>
      </c>
      <c r="I76" s="31">
        <f t="shared" si="19"/>
        <v>4.9315068493150684E-2</v>
      </c>
      <c r="J76" s="54"/>
      <c r="K76" s="32">
        <f t="shared" si="20"/>
        <v>347</v>
      </c>
      <c r="L76" s="31">
        <f t="shared" si="21"/>
        <v>0.9506849315068493</v>
      </c>
    </row>
    <row r="77" spans="1:12" x14ac:dyDescent="0.2">
      <c r="A77" s="118" t="s">
        <v>524</v>
      </c>
      <c r="B77" s="118" t="s">
        <v>592</v>
      </c>
      <c r="C77" s="118" t="s">
        <v>593</v>
      </c>
      <c r="D77" s="118">
        <v>1</v>
      </c>
      <c r="E77" s="22">
        <v>365</v>
      </c>
      <c r="F77" s="4"/>
      <c r="G77" s="10" t="s">
        <v>28</v>
      </c>
      <c r="H77" s="174">
        <v>26</v>
      </c>
      <c r="I77" s="31">
        <f t="shared" si="19"/>
        <v>7.1232876712328766E-2</v>
      </c>
      <c r="J77" s="54"/>
      <c r="K77" s="32">
        <f t="shared" si="20"/>
        <v>339</v>
      </c>
      <c r="L77" s="31">
        <f t="shared" si="21"/>
        <v>0.92876712328767119</v>
      </c>
    </row>
    <row r="78" spans="1:12" x14ac:dyDescent="0.2">
      <c r="A78" s="118" t="s">
        <v>524</v>
      </c>
      <c r="B78" s="118" t="s">
        <v>602</v>
      </c>
      <c r="C78" s="118" t="s">
        <v>603</v>
      </c>
      <c r="D78" s="118">
        <v>2</v>
      </c>
      <c r="E78" s="22">
        <v>365</v>
      </c>
      <c r="F78" s="4"/>
      <c r="G78" s="10" t="s">
        <v>28</v>
      </c>
      <c r="H78" s="174">
        <v>18</v>
      </c>
      <c r="I78" s="31">
        <f t="shared" si="19"/>
        <v>4.9315068493150684E-2</v>
      </c>
      <c r="J78" s="54"/>
      <c r="K78" s="32">
        <f t="shared" si="20"/>
        <v>347</v>
      </c>
      <c r="L78" s="31">
        <f t="shared" si="21"/>
        <v>0.9506849315068493</v>
      </c>
    </row>
    <row r="79" spans="1:12" x14ac:dyDescent="0.2">
      <c r="A79" s="118" t="s">
        <v>524</v>
      </c>
      <c r="B79" s="118" t="s">
        <v>612</v>
      </c>
      <c r="C79" s="118" t="s">
        <v>613</v>
      </c>
      <c r="D79" s="118">
        <v>1</v>
      </c>
      <c r="E79" s="22">
        <v>365</v>
      </c>
      <c r="F79" s="4"/>
      <c r="G79" s="10" t="s">
        <v>28</v>
      </c>
      <c r="H79" s="174">
        <v>18</v>
      </c>
      <c r="I79" s="31">
        <f t="shared" si="19"/>
        <v>4.9315068493150684E-2</v>
      </c>
      <c r="J79" s="54"/>
      <c r="K79" s="32">
        <f t="shared" si="20"/>
        <v>347</v>
      </c>
      <c r="L79" s="31">
        <f t="shared" si="21"/>
        <v>0.9506849315068493</v>
      </c>
    </row>
    <row r="80" spans="1:12" x14ac:dyDescent="0.2">
      <c r="A80" s="118" t="s">
        <v>524</v>
      </c>
      <c r="B80" s="118" t="s">
        <v>614</v>
      </c>
      <c r="C80" s="118" t="s">
        <v>615</v>
      </c>
      <c r="D80" s="118">
        <v>2</v>
      </c>
      <c r="E80" s="22">
        <v>365</v>
      </c>
      <c r="F80" s="4"/>
      <c r="G80" s="10" t="s">
        <v>28</v>
      </c>
      <c r="H80" s="174">
        <v>22</v>
      </c>
      <c r="I80" s="31">
        <f t="shared" si="19"/>
        <v>6.0273972602739728E-2</v>
      </c>
      <c r="J80" s="54"/>
      <c r="K80" s="32">
        <f t="shared" si="20"/>
        <v>343</v>
      </c>
      <c r="L80" s="31">
        <f t="shared" si="21"/>
        <v>0.9397260273972603</v>
      </c>
    </row>
    <row r="81" spans="1:12" x14ac:dyDescent="0.2">
      <c r="A81" s="118" t="s">
        <v>524</v>
      </c>
      <c r="B81" s="118" t="s">
        <v>622</v>
      </c>
      <c r="C81" s="118" t="s">
        <v>623</v>
      </c>
      <c r="D81" s="118">
        <v>1</v>
      </c>
      <c r="E81" s="22">
        <v>365</v>
      </c>
      <c r="F81" s="4"/>
      <c r="G81" s="10" t="s">
        <v>28</v>
      </c>
      <c r="H81" s="174">
        <v>18</v>
      </c>
      <c r="I81" s="31">
        <f t="shared" si="19"/>
        <v>4.9315068493150684E-2</v>
      </c>
      <c r="J81" s="54"/>
      <c r="K81" s="32">
        <f t="shared" si="20"/>
        <v>347</v>
      </c>
      <c r="L81" s="31">
        <f t="shared" si="21"/>
        <v>0.9506849315068493</v>
      </c>
    </row>
    <row r="82" spans="1:12" x14ac:dyDescent="0.2">
      <c r="A82" s="118" t="s">
        <v>524</v>
      </c>
      <c r="B82" s="118" t="s">
        <v>624</v>
      </c>
      <c r="C82" s="118" t="s">
        <v>625</v>
      </c>
      <c r="D82" s="118">
        <v>2</v>
      </c>
      <c r="E82" s="22">
        <v>365</v>
      </c>
      <c r="F82" s="4"/>
      <c r="G82" s="10" t="s">
        <v>28</v>
      </c>
      <c r="H82" s="174">
        <v>18</v>
      </c>
      <c r="I82" s="31">
        <f t="shared" si="19"/>
        <v>4.9315068493150684E-2</v>
      </c>
      <c r="J82" s="54"/>
      <c r="K82" s="32">
        <f t="shared" si="20"/>
        <v>347</v>
      </c>
      <c r="L82" s="31">
        <f t="shared" si="21"/>
        <v>0.9506849315068493</v>
      </c>
    </row>
    <row r="83" spans="1:12" x14ac:dyDescent="0.2">
      <c r="A83" s="118" t="s">
        <v>524</v>
      </c>
      <c r="B83" s="118" t="s">
        <v>626</v>
      </c>
      <c r="C83" s="118" t="s">
        <v>627</v>
      </c>
      <c r="D83" s="118">
        <v>2</v>
      </c>
      <c r="E83" s="22">
        <v>365</v>
      </c>
      <c r="F83" s="4"/>
      <c r="G83" s="10" t="s">
        <v>28</v>
      </c>
      <c r="H83" s="174">
        <v>18</v>
      </c>
      <c r="I83" s="31">
        <f t="shared" si="19"/>
        <v>4.9315068493150684E-2</v>
      </c>
      <c r="J83" s="54"/>
      <c r="K83" s="32">
        <f t="shared" si="20"/>
        <v>347</v>
      </c>
      <c r="L83" s="31">
        <f t="shared" si="21"/>
        <v>0.9506849315068493</v>
      </c>
    </row>
    <row r="84" spans="1:12" x14ac:dyDescent="0.2">
      <c r="A84" s="118" t="s">
        <v>524</v>
      </c>
      <c r="B84" s="118" t="s">
        <v>646</v>
      </c>
      <c r="C84" s="118" t="s">
        <v>647</v>
      </c>
      <c r="D84" s="118">
        <v>2</v>
      </c>
      <c r="E84" s="22">
        <v>365</v>
      </c>
      <c r="F84" s="4"/>
      <c r="G84" s="10" t="s">
        <v>28</v>
      </c>
      <c r="H84" s="174">
        <v>18</v>
      </c>
      <c r="I84" s="31">
        <f t="shared" si="19"/>
        <v>4.9315068493150684E-2</v>
      </c>
      <c r="J84" s="54"/>
      <c r="K84" s="32">
        <f t="shared" si="20"/>
        <v>347</v>
      </c>
      <c r="L84" s="31">
        <f t="shared" si="21"/>
        <v>0.9506849315068493</v>
      </c>
    </row>
    <row r="85" spans="1:12" x14ac:dyDescent="0.2">
      <c r="A85" s="118" t="s">
        <v>524</v>
      </c>
      <c r="B85" s="118" t="s">
        <v>636</v>
      </c>
      <c r="C85" s="118" t="s">
        <v>637</v>
      </c>
      <c r="D85" s="118">
        <v>2</v>
      </c>
      <c r="E85" s="22">
        <v>365</v>
      </c>
      <c r="F85" s="4"/>
      <c r="G85" s="10" t="s">
        <v>28</v>
      </c>
      <c r="H85" s="174">
        <v>28</v>
      </c>
      <c r="I85" s="31">
        <f t="shared" si="19"/>
        <v>7.6712328767123292E-2</v>
      </c>
      <c r="J85" s="54"/>
      <c r="K85" s="32">
        <f t="shared" si="20"/>
        <v>337</v>
      </c>
      <c r="L85" s="31">
        <f t="shared" si="21"/>
        <v>0.92328767123287669</v>
      </c>
    </row>
    <row r="86" spans="1:12" x14ac:dyDescent="0.2">
      <c r="A86" s="128" t="s">
        <v>524</v>
      </c>
      <c r="B86" s="128" t="s">
        <v>650</v>
      </c>
      <c r="C86" s="128" t="s">
        <v>651</v>
      </c>
      <c r="D86" s="128">
        <v>2</v>
      </c>
      <c r="E86" s="23">
        <v>365</v>
      </c>
      <c r="F86" s="55"/>
      <c r="G86" s="57" t="s">
        <v>28</v>
      </c>
      <c r="H86" s="59">
        <v>26</v>
      </c>
      <c r="I86" s="33">
        <f t="shared" si="19"/>
        <v>7.1232876712328766E-2</v>
      </c>
      <c r="J86" s="56"/>
      <c r="K86" s="34">
        <f t="shared" si="20"/>
        <v>339</v>
      </c>
      <c r="L86" s="33">
        <f t="shared" si="21"/>
        <v>0.92876712328767119</v>
      </c>
    </row>
    <row r="87" spans="1:12" x14ac:dyDescent="0.2">
      <c r="A87" s="25"/>
      <c r="B87" s="26">
        <f>COUNTA(B64:B86)</f>
        <v>23</v>
      </c>
      <c r="C87" s="25"/>
      <c r="E87" s="29">
        <f>SUM(E64:E86)</f>
        <v>8395</v>
      </c>
      <c r="F87" s="35"/>
      <c r="G87" s="26">
        <f>COUNTA(G64:G86)</f>
        <v>23</v>
      </c>
      <c r="H87" s="29">
        <f>SUM(H64:H86)</f>
        <v>524</v>
      </c>
      <c r="I87" s="36">
        <f>H87/E87</f>
        <v>6.2418106015485406E-2</v>
      </c>
      <c r="J87" s="37"/>
      <c r="K87" s="45">
        <f>E87-H87</f>
        <v>7871</v>
      </c>
      <c r="L87" s="36">
        <f>K87/E87</f>
        <v>0.93758189398451464</v>
      </c>
    </row>
    <row r="88" spans="1:12" ht="8.25" customHeight="1" x14ac:dyDescent="0.2">
      <c r="A88" s="25"/>
      <c r="B88" s="25"/>
      <c r="C88" s="25"/>
      <c r="H88" s="30"/>
      <c r="I88" s="30"/>
      <c r="J88" s="30"/>
      <c r="K88" s="30"/>
      <c r="L88" s="30"/>
    </row>
    <row r="89" spans="1:12" x14ac:dyDescent="0.2">
      <c r="A89" s="118" t="s">
        <v>652</v>
      </c>
      <c r="B89" s="118" t="s">
        <v>665</v>
      </c>
      <c r="C89" s="118" t="s">
        <v>666</v>
      </c>
      <c r="D89" s="118">
        <v>2</v>
      </c>
      <c r="E89" s="22">
        <v>365</v>
      </c>
      <c r="F89" s="4"/>
      <c r="G89" s="10" t="s">
        <v>28</v>
      </c>
      <c r="H89" s="174">
        <v>16</v>
      </c>
      <c r="I89" s="31">
        <f t="shared" ref="I89:I139" si="25">H89/E89</f>
        <v>4.3835616438356165E-2</v>
      </c>
      <c r="J89" s="54"/>
      <c r="K89" s="32">
        <f t="shared" ref="K89:K139" si="26">E89-H89</f>
        <v>349</v>
      </c>
      <c r="L89" s="31">
        <f t="shared" ref="L89:L138" si="27">K89/E89</f>
        <v>0.95616438356164379</v>
      </c>
    </row>
    <row r="90" spans="1:12" x14ac:dyDescent="0.2">
      <c r="A90" s="118" t="s">
        <v>652</v>
      </c>
      <c r="B90" s="118" t="s">
        <v>669</v>
      </c>
      <c r="C90" s="118" t="s">
        <v>670</v>
      </c>
      <c r="D90" s="118">
        <v>2</v>
      </c>
      <c r="E90" s="22">
        <v>365</v>
      </c>
      <c r="F90" s="4"/>
      <c r="G90" s="10" t="s">
        <v>28</v>
      </c>
      <c r="H90" s="174">
        <v>13</v>
      </c>
      <c r="I90" s="31">
        <f t="shared" si="25"/>
        <v>3.5616438356164383E-2</v>
      </c>
      <c r="J90" s="54"/>
      <c r="K90" s="32">
        <f t="shared" si="26"/>
        <v>352</v>
      </c>
      <c r="L90" s="31">
        <f t="shared" ref="L90:L133" si="28">K90/E90</f>
        <v>0.96438356164383565</v>
      </c>
    </row>
    <row r="91" spans="1:12" x14ac:dyDescent="0.2">
      <c r="A91" s="118" t="s">
        <v>652</v>
      </c>
      <c r="B91" s="118" t="s">
        <v>681</v>
      </c>
      <c r="C91" s="118" t="s">
        <v>682</v>
      </c>
      <c r="D91" s="118">
        <v>1</v>
      </c>
      <c r="E91" s="22">
        <v>365</v>
      </c>
      <c r="F91" s="4"/>
      <c r="G91" s="10" t="s">
        <v>28</v>
      </c>
      <c r="H91" s="174">
        <v>16</v>
      </c>
      <c r="I91" s="31">
        <f t="shared" si="25"/>
        <v>4.3835616438356165E-2</v>
      </c>
      <c r="J91" s="54"/>
      <c r="K91" s="32">
        <f t="shared" si="26"/>
        <v>349</v>
      </c>
      <c r="L91" s="31">
        <f t="shared" si="28"/>
        <v>0.95616438356164379</v>
      </c>
    </row>
    <row r="92" spans="1:12" x14ac:dyDescent="0.2">
      <c r="A92" s="118" t="s">
        <v>652</v>
      </c>
      <c r="B92" s="118" t="s">
        <v>683</v>
      </c>
      <c r="C92" s="118" t="s">
        <v>684</v>
      </c>
      <c r="D92" s="118">
        <v>2</v>
      </c>
      <c r="E92" s="22">
        <v>365</v>
      </c>
      <c r="F92" s="4"/>
      <c r="G92" s="10" t="s">
        <v>28</v>
      </c>
      <c r="H92" s="174">
        <v>16</v>
      </c>
      <c r="I92" s="31">
        <f t="shared" si="25"/>
        <v>4.3835616438356165E-2</v>
      </c>
      <c r="J92" s="54"/>
      <c r="K92" s="32">
        <f t="shared" si="26"/>
        <v>349</v>
      </c>
      <c r="L92" s="31">
        <f t="shared" si="28"/>
        <v>0.95616438356164379</v>
      </c>
    </row>
    <row r="93" spans="1:12" x14ac:dyDescent="0.2">
      <c r="A93" s="118" t="s">
        <v>652</v>
      </c>
      <c r="B93" s="118" t="s">
        <v>691</v>
      </c>
      <c r="C93" s="118" t="s">
        <v>692</v>
      </c>
      <c r="D93" s="118">
        <v>2</v>
      </c>
      <c r="E93" s="22">
        <v>365</v>
      </c>
      <c r="F93" s="4"/>
      <c r="G93" s="10" t="s">
        <v>28</v>
      </c>
      <c r="H93" s="174">
        <v>13</v>
      </c>
      <c r="I93" s="31">
        <f t="shared" si="25"/>
        <v>3.5616438356164383E-2</v>
      </c>
      <c r="J93" s="54"/>
      <c r="K93" s="32">
        <f t="shared" si="26"/>
        <v>352</v>
      </c>
      <c r="L93" s="31">
        <f t="shared" si="28"/>
        <v>0.96438356164383565</v>
      </c>
    </row>
    <row r="94" spans="1:12" x14ac:dyDescent="0.2">
      <c r="A94" s="118" t="s">
        <v>652</v>
      </c>
      <c r="B94" s="118" t="s">
        <v>693</v>
      </c>
      <c r="C94" s="118" t="s">
        <v>694</v>
      </c>
      <c r="D94" s="118">
        <v>2</v>
      </c>
      <c r="E94" s="22">
        <v>365</v>
      </c>
      <c r="F94" s="4"/>
      <c r="G94" s="10" t="s">
        <v>28</v>
      </c>
      <c r="H94" s="174">
        <v>16</v>
      </c>
      <c r="I94" s="31">
        <f t="shared" si="25"/>
        <v>4.3835616438356165E-2</v>
      </c>
      <c r="J94" s="54"/>
      <c r="K94" s="32">
        <f t="shared" si="26"/>
        <v>349</v>
      </c>
      <c r="L94" s="31">
        <f t="shared" si="28"/>
        <v>0.95616438356164379</v>
      </c>
    </row>
    <row r="95" spans="1:12" x14ac:dyDescent="0.2">
      <c r="A95" s="118" t="s">
        <v>652</v>
      </c>
      <c r="B95" s="118" t="s">
        <v>685</v>
      </c>
      <c r="C95" s="118" t="s">
        <v>686</v>
      </c>
      <c r="D95" s="118">
        <v>2</v>
      </c>
      <c r="E95" s="22">
        <v>365</v>
      </c>
      <c r="F95" s="4"/>
      <c r="G95" s="10" t="s">
        <v>28</v>
      </c>
      <c r="H95" s="174">
        <v>13</v>
      </c>
      <c r="I95" s="31">
        <f t="shared" si="25"/>
        <v>3.5616438356164383E-2</v>
      </c>
      <c r="J95" s="54"/>
      <c r="K95" s="32">
        <f t="shared" si="26"/>
        <v>352</v>
      </c>
      <c r="L95" s="31">
        <f t="shared" si="28"/>
        <v>0.96438356164383565</v>
      </c>
    </row>
    <row r="96" spans="1:12" x14ac:dyDescent="0.2">
      <c r="A96" s="118" t="s">
        <v>652</v>
      </c>
      <c r="B96" s="118" t="s">
        <v>707</v>
      </c>
      <c r="C96" s="118" t="s">
        <v>708</v>
      </c>
      <c r="D96" s="118">
        <v>2</v>
      </c>
      <c r="E96" s="22">
        <v>365</v>
      </c>
      <c r="F96" s="4"/>
      <c r="G96" s="10" t="s">
        <v>28</v>
      </c>
      <c r="H96" s="174">
        <v>13</v>
      </c>
      <c r="I96" s="31">
        <f t="shared" si="25"/>
        <v>3.5616438356164383E-2</v>
      </c>
      <c r="J96" s="54"/>
      <c r="K96" s="32">
        <f t="shared" si="26"/>
        <v>352</v>
      </c>
      <c r="L96" s="31">
        <f t="shared" si="28"/>
        <v>0.96438356164383565</v>
      </c>
    </row>
    <row r="97" spans="1:12" x14ac:dyDescent="0.2">
      <c r="A97" s="118" t="s">
        <v>652</v>
      </c>
      <c r="B97" s="118" t="s">
        <v>713</v>
      </c>
      <c r="C97" s="118" t="s">
        <v>714</v>
      </c>
      <c r="D97" s="118">
        <v>1</v>
      </c>
      <c r="E97" s="22">
        <v>365</v>
      </c>
      <c r="F97" s="4"/>
      <c r="G97" s="10" t="s">
        <v>28</v>
      </c>
      <c r="H97" s="174">
        <v>13</v>
      </c>
      <c r="I97" s="31">
        <f t="shared" si="25"/>
        <v>3.5616438356164383E-2</v>
      </c>
      <c r="J97" s="54"/>
      <c r="K97" s="32">
        <f t="shared" si="26"/>
        <v>352</v>
      </c>
      <c r="L97" s="31">
        <f t="shared" si="28"/>
        <v>0.96438356164383565</v>
      </c>
    </row>
    <row r="98" spans="1:12" x14ac:dyDescent="0.2">
      <c r="A98" s="118" t="s">
        <v>652</v>
      </c>
      <c r="B98" s="118" t="s">
        <v>715</v>
      </c>
      <c r="C98" s="118" t="s">
        <v>716</v>
      </c>
      <c r="D98" s="118">
        <v>2</v>
      </c>
      <c r="E98" s="22">
        <v>365</v>
      </c>
      <c r="F98" s="4"/>
      <c r="G98" s="10" t="s">
        <v>28</v>
      </c>
      <c r="H98" s="174">
        <v>13</v>
      </c>
      <c r="I98" s="31">
        <f t="shared" si="25"/>
        <v>3.5616438356164383E-2</v>
      </c>
      <c r="J98" s="54"/>
      <c r="K98" s="32">
        <f t="shared" si="26"/>
        <v>352</v>
      </c>
      <c r="L98" s="31">
        <f t="shared" si="28"/>
        <v>0.96438356164383565</v>
      </c>
    </row>
    <row r="99" spans="1:12" x14ac:dyDescent="0.2">
      <c r="A99" s="118" t="s">
        <v>652</v>
      </c>
      <c r="B99" s="118" t="s">
        <v>723</v>
      </c>
      <c r="C99" s="118" t="s">
        <v>724</v>
      </c>
      <c r="D99" s="118">
        <v>2</v>
      </c>
      <c r="E99" s="22">
        <v>365</v>
      </c>
      <c r="F99" s="4"/>
      <c r="G99" s="10" t="s">
        <v>28</v>
      </c>
      <c r="H99" s="174">
        <v>21</v>
      </c>
      <c r="I99" s="31">
        <f t="shared" si="25"/>
        <v>5.7534246575342465E-2</v>
      </c>
      <c r="J99" s="54"/>
      <c r="K99" s="32">
        <f t="shared" si="26"/>
        <v>344</v>
      </c>
      <c r="L99" s="31">
        <f t="shared" si="28"/>
        <v>0.94246575342465755</v>
      </c>
    </row>
    <row r="100" spans="1:12" x14ac:dyDescent="0.2">
      <c r="A100" s="118" t="s">
        <v>652</v>
      </c>
      <c r="B100" s="118" t="s">
        <v>725</v>
      </c>
      <c r="C100" s="118" t="s">
        <v>726</v>
      </c>
      <c r="D100" s="118">
        <v>2</v>
      </c>
      <c r="E100" s="22">
        <v>365</v>
      </c>
      <c r="F100" s="4"/>
      <c r="G100" s="10" t="s">
        <v>28</v>
      </c>
      <c r="H100" s="174">
        <v>21</v>
      </c>
      <c r="I100" s="31">
        <f t="shared" si="25"/>
        <v>5.7534246575342465E-2</v>
      </c>
      <c r="J100" s="54"/>
      <c r="K100" s="32">
        <f t="shared" si="26"/>
        <v>344</v>
      </c>
      <c r="L100" s="31">
        <f t="shared" si="28"/>
        <v>0.94246575342465755</v>
      </c>
    </row>
    <row r="101" spans="1:12" x14ac:dyDescent="0.2">
      <c r="A101" s="118" t="s">
        <v>652</v>
      </c>
      <c r="B101" s="118" t="s">
        <v>727</v>
      </c>
      <c r="C101" s="118" t="s">
        <v>728</v>
      </c>
      <c r="D101" s="118">
        <v>1</v>
      </c>
      <c r="E101" s="22">
        <v>365</v>
      </c>
      <c r="F101" s="4"/>
      <c r="G101" s="10" t="s">
        <v>28</v>
      </c>
      <c r="H101" s="174">
        <v>16</v>
      </c>
      <c r="I101" s="31">
        <f t="shared" si="25"/>
        <v>4.3835616438356165E-2</v>
      </c>
      <c r="J101" s="54"/>
      <c r="K101" s="32">
        <f t="shared" si="26"/>
        <v>349</v>
      </c>
      <c r="L101" s="31">
        <f t="shared" si="28"/>
        <v>0.95616438356164379</v>
      </c>
    </row>
    <row r="102" spans="1:12" x14ac:dyDescent="0.2">
      <c r="A102" s="118" t="s">
        <v>652</v>
      </c>
      <c r="B102" s="118" t="s">
        <v>729</v>
      </c>
      <c r="C102" s="118" t="s">
        <v>730</v>
      </c>
      <c r="D102" s="118">
        <v>2</v>
      </c>
      <c r="E102" s="22">
        <v>365</v>
      </c>
      <c r="F102" s="4"/>
      <c r="G102" s="10" t="s">
        <v>28</v>
      </c>
      <c r="H102" s="174">
        <v>13</v>
      </c>
      <c r="I102" s="31">
        <f t="shared" si="25"/>
        <v>3.5616438356164383E-2</v>
      </c>
      <c r="J102" s="54"/>
      <c r="K102" s="32">
        <f t="shared" si="26"/>
        <v>352</v>
      </c>
      <c r="L102" s="31">
        <f t="shared" si="28"/>
        <v>0.96438356164383565</v>
      </c>
    </row>
    <row r="103" spans="1:12" x14ac:dyDescent="0.2">
      <c r="A103" s="118" t="s">
        <v>652</v>
      </c>
      <c r="B103" s="118" t="s">
        <v>731</v>
      </c>
      <c r="C103" s="118" t="s">
        <v>732</v>
      </c>
      <c r="D103" s="118">
        <v>1</v>
      </c>
      <c r="E103" s="22">
        <v>365</v>
      </c>
      <c r="F103" s="4"/>
      <c r="G103" s="10" t="s">
        <v>28</v>
      </c>
      <c r="H103" s="174">
        <v>13</v>
      </c>
      <c r="I103" s="31">
        <f t="shared" si="25"/>
        <v>3.5616438356164383E-2</v>
      </c>
      <c r="J103" s="54"/>
      <c r="K103" s="32">
        <f t="shared" si="26"/>
        <v>352</v>
      </c>
      <c r="L103" s="31">
        <f t="shared" si="28"/>
        <v>0.96438356164383565</v>
      </c>
    </row>
    <row r="104" spans="1:12" x14ac:dyDescent="0.2">
      <c r="A104" s="118" t="s">
        <v>652</v>
      </c>
      <c r="B104" s="118" t="s">
        <v>735</v>
      </c>
      <c r="C104" s="118" t="s">
        <v>736</v>
      </c>
      <c r="D104" s="118">
        <v>1</v>
      </c>
      <c r="E104" s="22">
        <v>365</v>
      </c>
      <c r="F104" s="4"/>
      <c r="G104" s="10" t="s">
        <v>28</v>
      </c>
      <c r="H104" s="174">
        <v>13</v>
      </c>
      <c r="I104" s="31">
        <f t="shared" si="25"/>
        <v>3.5616438356164383E-2</v>
      </c>
      <c r="J104" s="54"/>
      <c r="K104" s="32">
        <f t="shared" si="26"/>
        <v>352</v>
      </c>
      <c r="L104" s="31">
        <f t="shared" si="28"/>
        <v>0.96438356164383565</v>
      </c>
    </row>
    <row r="105" spans="1:12" x14ac:dyDescent="0.2">
      <c r="A105" s="118" t="s">
        <v>652</v>
      </c>
      <c r="B105" s="118" t="s">
        <v>741</v>
      </c>
      <c r="C105" s="118" t="s">
        <v>742</v>
      </c>
      <c r="D105" s="118">
        <v>2</v>
      </c>
      <c r="E105" s="22">
        <v>365</v>
      </c>
      <c r="F105" s="4"/>
      <c r="G105" s="10" t="s">
        <v>28</v>
      </c>
      <c r="H105" s="174">
        <v>16</v>
      </c>
      <c r="I105" s="31">
        <f t="shared" si="25"/>
        <v>4.3835616438356165E-2</v>
      </c>
      <c r="J105" s="54"/>
      <c r="K105" s="32">
        <f t="shared" si="26"/>
        <v>349</v>
      </c>
      <c r="L105" s="31">
        <f t="shared" si="28"/>
        <v>0.95616438356164379</v>
      </c>
    </row>
    <row r="106" spans="1:12" x14ac:dyDescent="0.2">
      <c r="A106" s="118" t="s">
        <v>652</v>
      </c>
      <c r="B106" s="118" t="s">
        <v>762</v>
      </c>
      <c r="C106" s="118" t="s">
        <v>763</v>
      </c>
      <c r="D106" s="118">
        <v>2</v>
      </c>
      <c r="E106" s="22">
        <v>365</v>
      </c>
      <c r="F106" s="4"/>
      <c r="G106" s="10" t="s">
        <v>28</v>
      </c>
      <c r="H106" s="174">
        <v>13</v>
      </c>
      <c r="I106" s="31">
        <f t="shared" si="25"/>
        <v>3.5616438356164383E-2</v>
      </c>
      <c r="J106" s="54"/>
      <c r="K106" s="32">
        <f t="shared" si="26"/>
        <v>352</v>
      </c>
      <c r="L106" s="31">
        <f t="shared" si="28"/>
        <v>0.96438356164383565</v>
      </c>
    </row>
    <row r="107" spans="1:12" x14ac:dyDescent="0.2">
      <c r="A107" s="118" t="s">
        <v>652</v>
      </c>
      <c r="B107" s="118" t="s">
        <v>775</v>
      </c>
      <c r="C107" s="118" t="s">
        <v>776</v>
      </c>
      <c r="D107" s="118">
        <v>2</v>
      </c>
      <c r="E107" s="22">
        <v>365</v>
      </c>
      <c r="F107" s="4"/>
      <c r="G107" s="10" t="s">
        <v>28</v>
      </c>
      <c r="H107" s="174">
        <v>17</v>
      </c>
      <c r="I107" s="31">
        <f t="shared" si="25"/>
        <v>4.6575342465753428E-2</v>
      </c>
      <c r="J107" s="54"/>
      <c r="K107" s="32">
        <f t="shared" si="26"/>
        <v>348</v>
      </c>
      <c r="L107" s="31">
        <f t="shared" si="28"/>
        <v>0.95342465753424654</v>
      </c>
    </row>
    <row r="108" spans="1:12" x14ac:dyDescent="0.2">
      <c r="A108" s="118" t="s">
        <v>652</v>
      </c>
      <c r="B108" s="118" t="s">
        <v>781</v>
      </c>
      <c r="C108" s="118" t="s">
        <v>782</v>
      </c>
      <c r="D108" s="118">
        <v>2</v>
      </c>
      <c r="E108" s="22">
        <v>365</v>
      </c>
      <c r="F108" s="4"/>
      <c r="G108" s="10" t="s">
        <v>28</v>
      </c>
      <c r="H108" s="174">
        <v>16</v>
      </c>
      <c r="I108" s="31">
        <f t="shared" si="25"/>
        <v>4.3835616438356165E-2</v>
      </c>
      <c r="J108" s="54"/>
      <c r="K108" s="32">
        <f t="shared" si="26"/>
        <v>349</v>
      </c>
      <c r="L108" s="31">
        <f t="shared" si="28"/>
        <v>0.95616438356164379</v>
      </c>
    </row>
    <row r="109" spans="1:12" x14ac:dyDescent="0.2">
      <c r="A109" s="118" t="s">
        <v>652</v>
      </c>
      <c r="B109" s="118" t="s">
        <v>783</v>
      </c>
      <c r="C109" s="118" t="s">
        <v>784</v>
      </c>
      <c r="D109" s="118">
        <v>1</v>
      </c>
      <c r="E109" s="22">
        <v>365</v>
      </c>
      <c r="F109" s="4"/>
      <c r="G109" s="10" t="s">
        <v>28</v>
      </c>
      <c r="H109" s="174">
        <v>13</v>
      </c>
      <c r="I109" s="31">
        <f t="shared" si="25"/>
        <v>3.5616438356164383E-2</v>
      </c>
      <c r="J109" s="54"/>
      <c r="K109" s="32">
        <f t="shared" si="26"/>
        <v>352</v>
      </c>
      <c r="L109" s="31">
        <f t="shared" si="28"/>
        <v>0.96438356164383565</v>
      </c>
    </row>
    <row r="110" spans="1:12" x14ac:dyDescent="0.2">
      <c r="A110" s="118" t="s">
        <v>652</v>
      </c>
      <c r="B110" s="118" t="s">
        <v>791</v>
      </c>
      <c r="C110" s="118" t="s">
        <v>792</v>
      </c>
      <c r="D110" s="118">
        <v>2</v>
      </c>
      <c r="E110" s="22">
        <v>365</v>
      </c>
      <c r="F110" s="4"/>
      <c r="G110" s="10" t="s">
        <v>28</v>
      </c>
      <c r="H110" s="174">
        <v>13</v>
      </c>
      <c r="I110" s="31">
        <f t="shared" si="25"/>
        <v>3.5616438356164383E-2</v>
      </c>
      <c r="J110" s="54"/>
      <c r="K110" s="32">
        <f t="shared" si="26"/>
        <v>352</v>
      </c>
      <c r="L110" s="31">
        <f t="shared" si="28"/>
        <v>0.96438356164383565</v>
      </c>
    </row>
    <row r="111" spans="1:12" x14ac:dyDescent="0.2">
      <c r="A111" s="118" t="s">
        <v>652</v>
      </c>
      <c r="B111" s="118" t="s">
        <v>793</v>
      </c>
      <c r="C111" s="118" t="s">
        <v>794</v>
      </c>
      <c r="D111" s="118">
        <v>1</v>
      </c>
      <c r="E111" s="22">
        <v>365</v>
      </c>
      <c r="F111" s="4"/>
      <c r="G111" s="10" t="s">
        <v>28</v>
      </c>
      <c r="H111" s="174">
        <v>20</v>
      </c>
      <c r="I111" s="31">
        <f t="shared" si="25"/>
        <v>5.4794520547945202E-2</v>
      </c>
      <c r="J111" s="54"/>
      <c r="K111" s="32">
        <f t="shared" si="26"/>
        <v>345</v>
      </c>
      <c r="L111" s="31">
        <f t="shared" si="28"/>
        <v>0.9452054794520548</v>
      </c>
    </row>
    <row r="112" spans="1:12" x14ac:dyDescent="0.2">
      <c r="A112" s="163" t="s">
        <v>652</v>
      </c>
      <c r="B112" s="163" t="s">
        <v>795</v>
      </c>
      <c r="C112" s="163" t="s">
        <v>796</v>
      </c>
      <c r="D112" s="118">
        <v>2</v>
      </c>
      <c r="E112" s="22">
        <v>365</v>
      </c>
      <c r="F112" s="4"/>
      <c r="G112" s="10" t="s">
        <v>28</v>
      </c>
      <c r="H112" s="174">
        <v>18</v>
      </c>
      <c r="I112" s="31">
        <f t="shared" si="25"/>
        <v>4.9315068493150684E-2</v>
      </c>
      <c r="J112" s="54"/>
      <c r="K112" s="32">
        <f t="shared" si="26"/>
        <v>347</v>
      </c>
      <c r="L112" s="31">
        <f t="shared" si="28"/>
        <v>0.9506849315068493</v>
      </c>
    </row>
    <row r="113" spans="1:12" x14ac:dyDescent="0.2">
      <c r="A113" s="118" t="s">
        <v>652</v>
      </c>
      <c r="B113" s="118" t="s">
        <v>799</v>
      </c>
      <c r="C113" s="118" t="s">
        <v>800</v>
      </c>
      <c r="D113" s="118">
        <v>2</v>
      </c>
      <c r="E113" s="22">
        <v>365</v>
      </c>
      <c r="F113" s="4"/>
      <c r="G113" s="10" t="s">
        <v>28</v>
      </c>
      <c r="H113" s="174">
        <v>13</v>
      </c>
      <c r="I113" s="31">
        <f t="shared" si="25"/>
        <v>3.5616438356164383E-2</v>
      </c>
      <c r="J113" s="54"/>
      <c r="K113" s="32">
        <f t="shared" si="26"/>
        <v>352</v>
      </c>
      <c r="L113" s="31">
        <f t="shared" si="28"/>
        <v>0.96438356164383565</v>
      </c>
    </row>
    <row r="114" spans="1:12" x14ac:dyDescent="0.2">
      <c r="A114" s="118" t="s">
        <v>652</v>
      </c>
      <c r="B114" s="118" t="s">
        <v>801</v>
      </c>
      <c r="C114" s="118" t="s">
        <v>802</v>
      </c>
      <c r="D114" s="118">
        <v>2</v>
      </c>
      <c r="E114" s="22">
        <v>365</v>
      </c>
      <c r="F114" s="4"/>
      <c r="G114" s="10" t="s">
        <v>28</v>
      </c>
      <c r="H114" s="174">
        <v>16</v>
      </c>
      <c r="I114" s="31">
        <f t="shared" si="25"/>
        <v>4.3835616438356165E-2</v>
      </c>
      <c r="J114" s="54"/>
      <c r="K114" s="32">
        <f t="shared" si="26"/>
        <v>349</v>
      </c>
      <c r="L114" s="31">
        <f t="shared" si="28"/>
        <v>0.95616438356164379</v>
      </c>
    </row>
    <row r="115" spans="1:12" x14ac:dyDescent="0.2">
      <c r="A115" s="118" t="s">
        <v>652</v>
      </c>
      <c r="B115" s="118" t="s">
        <v>803</v>
      </c>
      <c r="C115" s="118" t="s">
        <v>804</v>
      </c>
      <c r="D115" s="118">
        <v>2</v>
      </c>
      <c r="E115" s="22">
        <v>365</v>
      </c>
      <c r="F115" s="4"/>
      <c r="G115" s="10" t="s">
        <v>28</v>
      </c>
      <c r="H115" s="174">
        <v>16</v>
      </c>
      <c r="I115" s="31">
        <f t="shared" si="25"/>
        <v>4.3835616438356165E-2</v>
      </c>
      <c r="J115" s="54"/>
      <c r="K115" s="32">
        <f t="shared" si="26"/>
        <v>349</v>
      </c>
      <c r="L115" s="31">
        <f t="shared" si="28"/>
        <v>0.95616438356164379</v>
      </c>
    </row>
    <row r="116" spans="1:12" x14ac:dyDescent="0.2">
      <c r="A116" s="118" t="s">
        <v>652</v>
      </c>
      <c r="B116" s="118" t="s">
        <v>813</v>
      </c>
      <c r="C116" s="118" t="s">
        <v>814</v>
      </c>
      <c r="D116" s="118">
        <v>2</v>
      </c>
      <c r="E116" s="22">
        <v>365</v>
      </c>
      <c r="F116" s="4"/>
      <c r="G116" s="10" t="s">
        <v>28</v>
      </c>
      <c r="H116" s="174">
        <v>16</v>
      </c>
      <c r="I116" s="31">
        <f t="shared" si="25"/>
        <v>4.3835616438356165E-2</v>
      </c>
      <c r="J116" s="54"/>
      <c r="K116" s="32">
        <f t="shared" si="26"/>
        <v>349</v>
      </c>
      <c r="L116" s="31">
        <f t="shared" si="28"/>
        <v>0.95616438356164379</v>
      </c>
    </row>
    <row r="117" spans="1:12" x14ac:dyDescent="0.2">
      <c r="A117" s="118" t="s">
        <v>652</v>
      </c>
      <c r="B117" s="118" t="s">
        <v>817</v>
      </c>
      <c r="C117" s="118" t="s">
        <v>453</v>
      </c>
      <c r="D117" s="118">
        <v>2</v>
      </c>
      <c r="E117" s="22">
        <v>365</v>
      </c>
      <c r="F117" s="4"/>
      <c r="G117" s="10" t="s">
        <v>28</v>
      </c>
      <c r="H117" s="174">
        <v>13</v>
      </c>
      <c r="I117" s="31">
        <f t="shared" si="25"/>
        <v>3.5616438356164383E-2</v>
      </c>
      <c r="J117" s="54"/>
      <c r="K117" s="32">
        <f t="shared" si="26"/>
        <v>352</v>
      </c>
      <c r="L117" s="31">
        <f t="shared" si="28"/>
        <v>0.96438356164383565</v>
      </c>
    </row>
    <row r="118" spans="1:12" x14ac:dyDescent="0.2">
      <c r="A118" s="118" t="s">
        <v>652</v>
      </c>
      <c r="B118" s="118" t="s">
        <v>824</v>
      </c>
      <c r="C118" s="118" t="s">
        <v>825</v>
      </c>
      <c r="D118" s="118">
        <v>2</v>
      </c>
      <c r="E118" s="22">
        <v>365</v>
      </c>
      <c r="F118" s="4"/>
      <c r="G118" s="10" t="s">
        <v>28</v>
      </c>
      <c r="H118" s="174">
        <v>13</v>
      </c>
      <c r="I118" s="31">
        <f t="shared" si="25"/>
        <v>3.5616438356164383E-2</v>
      </c>
      <c r="J118" s="54"/>
      <c r="K118" s="32">
        <f t="shared" si="26"/>
        <v>352</v>
      </c>
      <c r="L118" s="31">
        <f t="shared" si="28"/>
        <v>0.96438356164383565</v>
      </c>
    </row>
    <row r="119" spans="1:12" x14ac:dyDescent="0.2">
      <c r="A119" s="118" t="s">
        <v>652</v>
      </c>
      <c r="B119" s="118" t="s">
        <v>828</v>
      </c>
      <c r="C119" s="118" t="s">
        <v>829</v>
      </c>
      <c r="D119" s="118">
        <v>2</v>
      </c>
      <c r="E119" s="22">
        <v>365</v>
      </c>
      <c r="F119" s="4"/>
      <c r="G119" s="10" t="s">
        <v>28</v>
      </c>
      <c r="H119" s="174">
        <v>16</v>
      </c>
      <c r="I119" s="31">
        <f t="shared" si="25"/>
        <v>4.3835616438356165E-2</v>
      </c>
      <c r="J119" s="54"/>
      <c r="K119" s="32">
        <f t="shared" si="26"/>
        <v>349</v>
      </c>
      <c r="L119" s="31">
        <f t="shared" si="28"/>
        <v>0.95616438356164379</v>
      </c>
    </row>
    <row r="120" spans="1:12" x14ac:dyDescent="0.2">
      <c r="A120" s="118" t="s">
        <v>652</v>
      </c>
      <c r="B120" s="118" t="s">
        <v>832</v>
      </c>
      <c r="C120" s="118" t="s">
        <v>833</v>
      </c>
      <c r="D120" s="118">
        <v>2</v>
      </c>
      <c r="E120" s="22">
        <v>365</v>
      </c>
      <c r="F120" s="4"/>
      <c r="G120" s="10" t="s">
        <v>28</v>
      </c>
      <c r="H120" s="174">
        <v>13</v>
      </c>
      <c r="I120" s="31">
        <f t="shared" si="25"/>
        <v>3.5616438356164383E-2</v>
      </c>
      <c r="J120" s="54"/>
      <c r="K120" s="32">
        <f t="shared" si="26"/>
        <v>352</v>
      </c>
      <c r="L120" s="31">
        <f t="shared" si="28"/>
        <v>0.96438356164383565</v>
      </c>
    </row>
    <row r="121" spans="1:12" x14ac:dyDescent="0.2">
      <c r="A121" s="118" t="s">
        <v>652</v>
      </c>
      <c r="B121" s="118" t="s">
        <v>834</v>
      </c>
      <c r="C121" s="118" t="s">
        <v>835</v>
      </c>
      <c r="D121" s="118">
        <v>2</v>
      </c>
      <c r="E121" s="22">
        <v>365</v>
      </c>
      <c r="F121" s="4"/>
      <c r="G121" s="10" t="s">
        <v>28</v>
      </c>
      <c r="H121" s="174">
        <v>13</v>
      </c>
      <c r="I121" s="31">
        <f t="shared" si="25"/>
        <v>3.5616438356164383E-2</v>
      </c>
      <c r="J121" s="54"/>
      <c r="K121" s="32">
        <f t="shared" si="26"/>
        <v>352</v>
      </c>
      <c r="L121" s="31">
        <f t="shared" si="28"/>
        <v>0.96438356164383565</v>
      </c>
    </row>
    <row r="122" spans="1:12" x14ac:dyDescent="0.2">
      <c r="A122" s="118" t="s">
        <v>652</v>
      </c>
      <c r="B122" s="118" t="s">
        <v>836</v>
      </c>
      <c r="C122" s="118" t="s">
        <v>837</v>
      </c>
      <c r="D122" s="118">
        <v>2</v>
      </c>
      <c r="E122" s="22">
        <v>365</v>
      </c>
      <c r="F122" s="4"/>
      <c r="G122" s="10" t="s">
        <v>28</v>
      </c>
      <c r="H122" s="174">
        <v>13</v>
      </c>
      <c r="I122" s="31">
        <f t="shared" si="25"/>
        <v>3.5616438356164383E-2</v>
      </c>
      <c r="J122" s="54"/>
      <c r="K122" s="32">
        <f t="shared" si="26"/>
        <v>352</v>
      </c>
      <c r="L122" s="31">
        <f t="shared" si="28"/>
        <v>0.96438356164383565</v>
      </c>
    </row>
    <row r="123" spans="1:12" x14ac:dyDescent="0.2">
      <c r="A123" s="161" t="s">
        <v>652</v>
      </c>
      <c r="B123" s="161" t="s">
        <v>838</v>
      </c>
      <c r="C123" s="161" t="s">
        <v>839</v>
      </c>
      <c r="D123" s="118">
        <v>2</v>
      </c>
      <c r="E123" s="22">
        <v>365</v>
      </c>
      <c r="F123" s="4"/>
      <c r="G123" s="10" t="s">
        <v>28</v>
      </c>
      <c r="H123" s="174">
        <v>13</v>
      </c>
      <c r="I123" s="31">
        <f t="shared" si="25"/>
        <v>3.5616438356164383E-2</v>
      </c>
      <c r="J123" s="54"/>
      <c r="K123" s="32">
        <f t="shared" si="26"/>
        <v>352</v>
      </c>
      <c r="L123" s="31">
        <f t="shared" si="28"/>
        <v>0.96438356164383565</v>
      </c>
    </row>
    <row r="124" spans="1:12" x14ac:dyDescent="0.2">
      <c r="A124" s="118" t="s">
        <v>652</v>
      </c>
      <c r="B124" s="118" t="s">
        <v>840</v>
      </c>
      <c r="C124" s="118" t="s">
        <v>841</v>
      </c>
      <c r="D124" s="118">
        <v>2</v>
      </c>
      <c r="E124" s="22">
        <v>365</v>
      </c>
      <c r="F124" s="4"/>
      <c r="G124" s="10" t="s">
        <v>28</v>
      </c>
      <c r="H124" s="174">
        <v>13</v>
      </c>
      <c r="I124" s="31">
        <f t="shared" si="25"/>
        <v>3.5616438356164383E-2</v>
      </c>
      <c r="J124" s="54"/>
      <c r="K124" s="32">
        <f t="shared" si="26"/>
        <v>352</v>
      </c>
      <c r="L124" s="31">
        <f t="shared" si="28"/>
        <v>0.96438356164383565</v>
      </c>
    </row>
    <row r="125" spans="1:12" x14ac:dyDescent="0.2">
      <c r="A125" s="118" t="s">
        <v>652</v>
      </c>
      <c r="B125" s="118" t="s">
        <v>860</v>
      </c>
      <c r="C125" s="118" t="s">
        <v>861</v>
      </c>
      <c r="D125" s="118">
        <v>2</v>
      </c>
      <c r="E125" s="22">
        <v>365</v>
      </c>
      <c r="F125" s="4"/>
      <c r="G125" s="10" t="s">
        <v>28</v>
      </c>
      <c r="H125" s="174">
        <v>16</v>
      </c>
      <c r="I125" s="31">
        <f t="shared" si="25"/>
        <v>4.3835616438356165E-2</v>
      </c>
      <c r="J125" s="54"/>
      <c r="K125" s="32">
        <f t="shared" si="26"/>
        <v>349</v>
      </c>
      <c r="L125" s="31">
        <f t="shared" si="28"/>
        <v>0.95616438356164379</v>
      </c>
    </row>
    <row r="126" spans="1:12" x14ac:dyDescent="0.2">
      <c r="A126" s="118" t="s">
        <v>652</v>
      </c>
      <c r="B126" s="118" t="s">
        <v>854</v>
      </c>
      <c r="C126" s="118" t="s">
        <v>855</v>
      </c>
      <c r="D126" s="118">
        <v>2</v>
      </c>
      <c r="E126" s="22">
        <v>365</v>
      </c>
      <c r="F126" s="4"/>
      <c r="G126" s="10" t="s">
        <v>28</v>
      </c>
      <c r="H126" s="174">
        <v>16</v>
      </c>
      <c r="I126" s="31">
        <f t="shared" si="25"/>
        <v>4.3835616438356165E-2</v>
      </c>
      <c r="J126" s="54"/>
      <c r="K126" s="32">
        <f t="shared" si="26"/>
        <v>349</v>
      </c>
      <c r="L126" s="31">
        <f t="shared" si="28"/>
        <v>0.95616438356164379</v>
      </c>
    </row>
    <row r="127" spans="1:12" x14ac:dyDescent="0.2">
      <c r="A127" s="118" t="s">
        <v>652</v>
      </c>
      <c r="B127" s="118" t="s">
        <v>868</v>
      </c>
      <c r="C127" s="118" t="s">
        <v>869</v>
      </c>
      <c r="D127" s="118">
        <v>2</v>
      </c>
      <c r="E127" s="22">
        <v>365</v>
      </c>
      <c r="F127" s="4"/>
      <c r="G127" s="10" t="s">
        <v>28</v>
      </c>
      <c r="H127" s="174">
        <v>16</v>
      </c>
      <c r="I127" s="31">
        <f t="shared" si="25"/>
        <v>4.3835616438356165E-2</v>
      </c>
      <c r="J127" s="54"/>
      <c r="K127" s="32">
        <f t="shared" si="26"/>
        <v>349</v>
      </c>
      <c r="L127" s="31">
        <f t="shared" si="28"/>
        <v>0.95616438356164379</v>
      </c>
    </row>
    <row r="128" spans="1:12" x14ac:dyDescent="0.2">
      <c r="A128" s="118" t="s">
        <v>652</v>
      </c>
      <c r="B128" s="118" t="s">
        <v>864</v>
      </c>
      <c r="C128" s="118" t="s">
        <v>865</v>
      </c>
      <c r="D128" s="118">
        <v>2</v>
      </c>
      <c r="E128" s="22">
        <v>365</v>
      </c>
      <c r="F128" s="4"/>
      <c r="G128" s="10" t="s">
        <v>28</v>
      </c>
      <c r="H128" s="174">
        <v>16</v>
      </c>
      <c r="I128" s="31">
        <f t="shared" si="25"/>
        <v>4.3835616438356165E-2</v>
      </c>
      <c r="J128" s="54"/>
      <c r="K128" s="32">
        <f t="shared" si="26"/>
        <v>349</v>
      </c>
      <c r="L128" s="31">
        <f t="shared" si="28"/>
        <v>0.95616438356164379</v>
      </c>
    </row>
    <row r="129" spans="1:12" x14ac:dyDescent="0.2">
      <c r="A129" s="118" t="s">
        <v>652</v>
      </c>
      <c r="B129" s="118" t="s">
        <v>866</v>
      </c>
      <c r="C129" s="118" t="s">
        <v>867</v>
      </c>
      <c r="D129" s="118">
        <v>2</v>
      </c>
      <c r="E129" s="22">
        <v>365</v>
      </c>
      <c r="F129" s="4"/>
      <c r="G129" s="10" t="s">
        <v>28</v>
      </c>
      <c r="H129" s="174">
        <v>16</v>
      </c>
      <c r="I129" s="31">
        <f t="shared" si="25"/>
        <v>4.3835616438356165E-2</v>
      </c>
      <c r="J129" s="54"/>
      <c r="K129" s="32">
        <f t="shared" si="26"/>
        <v>349</v>
      </c>
      <c r="L129" s="31">
        <f t="shared" si="28"/>
        <v>0.95616438356164379</v>
      </c>
    </row>
    <row r="130" spans="1:12" x14ac:dyDescent="0.2">
      <c r="A130" s="118" t="s">
        <v>652</v>
      </c>
      <c r="B130" s="118" t="s">
        <v>877</v>
      </c>
      <c r="C130" s="118" t="s">
        <v>878</v>
      </c>
      <c r="D130" s="118">
        <v>1</v>
      </c>
      <c r="E130" s="22">
        <v>365</v>
      </c>
      <c r="F130" s="4"/>
      <c r="G130" s="10" t="s">
        <v>28</v>
      </c>
      <c r="H130" s="174">
        <v>13</v>
      </c>
      <c r="I130" s="31">
        <f t="shared" ref="I130:I132" si="29">H130/E130</f>
        <v>3.5616438356164383E-2</v>
      </c>
      <c r="J130" s="54"/>
      <c r="K130" s="32">
        <f t="shared" ref="K130:K132" si="30">E130-H130</f>
        <v>352</v>
      </c>
      <c r="L130" s="31">
        <f t="shared" ref="L130:L132" si="31">K130/E130</f>
        <v>0.96438356164383565</v>
      </c>
    </row>
    <row r="131" spans="1:12" x14ac:dyDescent="0.2">
      <c r="A131" s="118" t="s">
        <v>652</v>
      </c>
      <c r="B131" s="118" t="s">
        <v>879</v>
      </c>
      <c r="C131" s="118" t="s">
        <v>880</v>
      </c>
      <c r="D131" s="118">
        <v>1</v>
      </c>
      <c r="E131" s="22">
        <v>365</v>
      </c>
      <c r="F131" s="4"/>
      <c r="G131" s="10" t="s">
        <v>28</v>
      </c>
      <c r="H131" s="174">
        <v>16</v>
      </c>
      <c r="I131" s="31">
        <f t="shared" si="29"/>
        <v>4.3835616438356165E-2</v>
      </c>
      <c r="J131" s="54"/>
      <c r="K131" s="32">
        <f t="shared" si="30"/>
        <v>349</v>
      </c>
      <c r="L131" s="31">
        <f t="shared" si="31"/>
        <v>0.95616438356164379</v>
      </c>
    </row>
    <row r="132" spans="1:12" x14ac:dyDescent="0.2">
      <c r="A132" s="118" t="s">
        <v>652</v>
      </c>
      <c r="B132" s="118" t="s">
        <v>881</v>
      </c>
      <c r="C132" s="118" t="s">
        <v>882</v>
      </c>
      <c r="D132" s="118">
        <v>2</v>
      </c>
      <c r="E132" s="22">
        <v>365</v>
      </c>
      <c r="F132" s="4"/>
      <c r="G132" s="10" t="s">
        <v>28</v>
      </c>
      <c r="H132" s="174">
        <v>13</v>
      </c>
      <c r="I132" s="31">
        <f t="shared" si="29"/>
        <v>3.5616438356164383E-2</v>
      </c>
      <c r="J132" s="54"/>
      <c r="K132" s="32">
        <f t="shared" si="30"/>
        <v>352</v>
      </c>
      <c r="L132" s="31">
        <f t="shared" si="31"/>
        <v>0.96438356164383565</v>
      </c>
    </row>
    <row r="133" spans="1:12" x14ac:dyDescent="0.2">
      <c r="A133" s="118" t="s">
        <v>652</v>
      </c>
      <c r="B133" s="118" t="s">
        <v>883</v>
      </c>
      <c r="C133" s="118" t="s">
        <v>884</v>
      </c>
      <c r="D133" s="118">
        <v>2</v>
      </c>
      <c r="E133" s="22">
        <v>365</v>
      </c>
      <c r="F133" s="4"/>
      <c r="G133" s="10" t="s">
        <v>28</v>
      </c>
      <c r="H133" s="174">
        <v>16</v>
      </c>
      <c r="I133" s="31">
        <f t="shared" si="25"/>
        <v>4.3835616438356165E-2</v>
      </c>
      <c r="J133" s="54"/>
      <c r="K133" s="32">
        <f t="shared" si="26"/>
        <v>349</v>
      </c>
      <c r="L133" s="31">
        <f t="shared" si="28"/>
        <v>0.95616438356164379</v>
      </c>
    </row>
    <row r="134" spans="1:12" x14ac:dyDescent="0.2">
      <c r="A134" s="118" t="s">
        <v>652</v>
      </c>
      <c r="B134" s="118" t="s">
        <v>885</v>
      </c>
      <c r="C134" s="118" t="s">
        <v>886</v>
      </c>
      <c r="D134" s="118">
        <v>2</v>
      </c>
      <c r="E134" s="22">
        <v>365</v>
      </c>
      <c r="F134" s="4"/>
      <c r="G134" s="10" t="s">
        <v>28</v>
      </c>
      <c r="H134" s="174">
        <v>13</v>
      </c>
      <c r="I134" s="31">
        <f t="shared" si="25"/>
        <v>3.5616438356164383E-2</v>
      </c>
      <c r="J134" s="54"/>
      <c r="K134" s="32">
        <f t="shared" si="26"/>
        <v>352</v>
      </c>
      <c r="L134" s="31">
        <f t="shared" si="27"/>
        <v>0.96438356164383565</v>
      </c>
    </row>
    <row r="135" spans="1:12" x14ac:dyDescent="0.2">
      <c r="A135" s="118" t="s">
        <v>652</v>
      </c>
      <c r="B135" s="118" t="s">
        <v>889</v>
      </c>
      <c r="C135" s="118" t="s">
        <v>890</v>
      </c>
      <c r="D135" s="118">
        <v>2</v>
      </c>
      <c r="E135" s="22">
        <v>365</v>
      </c>
      <c r="F135" s="4"/>
      <c r="G135" s="10" t="s">
        <v>28</v>
      </c>
      <c r="H135" s="174">
        <v>13</v>
      </c>
      <c r="I135" s="31">
        <f t="shared" si="25"/>
        <v>3.5616438356164383E-2</v>
      </c>
      <c r="J135" s="54"/>
      <c r="K135" s="32">
        <f t="shared" si="26"/>
        <v>352</v>
      </c>
      <c r="L135" s="31">
        <f t="shared" si="27"/>
        <v>0.96438356164383565</v>
      </c>
    </row>
    <row r="136" spans="1:12" x14ac:dyDescent="0.2">
      <c r="A136" s="118" t="s">
        <v>652</v>
      </c>
      <c r="B136" s="118" t="s">
        <v>891</v>
      </c>
      <c r="C136" s="118" t="s">
        <v>892</v>
      </c>
      <c r="D136" s="118">
        <v>2</v>
      </c>
      <c r="E136" s="22">
        <v>365</v>
      </c>
      <c r="F136" s="4"/>
      <c r="G136" s="10" t="s">
        <v>28</v>
      </c>
      <c r="H136" s="174">
        <v>13</v>
      </c>
      <c r="I136" s="31">
        <f t="shared" si="25"/>
        <v>3.5616438356164383E-2</v>
      </c>
      <c r="J136" s="54"/>
      <c r="K136" s="32">
        <f t="shared" si="26"/>
        <v>352</v>
      </c>
      <c r="L136" s="31">
        <f t="shared" si="27"/>
        <v>0.96438356164383565</v>
      </c>
    </row>
    <row r="137" spans="1:12" x14ac:dyDescent="0.2">
      <c r="A137" s="118" t="s">
        <v>652</v>
      </c>
      <c r="B137" s="118" t="s">
        <v>897</v>
      </c>
      <c r="C137" s="118" t="s">
        <v>898</v>
      </c>
      <c r="D137" s="118">
        <v>1</v>
      </c>
      <c r="E137" s="22">
        <v>365</v>
      </c>
      <c r="F137" s="4"/>
      <c r="G137" s="10" t="s">
        <v>28</v>
      </c>
      <c r="H137" s="174">
        <v>16</v>
      </c>
      <c r="I137" s="31">
        <f t="shared" si="25"/>
        <v>4.3835616438356165E-2</v>
      </c>
      <c r="J137" s="54"/>
      <c r="K137" s="32">
        <f t="shared" si="26"/>
        <v>349</v>
      </c>
      <c r="L137" s="31">
        <f t="shared" si="27"/>
        <v>0.95616438356164379</v>
      </c>
    </row>
    <row r="138" spans="1:12" x14ac:dyDescent="0.2">
      <c r="A138" s="128" t="s">
        <v>652</v>
      </c>
      <c r="B138" s="128" t="s">
        <v>901</v>
      </c>
      <c r="C138" s="128" t="s">
        <v>902</v>
      </c>
      <c r="D138" s="128">
        <v>2</v>
      </c>
      <c r="E138" s="23">
        <v>365</v>
      </c>
      <c r="F138" s="55"/>
      <c r="G138" s="57" t="s">
        <v>28</v>
      </c>
      <c r="H138" s="59">
        <v>16</v>
      </c>
      <c r="I138" s="33">
        <f t="shared" si="25"/>
        <v>4.3835616438356165E-2</v>
      </c>
      <c r="J138" s="56"/>
      <c r="K138" s="34">
        <f t="shared" si="26"/>
        <v>349</v>
      </c>
      <c r="L138" s="33">
        <f t="shared" si="27"/>
        <v>0.95616438356164379</v>
      </c>
    </row>
    <row r="139" spans="1:12" x14ac:dyDescent="0.2">
      <c r="A139" s="25"/>
      <c r="B139" s="26">
        <f>COUNTA(B89:B138)</f>
        <v>50</v>
      </c>
      <c r="C139" s="25"/>
      <c r="E139" s="29">
        <f>SUM(E89:E138)</f>
        <v>18250</v>
      </c>
      <c r="F139" s="35"/>
      <c r="G139" s="26">
        <f>COUNTA(G89:G138)</f>
        <v>50</v>
      </c>
      <c r="H139" s="29">
        <f>SUM(H89:H138)</f>
        <v>742</v>
      </c>
      <c r="I139" s="36">
        <f t="shared" si="25"/>
        <v>4.0657534246575346E-2</v>
      </c>
      <c r="J139" s="37"/>
      <c r="K139" s="45">
        <f t="shared" si="26"/>
        <v>17508</v>
      </c>
      <c r="L139" s="36">
        <f>K139/E139</f>
        <v>0.95934246575342463</v>
      </c>
    </row>
    <row r="140" spans="1:12" x14ac:dyDescent="0.2">
      <c r="A140" s="25"/>
      <c r="B140" s="26"/>
      <c r="C140" s="25"/>
      <c r="E140" s="29"/>
      <c r="F140" s="35"/>
      <c r="G140" s="26"/>
      <c r="H140" s="29"/>
      <c r="I140" s="36"/>
      <c r="J140" s="66"/>
      <c r="K140" s="45"/>
      <c r="L140" s="36"/>
    </row>
    <row r="141" spans="1:12" x14ac:dyDescent="0.2">
      <c r="C141" s="97"/>
      <c r="D141" s="101" t="s">
        <v>944</v>
      </c>
      <c r="G141" s="30"/>
      <c r="H141" s="30"/>
    </row>
    <row r="142" spans="1:12" x14ac:dyDescent="0.2">
      <c r="B142" s="83"/>
      <c r="D142" s="100" t="s">
        <v>95</v>
      </c>
      <c r="E142" s="82">
        <f>SUM(B38+B62+B87+B139)</f>
        <v>130</v>
      </c>
      <c r="G142" s="30"/>
      <c r="H142" s="30"/>
    </row>
    <row r="143" spans="1:12" x14ac:dyDescent="0.2">
      <c r="B143" s="83"/>
      <c r="D143" s="100" t="s">
        <v>130</v>
      </c>
      <c r="E143" s="81">
        <f>SUM(E38+E62+E87+E139)</f>
        <v>47450</v>
      </c>
      <c r="G143" s="30"/>
      <c r="H143" s="30"/>
    </row>
    <row r="144" spans="1:12" x14ac:dyDescent="0.2">
      <c r="B144" s="99"/>
      <c r="D144" s="100" t="s">
        <v>121</v>
      </c>
      <c r="E144" s="82">
        <f>SUM(G38+G62+G87+G139)</f>
        <v>130</v>
      </c>
      <c r="G144" s="30"/>
      <c r="H144" s="30"/>
    </row>
    <row r="145" spans="2:8" x14ac:dyDescent="0.2">
      <c r="B145" s="99"/>
      <c r="D145" s="100" t="s">
        <v>131</v>
      </c>
      <c r="E145" s="81">
        <f>SUM(H38+H62+H87+H139)</f>
        <v>1717</v>
      </c>
      <c r="G145" s="30"/>
      <c r="H145" s="30"/>
    </row>
    <row r="146" spans="2:8" x14ac:dyDescent="0.2">
      <c r="B146" s="99"/>
      <c r="D146" s="100" t="s">
        <v>132</v>
      </c>
      <c r="E146" s="105">
        <f>E145/E143</f>
        <v>3.6185458377239202E-2</v>
      </c>
      <c r="G146" s="30"/>
      <c r="H146" s="30"/>
    </row>
    <row r="147" spans="2:8" x14ac:dyDescent="0.2">
      <c r="D147" s="100" t="s">
        <v>133</v>
      </c>
      <c r="E147" s="81">
        <f>SUM(K38+K62+K87+K139)</f>
        <v>45733</v>
      </c>
      <c r="G147" s="30"/>
      <c r="H147" s="30"/>
    </row>
    <row r="148" spans="2:8" x14ac:dyDescent="0.2">
      <c r="D148" s="100" t="s">
        <v>134</v>
      </c>
      <c r="E148" s="105">
        <f>E147/E143</f>
        <v>0.96381454162276081</v>
      </c>
      <c r="G148" s="30"/>
      <c r="H148" s="30"/>
    </row>
    <row r="149" spans="2:8" x14ac:dyDescent="0.2">
      <c r="G149" s="30"/>
      <c r="H149" s="30"/>
    </row>
    <row r="150" spans="2:8" x14ac:dyDescent="0.2">
      <c r="G150" s="30"/>
      <c r="H150" s="30"/>
    </row>
    <row r="151" spans="2:8" x14ac:dyDescent="0.2">
      <c r="G151" s="30"/>
      <c r="H151" s="30"/>
    </row>
    <row r="152" spans="2:8" x14ac:dyDescent="0.2">
      <c r="G152" s="30"/>
      <c r="H152" s="30"/>
    </row>
    <row r="153" spans="2:8" x14ac:dyDescent="0.2">
      <c r="G153" s="30"/>
      <c r="H153" s="30"/>
    </row>
  </sheetData>
  <mergeCells count="3">
    <mergeCell ref="G1:I1"/>
    <mergeCell ref="K1:L1"/>
    <mergeCell ref="B1:C1"/>
  </mergeCells>
  <phoneticPr fontId="3" type="noConversion"/>
  <printOptions horizontalCentered="1" gridLines="1"/>
  <pageMargins left="0.5" right="0.5" top="1.5" bottom="0.75" header="0.5" footer="0.5"/>
  <pageSetup scale="80" orientation="landscape" r:id="rId1"/>
  <headerFooter alignWithMargins="0">
    <oddHeader>&amp;C&amp;"Arial,Bold"&amp;16 2011 Swimming Season
Hawaii Beach Days at Monitored Beaches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13</vt:i4>
      </vt:variant>
    </vt:vector>
  </HeadingPairs>
  <TitlesOfParts>
    <vt:vector size="20" baseType="lpstr">
      <vt:lpstr>Summary</vt:lpstr>
      <vt:lpstr>Attributes</vt:lpstr>
      <vt:lpstr>Monitoring</vt:lpstr>
      <vt:lpstr>Pollution Sources</vt:lpstr>
      <vt:lpstr>2011 Actions</vt:lpstr>
      <vt:lpstr>Action Durations</vt:lpstr>
      <vt:lpstr>Beach Days</vt:lpstr>
      <vt:lpstr>'2011 Actions'!Print_Area</vt:lpstr>
      <vt:lpstr>'Action Durations'!Print_Area</vt:lpstr>
      <vt:lpstr>Attributes!Print_Area</vt:lpstr>
      <vt:lpstr>'Beach Days'!Print_Area</vt:lpstr>
      <vt:lpstr>Monitoring!Print_Area</vt:lpstr>
      <vt:lpstr>'Pollution Sources'!Print_Area</vt:lpstr>
      <vt:lpstr>Summary!Print_Area</vt:lpstr>
      <vt:lpstr>'2011 Actions'!Print_Titles</vt:lpstr>
      <vt:lpstr>Attributes!Print_Titles</vt:lpstr>
      <vt:lpstr>'Beach Days'!Print_Titles</vt:lpstr>
      <vt:lpstr>Monitoring!Print_Titles</vt:lpstr>
      <vt:lpstr>'Pollution Sources'!Print_Titles</vt:lpstr>
      <vt:lpstr>Summary!Print_Titles</vt:lpstr>
    </vt:vector>
  </TitlesOfParts>
  <Company>Tetra Tech, Inc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Simpson, Jonathan</cp:lastModifiedBy>
  <cp:lastPrinted>2012-09-05T19:34:25Z</cp:lastPrinted>
  <dcterms:created xsi:type="dcterms:W3CDTF">2006-12-12T20:37:17Z</dcterms:created>
  <dcterms:modified xsi:type="dcterms:W3CDTF">2012-09-05T19:34:35Z</dcterms:modified>
</cp:coreProperties>
</file>