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55" yWindow="45" windowWidth="18720" windowHeight="5685"/>
  </bookViews>
  <sheets>
    <sheet name="Summary" sheetId="8" r:id="rId1"/>
    <sheet name="Attributes" sheetId="2" r:id="rId2"/>
    <sheet name="Monitoring" sheetId="10" r:id="rId3"/>
    <sheet name="Pollution Sources" sheetId="11" r:id="rId4"/>
    <sheet name="2011 Actions" sheetId="4" r:id="rId5"/>
    <sheet name="Action Durations" sheetId="9" r:id="rId6"/>
    <sheet name="Beach Days" sheetId="7" r:id="rId7"/>
  </sheets>
  <definedNames>
    <definedName name="_xlnm.Print_Area" localSheetId="4">'2011 Actions'!$A$1:$K$433</definedName>
    <definedName name="_xlnm.Print_Area" localSheetId="5">'Action Durations'!$A$1:$L$90</definedName>
    <definedName name="_xlnm.Print_Area" localSheetId="1">Attributes!$A$1:$J$80</definedName>
    <definedName name="_xlnm.Print_Area" localSheetId="6">'Beach Days'!$A$1:$L$86</definedName>
    <definedName name="_xlnm.Print_Area" localSheetId="2">Monitoring!$A$1:$I$81</definedName>
    <definedName name="_xlnm.Print_Area" localSheetId="3">'Pollution Sources'!$A$1:$R$98</definedName>
    <definedName name="_xlnm.Print_Area" localSheetId="0">Summary!$A$1:$U$20</definedName>
    <definedName name="_xlnm.Print_Titles" localSheetId="4">'2011 Actions'!$1:$1</definedName>
    <definedName name="_xlnm.Print_Titles" localSheetId="5">'Action Durations'!$1:$2</definedName>
    <definedName name="_xlnm.Print_Titles" localSheetId="1">Attributes!$1:$1</definedName>
    <definedName name="_xlnm.Print_Titles" localSheetId="6">'Beach Days'!$1:$2</definedName>
    <definedName name="_xlnm.Print_Titles" localSheetId="2">Monitoring!$1:$1</definedName>
    <definedName name="_xlnm.Print_Titles" localSheetId="3">'Pollution Sources'!$1:$2</definedName>
    <definedName name="_xlnm.Print_Titles" localSheetId="0">Summary!$1:$2</definedName>
  </definedNames>
  <calcPr calcId="145621"/>
</workbook>
</file>

<file path=xl/calcChain.xml><?xml version="1.0" encoding="utf-8"?>
<calcChain xmlns="http://schemas.openxmlformats.org/spreadsheetml/2006/main">
  <c r="K7" i="7" l="1"/>
  <c r="L7" i="7" s="1"/>
  <c r="I7" i="7"/>
  <c r="K6" i="7"/>
  <c r="L6" i="7" s="1"/>
  <c r="I6" i="7"/>
  <c r="E94" i="10" l="1"/>
  <c r="E93" i="10"/>
  <c r="E92" i="10"/>
  <c r="E91" i="10"/>
  <c r="E90" i="10"/>
  <c r="E89" i="10"/>
  <c r="E88" i="10"/>
  <c r="E87" i="10"/>
  <c r="E86" i="10"/>
  <c r="E85" i="10"/>
  <c r="E84" i="10"/>
  <c r="E13" i="10"/>
  <c r="D3" i="8" s="1"/>
  <c r="E68" i="10"/>
  <c r="D4" i="8" s="1"/>
  <c r="E75" i="10"/>
  <c r="D5" i="8" s="1"/>
  <c r="I68" i="10"/>
  <c r="E79" i="10" l="1"/>
  <c r="H76" i="7"/>
  <c r="H69" i="7"/>
  <c r="H14" i="7"/>
  <c r="K26" i="7" l="1"/>
  <c r="L26" i="7" s="1"/>
  <c r="I26" i="7"/>
  <c r="K25" i="7"/>
  <c r="L25" i="7" s="1"/>
  <c r="I25" i="7"/>
  <c r="K24" i="7"/>
  <c r="L24" i="7" s="1"/>
  <c r="I24" i="7"/>
  <c r="L23" i="7"/>
  <c r="K23" i="7"/>
  <c r="I23" i="7"/>
  <c r="K22" i="7"/>
  <c r="L22" i="7" s="1"/>
  <c r="I22" i="7"/>
  <c r="K21" i="7"/>
  <c r="L21" i="7" s="1"/>
  <c r="I21" i="7"/>
  <c r="I76" i="9"/>
  <c r="I69" i="9"/>
  <c r="B14" i="11" l="1"/>
  <c r="B13" i="2"/>
  <c r="F13" i="2"/>
  <c r="K64" i="7"/>
  <c r="L64" i="7" s="1"/>
  <c r="I64" i="7"/>
  <c r="K63" i="7"/>
  <c r="L63" i="7" s="1"/>
  <c r="I63" i="7"/>
  <c r="K62" i="7"/>
  <c r="L62" i="7" s="1"/>
  <c r="I62" i="7"/>
  <c r="K61" i="7"/>
  <c r="L61" i="7" s="1"/>
  <c r="I61" i="7"/>
  <c r="K60" i="7"/>
  <c r="L60" i="7" s="1"/>
  <c r="I60" i="7"/>
  <c r="K59" i="7"/>
  <c r="L59" i="7" s="1"/>
  <c r="I59" i="7"/>
  <c r="K58" i="7"/>
  <c r="L58" i="7" s="1"/>
  <c r="I58" i="7"/>
  <c r="K57" i="7"/>
  <c r="L57" i="7" s="1"/>
  <c r="I57" i="7"/>
  <c r="K56" i="7"/>
  <c r="L56" i="7" s="1"/>
  <c r="I56" i="7"/>
  <c r="K55" i="7"/>
  <c r="L55" i="7" s="1"/>
  <c r="I55" i="7"/>
  <c r="K54" i="7"/>
  <c r="L54" i="7" s="1"/>
  <c r="I54" i="7"/>
  <c r="K53" i="7"/>
  <c r="L53" i="7" s="1"/>
  <c r="I53" i="7"/>
  <c r="K52" i="7"/>
  <c r="L52" i="7" s="1"/>
  <c r="I52" i="7"/>
  <c r="K51" i="7"/>
  <c r="L51" i="7" s="1"/>
  <c r="I51" i="7"/>
  <c r="K50" i="7"/>
  <c r="L50" i="7" s="1"/>
  <c r="I50" i="7"/>
  <c r="K49" i="7"/>
  <c r="L49" i="7" s="1"/>
  <c r="I49" i="7"/>
  <c r="K48" i="7"/>
  <c r="L48" i="7" s="1"/>
  <c r="I48" i="7"/>
  <c r="K47" i="7"/>
  <c r="L47" i="7" s="1"/>
  <c r="I47" i="7"/>
  <c r="K46" i="7"/>
  <c r="L46" i="7" s="1"/>
  <c r="I46" i="7"/>
  <c r="K45" i="7"/>
  <c r="L45" i="7" s="1"/>
  <c r="I45" i="7"/>
  <c r="K44" i="7"/>
  <c r="L44" i="7" s="1"/>
  <c r="I44" i="7"/>
  <c r="K43" i="7"/>
  <c r="L43" i="7" s="1"/>
  <c r="I43" i="7"/>
  <c r="K42" i="7"/>
  <c r="L42" i="7" s="1"/>
  <c r="I42" i="7"/>
  <c r="K41" i="7"/>
  <c r="L41" i="7" s="1"/>
  <c r="I41" i="7"/>
  <c r="K40" i="7"/>
  <c r="L40" i="7" s="1"/>
  <c r="I40" i="7"/>
  <c r="K39" i="7"/>
  <c r="L39" i="7" s="1"/>
  <c r="I39" i="7"/>
  <c r="K38" i="7"/>
  <c r="L38" i="7" s="1"/>
  <c r="I38" i="7"/>
  <c r="K37" i="7"/>
  <c r="L37" i="7" s="1"/>
  <c r="I37" i="7"/>
  <c r="K36" i="7"/>
  <c r="L36" i="7" s="1"/>
  <c r="I36" i="7"/>
  <c r="K35" i="7"/>
  <c r="L35" i="7" s="1"/>
  <c r="I35" i="7"/>
  <c r="K34" i="7"/>
  <c r="L34" i="7" s="1"/>
  <c r="I34" i="7"/>
  <c r="K33" i="7"/>
  <c r="L33" i="7" s="1"/>
  <c r="I33" i="7"/>
  <c r="K32" i="7"/>
  <c r="L32" i="7" s="1"/>
  <c r="I32" i="7"/>
  <c r="K31" i="7"/>
  <c r="L31" i="7" s="1"/>
  <c r="I31" i="7"/>
  <c r="K30" i="7"/>
  <c r="L30" i="7" s="1"/>
  <c r="I30" i="7"/>
  <c r="K29" i="7"/>
  <c r="L29" i="7" s="1"/>
  <c r="I29" i="7"/>
  <c r="K28" i="7"/>
  <c r="L28" i="7" s="1"/>
  <c r="I28" i="7"/>
  <c r="K27" i="7"/>
  <c r="L27" i="7" s="1"/>
  <c r="I27" i="7"/>
  <c r="K20" i="7"/>
  <c r="L20" i="7" s="1"/>
  <c r="I20" i="7"/>
  <c r="K19" i="7"/>
  <c r="L19" i="7" s="1"/>
  <c r="I19" i="7"/>
  <c r="K18" i="7"/>
  <c r="L18" i="7" s="1"/>
  <c r="I18" i="7"/>
  <c r="K17" i="7"/>
  <c r="L17" i="7" s="1"/>
  <c r="I17" i="7"/>
  <c r="I75" i="10"/>
  <c r="I13" i="10"/>
  <c r="B68" i="2"/>
  <c r="E81" i="10" l="1"/>
  <c r="E432" i="4" l="1"/>
  <c r="E429" i="4"/>
  <c r="F429" i="4" s="1"/>
  <c r="E426" i="4"/>
  <c r="F426" i="4" s="1"/>
  <c r="E430" i="4" l="1"/>
  <c r="E427" i="4"/>
  <c r="E433" i="4"/>
  <c r="F5" i="8"/>
  <c r="F4" i="8"/>
  <c r="F3" i="8"/>
  <c r="F75" i="2"/>
  <c r="F68" i="2"/>
  <c r="H406" i="4"/>
  <c r="E406" i="4"/>
  <c r="B406" i="4"/>
  <c r="H4" i="8" s="1"/>
  <c r="I9" i="7"/>
  <c r="K9" i="7"/>
  <c r="L9" i="7" s="1"/>
  <c r="I10" i="7"/>
  <c r="K10" i="7"/>
  <c r="L10" i="7" s="1"/>
  <c r="I11" i="7"/>
  <c r="K11" i="7"/>
  <c r="L11" i="7" s="1"/>
  <c r="E14" i="7"/>
  <c r="E69" i="7"/>
  <c r="S4" i="8" s="1"/>
  <c r="E76" i="7"/>
  <c r="E76" i="11"/>
  <c r="E69" i="11"/>
  <c r="E14" i="11"/>
  <c r="B33" i="4"/>
  <c r="E33" i="4"/>
  <c r="H33" i="4"/>
  <c r="H416" i="4"/>
  <c r="B416" i="4"/>
  <c r="H5" i="8" s="1"/>
  <c r="R14" i="11"/>
  <c r="R69" i="11"/>
  <c r="R76" i="11"/>
  <c r="Q14" i="11"/>
  <c r="Q69" i="11"/>
  <c r="Q76" i="11"/>
  <c r="D14" i="11"/>
  <c r="D69" i="11"/>
  <c r="D76" i="11"/>
  <c r="P14" i="11"/>
  <c r="P69" i="11"/>
  <c r="P76" i="11"/>
  <c r="O14" i="11"/>
  <c r="O69" i="11"/>
  <c r="O76" i="11"/>
  <c r="N14" i="11"/>
  <c r="N69" i="11"/>
  <c r="N76" i="11"/>
  <c r="M14" i="11"/>
  <c r="M69" i="11"/>
  <c r="M76" i="11"/>
  <c r="L14" i="11"/>
  <c r="L69" i="11"/>
  <c r="L76" i="11"/>
  <c r="K14" i="11"/>
  <c r="K69" i="11"/>
  <c r="K76" i="11"/>
  <c r="J14" i="11"/>
  <c r="J69" i="11"/>
  <c r="J76" i="11"/>
  <c r="I14" i="11"/>
  <c r="I69" i="11"/>
  <c r="I76" i="11"/>
  <c r="H14" i="11"/>
  <c r="H69" i="11"/>
  <c r="H76" i="11"/>
  <c r="G14" i="11"/>
  <c r="G69" i="11"/>
  <c r="G76" i="11"/>
  <c r="F14" i="11"/>
  <c r="F69" i="11"/>
  <c r="F76" i="11"/>
  <c r="B69" i="11"/>
  <c r="B76" i="11"/>
  <c r="T3" i="8"/>
  <c r="B69" i="7"/>
  <c r="K16" i="7"/>
  <c r="L16" i="7" s="1"/>
  <c r="K65" i="7"/>
  <c r="K66" i="7"/>
  <c r="L66" i="7" s="1"/>
  <c r="K67" i="7"/>
  <c r="L67" i="7" s="1"/>
  <c r="K68" i="7"/>
  <c r="L68" i="7" s="1"/>
  <c r="T4" i="8"/>
  <c r="G69" i="7"/>
  <c r="I68" i="7"/>
  <c r="I67" i="7"/>
  <c r="I66" i="7"/>
  <c r="I65" i="7"/>
  <c r="I16" i="7"/>
  <c r="G14" i="7"/>
  <c r="G76" i="7"/>
  <c r="B14" i="7"/>
  <c r="B76" i="7"/>
  <c r="K75" i="7"/>
  <c r="L75" i="7" s="1"/>
  <c r="I75" i="7"/>
  <c r="K74" i="7"/>
  <c r="L74" i="7" s="1"/>
  <c r="I74" i="7"/>
  <c r="K73" i="7"/>
  <c r="L73" i="7" s="1"/>
  <c r="I73" i="7"/>
  <c r="K72" i="7"/>
  <c r="L72" i="7" s="1"/>
  <c r="I72" i="7"/>
  <c r="K71" i="7"/>
  <c r="L71" i="7" s="1"/>
  <c r="I71" i="7"/>
  <c r="K13" i="7"/>
  <c r="L13" i="7" s="1"/>
  <c r="I13" i="7"/>
  <c r="K12" i="7"/>
  <c r="L12" i="7" s="1"/>
  <c r="I12" i="7"/>
  <c r="K8" i="7"/>
  <c r="L8" i="7" s="1"/>
  <c r="I8" i="7"/>
  <c r="K5" i="7"/>
  <c r="L5" i="7" s="1"/>
  <c r="I5" i="7"/>
  <c r="K4" i="7"/>
  <c r="L4" i="7" s="1"/>
  <c r="I4" i="7"/>
  <c r="K3" i="7"/>
  <c r="I3" i="7"/>
  <c r="H14" i="9"/>
  <c r="F14" i="9"/>
  <c r="E14" i="9"/>
  <c r="B76" i="9"/>
  <c r="B69" i="9"/>
  <c r="B14" i="9"/>
  <c r="E416" i="4"/>
  <c r="B75" i="10"/>
  <c r="L76" i="9"/>
  <c r="Q5" i="8" s="1"/>
  <c r="K76" i="9"/>
  <c r="P5" i="8" s="1"/>
  <c r="J76" i="9"/>
  <c r="O5" i="8" s="1"/>
  <c r="N5" i="8"/>
  <c r="H76" i="9"/>
  <c r="M5" i="8" s="1"/>
  <c r="E76" i="9"/>
  <c r="L69" i="9"/>
  <c r="Q4" i="8" s="1"/>
  <c r="K69" i="9"/>
  <c r="P4" i="8" s="1"/>
  <c r="J69" i="9"/>
  <c r="O4" i="8" s="1"/>
  <c r="N4" i="8"/>
  <c r="H69" i="9"/>
  <c r="E69" i="9"/>
  <c r="L4" i="8" s="1"/>
  <c r="B68" i="10"/>
  <c r="C4" i="8" s="1"/>
  <c r="S3" i="8"/>
  <c r="I14" i="9"/>
  <c r="J14" i="9"/>
  <c r="H87" i="9" s="1"/>
  <c r="K14" i="9"/>
  <c r="L14" i="9"/>
  <c r="B13" i="10"/>
  <c r="F69" i="9"/>
  <c r="F76" i="9"/>
  <c r="B75" i="2"/>
  <c r="D79" i="2" s="1"/>
  <c r="I14" i="7"/>
  <c r="H89" i="9" l="1"/>
  <c r="E80" i="9"/>
  <c r="E421" i="4"/>
  <c r="G85" i="11"/>
  <c r="G87" i="11"/>
  <c r="G89" i="11"/>
  <c r="G91" i="11"/>
  <c r="G93" i="11"/>
  <c r="G95" i="11"/>
  <c r="G96" i="11"/>
  <c r="C3" i="8"/>
  <c r="E78" i="10"/>
  <c r="H88" i="9"/>
  <c r="E80" i="7"/>
  <c r="G80" i="11"/>
  <c r="G86" i="11"/>
  <c r="G88" i="11"/>
  <c r="G90" i="11"/>
  <c r="G92" i="11"/>
  <c r="G94" i="11"/>
  <c r="G81" i="11"/>
  <c r="G97" i="11"/>
  <c r="G82" i="11"/>
  <c r="E81" i="7"/>
  <c r="E82" i="7"/>
  <c r="T5" i="8"/>
  <c r="T6" i="8" s="1"/>
  <c r="E83" i="7"/>
  <c r="I76" i="7"/>
  <c r="M4" i="8"/>
  <c r="H85" i="9"/>
  <c r="H86" i="9"/>
  <c r="E82" i="9"/>
  <c r="E81" i="9"/>
  <c r="E419" i="4"/>
  <c r="E420" i="4"/>
  <c r="F430" i="4"/>
  <c r="F427" i="4"/>
  <c r="D80" i="2"/>
  <c r="Q3" i="8"/>
  <c r="Q6" i="8" s="1"/>
  <c r="M3" i="8"/>
  <c r="N3" i="8"/>
  <c r="N6" i="8" s="1"/>
  <c r="L3" i="8"/>
  <c r="F432" i="4"/>
  <c r="F6" i="8"/>
  <c r="S5" i="8"/>
  <c r="S6" i="8" s="1"/>
  <c r="U3" i="8"/>
  <c r="O3" i="8"/>
  <c r="O6" i="8" s="1"/>
  <c r="K14" i="7"/>
  <c r="K69" i="7"/>
  <c r="L69" i="7" s="1"/>
  <c r="I69" i="7"/>
  <c r="I4" i="8"/>
  <c r="C5" i="8"/>
  <c r="E5" i="8" s="1"/>
  <c r="J4" i="8"/>
  <c r="E4" i="8"/>
  <c r="E3" i="8"/>
  <c r="U4" i="8"/>
  <c r="J5" i="8"/>
  <c r="I5" i="8"/>
  <c r="H3" i="8"/>
  <c r="L65" i="7"/>
  <c r="P3" i="8"/>
  <c r="P6" i="8" s="1"/>
  <c r="K76" i="7"/>
  <c r="L5" i="8"/>
  <c r="L3" i="7"/>
  <c r="F85" i="10" l="1"/>
  <c r="F89" i="10"/>
  <c r="F93" i="10"/>
  <c r="F86" i="10"/>
  <c r="F90" i="10"/>
  <c r="F94" i="10"/>
  <c r="F87" i="10"/>
  <c r="F91" i="10"/>
  <c r="F84" i="10"/>
  <c r="F88" i="10"/>
  <c r="F92" i="10"/>
  <c r="L76" i="7"/>
  <c r="E85" i="7"/>
  <c r="M6" i="8"/>
  <c r="L6" i="8"/>
  <c r="F433" i="4"/>
  <c r="E80" i="10"/>
  <c r="C6" i="8"/>
  <c r="U5" i="8"/>
  <c r="E84" i="7"/>
  <c r="L14" i="7"/>
  <c r="G98" i="11"/>
  <c r="H90" i="9"/>
  <c r="I89" i="9" s="1"/>
  <c r="U6" i="8"/>
  <c r="D6" i="8"/>
  <c r="H6" i="8"/>
  <c r="J3" i="8"/>
  <c r="I3" i="8"/>
  <c r="E86" i="7" l="1"/>
  <c r="E6" i="8"/>
  <c r="I86" i="9"/>
  <c r="I88" i="9"/>
  <c r="I87" i="9"/>
  <c r="I85" i="9"/>
  <c r="J6" i="8"/>
  <c r="I6" i="8"/>
  <c r="I90" i="9" l="1"/>
</calcChain>
</file>

<file path=xl/sharedStrings.xml><?xml version="1.0" encoding="utf-8"?>
<sst xmlns="http://schemas.openxmlformats.org/spreadsheetml/2006/main" count="4528" uniqueCount="311">
  <si>
    <t>No. of monitored beaches with actions</t>
  </si>
  <si>
    <t>No. of monitored beaches without actions</t>
  </si>
  <si>
    <t>Percent of monitored beaches affected by a beach action</t>
  </si>
  <si>
    <t>No. of beach actions</t>
  </si>
  <si>
    <t>No. of actions of 1 day duration</t>
  </si>
  <si>
    <t>No. of actions of 2 day duration</t>
  </si>
  <si>
    <t>No. of actions of 3 - 7 day duration</t>
  </si>
  <si>
    <t>No. of actions of 8 - 30 day duration</t>
  </si>
  <si>
    <t>No. of actions greater than 30 day duration</t>
  </si>
  <si>
    <t>No. of beach days (monitored beaches)</t>
  </si>
  <si>
    <t>No. of days under a beach action (monitored beaches)</t>
  </si>
  <si>
    <t>Beach Name</t>
  </si>
  <si>
    <t>Beach ID</t>
  </si>
  <si>
    <t>No. of days under a beach action</t>
  </si>
  <si>
    <t>Percent days under a beach action</t>
  </si>
  <si>
    <t>No. of days not under a beach action</t>
  </si>
  <si>
    <t>Percent days not under a beach action</t>
  </si>
  <si>
    <t>No. of days under an action</t>
  </si>
  <si>
    <t>CSO</t>
  </si>
  <si>
    <t>SSO</t>
  </si>
  <si>
    <t>CAFO</t>
  </si>
  <si>
    <t>POTW</t>
  </si>
  <si>
    <t>Swim Season Actions Sorted by Duration</t>
  </si>
  <si>
    <t>Monitored Beaches with Actions During Swim Season</t>
  </si>
  <si>
    <t>Monitored Beaches</t>
  </si>
  <si>
    <t>No. of beach days</t>
  </si>
  <si>
    <t>Under a Beach Action</t>
  </si>
  <si>
    <t>Yes</t>
  </si>
  <si>
    <t>Public/Public</t>
  </si>
  <si>
    <t>Private/Public</t>
  </si>
  <si>
    <t>STORM</t>
  </si>
  <si>
    <t>ELEV_BACT</t>
  </si>
  <si>
    <t>ENTERO</t>
  </si>
  <si>
    <t>Contamination Advisory</t>
  </si>
  <si>
    <t>Not Under an Action</t>
  </si>
  <si>
    <t>No</t>
  </si>
  <si>
    <t>BEACH Act Beaches</t>
  </si>
  <si>
    <t>MONITORED BEACHES</t>
  </si>
  <si>
    <t>Beach action in 2010?</t>
  </si>
  <si>
    <t>Actions During Swim Season</t>
  </si>
  <si>
    <t>No. of BEACH Act beaches</t>
  </si>
  <si>
    <t>Swim Season Beach Days</t>
  </si>
  <si>
    <t>Actions Sorted by Duration</t>
  </si>
  <si>
    <t>Total no. of beach actions</t>
  </si>
  <si>
    <t>No. of monitored beaches</t>
  </si>
  <si>
    <t>Percent of beaches monitored</t>
  </si>
  <si>
    <t xml:space="preserve">BEACH Act Beaches: </t>
  </si>
  <si>
    <t xml:space="preserve">Tier 1 beaches: </t>
  </si>
  <si>
    <t xml:space="preserve">Beach actions: </t>
  </si>
  <si>
    <t>Definitions</t>
  </si>
  <si>
    <t xml:space="preserve">Monitored beaches: </t>
  </si>
  <si>
    <t xml:space="preserve">Swim season: </t>
  </si>
  <si>
    <t xml:space="preserve">Action duration: </t>
  </si>
  <si>
    <t xml:space="preserve">Beach days: </t>
  </si>
  <si>
    <t>States indicate to EPA the period of time they consider to be the swim (or recreational) season for each beach. See "Monitoring" tab for swim season lengths.</t>
  </si>
  <si>
    <t>The number of days in the swim season. See "Beach Days" tab for the number of beach days under an action.</t>
  </si>
  <si>
    <t>Beaches that are monitored at regular intervals. See "Monitoring" tab for monitoring frequency information.</t>
  </si>
  <si>
    <t>BEACH Act refers to the Beaches Environmental Assessment, Closure, and Health Act of 2000 which focuses on coastal recreational waters. States/territories provide EPA with a list of their</t>
  </si>
  <si>
    <t>coastal recreational beaches.</t>
  </si>
  <si>
    <t>States and territories designate their significant public beaches as Tier 1 beaches (requirement of BEACH Act grant program).  These are the beaches that have the highest risk. See "Attributes" tab</t>
  </si>
  <si>
    <t>for Tier designations.</t>
  </si>
  <si>
    <t xml:space="preserve">Beach-specific advisories or closings issued by the reporting state or local governments. An action is recorded for a beach even if only a portion of the beach is affected. See "2010 Actions" tab </t>
  </si>
  <si>
    <t>for action information.</t>
  </si>
  <si>
    <t>Action duration is based on the times an action begins and ends. One "day" is considered the 24-hour period following the time an action is issued. Additional "days" are recorded when an action</t>
  </si>
  <si>
    <t>extends into any portion of subsequent 24-hour period(s). For example, an action that lasts 26 hours is recorded as a two-day action. See "Action Durations" tab for duration breakdowns.</t>
  </si>
  <si>
    <t>POLLUTION SOURCES SUMMARY</t>
  </si>
  <si>
    <t xml:space="preserve">Beach Name </t>
  </si>
  <si>
    <t xml:space="preserve">Beach name </t>
  </si>
  <si>
    <t>Beach accessibility</t>
  </si>
  <si>
    <t xml:space="preserve">Beach tier rank </t>
  </si>
  <si>
    <t>Start latitude</t>
  </si>
  <si>
    <t>Start longitude</t>
  </si>
  <si>
    <t>End latitude</t>
  </si>
  <si>
    <t>End longitude</t>
  </si>
  <si>
    <t>Pollution sources investigated?</t>
  </si>
  <si>
    <t>Pollution sources found?</t>
  </si>
  <si>
    <t>Runoff</t>
  </si>
  <si>
    <t>Storm</t>
  </si>
  <si>
    <t>Agriculture</t>
  </si>
  <si>
    <t>Boat</t>
  </si>
  <si>
    <t>Sewer line</t>
  </si>
  <si>
    <t>Septic</t>
  </si>
  <si>
    <t>Wildlife</t>
  </si>
  <si>
    <t>Other</t>
  </si>
  <si>
    <t>Unknown</t>
  </si>
  <si>
    <t xml:space="preserve">Action type </t>
  </si>
  <si>
    <t xml:space="preserve">Action start date/time </t>
  </si>
  <si>
    <t xml:space="preserve">Action end date/time </t>
  </si>
  <si>
    <t xml:space="preserve">Action duration (Days) </t>
  </si>
  <si>
    <t xml:space="preserve">Action reason(s) </t>
  </si>
  <si>
    <t>Action indicator(s)</t>
  </si>
  <si>
    <t>Action source(s)</t>
  </si>
  <si>
    <t>ELEV_BACT:</t>
  </si>
  <si>
    <t>ENTERO:</t>
  </si>
  <si>
    <t>Totals</t>
  </si>
  <si>
    <t>Percentages</t>
  </si>
  <si>
    <t>No. of BEACH Act beaches:</t>
  </si>
  <si>
    <t>Total length of BEACH Act beaches:</t>
  </si>
  <si>
    <t xml:space="preserve"> ATTRIBUTE SUMMARY</t>
  </si>
  <si>
    <t>No. of monitored beaches:</t>
  </si>
  <si>
    <t>Total length of monitored beaches:</t>
  </si>
  <si>
    <t xml:space="preserve"> MONITORING SUMMARY</t>
  </si>
  <si>
    <t>No. of investigated monitored beaches:</t>
  </si>
  <si>
    <t>No. of investigated monitored beaches with possible pollution sources:</t>
  </si>
  <si>
    <t>POLLUTION SOURCE TALLY</t>
  </si>
  <si>
    <t>Percent</t>
  </si>
  <si>
    <t>No. of actions during the swim season:</t>
  </si>
  <si>
    <t>No. of days under an action during the swim season:</t>
  </si>
  <si>
    <t>ACTION REASON, INDICATOR, AND SOURCE TALLY</t>
  </si>
  <si>
    <t>STORM:</t>
  </si>
  <si>
    <r>
      <rPr>
        <b/>
        <sz val="9"/>
        <rFont val="Arial"/>
        <family val="2"/>
      </rPr>
      <t>Runoff</t>
    </r>
    <r>
      <rPr>
        <sz val="9"/>
        <rFont val="Arial"/>
        <family val="2"/>
      </rPr>
      <t xml:space="preserve"> (Non-storm related, dryweather runoff):</t>
    </r>
  </si>
  <si>
    <r>
      <rPr>
        <b/>
        <sz val="9"/>
        <rFont val="Arial"/>
        <family val="2"/>
      </rPr>
      <t>Storm</t>
    </r>
    <r>
      <rPr>
        <sz val="9"/>
        <rFont val="Arial"/>
        <family val="2"/>
      </rPr>
      <t xml:space="preserve"> (Storm related, wet-weather runoff):</t>
    </r>
  </si>
  <si>
    <r>
      <rPr>
        <b/>
        <sz val="9"/>
        <rFont val="Arial"/>
        <family val="2"/>
      </rPr>
      <t>Agriculture</t>
    </r>
    <r>
      <rPr>
        <sz val="9"/>
        <rFont val="Arial"/>
        <family val="2"/>
      </rPr>
      <t xml:space="preserve"> (Agricultural runoff):</t>
    </r>
  </si>
  <si>
    <r>
      <rPr>
        <b/>
        <sz val="9"/>
        <rFont val="Arial"/>
        <family val="2"/>
      </rPr>
      <t>Boat</t>
    </r>
    <r>
      <rPr>
        <sz val="9"/>
        <rFont val="Arial"/>
        <family val="2"/>
      </rPr>
      <t xml:space="preserve"> (Boat discharge):</t>
    </r>
  </si>
  <si>
    <r>
      <rPr>
        <b/>
        <sz val="9"/>
        <rFont val="Arial"/>
        <family val="2"/>
      </rPr>
      <t>CAFO</t>
    </r>
    <r>
      <rPr>
        <sz val="9"/>
        <rFont val="Arial"/>
        <family val="2"/>
      </rPr>
      <t xml:space="preserve"> (Concentrated animal feeding operation):</t>
    </r>
  </si>
  <si>
    <r>
      <rPr>
        <b/>
        <sz val="9"/>
        <rFont val="Arial"/>
        <family val="2"/>
      </rPr>
      <t>CSO</t>
    </r>
    <r>
      <rPr>
        <sz val="9"/>
        <rFont val="Arial"/>
        <family val="2"/>
      </rPr>
      <t xml:space="preserve"> (Combined sewer overflow):</t>
    </r>
  </si>
  <si>
    <r>
      <rPr>
        <b/>
        <sz val="9"/>
        <rFont val="Arial"/>
        <family val="2"/>
      </rPr>
      <t>SSO</t>
    </r>
    <r>
      <rPr>
        <sz val="9"/>
        <rFont val="Arial"/>
        <family val="2"/>
      </rPr>
      <t xml:space="preserve"> (Sanitary sewer overflow):</t>
    </r>
  </si>
  <si>
    <r>
      <rPr>
        <b/>
        <sz val="9"/>
        <rFont val="Arial"/>
        <family val="2"/>
      </rPr>
      <t>POTW</t>
    </r>
    <r>
      <rPr>
        <sz val="9"/>
        <rFont val="Arial"/>
        <family val="2"/>
      </rPr>
      <t xml:space="preserve"> (Publicly-owned treatment works):</t>
    </r>
  </si>
  <si>
    <r>
      <rPr>
        <b/>
        <sz val="9"/>
        <rFont val="Arial"/>
        <family val="2"/>
      </rPr>
      <t>Sewer line</t>
    </r>
    <r>
      <rPr>
        <sz val="9"/>
        <rFont val="Arial"/>
        <family val="2"/>
      </rPr>
      <t xml:space="preserve"> (Sewer line leak, blockage, or break):</t>
    </r>
  </si>
  <si>
    <r>
      <rPr>
        <b/>
        <sz val="9"/>
        <rFont val="Arial"/>
        <family val="2"/>
      </rPr>
      <t>Septic</t>
    </r>
    <r>
      <rPr>
        <sz val="9"/>
        <rFont val="Arial"/>
        <family val="2"/>
      </rPr>
      <t xml:space="preserve"> (Septic system leakage):</t>
    </r>
  </si>
  <si>
    <r>
      <rPr>
        <b/>
        <sz val="9"/>
        <rFont val="Arial"/>
        <family val="2"/>
      </rPr>
      <t>Wildlife</t>
    </r>
    <r>
      <rPr>
        <sz val="9"/>
        <rFont val="Arial"/>
        <family val="2"/>
      </rPr>
      <t xml:space="preserve"> (Wildlife pollution):</t>
    </r>
  </si>
  <si>
    <r>
      <rPr>
        <b/>
        <sz val="9"/>
        <rFont val="Arial"/>
        <family val="2"/>
      </rPr>
      <t>Other</t>
    </r>
    <r>
      <rPr>
        <sz val="9"/>
        <rFont val="Arial"/>
        <family val="2"/>
      </rPr>
      <t xml:space="preserve"> (Other source known but not listed above):</t>
    </r>
  </si>
  <si>
    <r>
      <rPr>
        <b/>
        <sz val="9"/>
        <rFont val="Arial"/>
        <family val="2"/>
      </rPr>
      <t>Unknown</t>
    </r>
    <r>
      <rPr>
        <sz val="9"/>
        <rFont val="Arial"/>
        <family val="2"/>
      </rPr>
      <t xml:space="preserve"> (Source exists but unidentified):</t>
    </r>
  </si>
  <si>
    <t>Action reasons summary:</t>
  </si>
  <si>
    <t>Action indicators summary:</t>
  </si>
  <si>
    <t>Action sources summary:</t>
  </si>
  <si>
    <t>No. of monitored beaches with actions during swim season:</t>
  </si>
  <si>
    <t>No. of actions during swim season:</t>
  </si>
  <si>
    <t>No. of days under an action during swim season:</t>
  </si>
  <si>
    <t>No. of actions of 1 day duration:</t>
  </si>
  <si>
    <t>No. of actions of 2 day duration:</t>
  </si>
  <si>
    <t>No. of actions of 3-7 day duration:</t>
  </si>
  <si>
    <t>No. of actions of 8-30 day duration:</t>
  </si>
  <si>
    <t>No. of actions of greater than 30 day duration:</t>
  </si>
  <si>
    <t>ACTION DURATION DAY TALLY</t>
  </si>
  <si>
    <t>No. of beach days in swim season:</t>
  </si>
  <si>
    <t>No. of beach days under an action during the swim season:</t>
  </si>
  <si>
    <t>Percent of beach days under an action during the swim season:</t>
  </si>
  <si>
    <t>No. of beach days not under an action during the swim season:</t>
  </si>
  <si>
    <t>Percent of beach days not under an action during the swim season:</t>
  </si>
  <si>
    <t>Percent of BEACH Act beaches monitored:</t>
  </si>
  <si>
    <t>POSSIBLE POLLUTION SOURCES</t>
  </si>
  <si>
    <t>ROTA</t>
  </si>
  <si>
    <t>MP348167</t>
  </si>
  <si>
    <t>DISTRICT #1 STROM DRAINAGE</t>
  </si>
  <si>
    <t>MP274563</t>
  </si>
  <si>
    <t>DISTRICT #2 STORM DRAINAGE</t>
  </si>
  <si>
    <t>Public/Private</t>
  </si>
  <si>
    <t>MP822659</t>
  </si>
  <si>
    <t>EAST HARBOR DOCK</t>
  </si>
  <si>
    <t>MP142306</t>
  </si>
  <si>
    <t>KOKOMO BEACH CLUB</t>
  </si>
  <si>
    <t>MP168418</t>
  </si>
  <si>
    <t>MOBILE STATION STORM DRAINAGE</t>
  </si>
  <si>
    <t>MP234908</t>
  </si>
  <si>
    <t>TWEKSBERRY BEACH</t>
  </si>
  <si>
    <t>MP396492</t>
  </si>
  <si>
    <t>VETERANS MEMORIAL BEACH</t>
  </si>
  <si>
    <t>MP957808</t>
  </si>
  <si>
    <t>WEST HARBOR MARINA</t>
  </si>
  <si>
    <t>SAIPAN</t>
  </si>
  <si>
    <t>MP150267</t>
  </si>
  <si>
    <t>AMERICAN MEMORIAL PARK DRAINAGE</t>
  </si>
  <si>
    <t>MP795999</t>
  </si>
  <si>
    <t>AQUA RESORT HOTEL</t>
  </si>
  <si>
    <t>MP621534</t>
  </si>
  <si>
    <t>BIRD ISLAND BEACH</t>
  </si>
  <si>
    <t>MP555804</t>
  </si>
  <si>
    <t>CENTRAL REPAIR SHOP</t>
  </si>
  <si>
    <t>MP142032</t>
  </si>
  <si>
    <t>CHALAN PIAO BEACH</t>
  </si>
  <si>
    <t>MP904488</t>
  </si>
  <si>
    <t>CIVIC CENTER BEACH</t>
  </si>
  <si>
    <t>MP471717</t>
  </si>
  <si>
    <t>CK DISTRICT #2 DRAINAGE</t>
  </si>
  <si>
    <t>MP337530</t>
  </si>
  <si>
    <t>CK DISTRICT #4 LALLY BEACH</t>
  </si>
  <si>
    <t>MP855732</t>
  </si>
  <si>
    <t>COMMUNITY SCHOOL BEACH</t>
  </si>
  <si>
    <t>MP283265</t>
  </si>
  <si>
    <t>DIAMOND HOTEL</t>
  </si>
  <si>
    <t>MP198597</t>
  </si>
  <si>
    <t>DPW CHANNEL BRIDGE</t>
  </si>
  <si>
    <t>MP593698</t>
  </si>
  <si>
    <t>DRAINAGE #1</t>
  </si>
  <si>
    <t>MP469801</t>
  </si>
  <si>
    <t>DRAINAGE #2</t>
  </si>
  <si>
    <t>MP533918</t>
  </si>
  <si>
    <t>DRAINAGE #3</t>
  </si>
  <si>
    <t>MP730907</t>
  </si>
  <si>
    <t>GARAPAN BEACH</t>
  </si>
  <si>
    <t>MP272711</t>
  </si>
  <si>
    <t>GARAPAN FISHING DOCK</t>
  </si>
  <si>
    <t>MP869271</t>
  </si>
  <si>
    <t>GRAND HOTEL</t>
  </si>
  <si>
    <t>MP614022</t>
  </si>
  <si>
    <t>GROTTO CAVE</t>
  </si>
  <si>
    <t>MP249299</t>
  </si>
  <si>
    <t>HAFA-ADAI HOTEL</t>
  </si>
  <si>
    <t>MP222069</t>
  </si>
  <si>
    <t>HIDDEN BEACH</t>
  </si>
  <si>
    <t>MP109895</t>
  </si>
  <si>
    <t>HOPWOOD SCHOOL BEACH</t>
  </si>
  <si>
    <t>MP901121</t>
  </si>
  <si>
    <t>HYATT HOTEL</t>
  </si>
  <si>
    <t>MP905261</t>
  </si>
  <si>
    <t>JEFFREY'S BEACH</t>
  </si>
  <si>
    <t>MP455792</t>
  </si>
  <si>
    <t>LADDER BEACH</t>
  </si>
  <si>
    <t>MANAGAHA BEACHES</t>
  </si>
  <si>
    <t>MP212794</t>
  </si>
  <si>
    <t>MARINE BEACH</t>
  </si>
  <si>
    <t>MP810908</t>
  </si>
  <si>
    <t>MICRO BEACH</t>
  </si>
  <si>
    <t>MP633629</t>
  </si>
  <si>
    <t>NIKKO HOTEL</t>
  </si>
  <si>
    <t>MP706463</t>
  </si>
  <si>
    <t>NORTH LAULAU BEACH</t>
  </si>
  <si>
    <t>MP412521</t>
  </si>
  <si>
    <t>OBYAN</t>
  </si>
  <si>
    <t>MP106409</t>
  </si>
  <si>
    <t>OLD MAN BY THE SEA</t>
  </si>
  <si>
    <t>MP826827</t>
  </si>
  <si>
    <t>OUTER COVE MARINA</t>
  </si>
  <si>
    <t>MP293258</t>
  </si>
  <si>
    <t>PACIFIC ISLANDS CLUB (PIC)</t>
  </si>
  <si>
    <t>MP717140</t>
  </si>
  <si>
    <t>PLUMERIA HOTEL</t>
  </si>
  <si>
    <t>MP771195</t>
  </si>
  <si>
    <t>S. PUERTO RICO DUMP</t>
  </si>
  <si>
    <t>MP423664</t>
  </si>
  <si>
    <t>SAMOAN HOUSING AREA</t>
  </si>
  <si>
    <t>MP578649</t>
  </si>
  <si>
    <t>SAN ANTONIO BEACH</t>
  </si>
  <si>
    <t>MP745520</t>
  </si>
  <si>
    <t>SAN ANTONIO LIFT STATION</t>
  </si>
  <si>
    <t>MP425195</t>
  </si>
  <si>
    <t>SAN JOSE BEACH</t>
  </si>
  <si>
    <t>MP106417</t>
  </si>
  <si>
    <t>SAN ROQUE SCHOOL</t>
  </si>
  <si>
    <t>MP847327</t>
  </si>
  <si>
    <t>SEA PLANE RAMP</t>
  </si>
  <si>
    <t>MP764555</t>
  </si>
  <si>
    <t>SMILING COVE MARINA</t>
  </si>
  <si>
    <t>MP227159</t>
  </si>
  <si>
    <t>SOUTH LAULAU BEACH</t>
  </si>
  <si>
    <t>MP178951</t>
  </si>
  <si>
    <t>TANAPAG MEETING HALL</t>
  </si>
  <si>
    <t>MP677470</t>
  </si>
  <si>
    <t>TANK BEACH</t>
  </si>
  <si>
    <t>MP453911</t>
  </si>
  <si>
    <t>UNAI DANGKULO BEACH</t>
  </si>
  <si>
    <t>MP340122</t>
  </si>
  <si>
    <t>WING BEACH</t>
  </si>
  <si>
    <t>TINIAN</t>
  </si>
  <si>
    <t>MP764248</t>
  </si>
  <si>
    <t>LEPROSARIUM BEACH I</t>
  </si>
  <si>
    <t>MP138155</t>
  </si>
  <si>
    <t>TACHOGNA BEACH</t>
  </si>
  <si>
    <t>MP364654</t>
  </si>
  <si>
    <t>UNAI DANGKOLO BEACH</t>
  </si>
  <si>
    <t>Beach length (FT)</t>
  </si>
  <si>
    <t>Feet</t>
  </si>
  <si>
    <t>Monitored Beach Length (FT)</t>
  </si>
  <si>
    <t>Island</t>
  </si>
  <si>
    <t>---</t>
  </si>
  <si>
    <t>Total length of monitored beaches (FT)</t>
  </si>
  <si>
    <t>MP132135</t>
  </si>
  <si>
    <t>GUATA BEACH</t>
  </si>
  <si>
    <t>MP601072</t>
  </si>
  <si>
    <t>SWIMMING HOLE</t>
  </si>
  <si>
    <t>MP522915</t>
  </si>
  <si>
    <t>TETETO BEACH</t>
  </si>
  <si>
    <t>MP890913</t>
  </si>
  <si>
    <t>CHALAN LAULAU BEACH</t>
  </si>
  <si>
    <t>MP631194</t>
  </si>
  <si>
    <t>MANAGAHA BEACH 05</t>
  </si>
  <si>
    <t>MP652589</t>
  </si>
  <si>
    <t>MANAGAHA BEACH 06</t>
  </si>
  <si>
    <t>MP103086</t>
  </si>
  <si>
    <t>MANAGAHA BEACH 07</t>
  </si>
  <si>
    <t>MP164736</t>
  </si>
  <si>
    <t>MANAGAHA BEACH 11</t>
  </si>
  <si>
    <t>MP669454</t>
  </si>
  <si>
    <t>MP287498</t>
  </si>
  <si>
    <t>PAUPAU BEACH</t>
  </si>
  <si>
    <t>MP197037</t>
  </si>
  <si>
    <t>HARBOR</t>
  </si>
  <si>
    <t>MP330050</t>
  </si>
  <si>
    <t>UNAI CHULU</t>
  </si>
  <si>
    <t>2011 ACTIONS SUMMARY</t>
  </si>
  <si>
    <t>2011 BEACH DAYS SUMMARY</t>
  </si>
  <si>
    <t>Beach monitored?</t>
  </si>
  <si>
    <t>Swim season length (days)</t>
  </si>
  <si>
    <t>Swim season monitoring frequency (per week)</t>
  </si>
  <si>
    <t>Off season monitoring frequency (per week)</t>
  </si>
  <si>
    <t>N/A</t>
  </si>
  <si>
    <t xml:space="preserve"> MONITORING FREQUENCY SUMMARY</t>
  </si>
  <si>
    <t>No.</t>
  </si>
  <si>
    <t>Monitored once per month</t>
  </si>
  <si>
    <t>Monitored twice per month</t>
  </si>
  <si>
    <t>Monitored once a week</t>
  </si>
  <si>
    <t>Monitored five times per month</t>
  </si>
  <si>
    <t>Monitored six times per month</t>
  </si>
  <si>
    <t>Monitored twice a week</t>
  </si>
  <si>
    <t>Monitored ten times per month</t>
  </si>
  <si>
    <t>Monitored three times a week</t>
  </si>
  <si>
    <t>Monitored four times a week</t>
  </si>
  <si>
    <t>Monitored five times a week</t>
  </si>
  <si>
    <t>Monitored seven times a week</t>
  </si>
  <si>
    <t>2011 ACTIONS DURATION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</si>
</sst>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[$-409]m/d/yy\ h:mm\ AM/PM;@"/>
    <numFmt numFmtId="166" formatCode="0.0000"/>
  </numFmts>
  <fonts count="21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  <font>
      <sz val="7"/>
      <color theme="0"/>
      <name val="Arial"/>
      <family val="2"/>
    </font>
    <font>
      <sz val="8"/>
      <color rgb="FF151515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5" fontId="5" fillId="0" borderId="0" xfId="0" applyNumberFormat="1" applyFont="1"/>
    <xf numFmtId="3" fontId="5" fillId="0" borderId="0" xfId="0" applyNumberFormat="1" applyFont="1"/>
    <xf numFmtId="0" fontId="5" fillId="0" borderId="0" xfId="0" applyFont="1" applyBorder="1"/>
    <xf numFmtId="0" fontId="4" fillId="0" borderId="1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3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3" fontId="5" fillId="0" borderId="0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0" fontId="2" fillId="0" borderId="0" xfId="0" applyFont="1" applyFill="1"/>
    <xf numFmtId="0" fontId="15" fillId="0" borderId="0" xfId="0" applyFont="1"/>
    <xf numFmtId="0" fontId="16" fillId="0" borderId="3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7" fillId="0" borderId="0" xfId="0" applyFont="1" applyFill="1"/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1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/>
    <xf numFmtId="0" fontId="18" fillId="0" borderId="0" xfId="0" applyFont="1"/>
    <xf numFmtId="0" fontId="18" fillId="0" borderId="0" xfId="0" applyFont="1" applyBorder="1"/>
    <xf numFmtId="0" fontId="17" fillId="0" borderId="0" xfId="0" applyFont="1" applyFill="1" applyBorder="1" applyAlignment="1">
      <alignment horizontal="right" vertical="center"/>
    </xf>
    <xf numFmtId="0" fontId="17" fillId="0" borderId="0" xfId="0" quotePrefix="1" applyFont="1" applyFill="1" applyBorder="1" applyAlignment="1">
      <alignment horizontal="right"/>
    </xf>
    <xf numFmtId="0" fontId="18" fillId="0" borderId="4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quotePrefix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" fontId="17" fillId="0" borderId="0" xfId="0" applyNumberFormat="1" applyFont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17" fillId="0" borderId="0" xfId="0" quotePrefix="1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66" fontId="20" fillId="0" borderId="0" xfId="0" applyNumberFormat="1" applyFont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0"/>
  <sheetViews>
    <sheetView tabSelected="1" workbookViewId="0"/>
  </sheetViews>
  <sheetFormatPr defaultRowHeight="12.75" x14ac:dyDescent="0.2"/>
  <cols>
    <col min="1" max="1" width="11.5703125" style="5" customWidth="1"/>
    <col min="2" max="2" width="0.5703125" style="5" customWidth="1"/>
    <col min="3" max="6" width="8.28515625" style="5" customWidth="1"/>
    <col min="7" max="7" width="0.5703125" style="5" customWidth="1"/>
    <col min="8" max="10" width="8.28515625" style="5" customWidth="1"/>
    <col min="11" max="11" width="0.5703125" style="5" customWidth="1"/>
    <col min="12" max="17" width="8.28515625" style="5" customWidth="1"/>
    <col min="18" max="18" width="0.5703125" style="5" customWidth="1"/>
    <col min="19" max="16384" width="9.140625" style="5"/>
  </cols>
  <sheetData>
    <row r="1" spans="1:21" x14ac:dyDescent="0.2">
      <c r="A1" s="11"/>
      <c r="B1" s="11"/>
      <c r="C1" s="147" t="s">
        <v>36</v>
      </c>
      <c r="D1" s="149"/>
      <c r="E1" s="149"/>
      <c r="F1" s="148"/>
      <c r="G1" s="76"/>
      <c r="H1" s="147" t="s">
        <v>39</v>
      </c>
      <c r="I1" s="147"/>
      <c r="J1" s="147"/>
      <c r="K1" s="60"/>
      <c r="L1" s="147" t="s">
        <v>42</v>
      </c>
      <c r="M1" s="148"/>
      <c r="N1" s="148"/>
      <c r="O1" s="148"/>
      <c r="P1" s="148"/>
      <c r="Q1" s="148"/>
      <c r="R1" s="60"/>
      <c r="S1" s="147" t="s">
        <v>41</v>
      </c>
      <c r="T1" s="148"/>
      <c r="U1" s="148"/>
    </row>
    <row r="2" spans="1:21" ht="88.5" customHeight="1" x14ac:dyDescent="0.2">
      <c r="A2" s="4" t="s">
        <v>264</v>
      </c>
      <c r="B2" s="4"/>
      <c r="C2" s="3" t="s">
        <v>40</v>
      </c>
      <c r="D2" s="3" t="s">
        <v>44</v>
      </c>
      <c r="E2" s="3" t="s">
        <v>45</v>
      </c>
      <c r="F2" s="3" t="s">
        <v>266</v>
      </c>
      <c r="G2" s="3"/>
      <c r="H2" s="3" t="s">
        <v>0</v>
      </c>
      <c r="I2" s="3" t="s">
        <v>1</v>
      </c>
      <c r="J2" s="3" t="s">
        <v>2</v>
      </c>
      <c r="K2" s="3"/>
      <c r="L2" s="14" t="s">
        <v>43</v>
      </c>
      <c r="M2" s="3" t="s">
        <v>4</v>
      </c>
      <c r="N2" s="3" t="s">
        <v>5</v>
      </c>
      <c r="O2" s="3" t="s">
        <v>6</v>
      </c>
      <c r="P2" s="3" t="s">
        <v>7</v>
      </c>
      <c r="Q2" s="3" t="s">
        <v>8</v>
      </c>
      <c r="R2" s="3"/>
      <c r="S2" s="14" t="s">
        <v>9</v>
      </c>
      <c r="T2" s="15" t="s">
        <v>10</v>
      </c>
      <c r="U2" s="3" t="s">
        <v>14</v>
      </c>
    </row>
    <row r="3" spans="1:21" x14ac:dyDescent="0.2">
      <c r="A3" s="74" t="s">
        <v>142</v>
      </c>
      <c r="B3" s="16"/>
      <c r="C3" s="33">
        <f>Monitoring!$B$13</f>
        <v>11</v>
      </c>
      <c r="D3" s="30">
        <f>Monitoring!$E$13</f>
        <v>11</v>
      </c>
      <c r="E3" s="50">
        <f>D3/C3</f>
        <v>1</v>
      </c>
      <c r="F3" s="80">
        <f>Monitoring!$I$13</f>
        <v>3300</v>
      </c>
      <c r="G3" s="13"/>
      <c r="H3" s="49">
        <f>'2011 Actions'!$B$33</f>
        <v>11</v>
      </c>
      <c r="I3" s="49">
        <f>D3-H3</f>
        <v>0</v>
      </c>
      <c r="J3" s="50">
        <f>H3/D3</f>
        <v>1</v>
      </c>
      <c r="K3" s="13"/>
      <c r="L3" s="60">
        <f>'Action Durations'!$E$14</f>
        <v>31</v>
      </c>
      <c r="M3" s="49">
        <f>'Action Durations'!H14</f>
        <v>0</v>
      </c>
      <c r="N3" s="49">
        <f>'Action Durations'!I14</f>
        <v>31</v>
      </c>
      <c r="O3" s="49">
        <f>'Action Durations'!J14</f>
        <v>0</v>
      </c>
      <c r="P3" s="49">
        <f>'Action Durations'!K14</f>
        <v>0</v>
      </c>
      <c r="Q3" s="49">
        <f>'Action Durations'!L14</f>
        <v>0</v>
      </c>
      <c r="R3" s="13"/>
      <c r="S3" s="51">
        <f>'Beach Days'!$E$14</f>
        <v>4015</v>
      </c>
      <c r="T3" s="51">
        <f>'Beach Days'!$H$14</f>
        <v>62</v>
      </c>
      <c r="U3" s="40">
        <f>T3/S3</f>
        <v>1.5442092154420922E-2</v>
      </c>
    </row>
    <row r="4" spans="1:21" x14ac:dyDescent="0.2">
      <c r="A4" s="74" t="s">
        <v>160</v>
      </c>
      <c r="B4" s="16"/>
      <c r="C4" s="56">
        <f>Monitoring!$B$68</f>
        <v>53</v>
      </c>
      <c r="D4" s="30">
        <f>Monitoring!$E$68</f>
        <v>53</v>
      </c>
      <c r="E4" s="50">
        <f>D4/C4</f>
        <v>1</v>
      </c>
      <c r="F4" s="80">
        <f>Monitoring!$I$68</f>
        <v>15900</v>
      </c>
      <c r="G4" s="13"/>
      <c r="H4" s="49">
        <f>'2011 Actions'!$B$406</f>
        <v>53</v>
      </c>
      <c r="I4" s="49">
        <f>D4-H4</f>
        <v>0</v>
      </c>
      <c r="J4" s="50">
        <f>H4/D4</f>
        <v>1</v>
      </c>
      <c r="K4" s="13"/>
      <c r="L4" s="60">
        <f>'Action Durations'!$E$69</f>
        <v>371</v>
      </c>
      <c r="M4" s="49">
        <f>'Action Durations'!H69</f>
        <v>0</v>
      </c>
      <c r="N4" s="49">
        <f>'Action Durations'!I69</f>
        <v>371</v>
      </c>
      <c r="O4" s="49">
        <f>'Action Durations'!J69</f>
        <v>0</v>
      </c>
      <c r="P4" s="49">
        <f>'Action Durations'!K69</f>
        <v>0</v>
      </c>
      <c r="Q4" s="49">
        <f>'Action Durations'!L69</f>
        <v>0</v>
      </c>
      <c r="R4" s="13"/>
      <c r="S4" s="51">
        <f>'Beach Days'!$E$69</f>
        <v>19345</v>
      </c>
      <c r="T4" s="51">
        <f>'Beach Days'!$H$69</f>
        <v>742</v>
      </c>
      <c r="U4" s="40">
        <f>T4/S4</f>
        <v>3.8356164383561646E-2</v>
      </c>
    </row>
    <row r="5" spans="1:21" x14ac:dyDescent="0.2">
      <c r="A5" s="74" t="s">
        <v>254</v>
      </c>
      <c r="B5" s="16"/>
      <c r="C5" s="36">
        <f>Monitoring!$B$75</f>
        <v>5</v>
      </c>
      <c r="D5" s="31">
        <f>Monitoring!$E$75</f>
        <v>5</v>
      </c>
      <c r="E5" s="42">
        <f>D5/C5</f>
        <v>1</v>
      </c>
      <c r="F5" s="81">
        <f>Monitoring!$I$75</f>
        <v>1500</v>
      </c>
      <c r="G5" s="67"/>
      <c r="H5" s="68">
        <f>'2011 Actions'!$B$416</f>
        <v>5</v>
      </c>
      <c r="I5" s="68">
        <f>D5-H5</f>
        <v>0</v>
      </c>
      <c r="J5" s="42">
        <f>H5/D5</f>
        <v>1</v>
      </c>
      <c r="K5" s="67"/>
      <c r="L5" s="69">
        <f>'Action Durations'!$E$76</f>
        <v>8</v>
      </c>
      <c r="M5" s="68">
        <f>'Action Durations'!H76</f>
        <v>0</v>
      </c>
      <c r="N5" s="68">
        <f>'Action Durations'!I76</f>
        <v>8</v>
      </c>
      <c r="O5" s="68">
        <f>'Action Durations'!J76</f>
        <v>0</v>
      </c>
      <c r="P5" s="68">
        <f>'Action Durations'!K76</f>
        <v>0</v>
      </c>
      <c r="Q5" s="68">
        <f>'Action Durations'!L76</f>
        <v>0</v>
      </c>
      <c r="R5" s="67"/>
      <c r="S5" s="43">
        <f>'Beach Days'!$E$76</f>
        <v>1825</v>
      </c>
      <c r="T5" s="43">
        <f>'Beach Days'!$H$76</f>
        <v>16</v>
      </c>
      <c r="U5" s="42">
        <f>T5/S5</f>
        <v>8.7671232876712323E-3</v>
      </c>
    </row>
    <row r="6" spans="1:21" x14ac:dyDescent="0.2">
      <c r="C6" s="12">
        <f>SUM(C3:C5)</f>
        <v>69</v>
      </c>
      <c r="D6" s="12">
        <f>SUM(D3:D5)</f>
        <v>69</v>
      </c>
      <c r="E6" s="18">
        <f>D6/C6</f>
        <v>1</v>
      </c>
      <c r="F6" s="10">
        <f>SUM(F3:F5)</f>
        <v>20700</v>
      </c>
      <c r="G6" s="12"/>
      <c r="H6" s="12">
        <f>SUM(H3:H5)</f>
        <v>69</v>
      </c>
      <c r="I6" s="17">
        <f>D6-H6</f>
        <v>0</v>
      </c>
      <c r="J6" s="18">
        <f>H6/D6</f>
        <v>1</v>
      </c>
      <c r="K6" s="12"/>
      <c r="L6" s="12">
        <f t="shared" ref="L6:Q6" si="0">SUM(L3:L5)</f>
        <v>410</v>
      </c>
      <c r="M6" s="12">
        <f t="shared" si="0"/>
        <v>0</v>
      </c>
      <c r="N6" s="12">
        <f t="shared" si="0"/>
        <v>410</v>
      </c>
      <c r="O6" s="12">
        <f t="shared" si="0"/>
        <v>0</v>
      </c>
      <c r="P6" s="12">
        <f t="shared" si="0"/>
        <v>0</v>
      </c>
      <c r="Q6" s="12">
        <f t="shared" si="0"/>
        <v>0</v>
      </c>
      <c r="R6" s="12"/>
      <c r="S6" s="10">
        <f>SUM(S3:S5)</f>
        <v>25185</v>
      </c>
      <c r="T6" s="10">
        <f>SUM(T3:T5)</f>
        <v>820</v>
      </c>
      <c r="U6" s="53">
        <f>T6/S6</f>
        <v>3.255906293428628E-2</v>
      </c>
    </row>
    <row r="7" spans="1:21" x14ac:dyDescent="0.2">
      <c r="C7" s="12"/>
      <c r="D7" s="12"/>
      <c r="E7" s="18"/>
      <c r="F7" s="10"/>
      <c r="G7" s="12"/>
      <c r="H7" s="12"/>
      <c r="I7" s="17"/>
      <c r="J7" s="18"/>
      <c r="K7" s="12"/>
      <c r="L7" s="12"/>
      <c r="M7" s="12"/>
      <c r="N7" s="12"/>
      <c r="O7" s="12"/>
      <c r="P7" s="12"/>
      <c r="Q7" s="12"/>
      <c r="R7" s="12"/>
      <c r="S7" s="10"/>
      <c r="T7" s="10"/>
      <c r="U7" s="53"/>
    </row>
    <row r="8" spans="1:21" x14ac:dyDescent="0.2">
      <c r="T8" s="19"/>
    </row>
    <row r="9" spans="1:21" x14ac:dyDescent="0.2">
      <c r="A9" s="84" t="s">
        <v>49</v>
      </c>
      <c r="T9" s="19"/>
    </row>
    <row r="10" spans="1:21" x14ac:dyDescent="0.2">
      <c r="C10" s="90" t="s">
        <v>46</v>
      </c>
      <c r="D10" s="83" t="s">
        <v>57</v>
      </c>
    </row>
    <row r="11" spans="1:21" x14ac:dyDescent="0.2">
      <c r="C11" s="90"/>
      <c r="D11" s="83" t="s">
        <v>58</v>
      </c>
    </row>
    <row r="12" spans="1:21" x14ac:dyDescent="0.2">
      <c r="C12" s="90" t="s">
        <v>50</v>
      </c>
      <c r="D12" s="82" t="s">
        <v>56</v>
      </c>
    </row>
    <row r="13" spans="1:21" x14ac:dyDescent="0.2">
      <c r="C13" s="90" t="s">
        <v>47</v>
      </c>
      <c r="D13" s="83" t="s">
        <v>59</v>
      </c>
    </row>
    <row r="14" spans="1:21" x14ac:dyDescent="0.2">
      <c r="C14" s="90"/>
      <c r="D14" s="83" t="s">
        <v>60</v>
      </c>
    </row>
    <row r="15" spans="1:21" x14ac:dyDescent="0.2">
      <c r="C15" s="90" t="s">
        <v>48</v>
      </c>
      <c r="D15" s="82" t="s">
        <v>61</v>
      </c>
    </row>
    <row r="16" spans="1:21" x14ac:dyDescent="0.2">
      <c r="C16" s="90"/>
      <c r="D16" s="82" t="s">
        <v>62</v>
      </c>
    </row>
    <row r="17" spans="3:4" x14ac:dyDescent="0.2">
      <c r="C17" s="90" t="s">
        <v>52</v>
      </c>
      <c r="D17" s="82" t="s">
        <v>63</v>
      </c>
    </row>
    <row r="18" spans="3:4" x14ac:dyDescent="0.2">
      <c r="C18" s="91"/>
      <c r="D18" s="82" t="s">
        <v>64</v>
      </c>
    </row>
    <row r="19" spans="3:4" x14ac:dyDescent="0.2">
      <c r="C19" s="90" t="s">
        <v>51</v>
      </c>
      <c r="D19" s="82" t="s">
        <v>54</v>
      </c>
    </row>
    <row r="20" spans="3:4" x14ac:dyDescent="0.2">
      <c r="C20" s="90" t="s">
        <v>53</v>
      </c>
      <c r="D20" s="82" t="s">
        <v>55</v>
      </c>
    </row>
  </sheetData>
  <mergeCells count="4">
    <mergeCell ref="H1:J1"/>
    <mergeCell ref="L1:Q1"/>
    <mergeCell ref="S1:U1"/>
    <mergeCell ref="C1:F1"/>
  </mergeCells>
  <phoneticPr fontId="3" type="noConversion"/>
  <printOptions horizontalCentered="1" gridLines="1"/>
  <pageMargins left="0.25" right="0.25" top="1.5" bottom="0.75" header="0.5" footer="0.5"/>
  <pageSetup scale="80" orientation="landscape" r:id="rId1"/>
  <headerFooter alignWithMargins="0">
    <oddHeader>&amp;C&amp;"Arial,Bold"&amp;16 2011 Swimming Season
N. Mariana Islands Summary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80"/>
  <sheetViews>
    <sheetView zoomScaleNormal="100" workbookViewId="0"/>
  </sheetViews>
  <sheetFormatPr defaultRowHeight="12.75" x14ac:dyDescent="0.2"/>
  <cols>
    <col min="1" max="1" width="12.5703125" style="28" customWidth="1"/>
    <col min="2" max="2" width="7.7109375" style="28" customWidth="1"/>
    <col min="3" max="3" width="33" style="28" customWidth="1"/>
    <col min="4" max="4" width="12.5703125" style="28" customWidth="1"/>
    <col min="5" max="5" width="8.28515625" style="55" customWidth="1"/>
    <col min="6" max="6" width="9.140625" style="24"/>
    <col min="7" max="10" width="9.7109375" style="28" customWidth="1"/>
    <col min="12" max="16384" width="9.140625" style="24"/>
  </cols>
  <sheetData>
    <row r="1" spans="1:10" ht="33.75" customHeight="1" x14ac:dyDescent="0.2">
      <c r="A1" s="4" t="s">
        <v>264</v>
      </c>
      <c r="B1" s="25" t="s">
        <v>12</v>
      </c>
      <c r="C1" s="25" t="s">
        <v>67</v>
      </c>
      <c r="D1" s="25" t="s">
        <v>68</v>
      </c>
      <c r="E1" s="3" t="s">
        <v>69</v>
      </c>
      <c r="F1" s="79" t="s">
        <v>261</v>
      </c>
      <c r="G1" s="25" t="s">
        <v>70</v>
      </c>
      <c r="H1" s="25" t="s">
        <v>71</v>
      </c>
      <c r="I1" s="25" t="s">
        <v>72</v>
      </c>
      <c r="J1" s="25" t="s">
        <v>73</v>
      </c>
    </row>
    <row r="2" spans="1:10" ht="12.75" customHeight="1" x14ac:dyDescent="0.2">
      <c r="A2" s="135" t="s">
        <v>142</v>
      </c>
      <c r="B2" s="135" t="s">
        <v>143</v>
      </c>
      <c r="C2" s="135" t="s">
        <v>144</v>
      </c>
      <c r="D2" s="135" t="s">
        <v>28</v>
      </c>
      <c r="E2" s="135">
        <v>1</v>
      </c>
      <c r="F2" s="135">
        <v>300</v>
      </c>
      <c r="G2" s="136">
        <v>14.142200000000001</v>
      </c>
      <c r="H2" s="136">
        <v>145.13939999999999</v>
      </c>
      <c r="I2" s="136">
        <v>14.142200000000001</v>
      </c>
      <c r="J2" s="136">
        <v>145.13939999999999</v>
      </c>
    </row>
    <row r="3" spans="1:10" ht="12.75" customHeight="1" x14ac:dyDescent="0.2">
      <c r="A3" s="135" t="s">
        <v>142</v>
      </c>
      <c r="B3" s="135" t="s">
        <v>145</v>
      </c>
      <c r="C3" s="135" t="s">
        <v>146</v>
      </c>
      <c r="D3" s="135" t="s">
        <v>29</v>
      </c>
      <c r="E3" s="135">
        <v>1</v>
      </c>
      <c r="F3" s="135">
        <v>300</v>
      </c>
      <c r="G3" s="136">
        <v>14.1408</v>
      </c>
      <c r="H3" s="136">
        <v>145.1379</v>
      </c>
      <c r="I3" s="136">
        <v>14.1408</v>
      </c>
      <c r="J3" s="136">
        <v>145.1379</v>
      </c>
    </row>
    <row r="4" spans="1:10" ht="12.75" customHeight="1" x14ac:dyDescent="0.2">
      <c r="A4" s="135" t="s">
        <v>142</v>
      </c>
      <c r="B4" s="135" t="s">
        <v>148</v>
      </c>
      <c r="C4" s="135" t="s">
        <v>149</v>
      </c>
      <c r="D4" s="135" t="s">
        <v>28</v>
      </c>
      <c r="E4" s="135">
        <v>1</v>
      </c>
      <c r="F4" s="135">
        <v>300</v>
      </c>
      <c r="G4" s="136">
        <v>14.1371</v>
      </c>
      <c r="H4" s="136">
        <v>145.14160000000001</v>
      </c>
      <c r="I4" s="136">
        <v>14.1371</v>
      </c>
      <c r="J4" s="136">
        <v>145.14160000000001</v>
      </c>
    </row>
    <row r="5" spans="1:10" ht="12.75" customHeight="1" x14ac:dyDescent="0.2">
      <c r="A5" s="135" t="s">
        <v>142</v>
      </c>
      <c r="B5" s="135" t="s">
        <v>267</v>
      </c>
      <c r="C5" s="135" t="s">
        <v>268</v>
      </c>
      <c r="D5" s="135" t="s">
        <v>28</v>
      </c>
      <c r="E5" s="135">
        <v>1</v>
      </c>
      <c r="F5" s="135">
        <v>300</v>
      </c>
      <c r="G5" s="136">
        <v>14.1723</v>
      </c>
      <c r="H5" s="136">
        <v>145.19450000000001</v>
      </c>
      <c r="I5" s="136">
        <v>14.1723</v>
      </c>
      <c r="J5" s="136">
        <v>145.19450000000001</v>
      </c>
    </row>
    <row r="6" spans="1:10" ht="12.75" customHeight="1" x14ac:dyDescent="0.2">
      <c r="A6" s="135" t="s">
        <v>142</v>
      </c>
      <c r="B6" s="135" t="s">
        <v>150</v>
      </c>
      <c r="C6" s="135" t="s">
        <v>151</v>
      </c>
      <c r="D6" s="135" t="s">
        <v>29</v>
      </c>
      <c r="E6" s="135">
        <v>1</v>
      </c>
      <c r="F6" s="135">
        <v>300</v>
      </c>
      <c r="G6" s="136">
        <v>14.1294</v>
      </c>
      <c r="H6" s="136">
        <v>145.15979999999999</v>
      </c>
      <c r="I6" s="136">
        <v>14.1294</v>
      </c>
      <c r="J6" s="136">
        <v>145.15979999999999</v>
      </c>
    </row>
    <row r="7" spans="1:10" ht="12.75" customHeight="1" x14ac:dyDescent="0.2">
      <c r="A7" s="135" t="s">
        <v>142</v>
      </c>
      <c r="B7" s="135" t="s">
        <v>152</v>
      </c>
      <c r="C7" s="135" t="s">
        <v>153</v>
      </c>
      <c r="D7" s="135" t="s">
        <v>29</v>
      </c>
      <c r="E7" s="135">
        <v>1</v>
      </c>
      <c r="F7" s="135">
        <v>300</v>
      </c>
      <c r="G7" s="136">
        <v>14.136900000000001</v>
      </c>
      <c r="H7" s="136">
        <v>145.14279999999999</v>
      </c>
      <c r="I7" s="136">
        <v>14.136900000000001</v>
      </c>
      <c r="J7" s="136">
        <v>145.14279999999999</v>
      </c>
    </row>
    <row r="8" spans="1:10" ht="12.75" customHeight="1" x14ac:dyDescent="0.2">
      <c r="A8" s="135" t="s">
        <v>142</v>
      </c>
      <c r="B8" s="135" t="s">
        <v>269</v>
      </c>
      <c r="C8" s="135" t="s">
        <v>270</v>
      </c>
      <c r="D8" s="135" t="s">
        <v>28</v>
      </c>
      <c r="E8" s="135">
        <v>1</v>
      </c>
      <c r="F8" s="135">
        <v>300</v>
      </c>
      <c r="G8" s="136"/>
      <c r="H8" s="136"/>
      <c r="I8" s="136"/>
      <c r="J8" s="136"/>
    </row>
    <row r="9" spans="1:10" ht="12.75" customHeight="1" x14ac:dyDescent="0.2">
      <c r="A9" s="135" t="s">
        <v>142</v>
      </c>
      <c r="B9" s="135" t="s">
        <v>271</v>
      </c>
      <c r="C9" s="135" t="s">
        <v>272</v>
      </c>
      <c r="D9" s="135" t="s">
        <v>28</v>
      </c>
      <c r="E9" s="135">
        <v>1</v>
      </c>
      <c r="F9" s="135">
        <v>300</v>
      </c>
      <c r="G9" s="136">
        <v>14.170199999999999</v>
      </c>
      <c r="H9" s="136">
        <v>145.18610000000001</v>
      </c>
      <c r="I9" s="136">
        <v>14.170199999999999</v>
      </c>
      <c r="J9" s="136">
        <v>145.18610000000001</v>
      </c>
    </row>
    <row r="10" spans="1:10" ht="12.75" customHeight="1" x14ac:dyDescent="0.2">
      <c r="A10" s="135" t="s">
        <v>142</v>
      </c>
      <c r="B10" s="135" t="s">
        <v>154</v>
      </c>
      <c r="C10" s="135" t="s">
        <v>155</v>
      </c>
      <c r="D10" s="135" t="s">
        <v>28</v>
      </c>
      <c r="E10" s="135">
        <v>1</v>
      </c>
      <c r="F10" s="135">
        <v>300</v>
      </c>
      <c r="G10" s="136">
        <v>14.1311</v>
      </c>
      <c r="H10" s="136">
        <v>145.12819999999999</v>
      </c>
      <c r="I10" s="136">
        <v>14.1311</v>
      </c>
      <c r="J10" s="136">
        <v>145.12819999999999</v>
      </c>
    </row>
    <row r="11" spans="1:10" ht="12.75" customHeight="1" x14ac:dyDescent="0.2">
      <c r="A11" s="135" t="s">
        <v>142</v>
      </c>
      <c r="B11" s="135" t="s">
        <v>156</v>
      </c>
      <c r="C11" s="135" t="s">
        <v>157</v>
      </c>
      <c r="D11" s="135" t="s">
        <v>28</v>
      </c>
      <c r="E11" s="135">
        <v>1</v>
      </c>
      <c r="F11" s="135">
        <v>300</v>
      </c>
      <c r="G11" s="136">
        <v>14.167400000000001</v>
      </c>
      <c r="H11" s="136">
        <v>145.17869999999999</v>
      </c>
      <c r="I11" s="136">
        <v>14.167400000000001</v>
      </c>
      <c r="J11" s="136">
        <v>145.17869999999999</v>
      </c>
    </row>
    <row r="12" spans="1:10" ht="12.75" customHeight="1" x14ac:dyDescent="0.2">
      <c r="A12" s="138" t="s">
        <v>142</v>
      </c>
      <c r="B12" s="138" t="s">
        <v>158</v>
      </c>
      <c r="C12" s="138" t="s">
        <v>159</v>
      </c>
      <c r="D12" s="138" t="s">
        <v>28</v>
      </c>
      <c r="E12" s="138">
        <v>1</v>
      </c>
      <c r="F12" s="138">
        <v>300</v>
      </c>
      <c r="G12" s="146">
        <v>14.1335</v>
      </c>
      <c r="H12" s="146">
        <v>145.1309</v>
      </c>
      <c r="I12" s="146">
        <v>14.1335</v>
      </c>
      <c r="J12" s="146">
        <v>145.1309</v>
      </c>
    </row>
    <row r="13" spans="1:10" ht="12.75" customHeight="1" x14ac:dyDescent="0.2">
      <c r="A13" s="33"/>
      <c r="B13" s="34">
        <f>COUNTA(B2:B12)</f>
        <v>11</v>
      </c>
      <c r="C13" s="33"/>
      <c r="D13" s="33"/>
      <c r="E13" s="78"/>
      <c r="F13" s="54">
        <f>SUM(F2:F12)</f>
        <v>3300</v>
      </c>
      <c r="G13" s="33"/>
      <c r="H13" s="33"/>
      <c r="I13" s="33"/>
      <c r="J13" s="33"/>
    </row>
    <row r="14" spans="1:10" ht="12.75" customHeight="1" x14ac:dyDescent="0.2">
      <c r="A14" s="33"/>
      <c r="B14" s="33"/>
      <c r="C14" s="33"/>
      <c r="D14" s="33"/>
      <c r="E14" s="56"/>
      <c r="G14" s="33"/>
      <c r="H14" s="33"/>
      <c r="I14" s="33"/>
      <c r="J14" s="33"/>
    </row>
    <row r="15" spans="1:10" ht="12.75" customHeight="1" x14ac:dyDescent="0.2">
      <c r="A15" s="135" t="s">
        <v>160</v>
      </c>
      <c r="B15" s="135" t="s">
        <v>161</v>
      </c>
      <c r="C15" s="135" t="s">
        <v>162</v>
      </c>
      <c r="D15" s="135" t="s">
        <v>28</v>
      </c>
      <c r="E15" s="135">
        <v>1</v>
      </c>
      <c r="F15" s="135">
        <v>300</v>
      </c>
      <c r="G15" s="136">
        <v>15.221310750000001</v>
      </c>
      <c r="H15" s="136">
        <v>145.7258885</v>
      </c>
      <c r="I15" s="136">
        <v>15.22237258</v>
      </c>
      <c r="J15" s="136">
        <v>145.72376489999999</v>
      </c>
    </row>
    <row r="16" spans="1:10" ht="12.75" customHeight="1" x14ac:dyDescent="0.2">
      <c r="A16" s="135" t="s">
        <v>160</v>
      </c>
      <c r="B16" s="135" t="s">
        <v>163</v>
      </c>
      <c r="C16" s="135" t="s">
        <v>164</v>
      </c>
      <c r="D16" s="135" t="s">
        <v>147</v>
      </c>
      <c r="E16" s="135">
        <v>1</v>
      </c>
      <c r="F16" s="135">
        <v>300</v>
      </c>
      <c r="G16" s="136">
        <v>15.2469</v>
      </c>
      <c r="H16" s="136">
        <v>145.76589999999999</v>
      </c>
      <c r="I16" s="136">
        <v>15.2469</v>
      </c>
      <c r="J16" s="136">
        <v>145.76589999999999</v>
      </c>
    </row>
    <row r="17" spans="1:10" ht="12.75" customHeight="1" x14ac:dyDescent="0.2">
      <c r="A17" s="135" t="s">
        <v>160</v>
      </c>
      <c r="B17" s="135" t="s">
        <v>165</v>
      </c>
      <c r="C17" s="135" t="s">
        <v>166</v>
      </c>
      <c r="D17" s="135" t="s">
        <v>28</v>
      </c>
      <c r="E17" s="135">
        <v>1</v>
      </c>
      <c r="F17" s="135">
        <v>300</v>
      </c>
      <c r="G17" s="136">
        <v>15.259600000000001</v>
      </c>
      <c r="H17" s="136">
        <v>145.81399999999999</v>
      </c>
      <c r="I17" s="136">
        <v>15.259600000000001</v>
      </c>
      <c r="J17" s="136">
        <v>145.81399999999999</v>
      </c>
    </row>
    <row r="18" spans="1:10" ht="12.75" customHeight="1" x14ac:dyDescent="0.2">
      <c r="A18" s="135" t="s">
        <v>160</v>
      </c>
      <c r="B18" s="135" t="s">
        <v>167</v>
      </c>
      <c r="C18" s="135" t="s">
        <v>168</v>
      </c>
      <c r="D18" s="135" t="s">
        <v>28</v>
      </c>
      <c r="E18" s="135">
        <v>1</v>
      </c>
      <c r="F18" s="135">
        <v>300</v>
      </c>
      <c r="G18" s="136">
        <v>15.232200000000001</v>
      </c>
      <c r="H18" s="136">
        <v>145.74160000000001</v>
      </c>
      <c r="I18" s="136">
        <v>15.232200000000001</v>
      </c>
      <c r="J18" s="136">
        <v>145.74160000000001</v>
      </c>
    </row>
    <row r="19" spans="1:10" ht="12.75" customHeight="1" x14ac:dyDescent="0.2">
      <c r="A19" s="135" t="s">
        <v>160</v>
      </c>
      <c r="B19" s="135" t="s">
        <v>273</v>
      </c>
      <c r="C19" s="135" t="s">
        <v>274</v>
      </c>
      <c r="D19" s="135" t="s">
        <v>28</v>
      </c>
      <c r="E19" s="135">
        <v>1</v>
      </c>
      <c r="F19" s="135">
        <v>300</v>
      </c>
      <c r="G19" s="136">
        <v>15.180899999999999</v>
      </c>
      <c r="H19" s="136">
        <v>145.7131</v>
      </c>
      <c r="I19" s="136">
        <v>15.180899999999999</v>
      </c>
      <c r="J19" s="136">
        <v>145.7131</v>
      </c>
    </row>
    <row r="20" spans="1:10" ht="12.75" customHeight="1" x14ac:dyDescent="0.2">
      <c r="A20" s="135" t="s">
        <v>160</v>
      </c>
      <c r="B20" s="135" t="s">
        <v>169</v>
      </c>
      <c r="C20" s="135" t="s">
        <v>170</v>
      </c>
      <c r="D20" s="135" t="s">
        <v>28</v>
      </c>
      <c r="E20" s="135">
        <v>1</v>
      </c>
      <c r="F20" s="135">
        <v>300</v>
      </c>
      <c r="G20" s="136">
        <v>15.1424</v>
      </c>
      <c r="H20" s="136">
        <v>145.6979</v>
      </c>
      <c r="I20" s="136">
        <v>15.1424</v>
      </c>
      <c r="J20" s="136">
        <v>145.6979</v>
      </c>
    </row>
    <row r="21" spans="1:10" ht="12.75" customHeight="1" x14ac:dyDescent="0.2">
      <c r="A21" s="135" t="s">
        <v>160</v>
      </c>
      <c r="B21" s="135" t="s">
        <v>171</v>
      </c>
      <c r="C21" s="135" t="s">
        <v>172</v>
      </c>
      <c r="D21" s="135" t="s">
        <v>28</v>
      </c>
      <c r="E21" s="135">
        <v>1</v>
      </c>
      <c r="F21" s="135">
        <v>300</v>
      </c>
      <c r="G21" s="136">
        <v>15.163</v>
      </c>
      <c r="H21" s="136">
        <v>145.70689999999999</v>
      </c>
      <c r="I21" s="136">
        <v>15.163</v>
      </c>
      <c r="J21" s="136">
        <v>145.70689999999999</v>
      </c>
    </row>
    <row r="22" spans="1:10" ht="12.75" customHeight="1" x14ac:dyDescent="0.2">
      <c r="A22" s="135" t="s">
        <v>160</v>
      </c>
      <c r="B22" s="135" t="s">
        <v>173</v>
      </c>
      <c r="C22" s="135" t="s">
        <v>174</v>
      </c>
      <c r="D22" s="135" t="s">
        <v>28</v>
      </c>
      <c r="E22" s="135">
        <v>1</v>
      </c>
      <c r="F22" s="135">
        <v>300</v>
      </c>
      <c r="G22" s="136">
        <v>15.14884586</v>
      </c>
      <c r="H22" s="136">
        <v>145.70014639999999</v>
      </c>
      <c r="I22" s="136">
        <v>15.14782928</v>
      </c>
      <c r="J22" s="136">
        <v>145.70006240000001</v>
      </c>
    </row>
    <row r="23" spans="1:10" ht="12.75" customHeight="1" x14ac:dyDescent="0.2">
      <c r="A23" s="135" t="s">
        <v>160</v>
      </c>
      <c r="B23" s="135" t="s">
        <v>175</v>
      </c>
      <c r="C23" s="135" t="s">
        <v>176</v>
      </c>
      <c r="D23" s="135" t="s">
        <v>28</v>
      </c>
      <c r="E23" s="135">
        <v>1</v>
      </c>
      <c r="F23" s="135">
        <v>300</v>
      </c>
      <c r="G23" s="136">
        <v>15.1442</v>
      </c>
      <c r="H23" s="136">
        <v>145.6986</v>
      </c>
      <c r="I23" s="136">
        <v>15.1442</v>
      </c>
      <c r="J23" s="136">
        <v>145.6986</v>
      </c>
    </row>
    <row r="24" spans="1:10" ht="12.75" customHeight="1" x14ac:dyDescent="0.2">
      <c r="A24" s="135" t="s">
        <v>160</v>
      </c>
      <c r="B24" s="135" t="s">
        <v>177</v>
      </c>
      <c r="C24" s="135" t="s">
        <v>178</v>
      </c>
      <c r="D24" s="135" t="s">
        <v>147</v>
      </c>
      <c r="E24" s="135">
        <v>1</v>
      </c>
      <c r="F24" s="135">
        <v>300</v>
      </c>
      <c r="G24" s="136">
        <v>15.152699999999999</v>
      </c>
      <c r="H24" s="136">
        <v>145.70009999999999</v>
      </c>
      <c r="I24" s="136">
        <v>15.152699999999999</v>
      </c>
      <c r="J24" s="136">
        <v>145.70009999999999</v>
      </c>
    </row>
    <row r="25" spans="1:10" ht="12.75" customHeight="1" x14ac:dyDescent="0.2">
      <c r="A25" s="135" t="s">
        <v>160</v>
      </c>
      <c r="B25" s="135" t="s">
        <v>179</v>
      </c>
      <c r="C25" s="135" t="s">
        <v>180</v>
      </c>
      <c r="D25" s="135" t="s">
        <v>147</v>
      </c>
      <c r="E25" s="135">
        <v>1</v>
      </c>
      <c r="F25" s="135">
        <v>300</v>
      </c>
      <c r="G25" s="136">
        <v>15.1602</v>
      </c>
      <c r="H25" s="136">
        <v>145.703</v>
      </c>
      <c r="I25" s="136">
        <v>15.1602</v>
      </c>
      <c r="J25" s="136">
        <v>145.703</v>
      </c>
    </row>
    <row r="26" spans="1:10" ht="12.75" customHeight="1" x14ac:dyDescent="0.2">
      <c r="A26" s="135" t="s">
        <v>160</v>
      </c>
      <c r="B26" s="135" t="s">
        <v>181</v>
      </c>
      <c r="C26" s="135" t="s">
        <v>182</v>
      </c>
      <c r="D26" s="135" t="s">
        <v>28</v>
      </c>
      <c r="E26" s="135">
        <v>1</v>
      </c>
      <c r="F26" s="135">
        <v>300</v>
      </c>
      <c r="G26" s="136">
        <v>15.22709077</v>
      </c>
      <c r="H26" s="136">
        <v>145.7371856</v>
      </c>
      <c r="I26" s="136">
        <v>15.22567813</v>
      </c>
      <c r="J26" s="136">
        <v>145.73810689999999</v>
      </c>
    </row>
    <row r="27" spans="1:10" ht="12.75" customHeight="1" x14ac:dyDescent="0.2">
      <c r="A27" s="135" t="s">
        <v>160</v>
      </c>
      <c r="B27" s="135" t="s">
        <v>183</v>
      </c>
      <c r="C27" s="135" t="s">
        <v>184</v>
      </c>
      <c r="D27" s="135" t="s">
        <v>28</v>
      </c>
      <c r="E27" s="135">
        <v>1</v>
      </c>
      <c r="F27" s="135">
        <v>300</v>
      </c>
      <c r="G27" s="136">
        <v>15.213200000000001</v>
      </c>
      <c r="H27" s="136">
        <v>145.71559999999999</v>
      </c>
      <c r="I27" s="136">
        <v>15.213200000000001</v>
      </c>
      <c r="J27" s="136">
        <v>145.71559999999999</v>
      </c>
    </row>
    <row r="28" spans="1:10" ht="12.75" customHeight="1" x14ac:dyDescent="0.2">
      <c r="A28" s="135" t="s">
        <v>160</v>
      </c>
      <c r="B28" s="135" t="s">
        <v>185</v>
      </c>
      <c r="C28" s="135" t="s">
        <v>186</v>
      </c>
      <c r="D28" s="135" t="s">
        <v>28</v>
      </c>
      <c r="E28" s="135">
        <v>1</v>
      </c>
      <c r="F28" s="135">
        <v>300</v>
      </c>
      <c r="G28" s="136">
        <v>15.209132329999999</v>
      </c>
      <c r="H28" s="136">
        <v>145.71538889999999</v>
      </c>
      <c r="I28" s="136">
        <v>15.208467669999999</v>
      </c>
      <c r="J28" s="136">
        <v>145.71521079999999</v>
      </c>
    </row>
    <row r="29" spans="1:10" ht="12.75" customHeight="1" x14ac:dyDescent="0.2">
      <c r="A29" s="135" t="s">
        <v>160</v>
      </c>
      <c r="B29" s="135" t="s">
        <v>187</v>
      </c>
      <c r="C29" s="135" t="s">
        <v>188</v>
      </c>
      <c r="D29" s="135" t="s">
        <v>28</v>
      </c>
      <c r="E29" s="135">
        <v>1</v>
      </c>
      <c r="F29" s="135">
        <v>300</v>
      </c>
      <c r="G29" s="136">
        <v>15.20020952</v>
      </c>
      <c r="H29" s="136">
        <v>145.7163645</v>
      </c>
      <c r="I29" s="136">
        <v>15.19880277</v>
      </c>
      <c r="J29" s="136">
        <v>145.71609419999999</v>
      </c>
    </row>
    <row r="30" spans="1:10" ht="12.75" customHeight="1" x14ac:dyDescent="0.2">
      <c r="A30" s="135" t="s">
        <v>160</v>
      </c>
      <c r="B30" s="135" t="s">
        <v>189</v>
      </c>
      <c r="C30" s="135" t="s">
        <v>190</v>
      </c>
      <c r="D30" s="135" t="s">
        <v>28</v>
      </c>
      <c r="E30" s="135">
        <v>1</v>
      </c>
      <c r="F30" s="135">
        <v>300</v>
      </c>
      <c r="G30" s="136">
        <v>15.196861309999999</v>
      </c>
      <c r="H30" s="136">
        <v>145.71698939999999</v>
      </c>
      <c r="I30" s="136">
        <v>15.19611873</v>
      </c>
      <c r="J30" s="136">
        <v>145.71641059999999</v>
      </c>
    </row>
    <row r="31" spans="1:10" ht="12.75" customHeight="1" x14ac:dyDescent="0.2">
      <c r="A31" s="135" t="s">
        <v>160</v>
      </c>
      <c r="B31" s="135" t="s">
        <v>191</v>
      </c>
      <c r="C31" s="135" t="s">
        <v>192</v>
      </c>
      <c r="D31" s="135" t="s">
        <v>28</v>
      </c>
      <c r="E31" s="135">
        <v>1</v>
      </c>
      <c r="F31" s="135">
        <v>300</v>
      </c>
      <c r="G31" s="136">
        <v>15.202199999999999</v>
      </c>
      <c r="H31" s="136">
        <v>145.7159</v>
      </c>
      <c r="I31" s="136">
        <v>15.202199999999999</v>
      </c>
      <c r="J31" s="136">
        <v>145.7159</v>
      </c>
    </row>
    <row r="32" spans="1:10" ht="12.75" customHeight="1" x14ac:dyDescent="0.2">
      <c r="A32" s="135" t="s">
        <v>160</v>
      </c>
      <c r="B32" s="135" t="s">
        <v>193</v>
      </c>
      <c r="C32" s="135" t="s">
        <v>194</v>
      </c>
      <c r="D32" s="135" t="s">
        <v>147</v>
      </c>
      <c r="E32" s="135">
        <v>1</v>
      </c>
      <c r="F32" s="135">
        <v>300</v>
      </c>
      <c r="G32" s="136">
        <v>15.1571</v>
      </c>
      <c r="H32" s="136">
        <v>145.69999999999999</v>
      </c>
      <c r="I32" s="136">
        <v>15.1571</v>
      </c>
      <c r="J32" s="136">
        <v>145.69999999999999</v>
      </c>
    </row>
    <row r="33" spans="1:10" ht="12.75" customHeight="1" x14ac:dyDescent="0.2">
      <c r="A33" s="135" t="s">
        <v>160</v>
      </c>
      <c r="B33" s="135" t="s">
        <v>195</v>
      </c>
      <c r="C33" s="135" t="s">
        <v>196</v>
      </c>
      <c r="D33" s="135" t="s">
        <v>28</v>
      </c>
      <c r="E33" s="135">
        <v>1</v>
      </c>
      <c r="F33" s="135">
        <v>300</v>
      </c>
      <c r="G33" s="136">
        <v>15.258699999999999</v>
      </c>
      <c r="H33" s="136">
        <v>145.82320000000001</v>
      </c>
      <c r="I33" s="136">
        <v>15.258699999999999</v>
      </c>
      <c r="J33" s="136">
        <v>145.82320000000001</v>
      </c>
    </row>
    <row r="34" spans="1:10" ht="12.75" customHeight="1" x14ac:dyDescent="0.2">
      <c r="A34" s="135" t="s">
        <v>160</v>
      </c>
      <c r="B34" s="135" t="s">
        <v>197</v>
      </c>
      <c r="C34" s="135" t="s">
        <v>198</v>
      </c>
      <c r="D34" s="135" t="s">
        <v>147</v>
      </c>
      <c r="E34" s="135">
        <v>1</v>
      </c>
      <c r="F34" s="135">
        <v>300</v>
      </c>
      <c r="G34" s="136">
        <v>15.2096</v>
      </c>
      <c r="H34" s="136">
        <v>145.71539999999999</v>
      </c>
      <c r="I34" s="136">
        <v>15.2096</v>
      </c>
      <c r="J34" s="136">
        <v>145.71539999999999</v>
      </c>
    </row>
    <row r="35" spans="1:10" ht="12.75" customHeight="1" x14ac:dyDescent="0.2">
      <c r="A35" s="135" t="s">
        <v>160</v>
      </c>
      <c r="B35" s="135" t="s">
        <v>199</v>
      </c>
      <c r="C35" s="135" t="s">
        <v>200</v>
      </c>
      <c r="D35" s="135" t="s">
        <v>28</v>
      </c>
      <c r="E35" s="135">
        <v>1</v>
      </c>
      <c r="F35" s="135">
        <v>300</v>
      </c>
      <c r="G35" s="136">
        <v>15.1332</v>
      </c>
      <c r="H35" s="136">
        <v>145.47239999999999</v>
      </c>
      <c r="I35" s="136">
        <v>15.1332</v>
      </c>
      <c r="J35" s="136">
        <v>145.47239999999999</v>
      </c>
    </row>
    <row r="36" spans="1:10" ht="12.75" customHeight="1" x14ac:dyDescent="0.2">
      <c r="A36" s="135" t="s">
        <v>160</v>
      </c>
      <c r="B36" s="135" t="s">
        <v>201</v>
      </c>
      <c r="C36" s="135" t="s">
        <v>202</v>
      </c>
      <c r="D36" s="135" t="s">
        <v>28</v>
      </c>
      <c r="E36" s="135">
        <v>1</v>
      </c>
      <c r="F36" s="135">
        <v>300</v>
      </c>
      <c r="G36" s="136">
        <v>15.14</v>
      </c>
      <c r="H36" s="136">
        <v>145.697</v>
      </c>
      <c r="I36" s="136">
        <v>15.14</v>
      </c>
      <c r="J36" s="136">
        <v>145.697</v>
      </c>
    </row>
    <row r="37" spans="1:10" ht="12.75" customHeight="1" x14ac:dyDescent="0.2">
      <c r="A37" s="135" t="s">
        <v>160</v>
      </c>
      <c r="B37" s="135" t="s">
        <v>203</v>
      </c>
      <c r="C37" s="135" t="s">
        <v>204</v>
      </c>
      <c r="D37" s="135" t="s">
        <v>147</v>
      </c>
      <c r="E37" s="135">
        <v>1</v>
      </c>
      <c r="F37" s="135">
        <v>300</v>
      </c>
      <c r="G37" s="136">
        <v>15.216375279999999</v>
      </c>
      <c r="H37" s="136">
        <v>145.7155142</v>
      </c>
      <c r="I37" s="136">
        <v>15.215686440000001</v>
      </c>
      <c r="J37" s="136">
        <v>145.7153083</v>
      </c>
    </row>
    <row r="38" spans="1:10" ht="12.75" customHeight="1" x14ac:dyDescent="0.2">
      <c r="A38" s="135" t="s">
        <v>160</v>
      </c>
      <c r="B38" s="135" t="s">
        <v>205</v>
      </c>
      <c r="C38" s="135" t="s">
        <v>206</v>
      </c>
      <c r="D38" s="135" t="s">
        <v>28</v>
      </c>
      <c r="E38" s="135">
        <v>1</v>
      </c>
      <c r="F38" s="135">
        <v>300</v>
      </c>
      <c r="G38" s="136">
        <v>15.2254</v>
      </c>
      <c r="H38" s="136">
        <v>145.791</v>
      </c>
      <c r="I38" s="136">
        <v>15.2254</v>
      </c>
      <c r="J38" s="136">
        <v>145.791</v>
      </c>
    </row>
    <row r="39" spans="1:10" ht="12.75" customHeight="1" x14ac:dyDescent="0.2">
      <c r="A39" s="135" t="s">
        <v>160</v>
      </c>
      <c r="B39" s="135" t="s">
        <v>207</v>
      </c>
      <c r="C39" s="135" t="s">
        <v>208</v>
      </c>
      <c r="D39" s="135" t="s">
        <v>28</v>
      </c>
      <c r="E39" s="135">
        <v>1</v>
      </c>
      <c r="F39" s="135">
        <v>300</v>
      </c>
      <c r="G39" s="136">
        <v>15.1067</v>
      </c>
      <c r="H39" s="136">
        <v>145.71729999999999</v>
      </c>
      <c r="I39" s="136">
        <v>15.1067</v>
      </c>
      <c r="J39" s="136">
        <v>145.71729999999999</v>
      </c>
    </row>
    <row r="40" spans="1:10" ht="12.75" customHeight="1" x14ac:dyDescent="0.2">
      <c r="A40" s="135" t="s">
        <v>160</v>
      </c>
      <c r="B40" s="135" t="s">
        <v>275</v>
      </c>
      <c r="C40" s="135" t="s">
        <v>276</v>
      </c>
      <c r="D40" s="135" t="s">
        <v>28</v>
      </c>
      <c r="E40" s="135">
        <v>1</v>
      </c>
      <c r="F40" s="135">
        <v>300</v>
      </c>
      <c r="G40" s="136"/>
      <c r="H40" s="136"/>
      <c r="I40" s="136"/>
      <c r="J40" s="136"/>
    </row>
    <row r="41" spans="1:10" ht="12.75" customHeight="1" x14ac:dyDescent="0.2">
      <c r="A41" s="135" t="s">
        <v>160</v>
      </c>
      <c r="B41" s="135" t="s">
        <v>277</v>
      </c>
      <c r="C41" s="135" t="s">
        <v>278</v>
      </c>
      <c r="D41" s="135" t="s">
        <v>28</v>
      </c>
      <c r="E41" s="135">
        <v>1</v>
      </c>
      <c r="F41" s="135">
        <v>300</v>
      </c>
      <c r="G41" s="136"/>
      <c r="H41" s="136"/>
      <c r="I41" s="136"/>
      <c r="J41" s="136"/>
    </row>
    <row r="42" spans="1:10" ht="12.75" customHeight="1" x14ac:dyDescent="0.2">
      <c r="A42" s="135" t="s">
        <v>160</v>
      </c>
      <c r="B42" s="135" t="s">
        <v>279</v>
      </c>
      <c r="C42" s="135" t="s">
        <v>280</v>
      </c>
      <c r="D42" s="135" t="s">
        <v>28</v>
      </c>
      <c r="E42" s="135">
        <v>1</v>
      </c>
      <c r="F42" s="135">
        <v>300</v>
      </c>
      <c r="G42" s="136"/>
      <c r="H42" s="136"/>
      <c r="I42" s="136"/>
      <c r="J42" s="136"/>
    </row>
    <row r="43" spans="1:10" ht="12.75" customHeight="1" x14ac:dyDescent="0.2">
      <c r="A43" s="135" t="s">
        <v>160</v>
      </c>
      <c r="B43" s="135" t="s">
        <v>281</v>
      </c>
      <c r="C43" s="135" t="s">
        <v>282</v>
      </c>
      <c r="D43" s="135" t="s">
        <v>28</v>
      </c>
      <c r="E43" s="135">
        <v>1</v>
      </c>
      <c r="F43" s="135">
        <v>300</v>
      </c>
      <c r="G43" s="136"/>
      <c r="H43" s="136"/>
      <c r="I43" s="136"/>
      <c r="J43" s="136"/>
    </row>
    <row r="44" spans="1:10" ht="12.75" customHeight="1" x14ac:dyDescent="0.2">
      <c r="A44" s="135" t="s">
        <v>160</v>
      </c>
      <c r="B44" s="135" t="s">
        <v>283</v>
      </c>
      <c r="C44" s="135" t="s">
        <v>209</v>
      </c>
      <c r="D44" s="135" t="s">
        <v>28</v>
      </c>
      <c r="E44" s="135">
        <v>1</v>
      </c>
      <c r="F44" s="135">
        <v>300</v>
      </c>
      <c r="G44" s="136"/>
      <c r="H44" s="136"/>
      <c r="I44" s="136"/>
      <c r="J44" s="136"/>
    </row>
    <row r="45" spans="1:10" ht="12.75" customHeight="1" x14ac:dyDescent="0.2">
      <c r="A45" s="135" t="s">
        <v>160</v>
      </c>
      <c r="B45" s="135" t="s">
        <v>210</v>
      </c>
      <c r="C45" s="135" t="s">
        <v>211</v>
      </c>
      <c r="D45" s="135" t="s">
        <v>28</v>
      </c>
      <c r="E45" s="135">
        <v>1</v>
      </c>
      <c r="F45" s="135">
        <v>300</v>
      </c>
      <c r="G45" s="136">
        <v>15.1844</v>
      </c>
      <c r="H45" s="136">
        <v>145.78149999999999</v>
      </c>
      <c r="I45" s="136">
        <v>15.1844</v>
      </c>
      <c r="J45" s="136">
        <v>145.78149999999999</v>
      </c>
    </row>
    <row r="46" spans="1:10" ht="12.75" customHeight="1" x14ac:dyDescent="0.2">
      <c r="A46" s="135" t="s">
        <v>160</v>
      </c>
      <c r="B46" s="135" t="s">
        <v>212</v>
      </c>
      <c r="C46" s="135" t="s">
        <v>213</v>
      </c>
      <c r="D46" s="135" t="s">
        <v>28</v>
      </c>
      <c r="E46" s="135">
        <v>1</v>
      </c>
      <c r="F46" s="135">
        <v>300</v>
      </c>
      <c r="G46" s="136">
        <v>15.2189</v>
      </c>
      <c r="H46" s="136">
        <v>145.71610000000001</v>
      </c>
      <c r="I46" s="136">
        <v>15.2189</v>
      </c>
      <c r="J46" s="136">
        <v>145.71610000000001</v>
      </c>
    </row>
    <row r="47" spans="1:10" ht="12.75" customHeight="1" x14ac:dyDescent="0.2">
      <c r="A47" s="135" t="s">
        <v>160</v>
      </c>
      <c r="B47" s="135" t="s">
        <v>214</v>
      </c>
      <c r="C47" s="135" t="s">
        <v>215</v>
      </c>
      <c r="D47" s="135" t="s">
        <v>147</v>
      </c>
      <c r="E47" s="135">
        <v>1</v>
      </c>
      <c r="F47" s="135">
        <v>300</v>
      </c>
      <c r="G47" s="136">
        <v>15.2539</v>
      </c>
      <c r="H47" s="136">
        <v>145.77770000000001</v>
      </c>
      <c r="I47" s="136">
        <v>15.2539</v>
      </c>
      <c r="J47" s="136">
        <v>145.77770000000001</v>
      </c>
    </row>
    <row r="48" spans="1:10" ht="12.75" customHeight="1" x14ac:dyDescent="0.2">
      <c r="A48" s="135" t="s">
        <v>160</v>
      </c>
      <c r="B48" s="135" t="s">
        <v>216</v>
      </c>
      <c r="C48" s="135" t="s">
        <v>217</v>
      </c>
      <c r="D48" s="135" t="s">
        <v>28</v>
      </c>
      <c r="E48" s="135">
        <v>1</v>
      </c>
      <c r="F48" s="135">
        <v>300</v>
      </c>
      <c r="G48" s="136">
        <v>15.162599999999999</v>
      </c>
      <c r="H48" s="136">
        <v>145.76439999999999</v>
      </c>
      <c r="I48" s="136">
        <v>15.162599999999999</v>
      </c>
      <c r="J48" s="136">
        <v>145.76439999999999</v>
      </c>
    </row>
    <row r="49" spans="1:10" ht="12.75" customHeight="1" x14ac:dyDescent="0.2">
      <c r="A49" s="135" t="s">
        <v>160</v>
      </c>
      <c r="B49" s="135" t="s">
        <v>218</v>
      </c>
      <c r="C49" s="135" t="s">
        <v>219</v>
      </c>
      <c r="D49" s="135" t="s">
        <v>28</v>
      </c>
      <c r="E49" s="135">
        <v>1</v>
      </c>
      <c r="F49" s="135">
        <v>300</v>
      </c>
      <c r="G49" s="136">
        <v>15.104900000000001</v>
      </c>
      <c r="H49" s="136">
        <v>145.7345</v>
      </c>
      <c r="I49" s="136">
        <v>15.104900000000001</v>
      </c>
      <c r="J49" s="136">
        <v>145.7345</v>
      </c>
    </row>
    <row r="50" spans="1:10" ht="12.75" customHeight="1" x14ac:dyDescent="0.2">
      <c r="A50" s="135" t="s">
        <v>160</v>
      </c>
      <c r="B50" s="135" t="s">
        <v>220</v>
      </c>
      <c r="C50" s="135" t="s">
        <v>221</v>
      </c>
      <c r="D50" s="135" t="s">
        <v>28</v>
      </c>
      <c r="E50" s="135">
        <v>1</v>
      </c>
      <c r="F50" s="135">
        <v>300</v>
      </c>
      <c r="G50" s="136">
        <v>15.20970159</v>
      </c>
      <c r="H50" s="136">
        <v>145.77921190000001</v>
      </c>
      <c r="I50" s="136">
        <v>15.21020169</v>
      </c>
      <c r="J50" s="136">
        <v>145.77983180000001</v>
      </c>
    </row>
    <row r="51" spans="1:10" ht="12.75" customHeight="1" x14ac:dyDescent="0.2">
      <c r="A51" s="135" t="s">
        <v>160</v>
      </c>
      <c r="B51" s="135" t="s">
        <v>222</v>
      </c>
      <c r="C51" s="135" t="s">
        <v>223</v>
      </c>
      <c r="D51" s="135" t="s">
        <v>28</v>
      </c>
      <c r="E51" s="135">
        <v>1</v>
      </c>
      <c r="F51" s="135">
        <v>300</v>
      </c>
      <c r="G51" s="136">
        <v>15.21876542</v>
      </c>
      <c r="H51" s="136">
        <v>145.72081030000001</v>
      </c>
      <c r="I51" s="136">
        <v>15.217336810000001</v>
      </c>
      <c r="J51" s="136">
        <v>145.72070669999999</v>
      </c>
    </row>
    <row r="52" spans="1:10" ht="12.75" customHeight="1" x14ac:dyDescent="0.2">
      <c r="A52" s="135" t="s">
        <v>160</v>
      </c>
      <c r="B52" s="135" t="s">
        <v>224</v>
      </c>
      <c r="C52" s="135" t="s">
        <v>225</v>
      </c>
      <c r="D52" s="135" t="s">
        <v>147</v>
      </c>
      <c r="E52" s="135">
        <v>1</v>
      </c>
      <c r="F52" s="135">
        <v>300</v>
      </c>
      <c r="G52" s="136">
        <v>15.1281</v>
      </c>
      <c r="H52" s="136">
        <v>145.69229999999999</v>
      </c>
      <c r="I52" s="136">
        <v>15.1281</v>
      </c>
      <c r="J52" s="136">
        <v>145.69229999999999</v>
      </c>
    </row>
    <row r="53" spans="1:10" ht="12.75" customHeight="1" x14ac:dyDescent="0.2">
      <c r="A53" s="135" t="s">
        <v>160</v>
      </c>
      <c r="B53" s="135" t="s">
        <v>284</v>
      </c>
      <c r="C53" s="135" t="s">
        <v>285</v>
      </c>
      <c r="D53" s="135" t="s">
        <v>28</v>
      </c>
      <c r="E53" s="135">
        <v>1</v>
      </c>
      <c r="F53" s="135">
        <v>300</v>
      </c>
      <c r="G53" s="136">
        <v>15.2552</v>
      </c>
      <c r="H53" s="136">
        <v>145.77930000000001</v>
      </c>
      <c r="I53" s="136">
        <v>15.2552</v>
      </c>
      <c r="J53" s="136">
        <v>145.77930000000001</v>
      </c>
    </row>
    <row r="54" spans="1:10" ht="12.75" customHeight="1" x14ac:dyDescent="0.2">
      <c r="A54" s="135" t="s">
        <v>160</v>
      </c>
      <c r="B54" s="135" t="s">
        <v>226</v>
      </c>
      <c r="C54" s="135" t="s">
        <v>227</v>
      </c>
      <c r="D54" s="135" t="s">
        <v>147</v>
      </c>
      <c r="E54" s="135">
        <v>1</v>
      </c>
      <c r="F54" s="135">
        <v>300</v>
      </c>
      <c r="G54" s="136">
        <v>15.2476</v>
      </c>
      <c r="H54" s="136">
        <v>145.76740000000001</v>
      </c>
      <c r="I54" s="136">
        <v>15.2476</v>
      </c>
      <c r="J54" s="136">
        <v>145.76740000000001</v>
      </c>
    </row>
    <row r="55" spans="1:10" ht="12.75" customHeight="1" x14ac:dyDescent="0.2">
      <c r="A55" s="135" t="s">
        <v>160</v>
      </c>
      <c r="B55" s="135" t="s">
        <v>228</v>
      </c>
      <c r="C55" s="135" t="s">
        <v>229</v>
      </c>
      <c r="D55" s="135" t="s">
        <v>28</v>
      </c>
      <c r="E55" s="135">
        <v>1</v>
      </c>
      <c r="F55" s="135">
        <v>300</v>
      </c>
      <c r="G55" s="136">
        <v>15.2201</v>
      </c>
      <c r="H55" s="136">
        <v>145.7311</v>
      </c>
      <c r="I55" s="136">
        <v>15.2201</v>
      </c>
      <c r="J55" s="136">
        <v>145.7311</v>
      </c>
    </row>
    <row r="56" spans="1:10" ht="12.75" customHeight="1" x14ac:dyDescent="0.2">
      <c r="A56" s="135" t="s">
        <v>160</v>
      </c>
      <c r="B56" s="135" t="s">
        <v>230</v>
      </c>
      <c r="C56" s="135" t="s">
        <v>231</v>
      </c>
      <c r="D56" s="135" t="s">
        <v>28</v>
      </c>
      <c r="E56" s="135">
        <v>1</v>
      </c>
      <c r="F56" s="135">
        <v>300</v>
      </c>
      <c r="G56" s="136">
        <v>15.2112</v>
      </c>
      <c r="H56" s="136">
        <v>145.71549999999999</v>
      </c>
      <c r="I56" s="136">
        <v>15.2112</v>
      </c>
      <c r="J56" s="136">
        <v>145.71549999999999</v>
      </c>
    </row>
    <row r="57" spans="1:10" ht="12.75" customHeight="1" x14ac:dyDescent="0.2">
      <c r="A57" s="135" t="s">
        <v>160</v>
      </c>
      <c r="B57" s="135" t="s">
        <v>232</v>
      </c>
      <c r="C57" s="135" t="s">
        <v>233</v>
      </c>
      <c r="D57" s="135" t="s">
        <v>28</v>
      </c>
      <c r="E57" s="135">
        <v>1</v>
      </c>
      <c r="F57" s="135">
        <v>300</v>
      </c>
      <c r="G57" s="136">
        <v>15.131399999999999</v>
      </c>
      <c r="H57" s="136">
        <v>145.69239999999999</v>
      </c>
      <c r="I57" s="136">
        <v>15.131399999999999</v>
      </c>
      <c r="J57" s="136">
        <v>145.69239999999999</v>
      </c>
    </row>
    <row r="58" spans="1:10" ht="12.75" customHeight="1" x14ac:dyDescent="0.2">
      <c r="A58" s="135" t="s">
        <v>160</v>
      </c>
      <c r="B58" s="135" t="s">
        <v>234</v>
      </c>
      <c r="C58" s="135" t="s">
        <v>235</v>
      </c>
      <c r="D58" s="135" t="s">
        <v>28</v>
      </c>
      <c r="E58" s="135">
        <v>1</v>
      </c>
      <c r="F58" s="135">
        <v>300</v>
      </c>
      <c r="G58" s="136">
        <v>15.124700000000001</v>
      </c>
      <c r="H58" s="136">
        <v>145.69319999999999</v>
      </c>
      <c r="I58" s="136">
        <v>15.124700000000001</v>
      </c>
      <c r="J58" s="136">
        <v>145.69319999999999</v>
      </c>
    </row>
    <row r="59" spans="1:10" ht="12.75" customHeight="1" x14ac:dyDescent="0.2">
      <c r="A59" s="135" t="s">
        <v>160</v>
      </c>
      <c r="B59" s="135" t="s">
        <v>236</v>
      </c>
      <c r="C59" s="135" t="s">
        <v>237</v>
      </c>
      <c r="D59" s="135" t="s">
        <v>28</v>
      </c>
      <c r="E59" s="135">
        <v>1</v>
      </c>
      <c r="F59" s="135">
        <v>300</v>
      </c>
      <c r="G59" s="136">
        <v>15.167899999999999</v>
      </c>
      <c r="H59" s="136">
        <v>145.7088</v>
      </c>
      <c r="I59" s="136">
        <v>15.167899999999999</v>
      </c>
      <c r="J59" s="136">
        <v>145.7088</v>
      </c>
    </row>
    <row r="60" spans="1:10" ht="12.75" customHeight="1" x14ac:dyDescent="0.2">
      <c r="A60" s="135" t="s">
        <v>160</v>
      </c>
      <c r="B60" s="135" t="s">
        <v>238</v>
      </c>
      <c r="C60" s="135" t="s">
        <v>239</v>
      </c>
      <c r="D60" s="135" t="s">
        <v>28</v>
      </c>
      <c r="E60" s="135">
        <v>1</v>
      </c>
      <c r="F60" s="135">
        <v>300</v>
      </c>
      <c r="G60" s="136">
        <v>15.251300000000001</v>
      </c>
      <c r="H60" s="136">
        <v>145.77269999999999</v>
      </c>
      <c r="I60" s="136">
        <v>15.251300000000001</v>
      </c>
      <c r="J60" s="136">
        <v>145.77269999999999</v>
      </c>
    </row>
    <row r="61" spans="1:10" ht="12.75" customHeight="1" x14ac:dyDescent="0.2">
      <c r="A61" s="135" t="s">
        <v>160</v>
      </c>
      <c r="B61" s="135" t="s">
        <v>240</v>
      </c>
      <c r="C61" s="135" t="s">
        <v>241</v>
      </c>
      <c r="D61" s="135" t="s">
        <v>28</v>
      </c>
      <c r="E61" s="135">
        <v>1</v>
      </c>
      <c r="F61" s="135">
        <v>300</v>
      </c>
      <c r="G61" s="136">
        <v>15.23</v>
      </c>
      <c r="H61" s="136">
        <v>145.7388</v>
      </c>
      <c r="I61" s="136">
        <v>15.23</v>
      </c>
      <c r="J61" s="136">
        <v>145.7388</v>
      </c>
    </row>
    <row r="62" spans="1:10" ht="12.75" customHeight="1" x14ac:dyDescent="0.2">
      <c r="A62" s="135" t="s">
        <v>160</v>
      </c>
      <c r="B62" s="135" t="s">
        <v>242</v>
      </c>
      <c r="C62" s="135" t="s">
        <v>243</v>
      </c>
      <c r="D62" s="135" t="s">
        <v>28</v>
      </c>
      <c r="E62" s="135">
        <v>1</v>
      </c>
      <c r="F62" s="135">
        <v>300</v>
      </c>
      <c r="G62" s="136">
        <v>15.2172</v>
      </c>
      <c r="H62" s="136">
        <v>145.7236</v>
      </c>
      <c r="I62" s="136">
        <v>15.2172</v>
      </c>
      <c r="J62" s="136">
        <v>145.7236</v>
      </c>
    </row>
    <row r="63" spans="1:10" ht="12.75" customHeight="1" x14ac:dyDescent="0.2">
      <c r="A63" s="135" t="s">
        <v>160</v>
      </c>
      <c r="B63" s="135" t="s">
        <v>244</v>
      </c>
      <c r="C63" s="135" t="s">
        <v>245</v>
      </c>
      <c r="D63" s="135" t="s">
        <v>28</v>
      </c>
      <c r="E63" s="135">
        <v>1</v>
      </c>
      <c r="F63" s="135">
        <v>300</v>
      </c>
      <c r="G63" s="136">
        <v>15.1608</v>
      </c>
      <c r="H63" s="136">
        <v>145.755</v>
      </c>
      <c r="I63" s="136">
        <v>15.1608</v>
      </c>
      <c r="J63" s="136">
        <v>145.755</v>
      </c>
    </row>
    <row r="64" spans="1:10" ht="12.75" customHeight="1" x14ac:dyDescent="0.2">
      <c r="A64" s="135" t="s">
        <v>160</v>
      </c>
      <c r="B64" s="135" t="s">
        <v>246</v>
      </c>
      <c r="C64" s="135" t="s">
        <v>247</v>
      </c>
      <c r="D64" s="135" t="s">
        <v>28</v>
      </c>
      <c r="E64" s="135">
        <v>1</v>
      </c>
      <c r="F64" s="135">
        <v>300</v>
      </c>
      <c r="G64" s="136">
        <v>15.24302591</v>
      </c>
      <c r="H64" s="136">
        <v>145.75330719999999</v>
      </c>
      <c r="I64" s="136">
        <v>15.24239618</v>
      </c>
      <c r="J64" s="136">
        <v>145.7539591</v>
      </c>
    </row>
    <row r="65" spans="1:10" ht="12.75" customHeight="1" x14ac:dyDescent="0.2">
      <c r="A65" s="135" t="s">
        <v>160</v>
      </c>
      <c r="B65" s="135" t="s">
        <v>248</v>
      </c>
      <c r="C65" s="135" t="s">
        <v>249</v>
      </c>
      <c r="D65" s="135" t="s">
        <v>28</v>
      </c>
      <c r="E65" s="135">
        <v>1</v>
      </c>
      <c r="F65" s="135">
        <v>300</v>
      </c>
      <c r="G65" s="136">
        <v>15.175000000000001</v>
      </c>
      <c r="H65" s="136">
        <v>145.78639999999999</v>
      </c>
      <c r="I65" s="136">
        <v>15.175000000000001</v>
      </c>
      <c r="J65" s="136">
        <v>145.78639999999999</v>
      </c>
    </row>
    <row r="66" spans="1:10" ht="12.75" customHeight="1" x14ac:dyDescent="0.2">
      <c r="A66" s="135" t="s">
        <v>160</v>
      </c>
      <c r="B66" s="135" t="s">
        <v>250</v>
      </c>
      <c r="C66" s="135" t="s">
        <v>251</v>
      </c>
      <c r="D66" s="135" t="s">
        <v>28</v>
      </c>
      <c r="E66" s="135">
        <v>1</v>
      </c>
      <c r="F66" s="135">
        <v>300</v>
      </c>
      <c r="G66" s="136">
        <v>15.113899999999999</v>
      </c>
      <c r="H66" s="136">
        <v>145.70150000000001</v>
      </c>
      <c r="I66" s="136">
        <v>15.113899999999999</v>
      </c>
      <c r="J66" s="136">
        <v>145.70150000000001</v>
      </c>
    </row>
    <row r="67" spans="1:10" ht="12.75" customHeight="1" x14ac:dyDescent="0.2">
      <c r="A67" s="138" t="s">
        <v>160</v>
      </c>
      <c r="B67" s="138" t="s">
        <v>252</v>
      </c>
      <c r="C67" s="138" t="s">
        <v>253</v>
      </c>
      <c r="D67" s="138" t="s">
        <v>28</v>
      </c>
      <c r="E67" s="138">
        <v>1</v>
      </c>
      <c r="F67" s="138">
        <v>300</v>
      </c>
      <c r="G67" s="146">
        <v>15.272500000000001</v>
      </c>
      <c r="H67" s="146">
        <v>145.9727</v>
      </c>
      <c r="I67" s="146">
        <v>15.272500000000001</v>
      </c>
      <c r="J67" s="146">
        <v>145.9727</v>
      </c>
    </row>
    <row r="68" spans="1:10" ht="12.75" customHeight="1" x14ac:dyDescent="0.2">
      <c r="A68" s="33"/>
      <c r="B68" s="34">
        <f>COUNTA(B15:B67)</f>
        <v>53</v>
      </c>
      <c r="C68" s="33"/>
      <c r="D68" s="47"/>
      <c r="E68" s="78"/>
      <c r="F68" s="54">
        <f>SUM(F62:F67)</f>
        <v>1800</v>
      </c>
      <c r="G68" s="47"/>
      <c r="H68" s="47"/>
      <c r="I68" s="47"/>
      <c r="J68" s="47"/>
    </row>
    <row r="69" spans="1:10" ht="12.75" customHeight="1" x14ac:dyDescent="0.2">
      <c r="A69" s="33"/>
      <c r="B69" s="34"/>
      <c r="C69" s="33"/>
      <c r="D69" s="47"/>
      <c r="E69" s="57"/>
      <c r="G69" s="47"/>
      <c r="H69" s="47"/>
      <c r="I69" s="47"/>
      <c r="J69" s="47"/>
    </row>
    <row r="70" spans="1:10" ht="12.75" customHeight="1" x14ac:dyDescent="0.2">
      <c r="A70" s="135" t="s">
        <v>254</v>
      </c>
      <c r="B70" s="135" t="s">
        <v>286</v>
      </c>
      <c r="C70" s="135" t="s">
        <v>287</v>
      </c>
      <c r="D70" s="135" t="s">
        <v>28</v>
      </c>
      <c r="E70" s="135">
        <v>1</v>
      </c>
      <c r="F70" s="135">
        <v>300</v>
      </c>
      <c r="G70" s="136"/>
      <c r="H70" s="136"/>
      <c r="I70" s="136"/>
      <c r="J70" s="136"/>
    </row>
    <row r="71" spans="1:10" ht="12.75" customHeight="1" x14ac:dyDescent="0.2">
      <c r="A71" s="135" t="s">
        <v>254</v>
      </c>
      <c r="B71" s="135" t="s">
        <v>255</v>
      </c>
      <c r="C71" s="135" t="s">
        <v>256</v>
      </c>
      <c r="D71" s="135" t="s">
        <v>28</v>
      </c>
      <c r="E71" s="135">
        <v>1</v>
      </c>
      <c r="F71" s="135">
        <v>300</v>
      </c>
      <c r="G71" s="136">
        <v>14.9796</v>
      </c>
      <c r="H71" s="136">
        <v>145.60990000000001</v>
      </c>
      <c r="I71" s="136">
        <v>14.9796</v>
      </c>
      <c r="J71" s="136">
        <v>145.60990000000001</v>
      </c>
    </row>
    <row r="72" spans="1:10" ht="12.75" customHeight="1" x14ac:dyDescent="0.2">
      <c r="A72" s="135" t="s">
        <v>254</v>
      </c>
      <c r="B72" s="135" t="s">
        <v>257</v>
      </c>
      <c r="C72" s="135" t="s">
        <v>258</v>
      </c>
      <c r="D72" s="135" t="s">
        <v>28</v>
      </c>
      <c r="E72" s="135">
        <v>1</v>
      </c>
      <c r="F72" s="135">
        <v>300</v>
      </c>
      <c r="G72" s="136"/>
      <c r="H72" s="136"/>
      <c r="I72" s="136"/>
      <c r="J72" s="136"/>
    </row>
    <row r="73" spans="1:10" ht="12.75" customHeight="1" x14ac:dyDescent="0.2">
      <c r="A73" s="135" t="s">
        <v>254</v>
      </c>
      <c r="B73" s="135" t="s">
        <v>288</v>
      </c>
      <c r="C73" s="135" t="s">
        <v>289</v>
      </c>
      <c r="D73" s="135" t="s">
        <v>28</v>
      </c>
      <c r="E73" s="135">
        <v>1</v>
      </c>
      <c r="F73" s="135">
        <v>300</v>
      </c>
      <c r="G73" s="136"/>
      <c r="H73" s="136"/>
      <c r="I73" s="136"/>
      <c r="J73" s="136"/>
    </row>
    <row r="74" spans="1:10" ht="12.75" customHeight="1" x14ac:dyDescent="0.2">
      <c r="A74" s="138" t="s">
        <v>254</v>
      </c>
      <c r="B74" s="138" t="s">
        <v>259</v>
      </c>
      <c r="C74" s="138" t="s">
        <v>260</v>
      </c>
      <c r="D74" s="138" t="s">
        <v>28</v>
      </c>
      <c r="E74" s="138">
        <v>1</v>
      </c>
      <c r="F74" s="138">
        <v>300</v>
      </c>
      <c r="G74" s="146">
        <v>15.0329</v>
      </c>
      <c r="H74" s="146">
        <v>145.64670000000001</v>
      </c>
      <c r="I74" s="146">
        <v>15.0329</v>
      </c>
      <c r="J74" s="146">
        <v>145.64670000000001</v>
      </c>
    </row>
    <row r="75" spans="1:10" ht="12.75" customHeight="1" x14ac:dyDescent="0.2">
      <c r="A75" s="33"/>
      <c r="B75" s="34">
        <f>COUNTA(B70:B74)</f>
        <v>5</v>
      </c>
      <c r="C75" s="33"/>
      <c r="D75" s="33"/>
      <c r="E75" s="78"/>
      <c r="F75" s="54">
        <f>SUM(F70:F74)</f>
        <v>1500</v>
      </c>
      <c r="G75" s="33"/>
      <c r="H75" s="33"/>
      <c r="I75" s="33"/>
      <c r="J75" s="33"/>
    </row>
    <row r="76" spans="1:10" ht="12.75" customHeight="1" x14ac:dyDescent="0.2">
      <c r="A76" s="33"/>
      <c r="B76" s="34"/>
      <c r="C76" s="33"/>
      <c r="D76" s="33"/>
      <c r="E76" s="78"/>
      <c r="F76" s="54"/>
      <c r="G76" s="33"/>
      <c r="H76" s="33"/>
      <c r="I76" s="33"/>
      <c r="J76" s="33"/>
    </row>
    <row r="77" spans="1:10" ht="12.75" customHeight="1" x14ac:dyDescent="0.2">
      <c r="A77" s="33"/>
      <c r="B77" s="34"/>
      <c r="C77" s="33"/>
      <c r="D77" s="33"/>
      <c r="E77" s="78"/>
      <c r="F77" s="54"/>
      <c r="G77" s="33"/>
      <c r="H77" s="33"/>
      <c r="I77" s="33"/>
      <c r="J77" s="33"/>
    </row>
    <row r="78" spans="1:10" ht="12.75" customHeight="1" x14ac:dyDescent="0.2">
      <c r="A78" s="33"/>
      <c r="C78" s="106" t="s">
        <v>98</v>
      </c>
      <c r="D78" s="107"/>
      <c r="E78" s="108"/>
      <c r="G78" s="33"/>
      <c r="H78" s="33"/>
      <c r="I78" s="33"/>
      <c r="J78" s="33"/>
    </row>
    <row r="79" spans="1:10" s="2" customFormat="1" ht="12.75" customHeight="1" x14ac:dyDescent="0.15">
      <c r="C79" s="102" t="s">
        <v>96</v>
      </c>
      <c r="D79" s="103">
        <f>SUM(B13+B68+B75)</f>
        <v>69</v>
      </c>
      <c r="E79" s="108"/>
      <c r="G79" s="55"/>
      <c r="H79" s="55"/>
      <c r="I79" s="55"/>
      <c r="J79" s="55"/>
    </row>
    <row r="80" spans="1:10" ht="12.75" customHeight="1" x14ac:dyDescent="0.2">
      <c r="A80" s="48"/>
      <c r="B80" s="48"/>
      <c r="C80" s="102" t="s">
        <v>97</v>
      </c>
      <c r="D80" s="104">
        <f>SUM(F13+F60+F68+F75)</f>
        <v>6900</v>
      </c>
      <c r="E80" s="105" t="s">
        <v>262</v>
      </c>
      <c r="F80" s="92"/>
      <c r="G80" s="47"/>
      <c r="H80" s="47"/>
      <c r="I80" s="47"/>
      <c r="J80" s="47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2011 Swimming Season
N. Mariana Islands Beach Attributes</oddHead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95"/>
  <sheetViews>
    <sheetView workbookViewId="0"/>
  </sheetViews>
  <sheetFormatPr defaultRowHeight="12.75" x14ac:dyDescent="0.2"/>
  <cols>
    <col min="1" max="1" width="11.5703125" style="5" customWidth="1"/>
    <col min="2" max="2" width="7.7109375" style="5" customWidth="1"/>
    <col min="3" max="3" width="41" style="5" customWidth="1"/>
    <col min="4" max="4" width="7.7109375" style="5" customWidth="1"/>
    <col min="5" max="5" width="9.42578125" style="5" customWidth="1"/>
    <col min="6" max="8" width="9.28515625" style="5" customWidth="1"/>
    <col min="9" max="16384" width="9.140625" style="5"/>
  </cols>
  <sheetData>
    <row r="1" spans="1:9" s="2" customFormat="1" ht="53.25" customHeight="1" x14ac:dyDescent="0.15">
      <c r="A1" s="4" t="s">
        <v>264</v>
      </c>
      <c r="B1" s="25" t="s">
        <v>12</v>
      </c>
      <c r="C1" s="25" t="s">
        <v>66</v>
      </c>
      <c r="D1" s="3" t="s">
        <v>69</v>
      </c>
      <c r="E1" s="3" t="s">
        <v>292</v>
      </c>
      <c r="F1" s="3" t="s">
        <v>293</v>
      </c>
      <c r="G1" s="3" t="s">
        <v>294</v>
      </c>
      <c r="H1" s="3" t="s">
        <v>295</v>
      </c>
      <c r="I1" s="79" t="s">
        <v>263</v>
      </c>
    </row>
    <row r="2" spans="1:9" ht="12.75" customHeight="1" x14ac:dyDescent="0.2">
      <c r="A2" s="135" t="s">
        <v>142</v>
      </c>
      <c r="B2" s="135" t="s">
        <v>143</v>
      </c>
      <c r="C2" s="135" t="s">
        <v>144</v>
      </c>
      <c r="D2" s="135">
        <v>1</v>
      </c>
      <c r="E2" s="135" t="s">
        <v>27</v>
      </c>
      <c r="F2" s="135">
        <v>365</v>
      </c>
      <c r="G2" s="135">
        <v>1</v>
      </c>
      <c r="H2" s="135" t="s">
        <v>296</v>
      </c>
      <c r="I2" s="74">
        <v>300</v>
      </c>
    </row>
    <row r="3" spans="1:9" ht="12.75" customHeight="1" x14ac:dyDescent="0.2">
      <c r="A3" s="135" t="s">
        <v>142</v>
      </c>
      <c r="B3" s="135" t="s">
        <v>145</v>
      </c>
      <c r="C3" s="135" t="s">
        <v>146</v>
      </c>
      <c r="D3" s="135">
        <v>1</v>
      </c>
      <c r="E3" s="135" t="s">
        <v>27</v>
      </c>
      <c r="F3" s="135">
        <v>365</v>
      </c>
      <c r="G3" s="135">
        <v>1</v>
      </c>
      <c r="H3" s="135" t="s">
        <v>296</v>
      </c>
      <c r="I3" s="74">
        <v>300</v>
      </c>
    </row>
    <row r="4" spans="1:9" ht="12.75" customHeight="1" x14ac:dyDescent="0.2">
      <c r="A4" s="135" t="s">
        <v>142</v>
      </c>
      <c r="B4" s="135" t="s">
        <v>148</v>
      </c>
      <c r="C4" s="135" t="s">
        <v>149</v>
      </c>
      <c r="D4" s="135">
        <v>1</v>
      </c>
      <c r="E4" s="135" t="s">
        <v>27</v>
      </c>
      <c r="F4" s="135">
        <v>365</v>
      </c>
      <c r="G4" s="135">
        <v>1</v>
      </c>
      <c r="H4" s="135" t="s">
        <v>296</v>
      </c>
      <c r="I4" s="74">
        <v>300</v>
      </c>
    </row>
    <row r="5" spans="1:9" ht="12.75" customHeight="1" x14ac:dyDescent="0.2">
      <c r="A5" s="135" t="s">
        <v>142</v>
      </c>
      <c r="B5" s="135" t="s">
        <v>267</v>
      </c>
      <c r="C5" s="135" t="s">
        <v>268</v>
      </c>
      <c r="D5" s="135">
        <v>1</v>
      </c>
      <c r="E5" s="135" t="s">
        <v>27</v>
      </c>
      <c r="F5" s="135">
        <v>365</v>
      </c>
      <c r="G5" s="135">
        <v>1</v>
      </c>
      <c r="H5" s="135" t="s">
        <v>296</v>
      </c>
      <c r="I5" s="74">
        <v>300</v>
      </c>
    </row>
    <row r="6" spans="1:9" ht="12.75" customHeight="1" x14ac:dyDescent="0.2">
      <c r="A6" s="135" t="s">
        <v>142</v>
      </c>
      <c r="B6" s="135" t="s">
        <v>150</v>
      </c>
      <c r="C6" s="135" t="s">
        <v>151</v>
      </c>
      <c r="D6" s="135">
        <v>1</v>
      </c>
      <c r="E6" s="135" t="s">
        <v>27</v>
      </c>
      <c r="F6" s="135">
        <v>365</v>
      </c>
      <c r="G6" s="135">
        <v>1</v>
      </c>
      <c r="H6" s="135" t="s">
        <v>296</v>
      </c>
      <c r="I6" s="74">
        <v>300</v>
      </c>
    </row>
    <row r="7" spans="1:9" ht="12.75" customHeight="1" x14ac:dyDescent="0.2">
      <c r="A7" s="135" t="s">
        <v>142</v>
      </c>
      <c r="B7" s="135" t="s">
        <v>152</v>
      </c>
      <c r="C7" s="135" t="s">
        <v>153</v>
      </c>
      <c r="D7" s="135">
        <v>1</v>
      </c>
      <c r="E7" s="135" t="s">
        <v>27</v>
      </c>
      <c r="F7" s="135">
        <v>365</v>
      </c>
      <c r="G7" s="135">
        <v>1</v>
      </c>
      <c r="H7" s="135" t="s">
        <v>296</v>
      </c>
      <c r="I7" s="74">
        <v>300</v>
      </c>
    </row>
    <row r="8" spans="1:9" ht="12.75" customHeight="1" x14ac:dyDescent="0.2">
      <c r="A8" s="135" t="s">
        <v>142</v>
      </c>
      <c r="B8" s="135" t="s">
        <v>269</v>
      </c>
      <c r="C8" s="135" t="s">
        <v>270</v>
      </c>
      <c r="D8" s="135">
        <v>1</v>
      </c>
      <c r="E8" s="135" t="s">
        <v>27</v>
      </c>
      <c r="F8" s="135">
        <v>365</v>
      </c>
      <c r="G8" s="135">
        <v>1</v>
      </c>
      <c r="H8" s="135" t="s">
        <v>296</v>
      </c>
      <c r="I8" s="74">
        <v>300</v>
      </c>
    </row>
    <row r="9" spans="1:9" ht="12.75" customHeight="1" x14ac:dyDescent="0.2">
      <c r="A9" s="135" t="s">
        <v>142</v>
      </c>
      <c r="B9" s="135" t="s">
        <v>271</v>
      </c>
      <c r="C9" s="135" t="s">
        <v>272</v>
      </c>
      <c r="D9" s="135">
        <v>1</v>
      </c>
      <c r="E9" s="135" t="s">
        <v>27</v>
      </c>
      <c r="F9" s="135">
        <v>365</v>
      </c>
      <c r="G9" s="135">
        <v>1</v>
      </c>
      <c r="H9" s="135" t="s">
        <v>296</v>
      </c>
      <c r="I9" s="74">
        <v>300</v>
      </c>
    </row>
    <row r="10" spans="1:9" ht="12.75" customHeight="1" x14ac:dyDescent="0.2">
      <c r="A10" s="135" t="s">
        <v>142</v>
      </c>
      <c r="B10" s="135" t="s">
        <v>154</v>
      </c>
      <c r="C10" s="135" t="s">
        <v>155</v>
      </c>
      <c r="D10" s="135">
        <v>1</v>
      </c>
      <c r="E10" s="135" t="s">
        <v>27</v>
      </c>
      <c r="F10" s="135">
        <v>365</v>
      </c>
      <c r="G10" s="135">
        <v>1</v>
      </c>
      <c r="H10" s="135" t="s">
        <v>296</v>
      </c>
      <c r="I10" s="74">
        <v>300</v>
      </c>
    </row>
    <row r="11" spans="1:9" ht="12.75" customHeight="1" x14ac:dyDescent="0.2">
      <c r="A11" s="135" t="s">
        <v>142</v>
      </c>
      <c r="B11" s="135" t="s">
        <v>156</v>
      </c>
      <c r="C11" s="135" t="s">
        <v>157</v>
      </c>
      <c r="D11" s="135">
        <v>1</v>
      </c>
      <c r="E11" s="135" t="s">
        <v>27</v>
      </c>
      <c r="F11" s="135">
        <v>365</v>
      </c>
      <c r="G11" s="135">
        <v>1</v>
      </c>
      <c r="H11" s="135" t="s">
        <v>296</v>
      </c>
      <c r="I11" s="74">
        <v>300</v>
      </c>
    </row>
    <row r="12" spans="1:9" ht="12.75" customHeight="1" x14ac:dyDescent="0.2">
      <c r="A12" s="138" t="s">
        <v>142</v>
      </c>
      <c r="B12" s="138" t="s">
        <v>158</v>
      </c>
      <c r="C12" s="138" t="s">
        <v>159</v>
      </c>
      <c r="D12" s="138">
        <v>1</v>
      </c>
      <c r="E12" s="138" t="s">
        <v>27</v>
      </c>
      <c r="F12" s="138">
        <v>365</v>
      </c>
      <c r="G12" s="138">
        <v>1</v>
      </c>
      <c r="H12" s="138" t="s">
        <v>296</v>
      </c>
      <c r="I12" s="75">
        <v>300</v>
      </c>
    </row>
    <row r="13" spans="1:9" ht="12.75" customHeight="1" x14ac:dyDescent="0.2">
      <c r="A13" s="32"/>
      <c r="B13" s="62">
        <f>COUNTA(B2:B12)</f>
        <v>11</v>
      </c>
      <c r="C13" s="20"/>
      <c r="D13" s="78"/>
      <c r="E13" s="29">
        <f>COUNTIF(E2:E12, "Yes")</f>
        <v>11</v>
      </c>
      <c r="F13" s="20"/>
      <c r="G13" s="29"/>
      <c r="H13" s="29"/>
      <c r="I13" s="54">
        <f>SUM(I2:I12)</f>
        <v>3300</v>
      </c>
    </row>
    <row r="14" spans="1:9" ht="12.75" customHeight="1" x14ac:dyDescent="0.2">
      <c r="A14" s="32"/>
      <c r="B14" s="56"/>
      <c r="C14" s="32"/>
      <c r="D14" s="56"/>
      <c r="E14" s="32"/>
      <c r="F14" s="32"/>
      <c r="G14" s="32"/>
      <c r="H14" s="32"/>
      <c r="I14" s="24"/>
    </row>
    <row r="15" spans="1:9" ht="12.75" customHeight="1" x14ac:dyDescent="0.2">
      <c r="A15" s="135" t="s">
        <v>160</v>
      </c>
      <c r="B15" s="135" t="s">
        <v>161</v>
      </c>
      <c r="C15" s="135" t="s">
        <v>162</v>
      </c>
      <c r="D15" s="135">
        <v>1</v>
      </c>
      <c r="E15" s="135" t="s">
        <v>27</v>
      </c>
      <c r="F15" s="135">
        <v>365</v>
      </c>
      <c r="G15" s="135">
        <v>1</v>
      </c>
      <c r="H15" s="135" t="s">
        <v>296</v>
      </c>
      <c r="I15" s="74">
        <v>300</v>
      </c>
    </row>
    <row r="16" spans="1:9" ht="12.75" customHeight="1" x14ac:dyDescent="0.2">
      <c r="A16" s="135" t="s">
        <v>160</v>
      </c>
      <c r="B16" s="135" t="s">
        <v>163</v>
      </c>
      <c r="C16" s="135" t="s">
        <v>164</v>
      </c>
      <c r="D16" s="135">
        <v>1</v>
      </c>
      <c r="E16" s="135" t="s">
        <v>27</v>
      </c>
      <c r="F16" s="135">
        <v>365</v>
      </c>
      <c r="G16" s="135">
        <v>1</v>
      </c>
      <c r="H16" s="135" t="s">
        <v>296</v>
      </c>
      <c r="I16" s="74">
        <v>300</v>
      </c>
    </row>
    <row r="17" spans="1:9" ht="12.75" customHeight="1" x14ac:dyDescent="0.2">
      <c r="A17" s="135" t="s">
        <v>160</v>
      </c>
      <c r="B17" s="135" t="s">
        <v>165</v>
      </c>
      <c r="C17" s="135" t="s">
        <v>166</v>
      </c>
      <c r="D17" s="135">
        <v>1</v>
      </c>
      <c r="E17" s="135" t="s">
        <v>27</v>
      </c>
      <c r="F17" s="135">
        <v>365</v>
      </c>
      <c r="G17" s="135">
        <v>1</v>
      </c>
      <c r="H17" s="135" t="s">
        <v>296</v>
      </c>
      <c r="I17" s="74">
        <v>300</v>
      </c>
    </row>
    <row r="18" spans="1:9" ht="12.75" customHeight="1" x14ac:dyDescent="0.2">
      <c r="A18" s="135" t="s">
        <v>160</v>
      </c>
      <c r="B18" s="135" t="s">
        <v>167</v>
      </c>
      <c r="C18" s="135" t="s">
        <v>168</v>
      </c>
      <c r="D18" s="135">
        <v>1</v>
      </c>
      <c r="E18" s="135" t="s">
        <v>27</v>
      </c>
      <c r="F18" s="135">
        <v>365</v>
      </c>
      <c r="G18" s="135">
        <v>1</v>
      </c>
      <c r="H18" s="135" t="s">
        <v>296</v>
      </c>
      <c r="I18" s="74">
        <v>300</v>
      </c>
    </row>
    <row r="19" spans="1:9" ht="12.75" customHeight="1" x14ac:dyDescent="0.2">
      <c r="A19" s="135" t="s">
        <v>160</v>
      </c>
      <c r="B19" s="135" t="s">
        <v>273</v>
      </c>
      <c r="C19" s="135" t="s">
        <v>274</v>
      </c>
      <c r="D19" s="135">
        <v>1</v>
      </c>
      <c r="E19" s="135" t="s">
        <v>27</v>
      </c>
      <c r="F19" s="135">
        <v>365</v>
      </c>
      <c r="G19" s="135">
        <v>1</v>
      </c>
      <c r="H19" s="135" t="s">
        <v>296</v>
      </c>
      <c r="I19" s="74">
        <v>300</v>
      </c>
    </row>
    <row r="20" spans="1:9" ht="12.75" customHeight="1" x14ac:dyDescent="0.2">
      <c r="A20" s="135" t="s">
        <v>160</v>
      </c>
      <c r="B20" s="135" t="s">
        <v>169</v>
      </c>
      <c r="C20" s="135" t="s">
        <v>170</v>
      </c>
      <c r="D20" s="135">
        <v>1</v>
      </c>
      <c r="E20" s="135" t="s">
        <v>27</v>
      </c>
      <c r="F20" s="135">
        <v>365</v>
      </c>
      <c r="G20" s="135">
        <v>1</v>
      </c>
      <c r="H20" s="135" t="s">
        <v>296</v>
      </c>
      <c r="I20" s="74">
        <v>300</v>
      </c>
    </row>
    <row r="21" spans="1:9" ht="12.75" customHeight="1" x14ac:dyDescent="0.2">
      <c r="A21" s="135" t="s">
        <v>160</v>
      </c>
      <c r="B21" s="135" t="s">
        <v>171</v>
      </c>
      <c r="C21" s="135" t="s">
        <v>172</v>
      </c>
      <c r="D21" s="135">
        <v>1</v>
      </c>
      <c r="E21" s="135" t="s">
        <v>27</v>
      </c>
      <c r="F21" s="135">
        <v>365</v>
      </c>
      <c r="G21" s="135">
        <v>1</v>
      </c>
      <c r="H21" s="135" t="s">
        <v>296</v>
      </c>
      <c r="I21" s="74">
        <v>300</v>
      </c>
    </row>
    <row r="22" spans="1:9" ht="12.75" customHeight="1" x14ac:dyDescent="0.2">
      <c r="A22" s="135" t="s">
        <v>160</v>
      </c>
      <c r="B22" s="135" t="s">
        <v>173</v>
      </c>
      <c r="C22" s="135" t="s">
        <v>174</v>
      </c>
      <c r="D22" s="135">
        <v>1</v>
      </c>
      <c r="E22" s="135" t="s">
        <v>27</v>
      </c>
      <c r="F22" s="135">
        <v>365</v>
      </c>
      <c r="G22" s="135">
        <v>1</v>
      </c>
      <c r="H22" s="135" t="s">
        <v>296</v>
      </c>
      <c r="I22" s="74">
        <v>300</v>
      </c>
    </row>
    <row r="23" spans="1:9" ht="12.75" customHeight="1" x14ac:dyDescent="0.2">
      <c r="A23" s="135" t="s">
        <v>160</v>
      </c>
      <c r="B23" s="135" t="s">
        <v>175</v>
      </c>
      <c r="C23" s="135" t="s">
        <v>176</v>
      </c>
      <c r="D23" s="135">
        <v>1</v>
      </c>
      <c r="E23" s="135" t="s">
        <v>27</v>
      </c>
      <c r="F23" s="135">
        <v>365</v>
      </c>
      <c r="G23" s="135">
        <v>1</v>
      </c>
      <c r="H23" s="135" t="s">
        <v>296</v>
      </c>
      <c r="I23" s="74">
        <v>300</v>
      </c>
    </row>
    <row r="24" spans="1:9" ht="12.75" customHeight="1" x14ac:dyDescent="0.2">
      <c r="A24" s="135" t="s">
        <v>160</v>
      </c>
      <c r="B24" s="135" t="s">
        <v>177</v>
      </c>
      <c r="C24" s="135" t="s">
        <v>178</v>
      </c>
      <c r="D24" s="135">
        <v>1</v>
      </c>
      <c r="E24" s="135" t="s">
        <v>27</v>
      </c>
      <c r="F24" s="135">
        <v>365</v>
      </c>
      <c r="G24" s="135">
        <v>1</v>
      </c>
      <c r="H24" s="135" t="s">
        <v>296</v>
      </c>
      <c r="I24" s="74">
        <v>300</v>
      </c>
    </row>
    <row r="25" spans="1:9" ht="12.75" customHeight="1" x14ac:dyDescent="0.2">
      <c r="A25" s="135" t="s">
        <v>160</v>
      </c>
      <c r="B25" s="135" t="s">
        <v>179</v>
      </c>
      <c r="C25" s="135" t="s">
        <v>180</v>
      </c>
      <c r="D25" s="135">
        <v>1</v>
      </c>
      <c r="E25" s="135" t="s">
        <v>27</v>
      </c>
      <c r="F25" s="135">
        <v>365</v>
      </c>
      <c r="G25" s="135">
        <v>1</v>
      </c>
      <c r="H25" s="135" t="s">
        <v>296</v>
      </c>
      <c r="I25" s="74">
        <v>300</v>
      </c>
    </row>
    <row r="26" spans="1:9" ht="12.75" customHeight="1" x14ac:dyDescent="0.2">
      <c r="A26" s="135" t="s">
        <v>160</v>
      </c>
      <c r="B26" s="135" t="s">
        <v>181</v>
      </c>
      <c r="C26" s="135" t="s">
        <v>182</v>
      </c>
      <c r="D26" s="135">
        <v>1</v>
      </c>
      <c r="E26" s="135" t="s">
        <v>27</v>
      </c>
      <c r="F26" s="135">
        <v>365</v>
      </c>
      <c r="G26" s="135">
        <v>1</v>
      </c>
      <c r="H26" s="135" t="s">
        <v>296</v>
      </c>
      <c r="I26" s="74">
        <v>300</v>
      </c>
    </row>
    <row r="27" spans="1:9" ht="12.75" customHeight="1" x14ac:dyDescent="0.2">
      <c r="A27" s="135" t="s">
        <v>160</v>
      </c>
      <c r="B27" s="135" t="s">
        <v>183</v>
      </c>
      <c r="C27" s="135" t="s">
        <v>184</v>
      </c>
      <c r="D27" s="135">
        <v>1</v>
      </c>
      <c r="E27" s="135" t="s">
        <v>27</v>
      </c>
      <c r="F27" s="135">
        <v>365</v>
      </c>
      <c r="G27" s="135">
        <v>1</v>
      </c>
      <c r="H27" s="135" t="s">
        <v>296</v>
      </c>
      <c r="I27" s="74">
        <v>300</v>
      </c>
    </row>
    <row r="28" spans="1:9" ht="12.75" customHeight="1" x14ac:dyDescent="0.2">
      <c r="A28" s="135" t="s">
        <v>160</v>
      </c>
      <c r="B28" s="135" t="s">
        <v>185</v>
      </c>
      <c r="C28" s="135" t="s">
        <v>186</v>
      </c>
      <c r="D28" s="135">
        <v>1</v>
      </c>
      <c r="E28" s="135" t="s">
        <v>27</v>
      </c>
      <c r="F28" s="135">
        <v>365</v>
      </c>
      <c r="G28" s="135">
        <v>1</v>
      </c>
      <c r="H28" s="135" t="s">
        <v>296</v>
      </c>
      <c r="I28" s="74">
        <v>300</v>
      </c>
    </row>
    <row r="29" spans="1:9" ht="12.75" customHeight="1" x14ac:dyDescent="0.2">
      <c r="A29" s="135" t="s">
        <v>160</v>
      </c>
      <c r="B29" s="135" t="s">
        <v>187</v>
      </c>
      <c r="C29" s="135" t="s">
        <v>188</v>
      </c>
      <c r="D29" s="135">
        <v>1</v>
      </c>
      <c r="E29" s="135" t="s">
        <v>27</v>
      </c>
      <c r="F29" s="135">
        <v>365</v>
      </c>
      <c r="G29" s="135">
        <v>1</v>
      </c>
      <c r="H29" s="135" t="s">
        <v>296</v>
      </c>
      <c r="I29" s="74">
        <v>300</v>
      </c>
    </row>
    <row r="30" spans="1:9" ht="12.75" customHeight="1" x14ac:dyDescent="0.2">
      <c r="A30" s="135" t="s">
        <v>160</v>
      </c>
      <c r="B30" s="135" t="s">
        <v>189</v>
      </c>
      <c r="C30" s="135" t="s">
        <v>190</v>
      </c>
      <c r="D30" s="135">
        <v>1</v>
      </c>
      <c r="E30" s="135" t="s">
        <v>27</v>
      </c>
      <c r="F30" s="135">
        <v>365</v>
      </c>
      <c r="G30" s="135">
        <v>1</v>
      </c>
      <c r="H30" s="135" t="s">
        <v>296</v>
      </c>
      <c r="I30" s="74">
        <v>300</v>
      </c>
    </row>
    <row r="31" spans="1:9" ht="12.75" customHeight="1" x14ac:dyDescent="0.2">
      <c r="A31" s="135" t="s">
        <v>160</v>
      </c>
      <c r="B31" s="135" t="s">
        <v>191</v>
      </c>
      <c r="C31" s="135" t="s">
        <v>192</v>
      </c>
      <c r="D31" s="135">
        <v>1</v>
      </c>
      <c r="E31" s="135" t="s">
        <v>27</v>
      </c>
      <c r="F31" s="135">
        <v>365</v>
      </c>
      <c r="G31" s="135">
        <v>1</v>
      </c>
      <c r="H31" s="135" t="s">
        <v>296</v>
      </c>
      <c r="I31" s="74">
        <v>300</v>
      </c>
    </row>
    <row r="32" spans="1:9" ht="12.75" customHeight="1" x14ac:dyDescent="0.2">
      <c r="A32" s="135" t="s">
        <v>160</v>
      </c>
      <c r="B32" s="135" t="s">
        <v>193</v>
      </c>
      <c r="C32" s="135" t="s">
        <v>194</v>
      </c>
      <c r="D32" s="135">
        <v>1</v>
      </c>
      <c r="E32" s="135" t="s">
        <v>27</v>
      </c>
      <c r="F32" s="135">
        <v>365</v>
      </c>
      <c r="G32" s="135">
        <v>1</v>
      </c>
      <c r="H32" s="135" t="s">
        <v>296</v>
      </c>
      <c r="I32" s="74">
        <v>300</v>
      </c>
    </row>
    <row r="33" spans="1:9" ht="12.75" customHeight="1" x14ac:dyDescent="0.2">
      <c r="A33" s="135" t="s">
        <v>160</v>
      </c>
      <c r="B33" s="135" t="s">
        <v>195</v>
      </c>
      <c r="C33" s="135" t="s">
        <v>196</v>
      </c>
      <c r="D33" s="135">
        <v>1</v>
      </c>
      <c r="E33" s="135" t="s">
        <v>27</v>
      </c>
      <c r="F33" s="135">
        <v>365</v>
      </c>
      <c r="G33" s="135">
        <v>1</v>
      </c>
      <c r="H33" s="135" t="s">
        <v>296</v>
      </c>
      <c r="I33" s="74">
        <v>300</v>
      </c>
    </row>
    <row r="34" spans="1:9" ht="12.75" customHeight="1" x14ac:dyDescent="0.2">
      <c r="A34" s="135" t="s">
        <v>160</v>
      </c>
      <c r="B34" s="135" t="s">
        <v>197</v>
      </c>
      <c r="C34" s="135" t="s">
        <v>198</v>
      </c>
      <c r="D34" s="135">
        <v>1</v>
      </c>
      <c r="E34" s="135" t="s">
        <v>27</v>
      </c>
      <c r="F34" s="135">
        <v>365</v>
      </c>
      <c r="G34" s="135">
        <v>1</v>
      </c>
      <c r="H34" s="135" t="s">
        <v>296</v>
      </c>
      <c r="I34" s="74">
        <v>300</v>
      </c>
    </row>
    <row r="35" spans="1:9" ht="12.75" customHeight="1" x14ac:dyDescent="0.2">
      <c r="A35" s="135" t="s">
        <v>160</v>
      </c>
      <c r="B35" s="135" t="s">
        <v>199</v>
      </c>
      <c r="C35" s="135" t="s">
        <v>200</v>
      </c>
      <c r="D35" s="135">
        <v>1</v>
      </c>
      <c r="E35" s="135" t="s">
        <v>27</v>
      </c>
      <c r="F35" s="135">
        <v>365</v>
      </c>
      <c r="G35" s="135">
        <v>1</v>
      </c>
      <c r="H35" s="135" t="s">
        <v>296</v>
      </c>
      <c r="I35" s="74">
        <v>300</v>
      </c>
    </row>
    <row r="36" spans="1:9" ht="12.75" customHeight="1" x14ac:dyDescent="0.2">
      <c r="A36" s="135" t="s">
        <v>160</v>
      </c>
      <c r="B36" s="135" t="s">
        <v>201</v>
      </c>
      <c r="C36" s="135" t="s">
        <v>202</v>
      </c>
      <c r="D36" s="135">
        <v>1</v>
      </c>
      <c r="E36" s="135" t="s">
        <v>27</v>
      </c>
      <c r="F36" s="135">
        <v>365</v>
      </c>
      <c r="G36" s="135">
        <v>1</v>
      </c>
      <c r="H36" s="135" t="s">
        <v>296</v>
      </c>
      <c r="I36" s="74">
        <v>300</v>
      </c>
    </row>
    <row r="37" spans="1:9" ht="12.75" customHeight="1" x14ac:dyDescent="0.2">
      <c r="A37" s="135" t="s">
        <v>160</v>
      </c>
      <c r="B37" s="135" t="s">
        <v>203</v>
      </c>
      <c r="C37" s="135" t="s">
        <v>204</v>
      </c>
      <c r="D37" s="135">
        <v>1</v>
      </c>
      <c r="E37" s="135" t="s">
        <v>27</v>
      </c>
      <c r="F37" s="135">
        <v>365</v>
      </c>
      <c r="G37" s="135">
        <v>1</v>
      </c>
      <c r="H37" s="135" t="s">
        <v>296</v>
      </c>
      <c r="I37" s="74">
        <v>300</v>
      </c>
    </row>
    <row r="38" spans="1:9" ht="12.75" customHeight="1" x14ac:dyDescent="0.2">
      <c r="A38" s="135" t="s">
        <v>160</v>
      </c>
      <c r="B38" s="135" t="s">
        <v>205</v>
      </c>
      <c r="C38" s="135" t="s">
        <v>206</v>
      </c>
      <c r="D38" s="135">
        <v>1</v>
      </c>
      <c r="E38" s="135" t="s">
        <v>27</v>
      </c>
      <c r="F38" s="135">
        <v>365</v>
      </c>
      <c r="G38" s="135">
        <v>1</v>
      </c>
      <c r="H38" s="135" t="s">
        <v>296</v>
      </c>
      <c r="I38" s="74">
        <v>300</v>
      </c>
    </row>
    <row r="39" spans="1:9" ht="12.75" customHeight="1" x14ac:dyDescent="0.2">
      <c r="A39" s="135" t="s">
        <v>160</v>
      </c>
      <c r="B39" s="135" t="s">
        <v>207</v>
      </c>
      <c r="C39" s="135" t="s">
        <v>208</v>
      </c>
      <c r="D39" s="135">
        <v>1</v>
      </c>
      <c r="E39" s="135" t="s">
        <v>27</v>
      </c>
      <c r="F39" s="135">
        <v>365</v>
      </c>
      <c r="G39" s="135">
        <v>1</v>
      </c>
      <c r="H39" s="135" t="s">
        <v>296</v>
      </c>
      <c r="I39" s="74">
        <v>300</v>
      </c>
    </row>
    <row r="40" spans="1:9" ht="12.75" customHeight="1" x14ac:dyDescent="0.2">
      <c r="A40" s="135" t="s">
        <v>160</v>
      </c>
      <c r="B40" s="135" t="s">
        <v>275</v>
      </c>
      <c r="C40" s="135" t="s">
        <v>276</v>
      </c>
      <c r="D40" s="135">
        <v>1</v>
      </c>
      <c r="E40" s="135" t="s">
        <v>27</v>
      </c>
      <c r="F40" s="135">
        <v>365</v>
      </c>
      <c r="G40" s="135">
        <v>1</v>
      </c>
      <c r="H40" s="135" t="s">
        <v>296</v>
      </c>
      <c r="I40" s="74">
        <v>300</v>
      </c>
    </row>
    <row r="41" spans="1:9" ht="12.75" customHeight="1" x14ac:dyDescent="0.2">
      <c r="A41" s="135" t="s">
        <v>160</v>
      </c>
      <c r="B41" s="135" t="s">
        <v>277</v>
      </c>
      <c r="C41" s="135" t="s">
        <v>278</v>
      </c>
      <c r="D41" s="135">
        <v>1</v>
      </c>
      <c r="E41" s="135" t="s">
        <v>27</v>
      </c>
      <c r="F41" s="135">
        <v>365</v>
      </c>
      <c r="G41" s="135">
        <v>1</v>
      </c>
      <c r="H41" s="135" t="s">
        <v>296</v>
      </c>
      <c r="I41" s="74">
        <v>300</v>
      </c>
    </row>
    <row r="42" spans="1:9" ht="12.75" customHeight="1" x14ac:dyDescent="0.2">
      <c r="A42" s="135" t="s">
        <v>160</v>
      </c>
      <c r="B42" s="135" t="s">
        <v>279</v>
      </c>
      <c r="C42" s="135" t="s">
        <v>280</v>
      </c>
      <c r="D42" s="135">
        <v>1</v>
      </c>
      <c r="E42" s="135" t="s">
        <v>27</v>
      </c>
      <c r="F42" s="135">
        <v>365</v>
      </c>
      <c r="G42" s="135">
        <v>1</v>
      </c>
      <c r="H42" s="135" t="s">
        <v>296</v>
      </c>
      <c r="I42" s="74">
        <v>300</v>
      </c>
    </row>
    <row r="43" spans="1:9" ht="12.75" customHeight="1" x14ac:dyDescent="0.2">
      <c r="A43" s="135" t="s">
        <v>160</v>
      </c>
      <c r="B43" s="135" t="s">
        <v>281</v>
      </c>
      <c r="C43" s="135" t="s">
        <v>282</v>
      </c>
      <c r="D43" s="135">
        <v>1</v>
      </c>
      <c r="E43" s="135" t="s">
        <v>27</v>
      </c>
      <c r="F43" s="135">
        <v>365</v>
      </c>
      <c r="G43" s="135">
        <v>1</v>
      </c>
      <c r="H43" s="135" t="s">
        <v>296</v>
      </c>
      <c r="I43" s="74">
        <v>300</v>
      </c>
    </row>
    <row r="44" spans="1:9" ht="12.75" customHeight="1" x14ac:dyDescent="0.2">
      <c r="A44" s="135" t="s">
        <v>160</v>
      </c>
      <c r="B44" s="135" t="s">
        <v>283</v>
      </c>
      <c r="C44" s="135" t="s">
        <v>209</v>
      </c>
      <c r="D44" s="135">
        <v>1</v>
      </c>
      <c r="E44" s="135" t="s">
        <v>27</v>
      </c>
      <c r="F44" s="135">
        <v>365</v>
      </c>
      <c r="G44" s="135">
        <v>1</v>
      </c>
      <c r="H44" s="135" t="s">
        <v>296</v>
      </c>
      <c r="I44" s="74">
        <v>300</v>
      </c>
    </row>
    <row r="45" spans="1:9" ht="12.75" customHeight="1" x14ac:dyDescent="0.2">
      <c r="A45" s="135" t="s">
        <v>160</v>
      </c>
      <c r="B45" s="135" t="s">
        <v>210</v>
      </c>
      <c r="C45" s="135" t="s">
        <v>211</v>
      </c>
      <c r="D45" s="135">
        <v>1</v>
      </c>
      <c r="E45" s="135" t="s">
        <v>27</v>
      </c>
      <c r="F45" s="135">
        <v>365</v>
      </c>
      <c r="G45" s="135">
        <v>1</v>
      </c>
      <c r="H45" s="135" t="s">
        <v>296</v>
      </c>
      <c r="I45" s="74">
        <v>300</v>
      </c>
    </row>
    <row r="46" spans="1:9" ht="12.75" customHeight="1" x14ac:dyDescent="0.2">
      <c r="A46" s="135" t="s">
        <v>160</v>
      </c>
      <c r="B46" s="135" t="s">
        <v>212</v>
      </c>
      <c r="C46" s="135" t="s">
        <v>213</v>
      </c>
      <c r="D46" s="135">
        <v>1</v>
      </c>
      <c r="E46" s="135" t="s">
        <v>27</v>
      </c>
      <c r="F46" s="135">
        <v>365</v>
      </c>
      <c r="G46" s="135">
        <v>1</v>
      </c>
      <c r="H46" s="135" t="s">
        <v>296</v>
      </c>
      <c r="I46" s="74">
        <v>300</v>
      </c>
    </row>
    <row r="47" spans="1:9" ht="12.75" customHeight="1" x14ac:dyDescent="0.2">
      <c r="A47" s="135" t="s">
        <v>160</v>
      </c>
      <c r="B47" s="135" t="s">
        <v>214</v>
      </c>
      <c r="C47" s="135" t="s">
        <v>215</v>
      </c>
      <c r="D47" s="135">
        <v>1</v>
      </c>
      <c r="E47" s="135" t="s">
        <v>27</v>
      </c>
      <c r="F47" s="135">
        <v>365</v>
      </c>
      <c r="G47" s="135">
        <v>1</v>
      </c>
      <c r="H47" s="135" t="s">
        <v>296</v>
      </c>
      <c r="I47" s="74">
        <v>300</v>
      </c>
    </row>
    <row r="48" spans="1:9" ht="12.75" customHeight="1" x14ac:dyDescent="0.2">
      <c r="A48" s="135" t="s">
        <v>160</v>
      </c>
      <c r="B48" s="135" t="s">
        <v>216</v>
      </c>
      <c r="C48" s="135" t="s">
        <v>217</v>
      </c>
      <c r="D48" s="135">
        <v>1</v>
      </c>
      <c r="E48" s="135" t="s">
        <v>27</v>
      </c>
      <c r="F48" s="135">
        <v>365</v>
      </c>
      <c r="G48" s="135">
        <v>1</v>
      </c>
      <c r="H48" s="135" t="s">
        <v>296</v>
      </c>
      <c r="I48" s="74">
        <v>300</v>
      </c>
    </row>
    <row r="49" spans="1:9" ht="12.75" customHeight="1" x14ac:dyDescent="0.2">
      <c r="A49" s="135" t="s">
        <v>160</v>
      </c>
      <c r="B49" s="135" t="s">
        <v>218</v>
      </c>
      <c r="C49" s="135" t="s">
        <v>219</v>
      </c>
      <c r="D49" s="135">
        <v>1</v>
      </c>
      <c r="E49" s="135" t="s">
        <v>27</v>
      </c>
      <c r="F49" s="135">
        <v>365</v>
      </c>
      <c r="G49" s="135">
        <v>1</v>
      </c>
      <c r="H49" s="135" t="s">
        <v>296</v>
      </c>
      <c r="I49" s="74">
        <v>300</v>
      </c>
    </row>
    <row r="50" spans="1:9" ht="12.75" customHeight="1" x14ac:dyDescent="0.2">
      <c r="A50" s="135" t="s">
        <v>160</v>
      </c>
      <c r="B50" s="135" t="s">
        <v>220</v>
      </c>
      <c r="C50" s="135" t="s">
        <v>221</v>
      </c>
      <c r="D50" s="135">
        <v>1</v>
      </c>
      <c r="E50" s="135" t="s">
        <v>27</v>
      </c>
      <c r="F50" s="135">
        <v>365</v>
      </c>
      <c r="G50" s="135">
        <v>1</v>
      </c>
      <c r="H50" s="135" t="s">
        <v>296</v>
      </c>
      <c r="I50" s="74">
        <v>300</v>
      </c>
    </row>
    <row r="51" spans="1:9" ht="12.75" customHeight="1" x14ac:dyDescent="0.2">
      <c r="A51" s="135" t="s">
        <v>160</v>
      </c>
      <c r="B51" s="135" t="s">
        <v>222</v>
      </c>
      <c r="C51" s="135" t="s">
        <v>223</v>
      </c>
      <c r="D51" s="135">
        <v>1</v>
      </c>
      <c r="E51" s="135" t="s">
        <v>27</v>
      </c>
      <c r="F51" s="135">
        <v>365</v>
      </c>
      <c r="G51" s="135">
        <v>1</v>
      </c>
      <c r="H51" s="135" t="s">
        <v>296</v>
      </c>
      <c r="I51" s="74">
        <v>300</v>
      </c>
    </row>
    <row r="52" spans="1:9" ht="12.75" customHeight="1" x14ac:dyDescent="0.2">
      <c r="A52" s="135" t="s">
        <v>160</v>
      </c>
      <c r="B52" s="135" t="s">
        <v>224</v>
      </c>
      <c r="C52" s="135" t="s">
        <v>225</v>
      </c>
      <c r="D52" s="135">
        <v>1</v>
      </c>
      <c r="E52" s="135" t="s">
        <v>27</v>
      </c>
      <c r="F52" s="135">
        <v>365</v>
      </c>
      <c r="G52" s="135">
        <v>1</v>
      </c>
      <c r="H52" s="135" t="s">
        <v>296</v>
      </c>
      <c r="I52" s="74">
        <v>300</v>
      </c>
    </row>
    <row r="53" spans="1:9" ht="12.75" customHeight="1" x14ac:dyDescent="0.2">
      <c r="A53" s="135" t="s">
        <v>160</v>
      </c>
      <c r="B53" s="135" t="s">
        <v>284</v>
      </c>
      <c r="C53" s="135" t="s">
        <v>285</v>
      </c>
      <c r="D53" s="135">
        <v>1</v>
      </c>
      <c r="E53" s="135" t="s">
        <v>27</v>
      </c>
      <c r="F53" s="135">
        <v>365</v>
      </c>
      <c r="G53" s="135">
        <v>1</v>
      </c>
      <c r="H53" s="135" t="s">
        <v>296</v>
      </c>
      <c r="I53" s="74">
        <v>300</v>
      </c>
    </row>
    <row r="54" spans="1:9" ht="12.75" customHeight="1" x14ac:dyDescent="0.2">
      <c r="A54" s="135" t="s">
        <v>160</v>
      </c>
      <c r="B54" s="135" t="s">
        <v>226</v>
      </c>
      <c r="C54" s="135" t="s">
        <v>227</v>
      </c>
      <c r="D54" s="135">
        <v>1</v>
      </c>
      <c r="E54" s="135" t="s">
        <v>27</v>
      </c>
      <c r="F54" s="135">
        <v>365</v>
      </c>
      <c r="G54" s="135">
        <v>1</v>
      </c>
      <c r="H54" s="135" t="s">
        <v>296</v>
      </c>
      <c r="I54" s="74">
        <v>300</v>
      </c>
    </row>
    <row r="55" spans="1:9" ht="12.75" customHeight="1" x14ac:dyDescent="0.2">
      <c r="A55" s="135" t="s">
        <v>160</v>
      </c>
      <c r="B55" s="135" t="s">
        <v>228</v>
      </c>
      <c r="C55" s="135" t="s">
        <v>229</v>
      </c>
      <c r="D55" s="135">
        <v>1</v>
      </c>
      <c r="E55" s="135" t="s">
        <v>27</v>
      </c>
      <c r="F55" s="135">
        <v>365</v>
      </c>
      <c r="G55" s="135">
        <v>1</v>
      </c>
      <c r="H55" s="135" t="s">
        <v>296</v>
      </c>
      <c r="I55" s="74">
        <v>300</v>
      </c>
    </row>
    <row r="56" spans="1:9" ht="12.75" customHeight="1" x14ac:dyDescent="0.2">
      <c r="A56" s="135" t="s">
        <v>160</v>
      </c>
      <c r="B56" s="135" t="s">
        <v>230</v>
      </c>
      <c r="C56" s="135" t="s">
        <v>231</v>
      </c>
      <c r="D56" s="135">
        <v>1</v>
      </c>
      <c r="E56" s="135" t="s">
        <v>27</v>
      </c>
      <c r="F56" s="135">
        <v>365</v>
      </c>
      <c r="G56" s="135">
        <v>1</v>
      </c>
      <c r="H56" s="135" t="s">
        <v>296</v>
      </c>
      <c r="I56" s="74">
        <v>300</v>
      </c>
    </row>
    <row r="57" spans="1:9" ht="12.75" customHeight="1" x14ac:dyDescent="0.2">
      <c r="A57" s="135" t="s">
        <v>160</v>
      </c>
      <c r="B57" s="135" t="s">
        <v>232</v>
      </c>
      <c r="C57" s="135" t="s">
        <v>233</v>
      </c>
      <c r="D57" s="135">
        <v>1</v>
      </c>
      <c r="E57" s="135" t="s">
        <v>27</v>
      </c>
      <c r="F57" s="135">
        <v>365</v>
      </c>
      <c r="G57" s="135">
        <v>1</v>
      </c>
      <c r="H57" s="135" t="s">
        <v>296</v>
      </c>
      <c r="I57" s="74">
        <v>300</v>
      </c>
    </row>
    <row r="58" spans="1:9" ht="12.75" customHeight="1" x14ac:dyDescent="0.2">
      <c r="A58" s="135" t="s">
        <v>160</v>
      </c>
      <c r="B58" s="135" t="s">
        <v>234</v>
      </c>
      <c r="C58" s="135" t="s">
        <v>235</v>
      </c>
      <c r="D58" s="135">
        <v>1</v>
      </c>
      <c r="E58" s="135" t="s">
        <v>27</v>
      </c>
      <c r="F58" s="135">
        <v>365</v>
      </c>
      <c r="G58" s="135">
        <v>1</v>
      </c>
      <c r="H58" s="135" t="s">
        <v>296</v>
      </c>
      <c r="I58" s="74">
        <v>300</v>
      </c>
    </row>
    <row r="59" spans="1:9" ht="12.75" customHeight="1" x14ac:dyDescent="0.2">
      <c r="A59" s="135" t="s">
        <v>160</v>
      </c>
      <c r="B59" s="135" t="s">
        <v>236</v>
      </c>
      <c r="C59" s="135" t="s">
        <v>237</v>
      </c>
      <c r="D59" s="135">
        <v>1</v>
      </c>
      <c r="E59" s="135" t="s">
        <v>27</v>
      </c>
      <c r="F59" s="135">
        <v>365</v>
      </c>
      <c r="G59" s="135">
        <v>1</v>
      </c>
      <c r="H59" s="135" t="s">
        <v>296</v>
      </c>
      <c r="I59" s="74">
        <v>300</v>
      </c>
    </row>
    <row r="60" spans="1:9" ht="12.75" customHeight="1" x14ac:dyDescent="0.2">
      <c r="A60" s="135" t="s">
        <v>160</v>
      </c>
      <c r="B60" s="135" t="s">
        <v>238</v>
      </c>
      <c r="C60" s="135" t="s">
        <v>239</v>
      </c>
      <c r="D60" s="135">
        <v>1</v>
      </c>
      <c r="E60" s="135" t="s">
        <v>27</v>
      </c>
      <c r="F60" s="135">
        <v>365</v>
      </c>
      <c r="G60" s="135">
        <v>1</v>
      </c>
      <c r="H60" s="135" t="s">
        <v>296</v>
      </c>
      <c r="I60" s="74">
        <v>300</v>
      </c>
    </row>
    <row r="61" spans="1:9" ht="12.75" customHeight="1" x14ac:dyDescent="0.2">
      <c r="A61" s="135" t="s">
        <v>160</v>
      </c>
      <c r="B61" s="135" t="s">
        <v>240</v>
      </c>
      <c r="C61" s="135" t="s">
        <v>241</v>
      </c>
      <c r="D61" s="135">
        <v>1</v>
      </c>
      <c r="E61" s="135" t="s">
        <v>27</v>
      </c>
      <c r="F61" s="135">
        <v>365</v>
      </c>
      <c r="G61" s="135">
        <v>1</v>
      </c>
      <c r="H61" s="135" t="s">
        <v>296</v>
      </c>
      <c r="I61" s="74">
        <v>300</v>
      </c>
    </row>
    <row r="62" spans="1:9" ht="12.75" customHeight="1" x14ac:dyDescent="0.2">
      <c r="A62" s="135" t="s">
        <v>160</v>
      </c>
      <c r="B62" s="135" t="s">
        <v>242</v>
      </c>
      <c r="C62" s="135" t="s">
        <v>243</v>
      </c>
      <c r="D62" s="135">
        <v>1</v>
      </c>
      <c r="E62" s="135" t="s">
        <v>27</v>
      </c>
      <c r="F62" s="135">
        <v>365</v>
      </c>
      <c r="G62" s="135">
        <v>1</v>
      </c>
      <c r="H62" s="135" t="s">
        <v>296</v>
      </c>
      <c r="I62" s="74">
        <v>300</v>
      </c>
    </row>
    <row r="63" spans="1:9" ht="12.75" customHeight="1" x14ac:dyDescent="0.2">
      <c r="A63" s="135" t="s">
        <v>160</v>
      </c>
      <c r="B63" s="135" t="s">
        <v>244</v>
      </c>
      <c r="C63" s="135" t="s">
        <v>245</v>
      </c>
      <c r="D63" s="135">
        <v>1</v>
      </c>
      <c r="E63" s="135" t="s">
        <v>27</v>
      </c>
      <c r="F63" s="135">
        <v>365</v>
      </c>
      <c r="G63" s="135">
        <v>1</v>
      </c>
      <c r="H63" s="135" t="s">
        <v>296</v>
      </c>
      <c r="I63" s="74">
        <v>300</v>
      </c>
    </row>
    <row r="64" spans="1:9" ht="12.75" customHeight="1" x14ac:dyDescent="0.2">
      <c r="A64" s="135" t="s">
        <v>160</v>
      </c>
      <c r="B64" s="135" t="s">
        <v>246</v>
      </c>
      <c r="C64" s="135" t="s">
        <v>247</v>
      </c>
      <c r="D64" s="135">
        <v>1</v>
      </c>
      <c r="E64" s="135" t="s">
        <v>27</v>
      </c>
      <c r="F64" s="135">
        <v>365</v>
      </c>
      <c r="G64" s="135">
        <v>1</v>
      </c>
      <c r="H64" s="135" t="s">
        <v>296</v>
      </c>
      <c r="I64" s="74">
        <v>300</v>
      </c>
    </row>
    <row r="65" spans="1:9" ht="12.75" customHeight="1" x14ac:dyDescent="0.2">
      <c r="A65" s="135" t="s">
        <v>160</v>
      </c>
      <c r="B65" s="135" t="s">
        <v>248</v>
      </c>
      <c r="C65" s="135" t="s">
        <v>249</v>
      </c>
      <c r="D65" s="135">
        <v>1</v>
      </c>
      <c r="E65" s="135" t="s">
        <v>27</v>
      </c>
      <c r="F65" s="135">
        <v>365</v>
      </c>
      <c r="G65" s="135">
        <v>1</v>
      </c>
      <c r="H65" s="135" t="s">
        <v>296</v>
      </c>
      <c r="I65" s="74">
        <v>300</v>
      </c>
    </row>
    <row r="66" spans="1:9" ht="12.75" customHeight="1" x14ac:dyDescent="0.2">
      <c r="A66" s="135" t="s">
        <v>160</v>
      </c>
      <c r="B66" s="135" t="s">
        <v>250</v>
      </c>
      <c r="C66" s="135" t="s">
        <v>251</v>
      </c>
      <c r="D66" s="135">
        <v>1</v>
      </c>
      <c r="E66" s="135" t="s">
        <v>27</v>
      </c>
      <c r="F66" s="135">
        <v>365</v>
      </c>
      <c r="G66" s="135">
        <v>1</v>
      </c>
      <c r="H66" s="135" t="s">
        <v>296</v>
      </c>
      <c r="I66" s="74">
        <v>300</v>
      </c>
    </row>
    <row r="67" spans="1:9" ht="12.75" customHeight="1" x14ac:dyDescent="0.2">
      <c r="A67" s="138" t="s">
        <v>160</v>
      </c>
      <c r="B67" s="138" t="s">
        <v>252</v>
      </c>
      <c r="C67" s="138" t="s">
        <v>253</v>
      </c>
      <c r="D67" s="138">
        <v>1</v>
      </c>
      <c r="E67" s="138" t="s">
        <v>27</v>
      </c>
      <c r="F67" s="138">
        <v>365</v>
      </c>
      <c r="G67" s="138">
        <v>1</v>
      </c>
      <c r="H67" s="138" t="s">
        <v>296</v>
      </c>
      <c r="I67" s="75">
        <v>300</v>
      </c>
    </row>
    <row r="68" spans="1:9" ht="12.75" customHeight="1" x14ac:dyDescent="0.2">
      <c r="A68" s="32"/>
      <c r="B68" s="62">
        <f>COUNTA(B15:B67)</f>
        <v>53</v>
      </c>
      <c r="C68" s="20"/>
      <c r="D68" s="78"/>
      <c r="E68" s="29">
        <f>COUNTIF(E15:E67, "Yes")</f>
        <v>53</v>
      </c>
      <c r="F68" s="20"/>
      <c r="G68" s="29"/>
      <c r="H68" s="20"/>
      <c r="I68" s="54">
        <f>SUM(I15:I67)</f>
        <v>15900</v>
      </c>
    </row>
    <row r="69" spans="1:9" ht="12.75" customHeight="1" x14ac:dyDescent="0.2">
      <c r="A69" s="32"/>
      <c r="B69" s="56"/>
      <c r="C69" s="32"/>
      <c r="D69" s="57"/>
      <c r="E69" s="32"/>
      <c r="F69" s="32"/>
      <c r="G69" s="32"/>
      <c r="H69" s="32"/>
      <c r="I69" s="24"/>
    </row>
    <row r="70" spans="1:9" ht="12.75" customHeight="1" x14ac:dyDescent="0.2">
      <c r="A70" s="135" t="s">
        <v>254</v>
      </c>
      <c r="B70" s="135" t="s">
        <v>286</v>
      </c>
      <c r="C70" s="135" t="s">
        <v>287</v>
      </c>
      <c r="D70" s="135">
        <v>1</v>
      </c>
      <c r="E70" s="135" t="s">
        <v>27</v>
      </c>
      <c r="F70" s="135">
        <v>365</v>
      </c>
      <c r="G70" s="135">
        <v>1</v>
      </c>
      <c r="H70" s="135" t="s">
        <v>296</v>
      </c>
      <c r="I70" s="74">
        <v>300</v>
      </c>
    </row>
    <row r="71" spans="1:9" ht="12.75" customHeight="1" x14ac:dyDescent="0.2">
      <c r="A71" s="135" t="s">
        <v>254</v>
      </c>
      <c r="B71" s="135" t="s">
        <v>255</v>
      </c>
      <c r="C71" s="135" t="s">
        <v>256</v>
      </c>
      <c r="D71" s="135">
        <v>1</v>
      </c>
      <c r="E71" s="135" t="s">
        <v>27</v>
      </c>
      <c r="F71" s="135">
        <v>365</v>
      </c>
      <c r="G71" s="135">
        <v>1</v>
      </c>
      <c r="H71" s="135" t="s">
        <v>296</v>
      </c>
      <c r="I71" s="74">
        <v>300</v>
      </c>
    </row>
    <row r="72" spans="1:9" ht="12.75" customHeight="1" x14ac:dyDescent="0.2">
      <c r="A72" s="135" t="s">
        <v>254</v>
      </c>
      <c r="B72" s="135" t="s">
        <v>257</v>
      </c>
      <c r="C72" s="135" t="s">
        <v>258</v>
      </c>
      <c r="D72" s="135">
        <v>1</v>
      </c>
      <c r="E72" s="135" t="s">
        <v>27</v>
      </c>
      <c r="F72" s="135">
        <v>365</v>
      </c>
      <c r="G72" s="135">
        <v>1</v>
      </c>
      <c r="H72" s="135" t="s">
        <v>296</v>
      </c>
      <c r="I72" s="74">
        <v>300</v>
      </c>
    </row>
    <row r="73" spans="1:9" ht="12.75" customHeight="1" x14ac:dyDescent="0.2">
      <c r="A73" s="135" t="s">
        <v>254</v>
      </c>
      <c r="B73" s="135" t="s">
        <v>288</v>
      </c>
      <c r="C73" s="135" t="s">
        <v>289</v>
      </c>
      <c r="D73" s="135">
        <v>1</v>
      </c>
      <c r="E73" s="135" t="s">
        <v>27</v>
      </c>
      <c r="F73" s="135">
        <v>365</v>
      </c>
      <c r="G73" s="135">
        <v>1</v>
      </c>
      <c r="H73" s="135" t="s">
        <v>296</v>
      </c>
      <c r="I73" s="74">
        <v>300</v>
      </c>
    </row>
    <row r="74" spans="1:9" ht="12.75" customHeight="1" x14ac:dyDescent="0.2">
      <c r="A74" s="138" t="s">
        <v>254</v>
      </c>
      <c r="B74" s="138" t="s">
        <v>259</v>
      </c>
      <c r="C74" s="138" t="s">
        <v>260</v>
      </c>
      <c r="D74" s="138">
        <v>1</v>
      </c>
      <c r="E74" s="138" t="s">
        <v>27</v>
      </c>
      <c r="F74" s="138">
        <v>365</v>
      </c>
      <c r="G74" s="138">
        <v>1</v>
      </c>
      <c r="H74" s="138" t="s">
        <v>296</v>
      </c>
      <c r="I74" s="75">
        <v>300</v>
      </c>
    </row>
    <row r="75" spans="1:9" ht="12.75" customHeight="1" x14ac:dyDescent="0.2">
      <c r="A75" s="30"/>
      <c r="B75" s="29">
        <f>COUNTA(G70:G74)</f>
        <v>5</v>
      </c>
      <c r="C75" s="29"/>
      <c r="D75" s="29"/>
      <c r="E75" s="29">
        <f>COUNTIF(E70:E74, "Yes")</f>
        <v>5</v>
      </c>
      <c r="F75" s="30"/>
      <c r="G75" s="29"/>
      <c r="H75" s="29"/>
      <c r="I75" s="54">
        <f>SUM(I70:I74)</f>
        <v>1500</v>
      </c>
    </row>
    <row r="76" spans="1:9" ht="12.75" customHeight="1" x14ac:dyDescent="0.2">
      <c r="A76" s="32"/>
      <c r="B76" s="62"/>
      <c r="C76" s="32"/>
      <c r="D76" s="32"/>
      <c r="E76" s="32"/>
      <c r="F76" s="32"/>
      <c r="G76" s="32"/>
      <c r="H76" s="32"/>
      <c r="I76" s="24"/>
    </row>
    <row r="77" spans="1:9" x14ac:dyDescent="0.2">
      <c r="A77" s="70"/>
      <c r="B77" s="70"/>
      <c r="C77" s="100"/>
      <c r="D77" s="125" t="s">
        <v>101</v>
      </c>
      <c r="E77" s="100"/>
      <c r="F77" s="101"/>
      <c r="G77" s="70"/>
      <c r="H77" s="70"/>
      <c r="I77" s="70"/>
    </row>
    <row r="78" spans="1:9" x14ac:dyDescent="0.2">
      <c r="A78" s="70"/>
      <c r="B78" s="70"/>
      <c r="D78" s="114" t="s">
        <v>96</v>
      </c>
      <c r="E78" s="103">
        <f>SUM(B13+B68+B75)</f>
        <v>69</v>
      </c>
      <c r="G78" s="70"/>
      <c r="H78" s="70"/>
      <c r="I78" s="70"/>
    </row>
    <row r="79" spans="1:9" x14ac:dyDescent="0.2">
      <c r="D79" s="114" t="s">
        <v>99</v>
      </c>
      <c r="E79" s="103">
        <f>SUM(E13+E68+E75)</f>
        <v>69</v>
      </c>
    </row>
    <row r="80" spans="1:9" x14ac:dyDescent="0.2">
      <c r="D80" s="114" t="s">
        <v>140</v>
      </c>
      <c r="E80" s="131">
        <f>E79/E78</f>
        <v>1</v>
      </c>
    </row>
    <row r="81" spans="4:6" x14ac:dyDescent="0.2">
      <c r="D81" s="114" t="s">
        <v>100</v>
      </c>
      <c r="E81" s="104">
        <f>SUM(I13+I68+I75)</f>
        <v>20700</v>
      </c>
    </row>
    <row r="83" spans="4:6" x14ac:dyDescent="0.2">
      <c r="D83" s="125" t="s">
        <v>297</v>
      </c>
      <c r="E83" s="143" t="s">
        <v>298</v>
      </c>
      <c r="F83" s="143" t="s">
        <v>105</v>
      </c>
    </row>
    <row r="84" spans="4:6" x14ac:dyDescent="0.2">
      <c r="D84" s="114" t="s">
        <v>299</v>
      </c>
      <c r="E84" s="144">
        <f>COUNTIF(G2:G74, "0.25")</f>
        <v>0</v>
      </c>
      <c r="F84" s="145">
        <f>E84/E79</f>
        <v>0</v>
      </c>
    </row>
    <row r="85" spans="4:6" x14ac:dyDescent="0.2">
      <c r="D85" s="114" t="s">
        <v>300</v>
      </c>
      <c r="E85" s="144">
        <f>COUNTIF(G2:G74, "0.5")</f>
        <v>0</v>
      </c>
      <c r="F85" s="145">
        <f>E85/E79</f>
        <v>0</v>
      </c>
    </row>
    <row r="86" spans="4:6" x14ac:dyDescent="0.2">
      <c r="D86" s="114" t="s">
        <v>301</v>
      </c>
      <c r="E86" s="144">
        <f>COUNTIF(G2:G74, "1")</f>
        <v>69</v>
      </c>
      <c r="F86" s="145">
        <f>E86/E79</f>
        <v>1</v>
      </c>
    </row>
    <row r="87" spans="4:6" x14ac:dyDescent="0.2">
      <c r="D87" s="114" t="s">
        <v>302</v>
      </c>
      <c r="E87" s="144">
        <f>COUNTIF(G2:G74, "1.25")</f>
        <v>0</v>
      </c>
      <c r="F87" s="145">
        <f>E87/E79</f>
        <v>0</v>
      </c>
    </row>
    <row r="88" spans="4:6" x14ac:dyDescent="0.2">
      <c r="D88" s="114" t="s">
        <v>303</v>
      </c>
      <c r="E88" s="144">
        <f>COUNTIF(G2:G74, "1.50")</f>
        <v>0</v>
      </c>
      <c r="F88" s="145">
        <f>E88/E79</f>
        <v>0</v>
      </c>
    </row>
    <row r="89" spans="4:6" x14ac:dyDescent="0.2">
      <c r="D89" s="114" t="s">
        <v>304</v>
      </c>
      <c r="E89" s="144">
        <f>COUNTIF(G2:G74, "2")</f>
        <v>0</v>
      </c>
      <c r="F89" s="145">
        <f>E89/E79</f>
        <v>0</v>
      </c>
    </row>
    <row r="90" spans="4:6" x14ac:dyDescent="0.2">
      <c r="D90" s="114" t="s">
        <v>305</v>
      </c>
      <c r="E90" s="144">
        <f>COUNTIF(G2:G74, "2.5")</f>
        <v>0</v>
      </c>
      <c r="F90" s="145">
        <f>E90/E79</f>
        <v>0</v>
      </c>
    </row>
    <row r="91" spans="4:6" x14ac:dyDescent="0.2">
      <c r="D91" s="114" t="s">
        <v>306</v>
      </c>
      <c r="E91" s="144">
        <f>COUNTIF(G2:G74, "3")</f>
        <v>0</v>
      </c>
      <c r="F91" s="145">
        <f>E91/E79</f>
        <v>0</v>
      </c>
    </row>
    <row r="92" spans="4:6" x14ac:dyDescent="0.2">
      <c r="D92" s="114" t="s">
        <v>307</v>
      </c>
      <c r="E92" s="144">
        <f>COUNTIF(G2:G74, "4")</f>
        <v>0</v>
      </c>
      <c r="F92" s="145">
        <f>E92/E79</f>
        <v>0</v>
      </c>
    </row>
    <row r="93" spans="4:6" x14ac:dyDescent="0.2">
      <c r="D93" s="114" t="s">
        <v>308</v>
      </c>
      <c r="E93" s="144">
        <f>COUNTIF(G2:G74, "5")</f>
        <v>0</v>
      </c>
      <c r="F93" s="145">
        <f>E93/E79</f>
        <v>0</v>
      </c>
    </row>
    <row r="94" spans="4:6" x14ac:dyDescent="0.2">
      <c r="D94" s="114" t="s">
        <v>309</v>
      </c>
      <c r="E94" s="144">
        <f>COUNTIF(G2:G74, "7")</f>
        <v>0</v>
      </c>
      <c r="F94" s="145">
        <f>E94/E79</f>
        <v>0</v>
      </c>
    </row>
    <row r="95" spans="4:6" x14ac:dyDescent="0.2">
      <c r="D95" s="35"/>
      <c r="F95" s="144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 2011 Swimming Season
N. Mariana Islands Beach Monitoring</oddHeader>
    <oddFooter>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98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9.7109375" customWidth="1"/>
    <col min="2" max="2" width="7.28515625" customWidth="1"/>
    <col min="3" max="3" width="24.42578125" customWidth="1"/>
    <col min="4" max="4" width="8.140625" customWidth="1"/>
    <col min="5" max="5" width="7.7109375" customWidth="1"/>
    <col min="6" max="7" width="8" customWidth="1"/>
    <col min="8" max="8" width="8.85546875" customWidth="1"/>
    <col min="9" max="18" width="7.85546875" customWidth="1"/>
  </cols>
  <sheetData>
    <row r="1" spans="1:33" x14ac:dyDescent="0.2">
      <c r="A1" s="61"/>
      <c r="B1" s="150" t="s">
        <v>37</v>
      </c>
      <c r="C1" s="150"/>
      <c r="D1" s="61"/>
      <c r="E1" s="61"/>
      <c r="F1" s="151" t="s">
        <v>141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1:33" s="24" customFormat="1" ht="39" customHeight="1" x14ac:dyDescent="0.15">
      <c r="A2" s="4" t="s">
        <v>264</v>
      </c>
      <c r="B2" s="25" t="s">
        <v>12</v>
      </c>
      <c r="C2" s="25" t="s">
        <v>66</v>
      </c>
      <c r="D2" s="25" t="s">
        <v>74</v>
      </c>
      <c r="E2" s="25" t="s">
        <v>75</v>
      </c>
      <c r="F2" s="25" t="s">
        <v>76</v>
      </c>
      <c r="G2" s="25" t="s">
        <v>77</v>
      </c>
      <c r="H2" s="3" t="s">
        <v>78</v>
      </c>
      <c r="I2" s="25" t="s">
        <v>79</v>
      </c>
      <c r="J2" s="25" t="s">
        <v>20</v>
      </c>
      <c r="K2" s="25" t="s">
        <v>18</v>
      </c>
      <c r="L2" s="25" t="s">
        <v>19</v>
      </c>
      <c r="M2" s="25" t="s">
        <v>21</v>
      </c>
      <c r="N2" s="25" t="s">
        <v>80</v>
      </c>
      <c r="O2" s="25" t="s">
        <v>81</v>
      </c>
      <c r="P2" s="25" t="s">
        <v>82</v>
      </c>
      <c r="Q2" s="25" t="s">
        <v>83</v>
      </c>
      <c r="R2" s="25" t="s">
        <v>84</v>
      </c>
    </row>
    <row r="3" spans="1:33" ht="12.75" customHeight="1" x14ac:dyDescent="0.2">
      <c r="A3" s="74" t="s">
        <v>142</v>
      </c>
      <c r="B3" s="74" t="s">
        <v>143</v>
      </c>
      <c r="C3" s="74" t="s">
        <v>144</v>
      </c>
      <c r="D3" s="74" t="s">
        <v>27</v>
      </c>
      <c r="E3" s="74" t="s">
        <v>35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30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</row>
    <row r="4" spans="1:33" ht="12.75" customHeight="1" x14ac:dyDescent="0.2">
      <c r="A4" s="74" t="s">
        <v>142</v>
      </c>
      <c r="B4" s="74" t="s">
        <v>145</v>
      </c>
      <c r="C4" s="74" t="s">
        <v>146</v>
      </c>
      <c r="D4" s="74" t="s">
        <v>27</v>
      </c>
      <c r="E4" s="74" t="s">
        <v>35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30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</row>
    <row r="5" spans="1:33" ht="12.75" customHeight="1" x14ac:dyDescent="0.2">
      <c r="A5" s="74" t="s">
        <v>142</v>
      </c>
      <c r="B5" s="74" t="s">
        <v>148</v>
      </c>
      <c r="C5" s="74" t="s">
        <v>149</v>
      </c>
      <c r="D5" s="74" t="s">
        <v>27</v>
      </c>
      <c r="E5" s="74" t="s">
        <v>35</v>
      </c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30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spans="1:33" ht="12.75" customHeight="1" x14ac:dyDescent="0.2">
      <c r="A6" s="74" t="s">
        <v>142</v>
      </c>
      <c r="B6" s="74" t="s">
        <v>267</v>
      </c>
      <c r="C6" s="74" t="s">
        <v>268</v>
      </c>
      <c r="D6" s="74" t="s">
        <v>27</v>
      </c>
      <c r="E6" s="74" t="s">
        <v>35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30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3" ht="12.75" customHeight="1" x14ac:dyDescent="0.2">
      <c r="A7" s="74" t="s">
        <v>142</v>
      </c>
      <c r="B7" s="74" t="s">
        <v>150</v>
      </c>
      <c r="C7" s="74" t="s">
        <v>151</v>
      </c>
      <c r="D7" s="74" t="s">
        <v>27</v>
      </c>
      <c r="E7" s="74" t="s">
        <v>35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30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3" ht="18" customHeight="1" x14ac:dyDescent="0.2">
      <c r="A8" s="74" t="s">
        <v>142</v>
      </c>
      <c r="B8" s="74" t="s">
        <v>152</v>
      </c>
      <c r="C8" s="74" t="s">
        <v>153</v>
      </c>
      <c r="D8" s="74" t="s">
        <v>27</v>
      </c>
      <c r="E8" s="74" t="s">
        <v>35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30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</row>
    <row r="9" spans="1:33" ht="12.75" customHeight="1" x14ac:dyDescent="0.2">
      <c r="A9" s="74" t="s">
        <v>142</v>
      </c>
      <c r="B9" s="74" t="s">
        <v>269</v>
      </c>
      <c r="C9" s="74" t="s">
        <v>270</v>
      </c>
      <c r="D9" s="74" t="s">
        <v>27</v>
      </c>
      <c r="E9" s="74" t="s">
        <v>35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30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</row>
    <row r="10" spans="1:33" ht="12" customHeight="1" x14ac:dyDescent="0.2">
      <c r="A10" s="74" t="s">
        <v>142</v>
      </c>
      <c r="B10" s="74" t="s">
        <v>271</v>
      </c>
      <c r="C10" s="74" t="s">
        <v>272</v>
      </c>
      <c r="D10" s="74" t="s">
        <v>27</v>
      </c>
      <c r="E10" s="74" t="s">
        <v>35</v>
      </c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30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</row>
    <row r="11" spans="1:33" ht="12.75" customHeight="1" x14ac:dyDescent="0.2">
      <c r="A11" s="74" t="s">
        <v>142</v>
      </c>
      <c r="B11" s="74" t="s">
        <v>154</v>
      </c>
      <c r="C11" s="74" t="s">
        <v>155</v>
      </c>
      <c r="D11" s="74" t="s">
        <v>27</v>
      </c>
      <c r="E11" s="74" t="s">
        <v>35</v>
      </c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30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</row>
    <row r="12" spans="1:33" ht="12.75" customHeight="1" x14ac:dyDescent="0.2">
      <c r="A12" s="74" t="s">
        <v>142</v>
      </c>
      <c r="B12" s="74" t="s">
        <v>156</v>
      </c>
      <c r="C12" s="74" t="s">
        <v>157</v>
      </c>
      <c r="D12" s="74" t="s">
        <v>27</v>
      </c>
      <c r="E12" s="74" t="s">
        <v>35</v>
      </c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30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</row>
    <row r="13" spans="1:33" ht="12.75" customHeight="1" x14ac:dyDescent="0.2">
      <c r="A13" s="75" t="s">
        <v>142</v>
      </c>
      <c r="B13" s="75" t="s">
        <v>158</v>
      </c>
      <c r="C13" s="75" t="s">
        <v>159</v>
      </c>
      <c r="D13" s="75" t="s">
        <v>27</v>
      </c>
      <c r="E13" s="75" t="s">
        <v>35</v>
      </c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30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</row>
    <row r="14" spans="1:33" x14ac:dyDescent="0.2">
      <c r="A14" s="33"/>
      <c r="B14" s="34">
        <f>COUNTA(B3:B13)</f>
        <v>11</v>
      </c>
      <c r="C14" s="61"/>
      <c r="D14" s="34">
        <f t="shared" ref="D14:R14" si="0">COUNTIF(D3:D13,"Yes")</f>
        <v>11</v>
      </c>
      <c r="E14" s="34">
        <f t="shared" si="0"/>
        <v>0</v>
      </c>
      <c r="F14" s="34">
        <f t="shared" si="0"/>
        <v>0</v>
      </c>
      <c r="G14" s="34">
        <f t="shared" si="0"/>
        <v>0</v>
      </c>
      <c r="H14" s="34">
        <f t="shared" si="0"/>
        <v>0</v>
      </c>
      <c r="I14" s="34">
        <f t="shared" si="0"/>
        <v>0</v>
      </c>
      <c r="J14" s="34">
        <f t="shared" si="0"/>
        <v>0</v>
      </c>
      <c r="K14" s="34">
        <f t="shared" si="0"/>
        <v>0</v>
      </c>
      <c r="L14" s="34">
        <f t="shared" si="0"/>
        <v>0</v>
      </c>
      <c r="M14" s="34">
        <f t="shared" si="0"/>
        <v>0</v>
      </c>
      <c r="N14" s="34">
        <f t="shared" si="0"/>
        <v>0</v>
      </c>
      <c r="O14" s="34">
        <f t="shared" si="0"/>
        <v>0</v>
      </c>
      <c r="P14" s="34">
        <f t="shared" si="0"/>
        <v>0</v>
      </c>
      <c r="Q14" s="34">
        <f t="shared" si="0"/>
        <v>0</v>
      </c>
      <c r="R14" s="34">
        <f t="shared" si="0"/>
        <v>0</v>
      </c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</row>
    <row r="15" spans="1:33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</row>
    <row r="16" spans="1:33" ht="18" customHeight="1" x14ac:dyDescent="0.2">
      <c r="A16" s="74" t="s">
        <v>160</v>
      </c>
      <c r="B16" s="74" t="s">
        <v>161</v>
      </c>
      <c r="C16" s="74" t="s">
        <v>162</v>
      </c>
      <c r="D16" s="74" t="s">
        <v>27</v>
      </c>
      <c r="E16" s="74" t="s">
        <v>35</v>
      </c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</row>
    <row r="17" spans="1:18" ht="12.75" customHeight="1" x14ac:dyDescent="0.2">
      <c r="A17" s="74" t="s">
        <v>160</v>
      </c>
      <c r="B17" s="74" t="s">
        <v>163</v>
      </c>
      <c r="C17" s="74" t="s">
        <v>164</v>
      </c>
      <c r="D17" s="74" t="s">
        <v>27</v>
      </c>
      <c r="E17" s="74" t="s">
        <v>35</v>
      </c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</row>
    <row r="18" spans="1:18" ht="12.75" customHeight="1" x14ac:dyDescent="0.2">
      <c r="A18" s="74" t="s">
        <v>160</v>
      </c>
      <c r="B18" s="74" t="s">
        <v>165</v>
      </c>
      <c r="C18" s="74" t="s">
        <v>166</v>
      </c>
      <c r="D18" s="74" t="s">
        <v>27</v>
      </c>
      <c r="E18" s="74" t="s">
        <v>35</v>
      </c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</row>
    <row r="19" spans="1:18" ht="12.75" customHeight="1" x14ac:dyDescent="0.2">
      <c r="A19" s="74" t="s">
        <v>160</v>
      </c>
      <c r="B19" s="74" t="s">
        <v>167</v>
      </c>
      <c r="C19" s="74" t="s">
        <v>168</v>
      </c>
      <c r="D19" s="74" t="s">
        <v>27</v>
      </c>
      <c r="E19" s="74" t="s">
        <v>35</v>
      </c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</row>
    <row r="20" spans="1:18" ht="12.75" customHeight="1" x14ac:dyDescent="0.2">
      <c r="A20" s="74" t="s">
        <v>160</v>
      </c>
      <c r="B20" s="74" t="s">
        <v>273</v>
      </c>
      <c r="C20" s="74" t="s">
        <v>274</v>
      </c>
      <c r="D20" s="74" t="s">
        <v>27</v>
      </c>
      <c r="E20" s="74" t="s">
        <v>35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</row>
    <row r="21" spans="1:18" ht="12.75" customHeight="1" x14ac:dyDescent="0.2">
      <c r="A21" s="74" t="s">
        <v>160</v>
      </c>
      <c r="B21" s="74" t="s">
        <v>169</v>
      </c>
      <c r="C21" s="74" t="s">
        <v>170</v>
      </c>
      <c r="D21" s="74" t="s">
        <v>27</v>
      </c>
      <c r="E21" s="74" t="s">
        <v>35</v>
      </c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</row>
    <row r="22" spans="1:18" ht="12.75" customHeight="1" x14ac:dyDescent="0.2">
      <c r="A22" s="74" t="s">
        <v>160</v>
      </c>
      <c r="B22" s="74" t="s">
        <v>171</v>
      </c>
      <c r="C22" s="74" t="s">
        <v>172</v>
      </c>
      <c r="D22" s="74" t="s">
        <v>27</v>
      </c>
      <c r="E22" s="74" t="s">
        <v>35</v>
      </c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</row>
    <row r="23" spans="1:18" ht="12.75" customHeight="1" x14ac:dyDescent="0.2">
      <c r="A23" s="74" t="s">
        <v>160</v>
      </c>
      <c r="B23" s="74" t="s">
        <v>173</v>
      </c>
      <c r="C23" s="74" t="s">
        <v>174</v>
      </c>
      <c r="D23" s="74" t="s">
        <v>27</v>
      </c>
      <c r="E23" s="74" t="s">
        <v>35</v>
      </c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</row>
    <row r="24" spans="1:18" ht="12.75" customHeight="1" x14ac:dyDescent="0.2">
      <c r="A24" s="74" t="s">
        <v>160</v>
      </c>
      <c r="B24" s="74" t="s">
        <v>175</v>
      </c>
      <c r="C24" s="74" t="s">
        <v>176</v>
      </c>
      <c r="D24" s="74" t="s">
        <v>27</v>
      </c>
      <c r="E24" s="74" t="s">
        <v>35</v>
      </c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</row>
    <row r="25" spans="1:18" ht="12.75" customHeight="1" x14ac:dyDescent="0.2">
      <c r="A25" s="74" t="s">
        <v>160</v>
      </c>
      <c r="B25" s="74" t="s">
        <v>177</v>
      </c>
      <c r="C25" s="74" t="s">
        <v>178</v>
      </c>
      <c r="D25" s="74" t="s">
        <v>27</v>
      </c>
      <c r="E25" s="74" t="s">
        <v>35</v>
      </c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</row>
    <row r="26" spans="1:18" ht="12.75" customHeight="1" x14ac:dyDescent="0.2">
      <c r="A26" s="74" t="s">
        <v>160</v>
      </c>
      <c r="B26" s="74" t="s">
        <v>179</v>
      </c>
      <c r="C26" s="74" t="s">
        <v>180</v>
      </c>
      <c r="D26" s="74" t="s">
        <v>27</v>
      </c>
      <c r="E26" s="74" t="s">
        <v>35</v>
      </c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</row>
    <row r="27" spans="1:18" ht="12.75" customHeight="1" x14ac:dyDescent="0.2">
      <c r="A27" s="74" t="s">
        <v>160</v>
      </c>
      <c r="B27" s="74" t="s">
        <v>181</v>
      </c>
      <c r="C27" s="74" t="s">
        <v>182</v>
      </c>
      <c r="D27" s="74" t="s">
        <v>27</v>
      </c>
      <c r="E27" s="74" t="s">
        <v>35</v>
      </c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</row>
    <row r="28" spans="1:18" ht="12.75" customHeight="1" x14ac:dyDescent="0.2">
      <c r="A28" s="74" t="s">
        <v>160</v>
      </c>
      <c r="B28" s="74" t="s">
        <v>183</v>
      </c>
      <c r="C28" s="74" t="s">
        <v>184</v>
      </c>
      <c r="D28" s="74" t="s">
        <v>27</v>
      </c>
      <c r="E28" s="74" t="s">
        <v>35</v>
      </c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</row>
    <row r="29" spans="1:18" ht="12.75" customHeight="1" x14ac:dyDescent="0.2">
      <c r="A29" s="74" t="s">
        <v>160</v>
      </c>
      <c r="B29" s="74" t="s">
        <v>185</v>
      </c>
      <c r="C29" s="74" t="s">
        <v>186</v>
      </c>
      <c r="D29" s="74" t="s">
        <v>27</v>
      </c>
      <c r="E29" s="74" t="s">
        <v>35</v>
      </c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</row>
    <row r="30" spans="1:18" ht="12.75" customHeight="1" x14ac:dyDescent="0.2">
      <c r="A30" s="74" t="s">
        <v>160</v>
      </c>
      <c r="B30" s="74" t="s">
        <v>187</v>
      </c>
      <c r="C30" s="74" t="s">
        <v>188</v>
      </c>
      <c r="D30" s="74" t="s">
        <v>27</v>
      </c>
      <c r="E30" s="74" t="s">
        <v>35</v>
      </c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</row>
    <row r="31" spans="1:18" ht="12.75" customHeight="1" x14ac:dyDescent="0.2">
      <c r="A31" s="74" t="s">
        <v>160</v>
      </c>
      <c r="B31" s="74" t="s">
        <v>189</v>
      </c>
      <c r="C31" s="74" t="s">
        <v>190</v>
      </c>
      <c r="D31" s="74" t="s">
        <v>27</v>
      </c>
      <c r="E31" s="74" t="s">
        <v>35</v>
      </c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</row>
    <row r="32" spans="1:18" ht="12.75" customHeight="1" x14ac:dyDescent="0.2">
      <c r="A32" s="74" t="s">
        <v>160</v>
      </c>
      <c r="B32" s="74" t="s">
        <v>191</v>
      </c>
      <c r="C32" s="74" t="s">
        <v>192</v>
      </c>
      <c r="D32" s="74" t="s">
        <v>27</v>
      </c>
      <c r="E32" s="74" t="s">
        <v>35</v>
      </c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</row>
    <row r="33" spans="1:18" ht="12.75" customHeight="1" x14ac:dyDescent="0.2">
      <c r="A33" s="74" t="s">
        <v>160</v>
      </c>
      <c r="B33" s="74" t="s">
        <v>193</v>
      </c>
      <c r="C33" s="74" t="s">
        <v>194</v>
      </c>
      <c r="D33" s="74" t="s">
        <v>27</v>
      </c>
      <c r="E33" s="74" t="s">
        <v>35</v>
      </c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</row>
    <row r="34" spans="1:18" ht="12.75" customHeight="1" x14ac:dyDescent="0.2">
      <c r="A34" s="74" t="s">
        <v>160</v>
      </c>
      <c r="B34" s="74" t="s">
        <v>195</v>
      </c>
      <c r="C34" s="74" t="s">
        <v>196</v>
      </c>
      <c r="D34" s="74" t="s">
        <v>27</v>
      </c>
      <c r="E34" s="74" t="s">
        <v>35</v>
      </c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</row>
    <row r="35" spans="1:18" ht="12.75" customHeight="1" x14ac:dyDescent="0.2">
      <c r="A35" s="74" t="s">
        <v>160</v>
      </c>
      <c r="B35" s="74" t="s">
        <v>197</v>
      </c>
      <c r="C35" s="74" t="s">
        <v>198</v>
      </c>
      <c r="D35" s="74" t="s">
        <v>27</v>
      </c>
      <c r="E35" s="74" t="s">
        <v>35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</row>
    <row r="36" spans="1:18" ht="12.75" customHeight="1" x14ac:dyDescent="0.2">
      <c r="A36" s="74" t="s">
        <v>160</v>
      </c>
      <c r="B36" s="74" t="s">
        <v>199</v>
      </c>
      <c r="C36" s="74" t="s">
        <v>200</v>
      </c>
      <c r="D36" s="74" t="s">
        <v>27</v>
      </c>
      <c r="E36" s="74" t="s">
        <v>35</v>
      </c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</row>
    <row r="37" spans="1:18" ht="12.75" customHeight="1" x14ac:dyDescent="0.2">
      <c r="A37" s="74" t="s">
        <v>160</v>
      </c>
      <c r="B37" s="74" t="s">
        <v>201</v>
      </c>
      <c r="C37" s="74" t="s">
        <v>202</v>
      </c>
      <c r="D37" s="74" t="s">
        <v>27</v>
      </c>
      <c r="E37" s="74" t="s">
        <v>35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</row>
    <row r="38" spans="1:18" ht="12.75" customHeight="1" x14ac:dyDescent="0.2">
      <c r="A38" s="74" t="s">
        <v>160</v>
      </c>
      <c r="B38" s="74" t="s">
        <v>203</v>
      </c>
      <c r="C38" s="74" t="s">
        <v>204</v>
      </c>
      <c r="D38" s="74" t="s">
        <v>27</v>
      </c>
      <c r="E38" s="74" t="s">
        <v>35</v>
      </c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</row>
    <row r="39" spans="1:18" ht="12.75" customHeight="1" x14ac:dyDescent="0.2">
      <c r="A39" s="74" t="s">
        <v>160</v>
      </c>
      <c r="B39" s="74" t="s">
        <v>205</v>
      </c>
      <c r="C39" s="74" t="s">
        <v>206</v>
      </c>
      <c r="D39" s="74" t="s">
        <v>27</v>
      </c>
      <c r="E39" s="74" t="s">
        <v>35</v>
      </c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</row>
    <row r="40" spans="1:18" ht="12.75" customHeight="1" x14ac:dyDescent="0.2">
      <c r="A40" s="74" t="s">
        <v>160</v>
      </c>
      <c r="B40" s="74" t="s">
        <v>207</v>
      </c>
      <c r="C40" s="74" t="s">
        <v>208</v>
      </c>
      <c r="D40" s="74" t="s">
        <v>27</v>
      </c>
      <c r="E40" s="74" t="s">
        <v>35</v>
      </c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</row>
    <row r="41" spans="1:18" ht="12.75" customHeight="1" x14ac:dyDescent="0.2">
      <c r="A41" s="74" t="s">
        <v>160</v>
      </c>
      <c r="B41" s="74" t="s">
        <v>275</v>
      </c>
      <c r="C41" s="74" t="s">
        <v>276</v>
      </c>
      <c r="D41" s="74" t="s">
        <v>27</v>
      </c>
      <c r="E41" s="74" t="s">
        <v>35</v>
      </c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</row>
    <row r="42" spans="1:18" ht="12.75" customHeight="1" x14ac:dyDescent="0.2">
      <c r="A42" s="74" t="s">
        <v>160</v>
      </c>
      <c r="B42" s="74" t="s">
        <v>277</v>
      </c>
      <c r="C42" s="74" t="s">
        <v>278</v>
      </c>
      <c r="D42" s="74" t="s">
        <v>27</v>
      </c>
      <c r="E42" s="74" t="s">
        <v>35</v>
      </c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</row>
    <row r="43" spans="1:18" ht="12.75" customHeight="1" x14ac:dyDescent="0.2">
      <c r="A43" s="74" t="s">
        <v>160</v>
      </c>
      <c r="B43" s="74" t="s">
        <v>279</v>
      </c>
      <c r="C43" s="74" t="s">
        <v>280</v>
      </c>
      <c r="D43" s="74" t="s">
        <v>27</v>
      </c>
      <c r="E43" s="74" t="s">
        <v>35</v>
      </c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</row>
    <row r="44" spans="1:18" ht="12.75" customHeight="1" x14ac:dyDescent="0.2">
      <c r="A44" s="74" t="s">
        <v>160</v>
      </c>
      <c r="B44" s="74" t="s">
        <v>281</v>
      </c>
      <c r="C44" s="74" t="s">
        <v>282</v>
      </c>
      <c r="D44" s="74" t="s">
        <v>27</v>
      </c>
      <c r="E44" s="74" t="s">
        <v>35</v>
      </c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</row>
    <row r="45" spans="1:18" ht="12.75" customHeight="1" x14ac:dyDescent="0.2">
      <c r="A45" s="74" t="s">
        <v>160</v>
      </c>
      <c r="B45" s="74" t="s">
        <v>283</v>
      </c>
      <c r="C45" s="74" t="s">
        <v>209</v>
      </c>
      <c r="D45" s="74" t="s">
        <v>27</v>
      </c>
      <c r="E45" s="74" t="s">
        <v>35</v>
      </c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</row>
    <row r="46" spans="1:18" ht="12.75" customHeight="1" x14ac:dyDescent="0.2">
      <c r="A46" s="74" t="s">
        <v>160</v>
      </c>
      <c r="B46" s="74" t="s">
        <v>210</v>
      </c>
      <c r="C46" s="74" t="s">
        <v>211</v>
      </c>
      <c r="D46" s="74" t="s">
        <v>27</v>
      </c>
      <c r="E46" s="74" t="s">
        <v>35</v>
      </c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</row>
    <row r="47" spans="1:18" ht="12.75" customHeight="1" x14ac:dyDescent="0.2">
      <c r="A47" s="74" t="s">
        <v>160</v>
      </c>
      <c r="B47" s="74" t="s">
        <v>212</v>
      </c>
      <c r="C47" s="74" t="s">
        <v>213</v>
      </c>
      <c r="D47" s="74" t="s">
        <v>27</v>
      </c>
      <c r="E47" s="74" t="s">
        <v>35</v>
      </c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</row>
    <row r="48" spans="1:18" ht="12.75" customHeight="1" x14ac:dyDescent="0.2">
      <c r="A48" s="74" t="s">
        <v>160</v>
      </c>
      <c r="B48" s="74" t="s">
        <v>214</v>
      </c>
      <c r="C48" s="74" t="s">
        <v>215</v>
      </c>
      <c r="D48" s="74" t="s">
        <v>27</v>
      </c>
      <c r="E48" s="74" t="s">
        <v>35</v>
      </c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</row>
    <row r="49" spans="1:18" ht="12.75" customHeight="1" x14ac:dyDescent="0.2">
      <c r="A49" s="74" t="s">
        <v>160</v>
      </c>
      <c r="B49" s="74" t="s">
        <v>216</v>
      </c>
      <c r="C49" s="74" t="s">
        <v>217</v>
      </c>
      <c r="D49" s="74" t="s">
        <v>27</v>
      </c>
      <c r="E49" s="74" t="s">
        <v>35</v>
      </c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</row>
    <row r="50" spans="1:18" ht="12.75" customHeight="1" x14ac:dyDescent="0.2">
      <c r="A50" s="74" t="s">
        <v>160</v>
      </c>
      <c r="B50" s="74" t="s">
        <v>218</v>
      </c>
      <c r="C50" s="74" t="s">
        <v>219</v>
      </c>
      <c r="D50" s="74" t="s">
        <v>27</v>
      </c>
      <c r="E50" s="74" t="s">
        <v>35</v>
      </c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</row>
    <row r="51" spans="1:18" ht="12.75" customHeight="1" x14ac:dyDescent="0.2">
      <c r="A51" s="74" t="s">
        <v>160</v>
      </c>
      <c r="B51" s="74" t="s">
        <v>220</v>
      </c>
      <c r="C51" s="74" t="s">
        <v>221</v>
      </c>
      <c r="D51" s="74" t="s">
        <v>27</v>
      </c>
      <c r="E51" s="74" t="s">
        <v>35</v>
      </c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</row>
    <row r="52" spans="1:18" ht="12.75" customHeight="1" x14ac:dyDescent="0.2">
      <c r="A52" s="74" t="s">
        <v>160</v>
      </c>
      <c r="B52" s="74" t="s">
        <v>222</v>
      </c>
      <c r="C52" s="74" t="s">
        <v>223</v>
      </c>
      <c r="D52" s="74" t="s">
        <v>27</v>
      </c>
      <c r="E52" s="74" t="s">
        <v>35</v>
      </c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</row>
    <row r="53" spans="1:18" ht="12.75" customHeight="1" x14ac:dyDescent="0.2">
      <c r="A53" s="74" t="s">
        <v>160</v>
      </c>
      <c r="B53" s="74" t="s">
        <v>224</v>
      </c>
      <c r="C53" s="74" t="s">
        <v>225</v>
      </c>
      <c r="D53" s="74" t="s">
        <v>27</v>
      </c>
      <c r="E53" s="74" t="s">
        <v>35</v>
      </c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</row>
    <row r="54" spans="1:18" ht="12.75" customHeight="1" x14ac:dyDescent="0.2">
      <c r="A54" s="74" t="s">
        <v>160</v>
      </c>
      <c r="B54" s="74" t="s">
        <v>284</v>
      </c>
      <c r="C54" s="74" t="s">
        <v>285</v>
      </c>
      <c r="D54" s="74" t="s">
        <v>27</v>
      </c>
      <c r="E54" s="74" t="s">
        <v>35</v>
      </c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</row>
    <row r="55" spans="1:18" ht="12.75" customHeight="1" x14ac:dyDescent="0.2">
      <c r="A55" s="74" t="s">
        <v>160</v>
      </c>
      <c r="B55" s="74" t="s">
        <v>226</v>
      </c>
      <c r="C55" s="74" t="s">
        <v>227</v>
      </c>
      <c r="D55" s="74" t="s">
        <v>27</v>
      </c>
      <c r="E55" s="74" t="s">
        <v>35</v>
      </c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</row>
    <row r="56" spans="1:18" ht="12.75" customHeight="1" x14ac:dyDescent="0.2">
      <c r="A56" s="74" t="s">
        <v>160</v>
      </c>
      <c r="B56" s="74" t="s">
        <v>228</v>
      </c>
      <c r="C56" s="74" t="s">
        <v>229</v>
      </c>
      <c r="D56" s="74" t="s">
        <v>27</v>
      </c>
      <c r="E56" s="74" t="s">
        <v>35</v>
      </c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</row>
    <row r="57" spans="1:18" ht="12.75" customHeight="1" x14ac:dyDescent="0.2">
      <c r="A57" s="74" t="s">
        <v>160</v>
      </c>
      <c r="B57" s="74" t="s">
        <v>230</v>
      </c>
      <c r="C57" s="74" t="s">
        <v>231</v>
      </c>
      <c r="D57" s="74" t="s">
        <v>27</v>
      </c>
      <c r="E57" s="74" t="s">
        <v>35</v>
      </c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</row>
    <row r="58" spans="1:18" ht="12.75" customHeight="1" x14ac:dyDescent="0.2">
      <c r="A58" s="74" t="s">
        <v>160</v>
      </c>
      <c r="B58" s="74" t="s">
        <v>232</v>
      </c>
      <c r="C58" s="74" t="s">
        <v>233</v>
      </c>
      <c r="D58" s="74" t="s">
        <v>27</v>
      </c>
      <c r="E58" s="74" t="s">
        <v>35</v>
      </c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</row>
    <row r="59" spans="1:18" ht="12.75" customHeight="1" x14ac:dyDescent="0.2">
      <c r="A59" s="74" t="s">
        <v>160</v>
      </c>
      <c r="B59" s="74" t="s">
        <v>234</v>
      </c>
      <c r="C59" s="74" t="s">
        <v>235</v>
      </c>
      <c r="D59" s="74" t="s">
        <v>27</v>
      </c>
      <c r="E59" s="74" t="s">
        <v>35</v>
      </c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</row>
    <row r="60" spans="1:18" ht="12.75" customHeight="1" x14ac:dyDescent="0.2">
      <c r="A60" s="74" t="s">
        <v>160</v>
      </c>
      <c r="B60" s="74" t="s">
        <v>236</v>
      </c>
      <c r="C60" s="74" t="s">
        <v>237</v>
      </c>
      <c r="D60" s="74" t="s">
        <v>27</v>
      </c>
      <c r="E60" s="74" t="s">
        <v>35</v>
      </c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</row>
    <row r="61" spans="1:18" ht="12.75" customHeight="1" x14ac:dyDescent="0.2">
      <c r="A61" s="74" t="s">
        <v>160</v>
      </c>
      <c r="B61" s="74" t="s">
        <v>238</v>
      </c>
      <c r="C61" s="74" t="s">
        <v>239</v>
      </c>
      <c r="D61" s="74" t="s">
        <v>27</v>
      </c>
      <c r="E61" s="74" t="s">
        <v>35</v>
      </c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</row>
    <row r="62" spans="1:18" ht="12.75" customHeight="1" x14ac:dyDescent="0.2">
      <c r="A62" s="74" t="s">
        <v>160</v>
      </c>
      <c r="B62" s="74" t="s">
        <v>240</v>
      </c>
      <c r="C62" s="74" t="s">
        <v>241</v>
      </c>
      <c r="D62" s="74" t="s">
        <v>27</v>
      </c>
      <c r="E62" s="74" t="s">
        <v>35</v>
      </c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</row>
    <row r="63" spans="1:18" ht="12.75" customHeight="1" x14ac:dyDescent="0.2">
      <c r="A63" s="74" t="s">
        <v>160</v>
      </c>
      <c r="B63" s="74" t="s">
        <v>242</v>
      </c>
      <c r="C63" s="74" t="s">
        <v>243</v>
      </c>
      <c r="D63" s="74" t="s">
        <v>27</v>
      </c>
      <c r="E63" s="74" t="s">
        <v>35</v>
      </c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</row>
    <row r="64" spans="1:18" ht="12.75" customHeight="1" x14ac:dyDescent="0.2">
      <c r="A64" s="74" t="s">
        <v>160</v>
      </c>
      <c r="B64" s="74" t="s">
        <v>244</v>
      </c>
      <c r="C64" s="74" t="s">
        <v>245</v>
      </c>
      <c r="D64" s="74" t="s">
        <v>27</v>
      </c>
      <c r="E64" s="74" t="s">
        <v>35</v>
      </c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</row>
    <row r="65" spans="1:18" ht="12.75" customHeight="1" x14ac:dyDescent="0.2">
      <c r="A65" s="74" t="s">
        <v>160</v>
      </c>
      <c r="B65" s="74" t="s">
        <v>246</v>
      </c>
      <c r="C65" s="74" t="s">
        <v>247</v>
      </c>
      <c r="D65" s="74" t="s">
        <v>27</v>
      </c>
      <c r="E65" s="74" t="s">
        <v>35</v>
      </c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</row>
    <row r="66" spans="1:18" ht="12.75" customHeight="1" x14ac:dyDescent="0.2">
      <c r="A66" s="74" t="s">
        <v>160</v>
      </c>
      <c r="B66" s="74" t="s">
        <v>248</v>
      </c>
      <c r="C66" s="74" t="s">
        <v>249</v>
      </c>
      <c r="D66" s="74" t="s">
        <v>27</v>
      </c>
      <c r="E66" s="74" t="s">
        <v>35</v>
      </c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</row>
    <row r="67" spans="1:18" ht="12.75" customHeight="1" x14ac:dyDescent="0.2">
      <c r="A67" s="74" t="s">
        <v>160</v>
      </c>
      <c r="B67" s="74" t="s">
        <v>250</v>
      </c>
      <c r="C67" s="74" t="s">
        <v>251</v>
      </c>
      <c r="D67" s="74" t="s">
        <v>27</v>
      </c>
      <c r="E67" s="74" t="s">
        <v>35</v>
      </c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</row>
    <row r="68" spans="1:18" ht="12.75" customHeight="1" x14ac:dyDescent="0.2">
      <c r="A68" s="75" t="s">
        <v>160</v>
      </c>
      <c r="B68" s="75" t="s">
        <v>252</v>
      </c>
      <c r="C68" s="75" t="s">
        <v>253</v>
      </c>
      <c r="D68" s="75" t="s">
        <v>27</v>
      </c>
      <c r="E68" s="75" t="s">
        <v>35</v>
      </c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</row>
    <row r="69" spans="1:18" x14ac:dyDescent="0.2">
      <c r="A69" s="33"/>
      <c r="B69" s="34">
        <f>COUNTA(B16:B68)</f>
        <v>53</v>
      </c>
      <c r="C69" s="61"/>
      <c r="D69" s="34">
        <f t="shared" ref="D69:R69" si="1">COUNTIF(D16:D68,"Yes")</f>
        <v>53</v>
      </c>
      <c r="E69" s="34">
        <f t="shared" si="1"/>
        <v>0</v>
      </c>
      <c r="F69" s="34">
        <f t="shared" si="1"/>
        <v>0</v>
      </c>
      <c r="G69" s="34">
        <f t="shared" si="1"/>
        <v>0</v>
      </c>
      <c r="H69" s="34">
        <f t="shared" si="1"/>
        <v>0</v>
      </c>
      <c r="I69" s="34">
        <f t="shared" si="1"/>
        <v>0</v>
      </c>
      <c r="J69" s="34">
        <f t="shared" si="1"/>
        <v>0</v>
      </c>
      <c r="K69" s="34">
        <f t="shared" si="1"/>
        <v>0</v>
      </c>
      <c r="L69" s="34">
        <f t="shared" si="1"/>
        <v>0</v>
      </c>
      <c r="M69" s="34">
        <f t="shared" si="1"/>
        <v>0</v>
      </c>
      <c r="N69" s="34">
        <f t="shared" si="1"/>
        <v>0</v>
      </c>
      <c r="O69" s="34">
        <f t="shared" si="1"/>
        <v>0</v>
      </c>
      <c r="P69" s="34">
        <f t="shared" si="1"/>
        <v>0</v>
      </c>
      <c r="Q69" s="34">
        <f t="shared" si="1"/>
        <v>0</v>
      </c>
      <c r="R69" s="34">
        <f t="shared" si="1"/>
        <v>0</v>
      </c>
    </row>
    <row r="70" spans="1:18" x14ac:dyDescent="0.2">
      <c r="A70" s="33"/>
      <c r="B70" s="47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  <row r="71" spans="1:18" x14ac:dyDescent="0.2">
      <c r="A71" s="74" t="s">
        <v>254</v>
      </c>
      <c r="B71" s="74" t="s">
        <v>286</v>
      </c>
      <c r="C71" s="74" t="s">
        <v>287</v>
      </c>
      <c r="D71" s="74" t="s">
        <v>27</v>
      </c>
      <c r="E71" s="74" t="s">
        <v>35</v>
      </c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</row>
    <row r="72" spans="1:18" ht="12.75" customHeight="1" x14ac:dyDescent="0.2">
      <c r="A72" s="74" t="s">
        <v>254</v>
      </c>
      <c r="B72" s="74" t="s">
        <v>255</v>
      </c>
      <c r="C72" s="74" t="s">
        <v>256</v>
      </c>
      <c r="D72" s="74" t="s">
        <v>27</v>
      </c>
      <c r="E72" s="74" t="s">
        <v>35</v>
      </c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</row>
    <row r="73" spans="1:18" ht="12.75" customHeight="1" x14ac:dyDescent="0.2">
      <c r="A73" s="74" t="s">
        <v>254</v>
      </c>
      <c r="B73" s="74" t="s">
        <v>257</v>
      </c>
      <c r="C73" s="74" t="s">
        <v>258</v>
      </c>
      <c r="D73" s="74" t="s">
        <v>27</v>
      </c>
      <c r="E73" s="74" t="s">
        <v>35</v>
      </c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</row>
    <row r="74" spans="1:18" ht="12.75" customHeight="1" x14ac:dyDescent="0.2">
      <c r="A74" s="74" t="s">
        <v>254</v>
      </c>
      <c r="B74" s="74" t="s">
        <v>288</v>
      </c>
      <c r="C74" s="74" t="s">
        <v>289</v>
      </c>
      <c r="D74" s="74" t="s">
        <v>27</v>
      </c>
      <c r="E74" s="74" t="s">
        <v>35</v>
      </c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</row>
    <row r="75" spans="1:18" ht="12.75" customHeight="1" x14ac:dyDescent="0.2">
      <c r="A75" s="75" t="s">
        <v>254</v>
      </c>
      <c r="B75" s="75" t="s">
        <v>259</v>
      </c>
      <c r="C75" s="75" t="s">
        <v>260</v>
      </c>
      <c r="D75" s="75" t="s">
        <v>27</v>
      </c>
      <c r="E75" s="75" t="s">
        <v>35</v>
      </c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</row>
    <row r="76" spans="1:18" x14ac:dyDescent="0.2">
      <c r="A76" s="33"/>
      <c r="B76" s="34">
        <f>COUNTA(B71:B75)</f>
        <v>5</v>
      </c>
      <c r="C76" s="61"/>
      <c r="D76" s="34">
        <f t="shared" ref="D76:R76" si="2">COUNTIF(D71:D75,"Yes")</f>
        <v>5</v>
      </c>
      <c r="E76" s="34">
        <f t="shared" si="2"/>
        <v>0</v>
      </c>
      <c r="F76" s="34">
        <f t="shared" si="2"/>
        <v>0</v>
      </c>
      <c r="G76" s="34">
        <f t="shared" si="2"/>
        <v>0</v>
      </c>
      <c r="H76" s="34">
        <f t="shared" si="2"/>
        <v>0</v>
      </c>
      <c r="I76" s="34">
        <f t="shared" si="2"/>
        <v>0</v>
      </c>
      <c r="J76" s="34">
        <f t="shared" si="2"/>
        <v>0</v>
      </c>
      <c r="K76" s="34">
        <f t="shared" si="2"/>
        <v>0</v>
      </c>
      <c r="L76" s="34">
        <f t="shared" si="2"/>
        <v>0</v>
      </c>
      <c r="M76" s="34">
        <f t="shared" si="2"/>
        <v>0</v>
      </c>
      <c r="N76" s="34">
        <f t="shared" si="2"/>
        <v>0</v>
      </c>
      <c r="O76" s="34">
        <f t="shared" si="2"/>
        <v>0</v>
      </c>
      <c r="P76" s="34">
        <f t="shared" si="2"/>
        <v>0</v>
      </c>
      <c r="Q76" s="34">
        <f t="shared" si="2"/>
        <v>0</v>
      </c>
      <c r="R76" s="34">
        <f t="shared" si="2"/>
        <v>0</v>
      </c>
    </row>
    <row r="77" spans="1:18" x14ac:dyDescent="0.2">
      <c r="A77" s="48"/>
      <c r="B77" s="48"/>
      <c r="C77" s="93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</row>
    <row r="78" spans="1:18" x14ac:dyDescent="0.2">
      <c r="A78" s="52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</row>
    <row r="79" spans="1:18" x14ac:dyDescent="0.2">
      <c r="A79" s="52"/>
      <c r="C79" s="109" t="s">
        <v>65</v>
      </c>
      <c r="D79" s="110"/>
      <c r="E79" s="110"/>
      <c r="F79" s="110"/>
      <c r="G79" s="110"/>
      <c r="H79" s="110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8" x14ac:dyDescent="0.2">
      <c r="A80" s="52"/>
      <c r="B80" s="99"/>
      <c r="C80" s="111"/>
      <c r="D80" s="112"/>
      <c r="E80" s="113"/>
      <c r="F80" s="114" t="s">
        <v>99</v>
      </c>
      <c r="G80" s="105">
        <f>SUM(B14+B69+B76)</f>
        <v>69</v>
      </c>
      <c r="H80" s="110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2:8" x14ac:dyDescent="0.2">
      <c r="B81" s="98"/>
      <c r="C81" s="111"/>
      <c r="D81" s="112"/>
      <c r="E81" s="112"/>
      <c r="F81" s="115" t="s">
        <v>102</v>
      </c>
      <c r="G81" s="105">
        <f>SUM(D14+D69+D76)</f>
        <v>69</v>
      </c>
      <c r="H81" s="111"/>
    </row>
    <row r="82" spans="2:8" x14ac:dyDescent="0.2">
      <c r="B82" s="98"/>
      <c r="C82" s="111"/>
      <c r="D82" s="112"/>
      <c r="E82" s="112"/>
      <c r="F82" s="115" t="s">
        <v>103</v>
      </c>
      <c r="G82" s="105">
        <f>SUM(E14+E69+E76)</f>
        <v>0</v>
      </c>
      <c r="H82" s="111"/>
    </row>
    <row r="83" spans="2:8" x14ac:dyDescent="0.2">
      <c r="B83" s="98"/>
      <c r="C83" s="111"/>
      <c r="D83" s="111"/>
      <c r="E83" s="111"/>
      <c r="F83" s="111"/>
      <c r="G83" s="111"/>
      <c r="H83" s="111"/>
    </row>
    <row r="84" spans="2:8" x14ac:dyDescent="0.2">
      <c r="B84" s="98"/>
      <c r="C84" s="109" t="s">
        <v>104</v>
      </c>
      <c r="D84" s="111"/>
      <c r="E84" s="111"/>
      <c r="F84" s="111"/>
      <c r="G84" s="116" t="s">
        <v>94</v>
      </c>
      <c r="H84" s="116" t="s">
        <v>105</v>
      </c>
    </row>
    <row r="85" spans="2:8" x14ac:dyDescent="0.2">
      <c r="B85" s="98"/>
      <c r="C85" s="111"/>
      <c r="D85" s="111"/>
      <c r="E85" s="111"/>
      <c r="F85" s="117" t="s">
        <v>110</v>
      </c>
      <c r="G85" s="105">
        <f>SUM(F14+F69+F76)</f>
        <v>0</v>
      </c>
      <c r="H85" s="133" t="s">
        <v>265</v>
      </c>
    </row>
    <row r="86" spans="2:8" x14ac:dyDescent="0.2">
      <c r="B86" s="98"/>
      <c r="C86" s="111"/>
      <c r="D86" s="111"/>
      <c r="E86" s="111"/>
      <c r="F86" s="117" t="s">
        <v>111</v>
      </c>
      <c r="G86" s="105">
        <f>SUM(G14+G69+G76)</f>
        <v>0</v>
      </c>
      <c r="H86" s="133" t="s">
        <v>265</v>
      </c>
    </row>
    <row r="87" spans="2:8" x14ac:dyDescent="0.2">
      <c r="B87" s="98"/>
      <c r="C87" s="111"/>
      <c r="D87" s="111"/>
      <c r="E87" s="111"/>
      <c r="F87" s="117" t="s">
        <v>112</v>
      </c>
      <c r="G87" s="105">
        <f>SUM(H14+H69+H76)</f>
        <v>0</v>
      </c>
      <c r="H87" s="133" t="s">
        <v>265</v>
      </c>
    </row>
    <row r="88" spans="2:8" x14ac:dyDescent="0.2">
      <c r="B88" s="98"/>
      <c r="C88" s="111"/>
      <c r="D88" s="111"/>
      <c r="E88" s="111"/>
      <c r="F88" s="117" t="s">
        <v>113</v>
      </c>
      <c r="G88" s="105">
        <f>SUM(I14+I69+I76)</f>
        <v>0</v>
      </c>
      <c r="H88" s="133" t="s">
        <v>265</v>
      </c>
    </row>
    <row r="89" spans="2:8" x14ac:dyDescent="0.2">
      <c r="B89" s="98"/>
      <c r="C89" s="111"/>
      <c r="D89" s="111"/>
      <c r="E89" s="111"/>
      <c r="F89" s="117" t="s">
        <v>114</v>
      </c>
      <c r="G89" s="105">
        <f>SUM(J14+J69+J76)</f>
        <v>0</v>
      </c>
      <c r="H89" s="133" t="s">
        <v>265</v>
      </c>
    </row>
    <row r="90" spans="2:8" x14ac:dyDescent="0.2">
      <c r="B90" s="98"/>
      <c r="C90" s="111"/>
      <c r="D90" s="111"/>
      <c r="E90" s="111"/>
      <c r="F90" s="117" t="s">
        <v>115</v>
      </c>
      <c r="G90" s="105">
        <f>SUM(K14+K69+K76)</f>
        <v>0</v>
      </c>
      <c r="H90" s="133" t="s">
        <v>265</v>
      </c>
    </row>
    <row r="91" spans="2:8" x14ac:dyDescent="0.2">
      <c r="B91" s="98"/>
      <c r="C91" s="111"/>
      <c r="D91" s="111"/>
      <c r="E91" s="111"/>
      <c r="F91" s="117" t="s">
        <v>116</v>
      </c>
      <c r="G91" s="105">
        <f>SUM(L14+L69+L76)</f>
        <v>0</v>
      </c>
      <c r="H91" s="133" t="s">
        <v>265</v>
      </c>
    </row>
    <row r="92" spans="2:8" x14ac:dyDescent="0.2">
      <c r="B92" s="98"/>
      <c r="C92" s="111"/>
      <c r="D92" s="111"/>
      <c r="E92" s="111"/>
      <c r="F92" s="117" t="s">
        <v>117</v>
      </c>
      <c r="G92" s="105">
        <f>SUM(M14+M69+M76)</f>
        <v>0</v>
      </c>
      <c r="H92" s="133" t="s">
        <v>265</v>
      </c>
    </row>
    <row r="93" spans="2:8" x14ac:dyDescent="0.2">
      <c r="B93" s="98"/>
      <c r="C93" s="111"/>
      <c r="D93" s="111"/>
      <c r="E93" s="111"/>
      <c r="F93" s="117" t="s">
        <v>118</v>
      </c>
      <c r="G93" s="105">
        <f>SUM(N14+N69+N76)</f>
        <v>0</v>
      </c>
      <c r="H93" s="133" t="s">
        <v>265</v>
      </c>
    </row>
    <row r="94" spans="2:8" x14ac:dyDescent="0.2">
      <c r="B94" s="98"/>
      <c r="C94" s="111"/>
      <c r="D94" s="111"/>
      <c r="E94" s="111"/>
      <c r="F94" s="117" t="s">
        <v>119</v>
      </c>
      <c r="G94" s="105">
        <f>SUM(O14+O69+O76)</f>
        <v>0</v>
      </c>
      <c r="H94" s="133" t="s">
        <v>265</v>
      </c>
    </row>
    <row r="95" spans="2:8" x14ac:dyDescent="0.2">
      <c r="B95" s="98"/>
      <c r="C95" s="111"/>
      <c r="D95" s="111"/>
      <c r="E95" s="111"/>
      <c r="F95" s="117" t="s">
        <v>120</v>
      </c>
      <c r="G95" s="105">
        <f>SUM(P14+P69+P76)</f>
        <v>0</v>
      </c>
      <c r="H95" s="133" t="s">
        <v>265</v>
      </c>
    </row>
    <row r="96" spans="2:8" x14ac:dyDescent="0.2">
      <c r="B96" s="98"/>
      <c r="C96" s="111"/>
      <c r="D96" s="111"/>
      <c r="E96" s="111"/>
      <c r="F96" s="117" t="s">
        <v>121</v>
      </c>
      <c r="G96" s="105">
        <f>SUM(Q14+Q69+Q76)</f>
        <v>0</v>
      </c>
      <c r="H96" s="133" t="s">
        <v>265</v>
      </c>
    </row>
    <row r="97" spans="2:8" x14ac:dyDescent="0.2">
      <c r="B97" s="98"/>
      <c r="C97" s="111"/>
      <c r="D97" s="111"/>
      <c r="E97" s="111"/>
      <c r="F97" s="117" t="s">
        <v>122</v>
      </c>
      <c r="G97" s="128">
        <f>SUM(R14+R69+R76)</f>
        <v>0</v>
      </c>
      <c r="H97" s="133" t="s">
        <v>265</v>
      </c>
    </row>
    <row r="98" spans="2:8" x14ac:dyDescent="0.2">
      <c r="B98" s="98"/>
      <c r="C98" s="111"/>
      <c r="D98" s="111"/>
      <c r="E98" s="111"/>
      <c r="F98" s="117"/>
      <c r="G98" s="127">
        <f>SUM(G85:G97)</f>
        <v>0</v>
      </c>
      <c r="H98" s="133" t="s">
        <v>265</v>
      </c>
    </row>
  </sheetData>
  <mergeCells count="2">
    <mergeCell ref="B1:C1"/>
    <mergeCell ref="F1:R1"/>
  </mergeCells>
  <phoneticPr fontId="3" type="noConversion"/>
  <printOptions gridLines="1"/>
  <pageMargins left="0.5" right="0.5" top="1.5" bottom="0.75" header="0.5" footer="0.5"/>
  <pageSetup scale="75" orientation="landscape" r:id="rId1"/>
  <headerFooter alignWithMargins="0">
    <oddHeader>&amp;C&amp;"Arial,Bold"&amp;16 2011 Swimming Season
Possible Pollution Sources for Monitored N. Mariana Islands Beaches</oddHeader>
    <oddFooter>&amp;R&amp;P of &amp;N</oddFooter>
  </headerFooter>
  <rowBreaks count="1" manualBreakCount="1">
    <brk id="77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436"/>
  <sheetViews>
    <sheetView zoomScaleNormal="100" workbookViewId="0">
      <pane ySplit="1" topLeftCell="A2" activePane="bottomLeft" state="frozen"/>
      <selection pane="bottomLeft"/>
    </sheetView>
  </sheetViews>
  <sheetFormatPr defaultRowHeight="9" x14ac:dyDescent="0.15"/>
  <cols>
    <col min="1" max="1" width="12.7109375" style="1" customWidth="1"/>
    <col min="2" max="2" width="8.28515625" style="1" customWidth="1"/>
    <col min="3" max="3" width="39" style="21" customWidth="1"/>
    <col min="4" max="4" width="7.5703125" style="21" customWidth="1"/>
    <col min="5" max="5" width="16.7109375" style="1" customWidth="1"/>
    <col min="6" max="7" width="13" style="22" customWidth="1"/>
    <col min="8" max="8" width="9.28515625" style="23" customWidth="1"/>
    <col min="9" max="11" width="12.28515625" style="1" customWidth="1"/>
    <col min="12" max="16384" width="9.140625" style="1"/>
  </cols>
  <sheetData>
    <row r="1" spans="1:11" ht="37.5" customHeight="1" x14ac:dyDescent="0.15">
      <c r="A1" s="4" t="s">
        <v>264</v>
      </c>
      <c r="B1" s="25" t="s">
        <v>12</v>
      </c>
      <c r="C1" s="25" t="s">
        <v>66</v>
      </c>
      <c r="D1" s="3" t="s">
        <v>69</v>
      </c>
      <c r="E1" s="25" t="s">
        <v>85</v>
      </c>
      <c r="F1" s="26" t="s">
        <v>86</v>
      </c>
      <c r="G1" s="26" t="s">
        <v>87</v>
      </c>
      <c r="H1" s="27" t="s">
        <v>88</v>
      </c>
      <c r="I1" s="25" t="s">
        <v>89</v>
      </c>
      <c r="J1" s="25" t="s">
        <v>90</v>
      </c>
      <c r="K1" s="25" t="s">
        <v>91</v>
      </c>
    </row>
    <row r="2" spans="1:11" ht="12.75" customHeight="1" x14ac:dyDescent="0.15">
      <c r="A2" s="135" t="s">
        <v>142</v>
      </c>
      <c r="B2" s="135" t="s">
        <v>143</v>
      </c>
      <c r="C2" s="135" t="s">
        <v>144</v>
      </c>
      <c r="D2" s="135">
        <v>1</v>
      </c>
      <c r="E2" s="135" t="s">
        <v>33</v>
      </c>
      <c r="F2" s="137">
        <v>40652</v>
      </c>
      <c r="G2" s="137">
        <v>40654</v>
      </c>
      <c r="H2" s="135">
        <v>2</v>
      </c>
      <c r="I2" s="135" t="s">
        <v>31</v>
      </c>
      <c r="J2" s="135" t="s">
        <v>32</v>
      </c>
      <c r="K2" s="135" t="s">
        <v>30</v>
      </c>
    </row>
    <row r="3" spans="1:11" ht="12.75" customHeight="1" x14ac:dyDescent="0.15">
      <c r="A3" s="135" t="s">
        <v>142</v>
      </c>
      <c r="B3" s="135" t="s">
        <v>143</v>
      </c>
      <c r="C3" s="135" t="s">
        <v>144</v>
      </c>
      <c r="D3" s="135">
        <v>1</v>
      </c>
      <c r="E3" s="135" t="s">
        <v>33</v>
      </c>
      <c r="F3" s="137">
        <v>40659</v>
      </c>
      <c r="G3" s="137">
        <v>40661</v>
      </c>
      <c r="H3" s="135">
        <v>2</v>
      </c>
      <c r="I3" s="135" t="s">
        <v>31</v>
      </c>
      <c r="J3" s="135" t="s">
        <v>32</v>
      </c>
      <c r="K3" s="135" t="s">
        <v>30</v>
      </c>
    </row>
    <row r="4" spans="1:11" ht="12.75" customHeight="1" x14ac:dyDescent="0.15">
      <c r="A4" s="135" t="s">
        <v>142</v>
      </c>
      <c r="B4" s="135" t="s">
        <v>145</v>
      </c>
      <c r="C4" s="135" t="s">
        <v>146</v>
      </c>
      <c r="D4" s="135">
        <v>1</v>
      </c>
      <c r="E4" s="135" t="s">
        <v>33</v>
      </c>
      <c r="F4" s="137">
        <v>40638</v>
      </c>
      <c r="G4" s="137">
        <v>40640</v>
      </c>
      <c r="H4" s="135">
        <v>2</v>
      </c>
      <c r="I4" s="135" t="s">
        <v>31</v>
      </c>
      <c r="J4" s="135" t="s">
        <v>32</v>
      </c>
      <c r="K4" s="135" t="s">
        <v>30</v>
      </c>
    </row>
    <row r="5" spans="1:11" ht="12.75" customHeight="1" x14ac:dyDescent="0.15">
      <c r="A5" s="135" t="s">
        <v>142</v>
      </c>
      <c r="B5" s="135" t="s">
        <v>145</v>
      </c>
      <c r="C5" s="135" t="s">
        <v>146</v>
      </c>
      <c r="D5" s="135">
        <v>1</v>
      </c>
      <c r="E5" s="135" t="s">
        <v>33</v>
      </c>
      <c r="F5" s="137">
        <v>40820</v>
      </c>
      <c r="G5" s="137">
        <v>40822</v>
      </c>
      <c r="H5" s="135">
        <v>2</v>
      </c>
      <c r="I5" s="135" t="s">
        <v>31</v>
      </c>
      <c r="J5" s="135" t="s">
        <v>32</v>
      </c>
      <c r="K5" s="135" t="s">
        <v>30</v>
      </c>
    </row>
    <row r="6" spans="1:11" ht="12.75" customHeight="1" x14ac:dyDescent="0.15">
      <c r="A6" s="135" t="s">
        <v>142</v>
      </c>
      <c r="B6" s="135" t="s">
        <v>145</v>
      </c>
      <c r="C6" s="135" t="s">
        <v>146</v>
      </c>
      <c r="D6" s="135">
        <v>1</v>
      </c>
      <c r="E6" s="135" t="s">
        <v>33</v>
      </c>
      <c r="F6" s="137">
        <v>40863</v>
      </c>
      <c r="G6" s="137">
        <v>40865</v>
      </c>
      <c r="H6" s="135">
        <v>2</v>
      </c>
      <c r="I6" s="135" t="s">
        <v>31</v>
      </c>
      <c r="J6" s="135" t="s">
        <v>32</v>
      </c>
      <c r="K6" s="135" t="s">
        <v>30</v>
      </c>
    </row>
    <row r="7" spans="1:11" ht="12.75" customHeight="1" x14ac:dyDescent="0.15">
      <c r="A7" s="135" t="s">
        <v>142</v>
      </c>
      <c r="B7" s="135" t="s">
        <v>148</v>
      </c>
      <c r="C7" s="135" t="s">
        <v>149</v>
      </c>
      <c r="D7" s="135">
        <v>1</v>
      </c>
      <c r="E7" s="135" t="s">
        <v>33</v>
      </c>
      <c r="F7" s="137">
        <v>40836</v>
      </c>
      <c r="G7" s="137">
        <v>40838</v>
      </c>
      <c r="H7" s="135">
        <v>2</v>
      </c>
      <c r="I7" s="135" t="s">
        <v>31</v>
      </c>
      <c r="J7" s="135" t="s">
        <v>32</v>
      </c>
      <c r="K7" s="135" t="s">
        <v>30</v>
      </c>
    </row>
    <row r="8" spans="1:11" ht="12.75" customHeight="1" x14ac:dyDescent="0.15">
      <c r="A8" s="135" t="s">
        <v>142</v>
      </c>
      <c r="B8" s="135" t="s">
        <v>148</v>
      </c>
      <c r="C8" s="135" t="s">
        <v>149</v>
      </c>
      <c r="D8" s="135">
        <v>1</v>
      </c>
      <c r="E8" s="135" t="s">
        <v>33</v>
      </c>
      <c r="F8" s="137">
        <v>40856</v>
      </c>
      <c r="G8" s="137">
        <v>40858</v>
      </c>
      <c r="H8" s="135">
        <v>2</v>
      </c>
      <c r="I8" s="135" t="s">
        <v>31</v>
      </c>
      <c r="J8" s="135" t="s">
        <v>32</v>
      </c>
      <c r="K8" s="135" t="s">
        <v>30</v>
      </c>
    </row>
    <row r="9" spans="1:11" ht="12.75" customHeight="1" x14ac:dyDescent="0.15">
      <c r="A9" s="135" t="s">
        <v>142</v>
      </c>
      <c r="B9" s="135" t="s">
        <v>267</v>
      </c>
      <c r="C9" s="135" t="s">
        <v>268</v>
      </c>
      <c r="D9" s="135">
        <v>1</v>
      </c>
      <c r="E9" s="135" t="s">
        <v>33</v>
      </c>
      <c r="F9" s="137">
        <v>40554</v>
      </c>
      <c r="G9" s="137">
        <v>40556</v>
      </c>
      <c r="H9" s="135">
        <v>2</v>
      </c>
      <c r="I9" s="135" t="s">
        <v>31</v>
      </c>
      <c r="J9" s="135" t="s">
        <v>32</v>
      </c>
      <c r="K9" s="135" t="s">
        <v>30</v>
      </c>
    </row>
    <row r="10" spans="1:11" ht="12.75" customHeight="1" x14ac:dyDescent="0.15">
      <c r="A10" s="135" t="s">
        <v>142</v>
      </c>
      <c r="B10" s="135" t="s">
        <v>267</v>
      </c>
      <c r="C10" s="135" t="s">
        <v>268</v>
      </c>
      <c r="D10" s="135">
        <v>1</v>
      </c>
      <c r="E10" s="135" t="s">
        <v>33</v>
      </c>
      <c r="F10" s="137">
        <v>40562</v>
      </c>
      <c r="G10" s="137">
        <v>40564</v>
      </c>
      <c r="H10" s="135">
        <v>2</v>
      </c>
      <c r="I10" s="135" t="s">
        <v>31</v>
      </c>
      <c r="J10" s="135" t="s">
        <v>32</v>
      </c>
      <c r="K10" s="135" t="s">
        <v>30</v>
      </c>
    </row>
    <row r="11" spans="1:11" ht="12.75" customHeight="1" x14ac:dyDescent="0.15">
      <c r="A11" s="135" t="s">
        <v>142</v>
      </c>
      <c r="B11" s="135" t="s">
        <v>267</v>
      </c>
      <c r="C11" s="135" t="s">
        <v>268</v>
      </c>
      <c r="D11" s="135">
        <v>1</v>
      </c>
      <c r="E11" s="135" t="s">
        <v>33</v>
      </c>
      <c r="F11" s="137">
        <v>40645</v>
      </c>
      <c r="G11" s="137">
        <v>40647</v>
      </c>
      <c r="H11" s="135">
        <v>2</v>
      </c>
      <c r="I11" s="135" t="s">
        <v>31</v>
      </c>
      <c r="J11" s="135" t="s">
        <v>32</v>
      </c>
      <c r="K11" s="135" t="s">
        <v>30</v>
      </c>
    </row>
    <row r="12" spans="1:11" ht="12.75" customHeight="1" x14ac:dyDescent="0.15">
      <c r="A12" s="135" t="s">
        <v>142</v>
      </c>
      <c r="B12" s="135" t="s">
        <v>267</v>
      </c>
      <c r="C12" s="135" t="s">
        <v>268</v>
      </c>
      <c r="D12" s="135">
        <v>1</v>
      </c>
      <c r="E12" s="135" t="s">
        <v>33</v>
      </c>
      <c r="F12" s="137">
        <v>40856</v>
      </c>
      <c r="G12" s="137">
        <v>40858</v>
      </c>
      <c r="H12" s="135">
        <v>2</v>
      </c>
      <c r="I12" s="135" t="s">
        <v>31</v>
      </c>
      <c r="J12" s="135" t="s">
        <v>32</v>
      </c>
      <c r="K12" s="135" t="s">
        <v>30</v>
      </c>
    </row>
    <row r="13" spans="1:11" ht="12.75" customHeight="1" x14ac:dyDescent="0.15">
      <c r="A13" s="135" t="s">
        <v>142</v>
      </c>
      <c r="B13" s="135" t="s">
        <v>150</v>
      </c>
      <c r="C13" s="135" t="s">
        <v>151</v>
      </c>
      <c r="D13" s="135">
        <v>1</v>
      </c>
      <c r="E13" s="135" t="s">
        <v>33</v>
      </c>
      <c r="F13" s="137">
        <v>40554</v>
      </c>
      <c r="G13" s="137">
        <v>40556</v>
      </c>
      <c r="H13" s="135">
        <v>2</v>
      </c>
      <c r="I13" s="135" t="s">
        <v>31</v>
      </c>
      <c r="J13" s="135" t="s">
        <v>32</v>
      </c>
      <c r="K13" s="135" t="s">
        <v>30</v>
      </c>
    </row>
    <row r="14" spans="1:11" ht="12.75" customHeight="1" x14ac:dyDescent="0.15">
      <c r="A14" s="135" t="s">
        <v>142</v>
      </c>
      <c r="B14" s="135" t="s">
        <v>150</v>
      </c>
      <c r="C14" s="135" t="s">
        <v>151</v>
      </c>
      <c r="D14" s="135">
        <v>1</v>
      </c>
      <c r="E14" s="135" t="s">
        <v>33</v>
      </c>
      <c r="F14" s="137">
        <v>40645</v>
      </c>
      <c r="G14" s="137">
        <v>40647</v>
      </c>
      <c r="H14" s="135">
        <v>2</v>
      </c>
      <c r="I14" s="135" t="s">
        <v>31</v>
      </c>
      <c r="J14" s="135" t="s">
        <v>32</v>
      </c>
      <c r="K14" s="135" t="s">
        <v>30</v>
      </c>
    </row>
    <row r="15" spans="1:11" ht="12.75" customHeight="1" x14ac:dyDescent="0.15">
      <c r="A15" s="135" t="s">
        <v>142</v>
      </c>
      <c r="B15" s="135" t="s">
        <v>150</v>
      </c>
      <c r="C15" s="135" t="s">
        <v>151</v>
      </c>
      <c r="D15" s="135">
        <v>1</v>
      </c>
      <c r="E15" s="135" t="s">
        <v>33</v>
      </c>
      <c r="F15" s="137">
        <v>40848</v>
      </c>
      <c r="G15" s="137">
        <v>40850</v>
      </c>
      <c r="H15" s="135">
        <v>2</v>
      </c>
      <c r="I15" s="135" t="s">
        <v>31</v>
      </c>
      <c r="J15" s="135" t="s">
        <v>32</v>
      </c>
      <c r="K15" s="135" t="s">
        <v>30</v>
      </c>
    </row>
    <row r="16" spans="1:11" ht="12.75" customHeight="1" x14ac:dyDescent="0.15">
      <c r="A16" s="135" t="s">
        <v>142</v>
      </c>
      <c r="B16" s="135" t="s">
        <v>150</v>
      </c>
      <c r="C16" s="135" t="s">
        <v>151</v>
      </c>
      <c r="D16" s="135">
        <v>1</v>
      </c>
      <c r="E16" s="135" t="s">
        <v>33</v>
      </c>
      <c r="F16" s="137">
        <v>40863</v>
      </c>
      <c r="G16" s="137">
        <v>40865</v>
      </c>
      <c r="H16" s="135">
        <v>2</v>
      </c>
      <c r="I16" s="135" t="s">
        <v>31</v>
      </c>
      <c r="J16" s="135" t="s">
        <v>32</v>
      </c>
      <c r="K16" s="135" t="s">
        <v>30</v>
      </c>
    </row>
    <row r="17" spans="1:11" ht="12.75" customHeight="1" x14ac:dyDescent="0.15">
      <c r="A17" s="135" t="s">
        <v>142</v>
      </c>
      <c r="B17" s="135" t="s">
        <v>152</v>
      </c>
      <c r="C17" s="135" t="s">
        <v>153</v>
      </c>
      <c r="D17" s="135">
        <v>1</v>
      </c>
      <c r="E17" s="135" t="s">
        <v>33</v>
      </c>
      <c r="F17" s="137">
        <v>40673</v>
      </c>
      <c r="G17" s="137">
        <v>40675</v>
      </c>
      <c r="H17" s="135">
        <v>2</v>
      </c>
      <c r="I17" s="135" t="s">
        <v>31</v>
      </c>
      <c r="J17" s="135" t="s">
        <v>32</v>
      </c>
      <c r="K17" s="135" t="s">
        <v>30</v>
      </c>
    </row>
    <row r="18" spans="1:11" ht="12.75" customHeight="1" x14ac:dyDescent="0.15">
      <c r="A18" s="135" t="s">
        <v>142</v>
      </c>
      <c r="B18" s="135" t="s">
        <v>152</v>
      </c>
      <c r="C18" s="135" t="s">
        <v>153</v>
      </c>
      <c r="D18" s="135">
        <v>1</v>
      </c>
      <c r="E18" s="135" t="s">
        <v>33</v>
      </c>
      <c r="F18" s="137">
        <v>40848</v>
      </c>
      <c r="G18" s="137">
        <v>40850</v>
      </c>
      <c r="H18" s="135">
        <v>2</v>
      </c>
      <c r="I18" s="135" t="s">
        <v>31</v>
      </c>
      <c r="J18" s="135" t="s">
        <v>32</v>
      </c>
      <c r="K18" s="135" t="s">
        <v>30</v>
      </c>
    </row>
    <row r="19" spans="1:11" ht="12.75" customHeight="1" x14ac:dyDescent="0.15">
      <c r="A19" s="135" t="s">
        <v>142</v>
      </c>
      <c r="B19" s="135" t="s">
        <v>152</v>
      </c>
      <c r="C19" s="135" t="s">
        <v>153</v>
      </c>
      <c r="D19" s="135">
        <v>1</v>
      </c>
      <c r="E19" s="135" t="s">
        <v>33</v>
      </c>
      <c r="F19" s="137">
        <v>40863</v>
      </c>
      <c r="G19" s="137">
        <v>40865</v>
      </c>
      <c r="H19" s="135">
        <v>2</v>
      </c>
      <c r="I19" s="135" t="s">
        <v>31</v>
      </c>
      <c r="J19" s="135" t="s">
        <v>32</v>
      </c>
      <c r="K19" s="135" t="s">
        <v>30</v>
      </c>
    </row>
    <row r="20" spans="1:11" ht="12.75" customHeight="1" x14ac:dyDescent="0.15">
      <c r="A20" s="135" t="s">
        <v>142</v>
      </c>
      <c r="B20" s="135" t="s">
        <v>269</v>
      </c>
      <c r="C20" s="135" t="s">
        <v>270</v>
      </c>
      <c r="D20" s="135">
        <v>1</v>
      </c>
      <c r="E20" s="135" t="s">
        <v>33</v>
      </c>
      <c r="F20" s="137">
        <v>40645</v>
      </c>
      <c r="G20" s="137">
        <v>40647</v>
      </c>
      <c r="H20" s="135">
        <v>2</v>
      </c>
      <c r="I20" s="135" t="s">
        <v>31</v>
      </c>
      <c r="J20" s="135" t="s">
        <v>32</v>
      </c>
      <c r="K20" s="135" t="s">
        <v>30</v>
      </c>
    </row>
    <row r="21" spans="1:11" ht="12.75" customHeight="1" x14ac:dyDescent="0.15">
      <c r="A21" s="135" t="s">
        <v>142</v>
      </c>
      <c r="B21" s="135" t="s">
        <v>269</v>
      </c>
      <c r="C21" s="135" t="s">
        <v>270</v>
      </c>
      <c r="D21" s="135">
        <v>1</v>
      </c>
      <c r="E21" s="135" t="s">
        <v>33</v>
      </c>
      <c r="F21" s="137">
        <v>40659</v>
      </c>
      <c r="G21" s="137">
        <v>40661</v>
      </c>
      <c r="H21" s="135">
        <v>2</v>
      </c>
      <c r="I21" s="135" t="s">
        <v>31</v>
      </c>
      <c r="J21" s="135" t="s">
        <v>32</v>
      </c>
      <c r="K21" s="135" t="s">
        <v>30</v>
      </c>
    </row>
    <row r="22" spans="1:11" ht="12.75" customHeight="1" x14ac:dyDescent="0.15">
      <c r="A22" s="135" t="s">
        <v>142</v>
      </c>
      <c r="B22" s="135" t="s">
        <v>269</v>
      </c>
      <c r="C22" s="135" t="s">
        <v>270</v>
      </c>
      <c r="D22" s="135">
        <v>1</v>
      </c>
      <c r="E22" s="135" t="s">
        <v>33</v>
      </c>
      <c r="F22" s="137">
        <v>40889</v>
      </c>
      <c r="G22" s="137">
        <v>40891</v>
      </c>
      <c r="H22" s="135">
        <v>2</v>
      </c>
      <c r="I22" s="135" t="s">
        <v>31</v>
      </c>
      <c r="J22" s="135" t="s">
        <v>32</v>
      </c>
      <c r="K22" s="135" t="s">
        <v>30</v>
      </c>
    </row>
    <row r="23" spans="1:11" ht="12.75" customHeight="1" x14ac:dyDescent="0.15">
      <c r="A23" s="135" t="s">
        <v>142</v>
      </c>
      <c r="B23" s="135" t="s">
        <v>271</v>
      </c>
      <c r="C23" s="135" t="s">
        <v>272</v>
      </c>
      <c r="D23" s="135">
        <v>1</v>
      </c>
      <c r="E23" s="135" t="s">
        <v>33</v>
      </c>
      <c r="F23" s="137">
        <v>40562</v>
      </c>
      <c r="G23" s="137">
        <v>40564</v>
      </c>
      <c r="H23" s="135">
        <v>2</v>
      </c>
      <c r="I23" s="135" t="s">
        <v>31</v>
      </c>
      <c r="J23" s="135" t="s">
        <v>32</v>
      </c>
      <c r="K23" s="135" t="s">
        <v>30</v>
      </c>
    </row>
    <row r="24" spans="1:11" ht="12.75" customHeight="1" x14ac:dyDescent="0.15">
      <c r="A24" s="135" t="s">
        <v>142</v>
      </c>
      <c r="B24" s="135" t="s">
        <v>154</v>
      </c>
      <c r="C24" s="135" t="s">
        <v>155</v>
      </c>
      <c r="D24" s="135">
        <v>1</v>
      </c>
      <c r="E24" s="135" t="s">
        <v>33</v>
      </c>
      <c r="F24" s="137">
        <v>40659</v>
      </c>
      <c r="G24" s="137">
        <v>40661</v>
      </c>
      <c r="H24" s="135">
        <v>2</v>
      </c>
      <c r="I24" s="135" t="s">
        <v>31</v>
      </c>
      <c r="J24" s="135" t="s">
        <v>32</v>
      </c>
      <c r="K24" s="135" t="s">
        <v>30</v>
      </c>
    </row>
    <row r="25" spans="1:11" ht="12.75" customHeight="1" x14ac:dyDescent="0.15">
      <c r="A25" s="135" t="s">
        <v>142</v>
      </c>
      <c r="B25" s="135" t="s">
        <v>156</v>
      </c>
      <c r="C25" s="135" t="s">
        <v>157</v>
      </c>
      <c r="D25" s="135">
        <v>1</v>
      </c>
      <c r="E25" s="135" t="s">
        <v>33</v>
      </c>
      <c r="F25" s="137">
        <v>40659</v>
      </c>
      <c r="G25" s="137">
        <v>40661</v>
      </c>
      <c r="H25" s="135">
        <v>2</v>
      </c>
      <c r="I25" s="135" t="s">
        <v>31</v>
      </c>
      <c r="J25" s="135" t="s">
        <v>32</v>
      </c>
      <c r="K25" s="135" t="s">
        <v>30</v>
      </c>
    </row>
    <row r="26" spans="1:11" ht="12.75" customHeight="1" x14ac:dyDescent="0.15">
      <c r="A26" s="135" t="s">
        <v>142</v>
      </c>
      <c r="B26" s="135" t="s">
        <v>158</v>
      </c>
      <c r="C26" s="135" t="s">
        <v>159</v>
      </c>
      <c r="D26" s="135">
        <v>1</v>
      </c>
      <c r="E26" s="135" t="s">
        <v>33</v>
      </c>
      <c r="F26" s="137">
        <v>40547</v>
      </c>
      <c r="G26" s="137">
        <v>40549</v>
      </c>
      <c r="H26" s="135">
        <v>2</v>
      </c>
      <c r="I26" s="135" t="s">
        <v>31</v>
      </c>
      <c r="J26" s="135" t="s">
        <v>32</v>
      </c>
      <c r="K26" s="135" t="s">
        <v>30</v>
      </c>
    </row>
    <row r="27" spans="1:11" ht="12.75" customHeight="1" x14ac:dyDescent="0.15">
      <c r="A27" s="135" t="s">
        <v>142</v>
      </c>
      <c r="B27" s="135" t="s">
        <v>158</v>
      </c>
      <c r="C27" s="135" t="s">
        <v>159</v>
      </c>
      <c r="D27" s="135">
        <v>1</v>
      </c>
      <c r="E27" s="135" t="s">
        <v>33</v>
      </c>
      <c r="F27" s="137">
        <v>40554</v>
      </c>
      <c r="G27" s="137">
        <v>40556</v>
      </c>
      <c r="H27" s="135">
        <v>2</v>
      </c>
      <c r="I27" s="135" t="s">
        <v>31</v>
      </c>
      <c r="J27" s="135" t="s">
        <v>32</v>
      </c>
      <c r="K27" s="135" t="s">
        <v>30</v>
      </c>
    </row>
    <row r="28" spans="1:11" ht="12.75" customHeight="1" x14ac:dyDescent="0.15">
      <c r="A28" s="135" t="s">
        <v>142</v>
      </c>
      <c r="B28" s="135" t="s">
        <v>158</v>
      </c>
      <c r="C28" s="135" t="s">
        <v>159</v>
      </c>
      <c r="D28" s="135">
        <v>1</v>
      </c>
      <c r="E28" s="135" t="s">
        <v>33</v>
      </c>
      <c r="F28" s="137">
        <v>40638</v>
      </c>
      <c r="G28" s="137">
        <v>40640</v>
      </c>
      <c r="H28" s="135">
        <v>2</v>
      </c>
      <c r="I28" s="135" t="s">
        <v>31</v>
      </c>
      <c r="J28" s="135" t="s">
        <v>32</v>
      </c>
      <c r="K28" s="135" t="s">
        <v>30</v>
      </c>
    </row>
    <row r="29" spans="1:11" ht="12.75" customHeight="1" x14ac:dyDescent="0.15">
      <c r="A29" s="135" t="s">
        <v>142</v>
      </c>
      <c r="B29" s="135" t="s">
        <v>158</v>
      </c>
      <c r="C29" s="135" t="s">
        <v>159</v>
      </c>
      <c r="D29" s="135">
        <v>1</v>
      </c>
      <c r="E29" s="135" t="s">
        <v>33</v>
      </c>
      <c r="F29" s="137">
        <v>40652</v>
      </c>
      <c r="G29" s="137">
        <v>40654</v>
      </c>
      <c r="H29" s="135">
        <v>2</v>
      </c>
      <c r="I29" s="135" t="s">
        <v>31</v>
      </c>
      <c r="J29" s="135" t="s">
        <v>32</v>
      </c>
      <c r="K29" s="135" t="s">
        <v>30</v>
      </c>
    </row>
    <row r="30" spans="1:11" ht="12.75" customHeight="1" x14ac:dyDescent="0.15">
      <c r="A30" s="135" t="s">
        <v>142</v>
      </c>
      <c r="B30" s="135" t="s">
        <v>158</v>
      </c>
      <c r="C30" s="135" t="s">
        <v>159</v>
      </c>
      <c r="D30" s="135">
        <v>1</v>
      </c>
      <c r="E30" s="135" t="s">
        <v>33</v>
      </c>
      <c r="F30" s="137">
        <v>40813</v>
      </c>
      <c r="G30" s="137">
        <v>40815</v>
      </c>
      <c r="H30" s="135">
        <v>2</v>
      </c>
      <c r="I30" s="135" t="s">
        <v>31</v>
      </c>
      <c r="J30" s="135" t="s">
        <v>32</v>
      </c>
      <c r="K30" s="135" t="s">
        <v>30</v>
      </c>
    </row>
    <row r="31" spans="1:11" ht="12.75" customHeight="1" x14ac:dyDescent="0.15">
      <c r="A31" s="135" t="s">
        <v>142</v>
      </c>
      <c r="B31" s="135" t="s">
        <v>158</v>
      </c>
      <c r="C31" s="135" t="s">
        <v>159</v>
      </c>
      <c r="D31" s="135">
        <v>1</v>
      </c>
      <c r="E31" s="135" t="s">
        <v>33</v>
      </c>
      <c r="F31" s="137">
        <v>40844</v>
      </c>
      <c r="G31" s="137">
        <v>40846</v>
      </c>
      <c r="H31" s="135">
        <v>2</v>
      </c>
      <c r="I31" s="135" t="s">
        <v>31</v>
      </c>
      <c r="J31" s="135" t="s">
        <v>32</v>
      </c>
      <c r="K31" s="135" t="s">
        <v>30</v>
      </c>
    </row>
    <row r="32" spans="1:11" ht="12.75" customHeight="1" x14ac:dyDescent="0.15">
      <c r="A32" s="138" t="s">
        <v>142</v>
      </c>
      <c r="B32" s="138" t="s">
        <v>158</v>
      </c>
      <c r="C32" s="138" t="s">
        <v>159</v>
      </c>
      <c r="D32" s="138">
        <v>1</v>
      </c>
      <c r="E32" s="138" t="s">
        <v>33</v>
      </c>
      <c r="F32" s="139">
        <v>40848</v>
      </c>
      <c r="G32" s="139">
        <v>40850</v>
      </c>
      <c r="H32" s="138">
        <v>2</v>
      </c>
      <c r="I32" s="138" t="s">
        <v>31</v>
      </c>
      <c r="J32" s="138" t="s">
        <v>32</v>
      </c>
      <c r="K32" s="138" t="s">
        <v>30</v>
      </c>
    </row>
    <row r="33" spans="1:11" ht="12.75" customHeight="1" x14ac:dyDescent="0.15">
      <c r="A33" s="33"/>
      <c r="B33" s="63">
        <f>SUM(IF(FREQUENCY(MATCH(B2:B32,B2:B32,0),MATCH(B2:B32,B2:B32,0))&gt;0,1))</f>
        <v>11</v>
      </c>
      <c r="C33" s="63"/>
      <c r="D33" s="63"/>
      <c r="E33" s="29">
        <f>COUNTA(E2:E32)</f>
        <v>31</v>
      </c>
      <c r="F33" s="29"/>
      <c r="G33" s="29"/>
      <c r="H33" s="29">
        <f>SUM(H2:H32)</f>
        <v>62</v>
      </c>
      <c r="I33" s="33"/>
      <c r="J33" s="33"/>
      <c r="K33" s="33"/>
    </row>
    <row r="34" spans="1:11" ht="12.75" customHeight="1" x14ac:dyDescent="0.1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</row>
    <row r="35" spans="1:11" ht="12.75" customHeight="1" x14ac:dyDescent="0.15">
      <c r="A35" s="135" t="s">
        <v>160</v>
      </c>
      <c r="B35" s="135" t="s">
        <v>161</v>
      </c>
      <c r="C35" s="135" t="s">
        <v>162</v>
      </c>
      <c r="D35" s="135">
        <v>1</v>
      </c>
      <c r="E35" s="135" t="s">
        <v>33</v>
      </c>
      <c r="F35" s="137">
        <v>40549</v>
      </c>
      <c r="G35" s="137">
        <v>40551</v>
      </c>
      <c r="H35" s="135">
        <v>2</v>
      </c>
      <c r="I35" s="135" t="s">
        <v>31</v>
      </c>
      <c r="J35" s="135" t="s">
        <v>32</v>
      </c>
      <c r="K35" s="135" t="s">
        <v>30</v>
      </c>
    </row>
    <row r="36" spans="1:11" ht="12.75" customHeight="1" x14ac:dyDescent="0.15">
      <c r="A36" s="135" t="s">
        <v>160</v>
      </c>
      <c r="B36" s="135" t="s">
        <v>161</v>
      </c>
      <c r="C36" s="135" t="s">
        <v>162</v>
      </c>
      <c r="D36" s="135">
        <v>1</v>
      </c>
      <c r="E36" s="135" t="s">
        <v>33</v>
      </c>
      <c r="F36" s="137">
        <v>40563</v>
      </c>
      <c r="G36" s="137">
        <v>40565</v>
      </c>
      <c r="H36" s="135">
        <v>2</v>
      </c>
      <c r="I36" s="135" t="s">
        <v>31</v>
      </c>
      <c r="J36" s="135" t="s">
        <v>32</v>
      </c>
      <c r="K36" s="135" t="s">
        <v>30</v>
      </c>
    </row>
    <row r="37" spans="1:11" ht="12.75" customHeight="1" x14ac:dyDescent="0.15">
      <c r="A37" s="135" t="s">
        <v>160</v>
      </c>
      <c r="B37" s="135" t="s">
        <v>161</v>
      </c>
      <c r="C37" s="135" t="s">
        <v>162</v>
      </c>
      <c r="D37" s="135">
        <v>1</v>
      </c>
      <c r="E37" s="135" t="s">
        <v>33</v>
      </c>
      <c r="F37" s="137">
        <v>40570</v>
      </c>
      <c r="G37" s="137">
        <v>40572</v>
      </c>
      <c r="H37" s="135">
        <v>2</v>
      </c>
      <c r="I37" s="135" t="s">
        <v>31</v>
      </c>
      <c r="J37" s="135" t="s">
        <v>32</v>
      </c>
      <c r="K37" s="135" t="s">
        <v>30</v>
      </c>
    </row>
    <row r="38" spans="1:11" ht="12.75" customHeight="1" x14ac:dyDescent="0.15">
      <c r="A38" s="135" t="s">
        <v>160</v>
      </c>
      <c r="B38" s="135" t="s">
        <v>161</v>
      </c>
      <c r="C38" s="135" t="s">
        <v>162</v>
      </c>
      <c r="D38" s="135">
        <v>1</v>
      </c>
      <c r="E38" s="135" t="s">
        <v>33</v>
      </c>
      <c r="F38" s="137">
        <v>40577</v>
      </c>
      <c r="G38" s="137">
        <v>40579</v>
      </c>
      <c r="H38" s="135">
        <v>2</v>
      </c>
      <c r="I38" s="135" t="s">
        <v>31</v>
      </c>
      <c r="J38" s="135" t="s">
        <v>32</v>
      </c>
      <c r="K38" s="135" t="s">
        <v>30</v>
      </c>
    </row>
    <row r="39" spans="1:11" ht="12.75" customHeight="1" x14ac:dyDescent="0.15">
      <c r="A39" s="135" t="s">
        <v>160</v>
      </c>
      <c r="B39" s="135" t="s">
        <v>161</v>
      </c>
      <c r="C39" s="135" t="s">
        <v>162</v>
      </c>
      <c r="D39" s="135">
        <v>1</v>
      </c>
      <c r="E39" s="135" t="s">
        <v>33</v>
      </c>
      <c r="F39" s="137">
        <v>40584</v>
      </c>
      <c r="G39" s="137">
        <v>40586</v>
      </c>
      <c r="H39" s="135">
        <v>2</v>
      </c>
      <c r="I39" s="135" t="s">
        <v>31</v>
      </c>
      <c r="J39" s="135" t="s">
        <v>32</v>
      </c>
      <c r="K39" s="135" t="s">
        <v>30</v>
      </c>
    </row>
    <row r="40" spans="1:11" ht="12.75" customHeight="1" x14ac:dyDescent="0.15">
      <c r="A40" s="135" t="s">
        <v>160</v>
      </c>
      <c r="B40" s="135" t="s">
        <v>161</v>
      </c>
      <c r="C40" s="135" t="s">
        <v>162</v>
      </c>
      <c r="D40" s="135">
        <v>1</v>
      </c>
      <c r="E40" s="135" t="s">
        <v>33</v>
      </c>
      <c r="F40" s="137">
        <v>40591</v>
      </c>
      <c r="G40" s="137">
        <v>40593</v>
      </c>
      <c r="H40" s="135">
        <v>2</v>
      </c>
      <c r="I40" s="135" t="s">
        <v>31</v>
      </c>
      <c r="J40" s="135" t="s">
        <v>32</v>
      </c>
      <c r="K40" s="135" t="s">
        <v>30</v>
      </c>
    </row>
    <row r="41" spans="1:11" ht="12.75" customHeight="1" x14ac:dyDescent="0.15">
      <c r="A41" s="135" t="s">
        <v>160</v>
      </c>
      <c r="B41" s="135" t="s">
        <v>161</v>
      </c>
      <c r="C41" s="135" t="s">
        <v>162</v>
      </c>
      <c r="D41" s="135">
        <v>1</v>
      </c>
      <c r="E41" s="135" t="s">
        <v>33</v>
      </c>
      <c r="F41" s="137">
        <v>40605</v>
      </c>
      <c r="G41" s="137">
        <v>40607</v>
      </c>
      <c r="H41" s="135">
        <v>2</v>
      </c>
      <c r="I41" s="135" t="s">
        <v>31</v>
      </c>
      <c r="J41" s="135" t="s">
        <v>32</v>
      </c>
      <c r="K41" s="135" t="s">
        <v>30</v>
      </c>
    </row>
    <row r="42" spans="1:11" ht="12.75" customHeight="1" x14ac:dyDescent="0.15">
      <c r="A42" s="135" t="s">
        <v>160</v>
      </c>
      <c r="B42" s="135" t="s">
        <v>161</v>
      </c>
      <c r="C42" s="135" t="s">
        <v>162</v>
      </c>
      <c r="D42" s="135">
        <v>1</v>
      </c>
      <c r="E42" s="135" t="s">
        <v>33</v>
      </c>
      <c r="F42" s="137">
        <v>40613</v>
      </c>
      <c r="G42" s="137">
        <v>40615</v>
      </c>
      <c r="H42" s="135">
        <v>2</v>
      </c>
      <c r="I42" s="135" t="s">
        <v>31</v>
      </c>
      <c r="J42" s="135" t="s">
        <v>32</v>
      </c>
      <c r="K42" s="135" t="s">
        <v>30</v>
      </c>
    </row>
    <row r="43" spans="1:11" ht="12.75" customHeight="1" x14ac:dyDescent="0.15">
      <c r="A43" s="135" t="s">
        <v>160</v>
      </c>
      <c r="B43" s="135" t="s">
        <v>161</v>
      </c>
      <c r="C43" s="135" t="s">
        <v>162</v>
      </c>
      <c r="D43" s="135">
        <v>1</v>
      </c>
      <c r="E43" s="135" t="s">
        <v>33</v>
      </c>
      <c r="F43" s="137">
        <v>40633</v>
      </c>
      <c r="G43" s="137">
        <v>40635</v>
      </c>
      <c r="H43" s="135">
        <v>2</v>
      </c>
      <c r="I43" s="135" t="s">
        <v>31</v>
      </c>
      <c r="J43" s="135" t="s">
        <v>32</v>
      </c>
      <c r="K43" s="135" t="s">
        <v>30</v>
      </c>
    </row>
    <row r="44" spans="1:11" ht="12.75" customHeight="1" x14ac:dyDescent="0.15">
      <c r="A44" s="135" t="s">
        <v>160</v>
      </c>
      <c r="B44" s="135" t="s">
        <v>161</v>
      </c>
      <c r="C44" s="135" t="s">
        <v>162</v>
      </c>
      <c r="D44" s="135">
        <v>1</v>
      </c>
      <c r="E44" s="135" t="s">
        <v>33</v>
      </c>
      <c r="F44" s="137">
        <v>40647</v>
      </c>
      <c r="G44" s="137">
        <v>40649</v>
      </c>
      <c r="H44" s="135">
        <v>2</v>
      </c>
      <c r="I44" s="135" t="s">
        <v>31</v>
      </c>
      <c r="J44" s="135" t="s">
        <v>32</v>
      </c>
      <c r="K44" s="135" t="s">
        <v>30</v>
      </c>
    </row>
    <row r="45" spans="1:11" ht="12.75" customHeight="1" x14ac:dyDescent="0.15">
      <c r="A45" s="135" t="s">
        <v>160</v>
      </c>
      <c r="B45" s="135" t="s">
        <v>161</v>
      </c>
      <c r="C45" s="135" t="s">
        <v>162</v>
      </c>
      <c r="D45" s="135">
        <v>1</v>
      </c>
      <c r="E45" s="135" t="s">
        <v>33</v>
      </c>
      <c r="F45" s="137">
        <v>40668</v>
      </c>
      <c r="G45" s="137">
        <v>40670</v>
      </c>
      <c r="H45" s="135">
        <v>2</v>
      </c>
      <c r="I45" s="135" t="s">
        <v>31</v>
      </c>
      <c r="J45" s="135" t="s">
        <v>32</v>
      </c>
      <c r="K45" s="135" t="s">
        <v>30</v>
      </c>
    </row>
    <row r="46" spans="1:11" ht="12.75" customHeight="1" x14ac:dyDescent="0.15">
      <c r="A46" s="135" t="s">
        <v>160</v>
      </c>
      <c r="B46" s="135" t="s">
        <v>161</v>
      </c>
      <c r="C46" s="135" t="s">
        <v>162</v>
      </c>
      <c r="D46" s="135">
        <v>1</v>
      </c>
      <c r="E46" s="135" t="s">
        <v>33</v>
      </c>
      <c r="F46" s="137">
        <v>40675</v>
      </c>
      <c r="G46" s="137">
        <v>40677</v>
      </c>
      <c r="H46" s="135">
        <v>2</v>
      </c>
      <c r="I46" s="135" t="s">
        <v>31</v>
      </c>
      <c r="J46" s="135" t="s">
        <v>32</v>
      </c>
      <c r="K46" s="135" t="s">
        <v>30</v>
      </c>
    </row>
    <row r="47" spans="1:11" ht="12.75" customHeight="1" x14ac:dyDescent="0.15">
      <c r="A47" s="135" t="s">
        <v>160</v>
      </c>
      <c r="B47" s="135" t="s">
        <v>161</v>
      </c>
      <c r="C47" s="135" t="s">
        <v>162</v>
      </c>
      <c r="D47" s="135">
        <v>1</v>
      </c>
      <c r="E47" s="135" t="s">
        <v>33</v>
      </c>
      <c r="F47" s="137">
        <v>40689</v>
      </c>
      <c r="G47" s="137">
        <v>40691</v>
      </c>
      <c r="H47" s="135">
        <v>2</v>
      </c>
      <c r="I47" s="135" t="s">
        <v>31</v>
      </c>
      <c r="J47" s="135" t="s">
        <v>32</v>
      </c>
      <c r="K47" s="135" t="s">
        <v>30</v>
      </c>
    </row>
    <row r="48" spans="1:11" ht="12.75" customHeight="1" x14ac:dyDescent="0.15">
      <c r="A48" s="135" t="s">
        <v>160</v>
      </c>
      <c r="B48" s="135" t="s">
        <v>161</v>
      </c>
      <c r="C48" s="135" t="s">
        <v>162</v>
      </c>
      <c r="D48" s="135">
        <v>1</v>
      </c>
      <c r="E48" s="135" t="s">
        <v>33</v>
      </c>
      <c r="F48" s="137">
        <v>40696</v>
      </c>
      <c r="G48" s="137">
        <v>40698</v>
      </c>
      <c r="H48" s="135">
        <v>2</v>
      </c>
      <c r="I48" s="135" t="s">
        <v>31</v>
      </c>
      <c r="J48" s="135" t="s">
        <v>32</v>
      </c>
      <c r="K48" s="135" t="s">
        <v>30</v>
      </c>
    </row>
    <row r="49" spans="1:11" ht="12.75" customHeight="1" x14ac:dyDescent="0.15">
      <c r="A49" s="135" t="s">
        <v>160</v>
      </c>
      <c r="B49" s="135" t="s">
        <v>161</v>
      </c>
      <c r="C49" s="135" t="s">
        <v>162</v>
      </c>
      <c r="D49" s="135">
        <v>1</v>
      </c>
      <c r="E49" s="135" t="s">
        <v>33</v>
      </c>
      <c r="F49" s="137">
        <v>40710</v>
      </c>
      <c r="G49" s="137">
        <v>40712</v>
      </c>
      <c r="H49" s="135">
        <v>2</v>
      </c>
      <c r="I49" s="135" t="s">
        <v>31</v>
      </c>
      <c r="J49" s="135" t="s">
        <v>32</v>
      </c>
      <c r="K49" s="135" t="s">
        <v>30</v>
      </c>
    </row>
    <row r="50" spans="1:11" ht="12.75" customHeight="1" x14ac:dyDescent="0.15">
      <c r="A50" s="135" t="s">
        <v>160</v>
      </c>
      <c r="B50" s="135" t="s">
        <v>161</v>
      </c>
      <c r="C50" s="135" t="s">
        <v>162</v>
      </c>
      <c r="D50" s="135">
        <v>1</v>
      </c>
      <c r="E50" s="135" t="s">
        <v>33</v>
      </c>
      <c r="F50" s="137">
        <v>40717</v>
      </c>
      <c r="G50" s="137">
        <v>40719</v>
      </c>
      <c r="H50" s="135">
        <v>2</v>
      </c>
      <c r="I50" s="135" t="s">
        <v>31</v>
      </c>
      <c r="J50" s="135" t="s">
        <v>32</v>
      </c>
      <c r="K50" s="135" t="s">
        <v>30</v>
      </c>
    </row>
    <row r="51" spans="1:11" ht="12.75" customHeight="1" x14ac:dyDescent="0.15">
      <c r="A51" s="135" t="s">
        <v>160</v>
      </c>
      <c r="B51" s="135" t="s">
        <v>161</v>
      </c>
      <c r="C51" s="135" t="s">
        <v>162</v>
      </c>
      <c r="D51" s="135">
        <v>1</v>
      </c>
      <c r="E51" s="135" t="s">
        <v>33</v>
      </c>
      <c r="F51" s="137">
        <v>40738</v>
      </c>
      <c r="G51" s="137">
        <v>40740</v>
      </c>
      <c r="H51" s="135">
        <v>2</v>
      </c>
      <c r="I51" s="135" t="s">
        <v>31</v>
      </c>
      <c r="J51" s="135" t="s">
        <v>32</v>
      </c>
      <c r="K51" s="135" t="s">
        <v>30</v>
      </c>
    </row>
    <row r="52" spans="1:11" ht="12.75" customHeight="1" x14ac:dyDescent="0.15">
      <c r="A52" s="135" t="s">
        <v>160</v>
      </c>
      <c r="B52" s="135" t="s">
        <v>161</v>
      </c>
      <c r="C52" s="135" t="s">
        <v>162</v>
      </c>
      <c r="D52" s="135">
        <v>1</v>
      </c>
      <c r="E52" s="135" t="s">
        <v>33</v>
      </c>
      <c r="F52" s="137">
        <v>40779</v>
      </c>
      <c r="G52" s="137">
        <v>40781</v>
      </c>
      <c r="H52" s="135">
        <v>2</v>
      </c>
      <c r="I52" s="135" t="s">
        <v>31</v>
      </c>
      <c r="J52" s="135" t="s">
        <v>32</v>
      </c>
      <c r="K52" s="135" t="s">
        <v>30</v>
      </c>
    </row>
    <row r="53" spans="1:11" ht="12.75" customHeight="1" x14ac:dyDescent="0.15">
      <c r="A53" s="135" t="s">
        <v>160</v>
      </c>
      <c r="B53" s="135" t="s">
        <v>161</v>
      </c>
      <c r="C53" s="135" t="s">
        <v>162</v>
      </c>
      <c r="D53" s="135">
        <v>1</v>
      </c>
      <c r="E53" s="135" t="s">
        <v>33</v>
      </c>
      <c r="F53" s="137">
        <v>40787</v>
      </c>
      <c r="G53" s="137">
        <v>40789</v>
      </c>
      <c r="H53" s="135">
        <v>2</v>
      </c>
      <c r="I53" s="135" t="s">
        <v>31</v>
      </c>
      <c r="J53" s="135" t="s">
        <v>32</v>
      </c>
      <c r="K53" s="135" t="s">
        <v>30</v>
      </c>
    </row>
    <row r="54" spans="1:11" ht="12.75" customHeight="1" x14ac:dyDescent="0.15">
      <c r="A54" s="135" t="s">
        <v>160</v>
      </c>
      <c r="B54" s="135" t="s">
        <v>161</v>
      </c>
      <c r="C54" s="135" t="s">
        <v>162</v>
      </c>
      <c r="D54" s="135">
        <v>1</v>
      </c>
      <c r="E54" s="135" t="s">
        <v>33</v>
      </c>
      <c r="F54" s="137">
        <v>40795</v>
      </c>
      <c r="G54" s="137">
        <v>40797</v>
      </c>
      <c r="H54" s="135">
        <v>2</v>
      </c>
      <c r="I54" s="135" t="s">
        <v>31</v>
      </c>
      <c r="J54" s="135" t="s">
        <v>32</v>
      </c>
      <c r="K54" s="135" t="s">
        <v>30</v>
      </c>
    </row>
    <row r="55" spans="1:11" ht="12.75" customHeight="1" x14ac:dyDescent="0.15">
      <c r="A55" s="135" t="s">
        <v>160</v>
      </c>
      <c r="B55" s="135" t="s">
        <v>161</v>
      </c>
      <c r="C55" s="135" t="s">
        <v>162</v>
      </c>
      <c r="D55" s="135">
        <v>1</v>
      </c>
      <c r="E55" s="135" t="s">
        <v>33</v>
      </c>
      <c r="F55" s="137">
        <v>40802</v>
      </c>
      <c r="G55" s="137">
        <v>40804</v>
      </c>
      <c r="H55" s="135">
        <v>2</v>
      </c>
      <c r="I55" s="135" t="s">
        <v>31</v>
      </c>
      <c r="J55" s="135" t="s">
        <v>32</v>
      </c>
      <c r="K55" s="135" t="s">
        <v>30</v>
      </c>
    </row>
    <row r="56" spans="1:11" ht="12.75" customHeight="1" x14ac:dyDescent="0.15">
      <c r="A56" s="135" t="s">
        <v>160</v>
      </c>
      <c r="B56" s="135" t="s">
        <v>161</v>
      </c>
      <c r="C56" s="135" t="s">
        <v>162</v>
      </c>
      <c r="D56" s="135">
        <v>1</v>
      </c>
      <c r="E56" s="135" t="s">
        <v>33</v>
      </c>
      <c r="F56" s="137">
        <v>40808</v>
      </c>
      <c r="G56" s="137">
        <v>40810</v>
      </c>
      <c r="H56" s="135">
        <v>2</v>
      </c>
      <c r="I56" s="135" t="s">
        <v>31</v>
      </c>
      <c r="J56" s="135" t="s">
        <v>32</v>
      </c>
      <c r="K56" s="135" t="s">
        <v>30</v>
      </c>
    </row>
    <row r="57" spans="1:11" ht="12.75" customHeight="1" x14ac:dyDescent="0.15">
      <c r="A57" s="135" t="s">
        <v>160</v>
      </c>
      <c r="B57" s="135" t="s">
        <v>163</v>
      </c>
      <c r="C57" s="135" t="s">
        <v>164</v>
      </c>
      <c r="D57" s="135">
        <v>1</v>
      </c>
      <c r="E57" s="135" t="s">
        <v>33</v>
      </c>
      <c r="F57" s="137">
        <v>40549</v>
      </c>
      <c r="G57" s="137">
        <v>40551</v>
      </c>
      <c r="H57" s="135">
        <v>2</v>
      </c>
      <c r="I57" s="135" t="s">
        <v>31</v>
      </c>
      <c r="J57" s="135" t="s">
        <v>32</v>
      </c>
      <c r="K57" s="135" t="s">
        <v>30</v>
      </c>
    </row>
    <row r="58" spans="1:11" ht="12.75" customHeight="1" x14ac:dyDescent="0.15">
      <c r="A58" s="135" t="s">
        <v>160</v>
      </c>
      <c r="B58" s="135" t="s">
        <v>163</v>
      </c>
      <c r="C58" s="135" t="s">
        <v>164</v>
      </c>
      <c r="D58" s="135">
        <v>1</v>
      </c>
      <c r="E58" s="135" t="s">
        <v>33</v>
      </c>
      <c r="F58" s="137">
        <v>40563</v>
      </c>
      <c r="G58" s="137">
        <v>40565</v>
      </c>
      <c r="H58" s="135">
        <v>2</v>
      </c>
      <c r="I58" s="135" t="s">
        <v>31</v>
      </c>
      <c r="J58" s="135" t="s">
        <v>32</v>
      </c>
      <c r="K58" s="135" t="s">
        <v>30</v>
      </c>
    </row>
    <row r="59" spans="1:11" ht="12.75" customHeight="1" x14ac:dyDescent="0.15">
      <c r="A59" s="135" t="s">
        <v>160</v>
      </c>
      <c r="B59" s="135" t="s">
        <v>163</v>
      </c>
      <c r="C59" s="135" t="s">
        <v>164</v>
      </c>
      <c r="D59" s="135">
        <v>1</v>
      </c>
      <c r="E59" s="135" t="s">
        <v>33</v>
      </c>
      <c r="F59" s="137">
        <v>40577</v>
      </c>
      <c r="G59" s="137">
        <v>40579</v>
      </c>
      <c r="H59" s="135">
        <v>2</v>
      </c>
      <c r="I59" s="135" t="s">
        <v>31</v>
      </c>
      <c r="J59" s="135" t="s">
        <v>32</v>
      </c>
      <c r="K59" s="135" t="s">
        <v>30</v>
      </c>
    </row>
    <row r="60" spans="1:11" ht="12.75" customHeight="1" x14ac:dyDescent="0.15">
      <c r="A60" s="135" t="s">
        <v>160</v>
      </c>
      <c r="B60" s="135" t="s">
        <v>163</v>
      </c>
      <c r="C60" s="135" t="s">
        <v>164</v>
      </c>
      <c r="D60" s="135">
        <v>1</v>
      </c>
      <c r="E60" s="135" t="s">
        <v>33</v>
      </c>
      <c r="F60" s="137">
        <v>40647</v>
      </c>
      <c r="G60" s="137">
        <v>40649</v>
      </c>
      <c r="H60" s="135">
        <v>2</v>
      </c>
      <c r="I60" s="135" t="s">
        <v>31</v>
      </c>
      <c r="J60" s="135" t="s">
        <v>32</v>
      </c>
      <c r="K60" s="135" t="s">
        <v>30</v>
      </c>
    </row>
    <row r="61" spans="1:11" ht="12.75" customHeight="1" x14ac:dyDescent="0.15">
      <c r="A61" s="135" t="s">
        <v>160</v>
      </c>
      <c r="B61" s="135" t="s">
        <v>163</v>
      </c>
      <c r="C61" s="135" t="s">
        <v>164</v>
      </c>
      <c r="D61" s="135">
        <v>1</v>
      </c>
      <c r="E61" s="135" t="s">
        <v>33</v>
      </c>
      <c r="F61" s="137">
        <v>40779</v>
      </c>
      <c r="G61" s="137">
        <v>40781</v>
      </c>
      <c r="H61" s="135">
        <v>2</v>
      </c>
      <c r="I61" s="135" t="s">
        <v>31</v>
      </c>
      <c r="J61" s="135" t="s">
        <v>32</v>
      </c>
      <c r="K61" s="135" t="s">
        <v>30</v>
      </c>
    </row>
    <row r="62" spans="1:11" ht="12.75" customHeight="1" x14ac:dyDescent="0.15">
      <c r="A62" s="135" t="s">
        <v>160</v>
      </c>
      <c r="B62" s="135" t="s">
        <v>165</v>
      </c>
      <c r="C62" s="135" t="s">
        <v>166</v>
      </c>
      <c r="D62" s="135">
        <v>1</v>
      </c>
      <c r="E62" s="135" t="s">
        <v>33</v>
      </c>
      <c r="F62" s="137">
        <v>40548</v>
      </c>
      <c r="G62" s="137">
        <v>40550</v>
      </c>
      <c r="H62" s="135">
        <v>2</v>
      </c>
      <c r="I62" s="135" t="s">
        <v>31</v>
      </c>
      <c r="J62" s="135" t="s">
        <v>32</v>
      </c>
      <c r="K62" s="135" t="s">
        <v>30</v>
      </c>
    </row>
    <row r="63" spans="1:11" ht="12.75" customHeight="1" x14ac:dyDescent="0.15">
      <c r="A63" s="135" t="s">
        <v>160</v>
      </c>
      <c r="B63" s="135" t="s">
        <v>165</v>
      </c>
      <c r="C63" s="135" t="s">
        <v>166</v>
      </c>
      <c r="D63" s="135">
        <v>1</v>
      </c>
      <c r="E63" s="135" t="s">
        <v>33</v>
      </c>
      <c r="F63" s="137">
        <v>40624</v>
      </c>
      <c r="G63" s="137">
        <v>40626</v>
      </c>
      <c r="H63" s="135">
        <v>2</v>
      </c>
      <c r="I63" s="135" t="s">
        <v>31</v>
      </c>
      <c r="J63" s="135" t="s">
        <v>32</v>
      </c>
      <c r="K63" s="135" t="s">
        <v>30</v>
      </c>
    </row>
    <row r="64" spans="1:11" ht="12.75" customHeight="1" x14ac:dyDescent="0.15">
      <c r="A64" s="135" t="s">
        <v>160</v>
      </c>
      <c r="B64" s="135" t="s">
        <v>165</v>
      </c>
      <c r="C64" s="135" t="s">
        <v>166</v>
      </c>
      <c r="D64" s="135">
        <v>1</v>
      </c>
      <c r="E64" s="135" t="s">
        <v>33</v>
      </c>
      <c r="F64" s="137">
        <v>40813</v>
      </c>
      <c r="G64" s="137">
        <v>40815</v>
      </c>
      <c r="H64" s="135">
        <v>2</v>
      </c>
      <c r="I64" s="135" t="s">
        <v>31</v>
      </c>
      <c r="J64" s="135" t="s">
        <v>32</v>
      </c>
      <c r="K64" s="135" t="s">
        <v>30</v>
      </c>
    </row>
    <row r="65" spans="1:11" ht="12.75" customHeight="1" x14ac:dyDescent="0.15">
      <c r="A65" s="135" t="s">
        <v>160</v>
      </c>
      <c r="B65" s="135" t="s">
        <v>165</v>
      </c>
      <c r="C65" s="135" t="s">
        <v>166</v>
      </c>
      <c r="D65" s="135">
        <v>1</v>
      </c>
      <c r="E65" s="135" t="s">
        <v>33</v>
      </c>
      <c r="F65" s="137">
        <v>40820</v>
      </c>
      <c r="G65" s="137">
        <v>40822</v>
      </c>
      <c r="H65" s="135">
        <v>2</v>
      </c>
      <c r="I65" s="135" t="s">
        <v>31</v>
      </c>
      <c r="J65" s="135" t="s">
        <v>32</v>
      </c>
      <c r="K65" s="135" t="s">
        <v>30</v>
      </c>
    </row>
    <row r="66" spans="1:11" ht="12.75" customHeight="1" x14ac:dyDescent="0.15">
      <c r="A66" s="135" t="s">
        <v>160</v>
      </c>
      <c r="B66" s="135" t="s">
        <v>167</v>
      </c>
      <c r="C66" s="135" t="s">
        <v>168</v>
      </c>
      <c r="D66" s="135">
        <v>1</v>
      </c>
      <c r="E66" s="135" t="s">
        <v>33</v>
      </c>
      <c r="F66" s="137">
        <v>40549</v>
      </c>
      <c r="G66" s="137">
        <v>40551</v>
      </c>
      <c r="H66" s="135">
        <v>2</v>
      </c>
      <c r="I66" s="135" t="s">
        <v>31</v>
      </c>
      <c r="J66" s="135" t="s">
        <v>32</v>
      </c>
      <c r="K66" s="135" t="s">
        <v>30</v>
      </c>
    </row>
    <row r="67" spans="1:11" ht="12.75" customHeight="1" x14ac:dyDescent="0.15">
      <c r="A67" s="135" t="s">
        <v>160</v>
      </c>
      <c r="B67" s="135" t="s">
        <v>167</v>
      </c>
      <c r="C67" s="135" t="s">
        <v>168</v>
      </c>
      <c r="D67" s="135">
        <v>1</v>
      </c>
      <c r="E67" s="135" t="s">
        <v>33</v>
      </c>
      <c r="F67" s="137">
        <v>40555</v>
      </c>
      <c r="G67" s="137">
        <v>40557</v>
      </c>
      <c r="H67" s="135">
        <v>2</v>
      </c>
      <c r="I67" s="135" t="s">
        <v>31</v>
      </c>
      <c r="J67" s="135" t="s">
        <v>32</v>
      </c>
      <c r="K67" s="135" t="s">
        <v>30</v>
      </c>
    </row>
    <row r="68" spans="1:11" ht="12.75" customHeight="1" x14ac:dyDescent="0.15">
      <c r="A68" s="135" t="s">
        <v>160</v>
      </c>
      <c r="B68" s="135" t="s">
        <v>167</v>
      </c>
      <c r="C68" s="135" t="s">
        <v>168</v>
      </c>
      <c r="D68" s="135">
        <v>1</v>
      </c>
      <c r="E68" s="135" t="s">
        <v>33</v>
      </c>
      <c r="F68" s="137">
        <v>40563</v>
      </c>
      <c r="G68" s="137">
        <v>40565</v>
      </c>
      <c r="H68" s="135">
        <v>2</v>
      </c>
      <c r="I68" s="135" t="s">
        <v>31</v>
      </c>
      <c r="J68" s="135" t="s">
        <v>32</v>
      </c>
      <c r="K68" s="135" t="s">
        <v>30</v>
      </c>
    </row>
    <row r="69" spans="1:11" ht="12.75" customHeight="1" x14ac:dyDescent="0.15">
      <c r="A69" s="135" t="s">
        <v>160</v>
      </c>
      <c r="B69" s="135" t="s">
        <v>167</v>
      </c>
      <c r="C69" s="135" t="s">
        <v>168</v>
      </c>
      <c r="D69" s="135">
        <v>1</v>
      </c>
      <c r="E69" s="135" t="s">
        <v>33</v>
      </c>
      <c r="F69" s="137">
        <v>40570</v>
      </c>
      <c r="G69" s="137">
        <v>40572</v>
      </c>
      <c r="H69" s="135">
        <v>2</v>
      </c>
      <c r="I69" s="135" t="s">
        <v>31</v>
      </c>
      <c r="J69" s="135" t="s">
        <v>32</v>
      </c>
      <c r="K69" s="135" t="s">
        <v>30</v>
      </c>
    </row>
    <row r="70" spans="1:11" ht="12.75" customHeight="1" x14ac:dyDescent="0.15">
      <c r="A70" s="135" t="s">
        <v>160</v>
      </c>
      <c r="B70" s="135" t="s">
        <v>167</v>
      </c>
      <c r="C70" s="135" t="s">
        <v>168</v>
      </c>
      <c r="D70" s="135">
        <v>1</v>
      </c>
      <c r="E70" s="135" t="s">
        <v>33</v>
      </c>
      <c r="F70" s="137">
        <v>40577</v>
      </c>
      <c r="G70" s="137">
        <v>40579</v>
      </c>
      <c r="H70" s="135">
        <v>2</v>
      </c>
      <c r="I70" s="135" t="s">
        <v>31</v>
      </c>
      <c r="J70" s="135" t="s">
        <v>32</v>
      </c>
      <c r="K70" s="135" t="s">
        <v>30</v>
      </c>
    </row>
    <row r="71" spans="1:11" ht="12.75" customHeight="1" x14ac:dyDescent="0.15">
      <c r="A71" s="135" t="s">
        <v>160</v>
      </c>
      <c r="B71" s="135" t="s">
        <v>167</v>
      </c>
      <c r="C71" s="135" t="s">
        <v>168</v>
      </c>
      <c r="D71" s="135">
        <v>1</v>
      </c>
      <c r="E71" s="135" t="s">
        <v>33</v>
      </c>
      <c r="F71" s="137">
        <v>40584</v>
      </c>
      <c r="G71" s="137">
        <v>40586</v>
      </c>
      <c r="H71" s="135">
        <v>2</v>
      </c>
      <c r="I71" s="135" t="s">
        <v>31</v>
      </c>
      <c r="J71" s="135" t="s">
        <v>32</v>
      </c>
      <c r="K71" s="135" t="s">
        <v>30</v>
      </c>
    </row>
    <row r="72" spans="1:11" ht="12.75" customHeight="1" x14ac:dyDescent="0.15">
      <c r="A72" s="135" t="s">
        <v>160</v>
      </c>
      <c r="B72" s="135" t="s">
        <v>167</v>
      </c>
      <c r="C72" s="135" t="s">
        <v>168</v>
      </c>
      <c r="D72" s="135">
        <v>1</v>
      </c>
      <c r="E72" s="135" t="s">
        <v>33</v>
      </c>
      <c r="F72" s="137">
        <v>40591</v>
      </c>
      <c r="G72" s="137">
        <v>40593</v>
      </c>
      <c r="H72" s="135">
        <v>2</v>
      </c>
      <c r="I72" s="135" t="s">
        <v>31</v>
      </c>
      <c r="J72" s="135" t="s">
        <v>32</v>
      </c>
      <c r="K72" s="135" t="s">
        <v>30</v>
      </c>
    </row>
    <row r="73" spans="1:11" ht="12.75" customHeight="1" x14ac:dyDescent="0.15">
      <c r="A73" s="135" t="s">
        <v>160</v>
      </c>
      <c r="B73" s="135" t="s">
        <v>167</v>
      </c>
      <c r="C73" s="135" t="s">
        <v>168</v>
      </c>
      <c r="D73" s="135">
        <v>1</v>
      </c>
      <c r="E73" s="135" t="s">
        <v>33</v>
      </c>
      <c r="F73" s="137">
        <v>40598</v>
      </c>
      <c r="G73" s="137">
        <v>40600</v>
      </c>
      <c r="H73" s="135">
        <v>2</v>
      </c>
      <c r="I73" s="135" t="s">
        <v>31</v>
      </c>
      <c r="J73" s="135" t="s">
        <v>32</v>
      </c>
      <c r="K73" s="135" t="s">
        <v>30</v>
      </c>
    </row>
    <row r="74" spans="1:11" ht="12.75" customHeight="1" x14ac:dyDescent="0.15">
      <c r="A74" s="135" t="s">
        <v>160</v>
      </c>
      <c r="B74" s="135" t="s">
        <v>167</v>
      </c>
      <c r="C74" s="135" t="s">
        <v>168</v>
      </c>
      <c r="D74" s="135">
        <v>1</v>
      </c>
      <c r="E74" s="135" t="s">
        <v>33</v>
      </c>
      <c r="F74" s="137">
        <v>40779</v>
      </c>
      <c r="G74" s="137">
        <v>40781</v>
      </c>
      <c r="H74" s="135">
        <v>2</v>
      </c>
      <c r="I74" s="135" t="s">
        <v>31</v>
      </c>
      <c r="J74" s="135" t="s">
        <v>32</v>
      </c>
      <c r="K74" s="135" t="s">
        <v>30</v>
      </c>
    </row>
    <row r="75" spans="1:11" ht="12.75" customHeight="1" x14ac:dyDescent="0.15">
      <c r="A75" s="135" t="s">
        <v>160</v>
      </c>
      <c r="B75" s="135" t="s">
        <v>167</v>
      </c>
      <c r="C75" s="135" t="s">
        <v>168</v>
      </c>
      <c r="D75" s="135">
        <v>1</v>
      </c>
      <c r="E75" s="135" t="s">
        <v>33</v>
      </c>
      <c r="F75" s="137">
        <v>40787</v>
      </c>
      <c r="G75" s="137">
        <v>40789</v>
      </c>
      <c r="H75" s="135">
        <v>2</v>
      </c>
      <c r="I75" s="135" t="s">
        <v>31</v>
      </c>
      <c r="J75" s="135" t="s">
        <v>32</v>
      </c>
      <c r="K75" s="135" t="s">
        <v>30</v>
      </c>
    </row>
    <row r="76" spans="1:11" ht="12.75" customHeight="1" x14ac:dyDescent="0.15">
      <c r="A76" s="135" t="s">
        <v>160</v>
      </c>
      <c r="B76" s="135" t="s">
        <v>167</v>
      </c>
      <c r="C76" s="135" t="s">
        <v>168</v>
      </c>
      <c r="D76" s="135">
        <v>1</v>
      </c>
      <c r="E76" s="135" t="s">
        <v>33</v>
      </c>
      <c r="F76" s="137">
        <v>40802</v>
      </c>
      <c r="G76" s="137">
        <v>40804</v>
      </c>
      <c r="H76" s="135">
        <v>2</v>
      </c>
      <c r="I76" s="135" t="s">
        <v>31</v>
      </c>
      <c r="J76" s="135" t="s">
        <v>32</v>
      </c>
      <c r="K76" s="135" t="s">
        <v>30</v>
      </c>
    </row>
    <row r="77" spans="1:11" ht="12.75" customHeight="1" x14ac:dyDescent="0.15">
      <c r="A77" s="135" t="s">
        <v>160</v>
      </c>
      <c r="B77" s="135" t="s">
        <v>167</v>
      </c>
      <c r="C77" s="135" t="s">
        <v>168</v>
      </c>
      <c r="D77" s="135">
        <v>1</v>
      </c>
      <c r="E77" s="135" t="s">
        <v>33</v>
      </c>
      <c r="F77" s="137">
        <v>40815</v>
      </c>
      <c r="G77" s="137">
        <v>40817</v>
      </c>
      <c r="H77" s="135">
        <v>2</v>
      </c>
      <c r="I77" s="135" t="s">
        <v>31</v>
      </c>
      <c r="J77" s="135" t="s">
        <v>32</v>
      </c>
      <c r="K77" s="135" t="s">
        <v>30</v>
      </c>
    </row>
    <row r="78" spans="1:11" ht="12.75" customHeight="1" x14ac:dyDescent="0.15">
      <c r="A78" s="135" t="s">
        <v>160</v>
      </c>
      <c r="B78" s="135" t="s">
        <v>273</v>
      </c>
      <c r="C78" s="135" t="s">
        <v>274</v>
      </c>
      <c r="D78" s="135">
        <v>1</v>
      </c>
      <c r="E78" s="135" t="s">
        <v>33</v>
      </c>
      <c r="F78" s="137">
        <v>40605</v>
      </c>
      <c r="G78" s="137">
        <v>40607</v>
      </c>
      <c r="H78" s="135">
        <v>2</v>
      </c>
      <c r="I78" s="135" t="s">
        <v>31</v>
      </c>
      <c r="J78" s="135" t="s">
        <v>32</v>
      </c>
      <c r="K78" s="135" t="s">
        <v>30</v>
      </c>
    </row>
    <row r="79" spans="1:11" ht="12.75" customHeight="1" x14ac:dyDescent="0.15">
      <c r="A79" s="135" t="s">
        <v>160</v>
      </c>
      <c r="B79" s="135" t="s">
        <v>273</v>
      </c>
      <c r="C79" s="135" t="s">
        <v>274</v>
      </c>
      <c r="D79" s="135">
        <v>1</v>
      </c>
      <c r="E79" s="135" t="s">
        <v>33</v>
      </c>
      <c r="F79" s="137">
        <v>40759</v>
      </c>
      <c r="G79" s="137">
        <v>40761</v>
      </c>
      <c r="H79" s="135">
        <v>2</v>
      </c>
      <c r="I79" s="135" t="s">
        <v>31</v>
      </c>
      <c r="J79" s="135" t="s">
        <v>32</v>
      </c>
      <c r="K79" s="135" t="s">
        <v>30</v>
      </c>
    </row>
    <row r="80" spans="1:11" ht="12.75" customHeight="1" x14ac:dyDescent="0.15">
      <c r="A80" s="135" t="s">
        <v>160</v>
      </c>
      <c r="B80" s="135" t="s">
        <v>273</v>
      </c>
      <c r="C80" s="135" t="s">
        <v>274</v>
      </c>
      <c r="D80" s="135">
        <v>1</v>
      </c>
      <c r="E80" s="135" t="s">
        <v>33</v>
      </c>
      <c r="F80" s="137">
        <v>40787</v>
      </c>
      <c r="G80" s="137">
        <v>40789</v>
      </c>
      <c r="H80" s="135">
        <v>2</v>
      </c>
      <c r="I80" s="135" t="s">
        <v>31</v>
      </c>
      <c r="J80" s="135" t="s">
        <v>32</v>
      </c>
      <c r="K80" s="135" t="s">
        <v>30</v>
      </c>
    </row>
    <row r="81" spans="1:11" ht="12.75" customHeight="1" x14ac:dyDescent="0.15">
      <c r="A81" s="135" t="s">
        <v>160</v>
      </c>
      <c r="B81" s="135" t="s">
        <v>169</v>
      </c>
      <c r="C81" s="135" t="s">
        <v>170</v>
      </c>
      <c r="D81" s="135">
        <v>1</v>
      </c>
      <c r="E81" s="135" t="s">
        <v>33</v>
      </c>
      <c r="F81" s="137">
        <v>40738</v>
      </c>
      <c r="G81" s="137">
        <v>40740</v>
      </c>
      <c r="H81" s="135">
        <v>2</v>
      </c>
      <c r="I81" s="135" t="s">
        <v>31</v>
      </c>
      <c r="J81" s="135" t="s">
        <v>32</v>
      </c>
      <c r="K81" s="135" t="s">
        <v>30</v>
      </c>
    </row>
    <row r="82" spans="1:11" ht="12.75" customHeight="1" x14ac:dyDescent="0.15">
      <c r="A82" s="135" t="s">
        <v>160</v>
      </c>
      <c r="B82" s="135" t="s">
        <v>171</v>
      </c>
      <c r="C82" s="135" t="s">
        <v>172</v>
      </c>
      <c r="D82" s="135">
        <v>1</v>
      </c>
      <c r="E82" s="135" t="s">
        <v>33</v>
      </c>
      <c r="F82" s="137">
        <v>40640</v>
      </c>
      <c r="G82" s="137">
        <v>40642</v>
      </c>
      <c r="H82" s="135">
        <v>2</v>
      </c>
      <c r="I82" s="135" t="s">
        <v>31</v>
      </c>
      <c r="J82" s="135" t="s">
        <v>32</v>
      </c>
      <c r="K82" s="135" t="s">
        <v>30</v>
      </c>
    </row>
    <row r="83" spans="1:11" ht="12.75" customHeight="1" x14ac:dyDescent="0.15">
      <c r="A83" s="135" t="s">
        <v>160</v>
      </c>
      <c r="B83" s="135" t="s">
        <v>171</v>
      </c>
      <c r="C83" s="135" t="s">
        <v>172</v>
      </c>
      <c r="D83" s="135">
        <v>1</v>
      </c>
      <c r="E83" s="135" t="s">
        <v>33</v>
      </c>
      <c r="F83" s="137">
        <v>40703</v>
      </c>
      <c r="G83" s="137">
        <v>40705</v>
      </c>
      <c r="H83" s="135">
        <v>2</v>
      </c>
      <c r="I83" s="135" t="s">
        <v>31</v>
      </c>
      <c r="J83" s="135" t="s">
        <v>32</v>
      </c>
      <c r="K83" s="135" t="s">
        <v>30</v>
      </c>
    </row>
    <row r="84" spans="1:11" ht="12.75" customHeight="1" x14ac:dyDescent="0.15">
      <c r="A84" s="135" t="s">
        <v>160</v>
      </c>
      <c r="B84" s="135" t="s">
        <v>171</v>
      </c>
      <c r="C84" s="135" t="s">
        <v>172</v>
      </c>
      <c r="D84" s="135">
        <v>1</v>
      </c>
      <c r="E84" s="135" t="s">
        <v>33</v>
      </c>
      <c r="F84" s="137">
        <v>40759</v>
      </c>
      <c r="G84" s="137">
        <v>40761</v>
      </c>
      <c r="H84" s="135">
        <v>2</v>
      </c>
      <c r="I84" s="135" t="s">
        <v>31</v>
      </c>
      <c r="J84" s="135" t="s">
        <v>32</v>
      </c>
      <c r="K84" s="135" t="s">
        <v>30</v>
      </c>
    </row>
    <row r="85" spans="1:11" ht="12.75" customHeight="1" x14ac:dyDescent="0.15">
      <c r="A85" s="135" t="s">
        <v>160</v>
      </c>
      <c r="B85" s="135" t="s">
        <v>171</v>
      </c>
      <c r="C85" s="135" t="s">
        <v>172</v>
      </c>
      <c r="D85" s="135">
        <v>1</v>
      </c>
      <c r="E85" s="135" t="s">
        <v>33</v>
      </c>
      <c r="F85" s="137">
        <v>40787</v>
      </c>
      <c r="G85" s="137">
        <v>40789</v>
      </c>
      <c r="H85" s="135">
        <v>2</v>
      </c>
      <c r="I85" s="135" t="s">
        <v>31</v>
      </c>
      <c r="J85" s="135" t="s">
        <v>32</v>
      </c>
      <c r="K85" s="135" t="s">
        <v>30</v>
      </c>
    </row>
    <row r="86" spans="1:11" ht="12.75" customHeight="1" x14ac:dyDescent="0.15">
      <c r="A86" s="135" t="s">
        <v>160</v>
      </c>
      <c r="B86" s="135" t="s">
        <v>173</v>
      </c>
      <c r="C86" s="135" t="s">
        <v>174</v>
      </c>
      <c r="D86" s="135">
        <v>1</v>
      </c>
      <c r="E86" s="135" t="s">
        <v>33</v>
      </c>
      <c r="F86" s="137">
        <v>40570</v>
      </c>
      <c r="G86" s="137">
        <v>40572</v>
      </c>
      <c r="H86" s="135">
        <v>2</v>
      </c>
      <c r="I86" s="135" t="s">
        <v>31</v>
      </c>
      <c r="J86" s="135" t="s">
        <v>32</v>
      </c>
      <c r="K86" s="135" t="s">
        <v>30</v>
      </c>
    </row>
    <row r="87" spans="1:11" ht="12.75" customHeight="1" x14ac:dyDescent="0.15">
      <c r="A87" s="135" t="s">
        <v>160</v>
      </c>
      <c r="B87" s="135" t="s">
        <v>173</v>
      </c>
      <c r="C87" s="135" t="s">
        <v>174</v>
      </c>
      <c r="D87" s="135">
        <v>1</v>
      </c>
      <c r="E87" s="135" t="s">
        <v>33</v>
      </c>
      <c r="F87" s="137">
        <v>40598</v>
      </c>
      <c r="G87" s="137">
        <v>40600</v>
      </c>
      <c r="H87" s="135">
        <v>2</v>
      </c>
      <c r="I87" s="135" t="s">
        <v>31</v>
      </c>
      <c r="J87" s="135" t="s">
        <v>32</v>
      </c>
      <c r="K87" s="135" t="s">
        <v>30</v>
      </c>
    </row>
    <row r="88" spans="1:11" ht="12.75" customHeight="1" x14ac:dyDescent="0.15">
      <c r="A88" s="135" t="s">
        <v>160</v>
      </c>
      <c r="B88" s="135" t="s">
        <v>173</v>
      </c>
      <c r="C88" s="135" t="s">
        <v>174</v>
      </c>
      <c r="D88" s="135">
        <v>1</v>
      </c>
      <c r="E88" s="135" t="s">
        <v>33</v>
      </c>
      <c r="F88" s="137">
        <v>40605</v>
      </c>
      <c r="G88" s="137">
        <v>40607</v>
      </c>
      <c r="H88" s="135">
        <v>2</v>
      </c>
      <c r="I88" s="135" t="s">
        <v>31</v>
      </c>
      <c r="J88" s="135" t="s">
        <v>32</v>
      </c>
      <c r="K88" s="135" t="s">
        <v>30</v>
      </c>
    </row>
    <row r="89" spans="1:11" ht="12.75" customHeight="1" x14ac:dyDescent="0.15">
      <c r="A89" s="135" t="s">
        <v>160</v>
      </c>
      <c r="B89" s="135" t="s">
        <v>173</v>
      </c>
      <c r="C89" s="135" t="s">
        <v>174</v>
      </c>
      <c r="D89" s="135">
        <v>1</v>
      </c>
      <c r="E89" s="135" t="s">
        <v>33</v>
      </c>
      <c r="F89" s="137">
        <v>40640</v>
      </c>
      <c r="G89" s="137">
        <v>40642</v>
      </c>
      <c r="H89" s="135">
        <v>2</v>
      </c>
      <c r="I89" s="135" t="s">
        <v>31</v>
      </c>
      <c r="J89" s="135" t="s">
        <v>32</v>
      </c>
      <c r="K89" s="135" t="s">
        <v>30</v>
      </c>
    </row>
    <row r="90" spans="1:11" ht="12.75" customHeight="1" x14ac:dyDescent="0.15">
      <c r="A90" s="135" t="s">
        <v>160</v>
      </c>
      <c r="B90" s="135" t="s">
        <v>173</v>
      </c>
      <c r="C90" s="135" t="s">
        <v>174</v>
      </c>
      <c r="D90" s="135">
        <v>1</v>
      </c>
      <c r="E90" s="135" t="s">
        <v>33</v>
      </c>
      <c r="F90" s="137">
        <v>40696</v>
      </c>
      <c r="G90" s="137">
        <v>40698</v>
      </c>
      <c r="H90" s="135">
        <v>2</v>
      </c>
      <c r="I90" s="135" t="s">
        <v>31</v>
      </c>
      <c r="J90" s="135" t="s">
        <v>32</v>
      </c>
      <c r="K90" s="135" t="s">
        <v>30</v>
      </c>
    </row>
    <row r="91" spans="1:11" ht="12.75" customHeight="1" x14ac:dyDescent="0.15">
      <c r="A91" s="135" t="s">
        <v>160</v>
      </c>
      <c r="B91" s="135" t="s">
        <v>173</v>
      </c>
      <c r="C91" s="135" t="s">
        <v>174</v>
      </c>
      <c r="D91" s="135">
        <v>1</v>
      </c>
      <c r="E91" s="135" t="s">
        <v>33</v>
      </c>
      <c r="F91" s="137">
        <v>40717</v>
      </c>
      <c r="G91" s="137">
        <v>40719</v>
      </c>
      <c r="H91" s="135">
        <v>2</v>
      </c>
      <c r="I91" s="135" t="s">
        <v>31</v>
      </c>
      <c r="J91" s="135" t="s">
        <v>32</v>
      </c>
      <c r="K91" s="135" t="s">
        <v>30</v>
      </c>
    </row>
    <row r="92" spans="1:11" ht="12.75" customHeight="1" x14ac:dyDescent="0.15">
      <c r="A92" s="135" t="s">
        <v>160</v>
      </c>
      <c r="B92" s="135" t="s">
        <v>173</v>
      </c>
      <c r="C92" s="135" t="s">
        <v>174</v>
      </c>
      <c r="D92" s="135">
        <v>1</v>
      </c>
      <c r="E92" s="135" t="s">
        <v>33</v>
      </c>
      <c r="F92" s="137">
        <v>40731</v>
      </c>
      <c r="G92" s="137">
        <v>40733</v>
      </c>
      <c r="H92" s="135">
        <v>2</v>
      </c>
      <c r="I92" s="135" t="s">
        <v>31</v>
      </c>
      <c r="J92" s="135" t="s">
        <v>32</v>
      </c>
      <c r="K92" s="135" t="s">
        <v>30</v>
      </c>
    </row>
    <row r="93" spans="1:11" ht="12.75" customHeight="1" x14ac:dyDescent="0.15">
      <c r="A93" s="135" t="s">
        <v>160</v>
      </c>
      <c r="B93" s="135" t="s">
        <v>173</v>
      </c>
      <c r="C93" s="135" t="s">
        <v>174</v>
      </c>
      <c r="D93" s="135">
        <v>1</v>
      </c>
      <c r="E93" s="135" t="s">
        <v>33</v>
      </c>
      <c r="F93" s="137">
        <v>40738</v>
      </c>
      <c r="G93" s="137">
        <v>40740</v>
      </c>
      <c r="H93" s="135">
        <v>2</v>
      </c>
      <c r="I93" s="135" t="s">
        <v>31</v>
      </c>
      <c r="J93" s="135" t="s">
        <v>32</v>
      </c>
      <c r="K93" s="135" t="s">
        <v>30</v>
      </c>
    </row>
    <row r="94" spans="1:11" ht="12.75" customHeight="1" x14ac:dyDescent="0.15">
      <c r="A94" s="135" t="s">
        <v>160</v>
      </c>
      <c r="B94" s="135" t="s">
        <v>173</v>
      </c>
      <c r="C94" s="135" t="s">
        <v>174</v>
      </c>
      <c r="D94" s="135">
        <v>1</v>
      </c>
      <c r="E94" s="135" t="s">
        <v>33</v>
      </c>
      <c r="F94" s="137">
        <v>40759</v>
      </c>
      <c r="G94" s="137">
        <v>40761</v>
      </c>
      <c r="H94" s="135">
        <v>2</v>
      </c>
      <c r="I94" s="135" t="s">
        <v>31</v>
      </c>
      <c r="J94" s="135" t="s">
        <v>32</v>
      </c>
      <c r="K94" s="135" t="s">
        <v>30</v>
      </c>
    </row>
    <row r="95" spans="1:11" ht="12.75" customHeight="1" x14ac:dyDescent="0.15">
      <c r="A95" s="135" t="s">
        <v>160</v>
      </c>
      <c r="B95" s="135" t="s">
        <v>173</v>
      </c>
      <c r="C95" s="135" t="s">
        <v>174</v>
      </c>
      <c r="D95" s="135">
        <v>1</v>
      </c>
      <c r="E95" s="135" t="s">
        <v>33</v>
      </c>
      <c r="F95" s="137">
        <v>40773</v>
      </c>
      <c r="G95" s="137">
        <v>40775</v>
      </c>
      <c r="H95" s="135">
        <v>2</v>
      </c>
      <c r="I95" s="135" t="s">
        <v>31</v>
      </c>
      <c r="J95" s="135" t="s">
        <v>32</v>
      </c>
      <c r="K95" s="135" t="s">
        <v>30</v>
      </c>
    </row>
    <row r="96" spans="1:11" ht="12.75" customHeight="1" x14ac:dyDescent="0.15">
      <c r="A96" s="135" t="s">
        <v>160</v>
      </c>
      <c r="B96" s="135" t="s">
        <v>173</v>
      </c>
      <c r="C96" s="135" t="s">
        <v>174</v>
      </c>
      <c r="D96" s="135">
        <v>1</v>
      </c>
      <c r="E96" s="135" t="s">
        <v>33</v>
      </c>
      <c r="F96" s="137">
        <v>40779</v>
      </c>
      <c r="G96" s="137">
        <v>40781</v>
      </c>
      <c r="H96" s="135">
        <v>2</v>
      </c>
      <c r="I96" s="135" t="s">
        <v>31</v>
      </c>
      <c r="J96" s="135" t="s">
        <v>32</v>
      </c>
      <c r="K96" s="135" t="s">
        <v>30</v>
      </c>
    </row>
    <row r="97" spans="1:11" ht="12.75" customHeight="1" x14ac:dyDescent="0.15">
      <c r="A97" s="135" t="s">
        <v>160</v>
      </c>
      <c r="B97" s="135" t="s">
        <v>175</v>
      </c>
      <c r="C97" s="135" t="s">
        <v>176</v>
      </c>
      <c r="D97" s="135">
        <v>1</v>
      </c>
      <c r="E97" s="135" t="s">
        <v>33</v>
      </c>
      <c r="F97" s="137">
        <v>40549</v>
      </c>
      <c r="G97" s="137">
        <v>40551</v>
      </c>
      <c r="H97" s="135">
        <v>2</v>
      </c>
      <c r="I97" s="135" t="s">
        <v>31</v>
      </c>
      <c r="J97" s="135" t="s">
        <v>32</v>
      </c>
      <c r="K97" s="135" t="s">
        <v>30</v>
      </c>
    </row>
    <row r="98" spans="1:11" ht="12.75" customHeight="1" x14ac:dyDescent="0.15">
      <c r="A98" s="135" t="s">
        <v>160</v>
      </c>
      <c r="B98" s="135" t="s">
        <v>175</v>
      </c>
      <c r="C98" s="135" t="s">
        <v>176</v>
      </c>
      <c r="D98" s="135">
        <v>1</v>
      </c>
      <c r="E98" s="135" t="s">
        <v>33</v>
      </c>
      <c r="F98" s="137">
        <v>40577</v>
      </c>
      <c r="G98" s="137">
        <v>40579</v>
      </c>
      <c r="H98" s="135">
        <v>2</v>
      </c>
      <c r="I98" s="135" t="s">
        <v>31</v>
      </c>
      <c r="J98" s="135" t="s">
        <v>32</v>
      </c>
      <c r="K98" s="135" t="s">
        <v>30</v>
      </c>
    </row>
    <row r="99" spans="1:11" ht="12.75" customHeight="1" x14ac:dyDescent="0.15">
      <c r="A99" s="135" t="s">
        <v>160</v>
      </c>
      <c r="B99" s="135" t="s">
        <v>175</v>
      </c>
      <c r="C99" s="135" t="s">
        <v>176</v>
      </c>
      <c r="D99" s="135">
        <v>1</v>
      </c>
      <c r="E99" s="135" t="s">
        <v>33</v>
      </c>
      <c r="F99" s="137">
        <v>40584</v>
      </c>
      <c r="G99" s="137">
        <v>40586</v>
      </c>
      <c r="H99" s="135">
        <v>2</v>
      </c>
      <c r="I99" s="135" t="s">
        <v>31</v>
      </c>
      <c r="J99" s="135" t="s">
        <v>32</v>
      </c>
      <c r="K99" s="135" t="s">
        <v>30</v>
      </c>
    </row>
    <row r="100" spans="1:11" ht="12.75" customHeight="1" x14ac:dyDescent="0.15">
      <c r="A100" s="135" t="s">
        <v>160</v>
      </c>
      <c r="B100" s="135" t="s">
        <v>175</v>
      </c>
      <c r="C100" s="135" t="s">
        <v>176</v>
      </c>
      <c r="D100" s="135">
        <v>1</v>
      </c>
      <c r="E100" s="135" t="s">
        <v>33</v>
      </c>
      <c r="F100" s="137">
        <v>40640</v>
      </c>
      <c r="G100" s="137">
        <v>40642</v>
      </c>
      <c r="H100" s="135">
        <v>2</v>
      </c>
      <c r="I100" s="135" t="s">
        <v>31</v>
      </c>
      <c r="J100" s="135" t="s">
        <v>32</v>
      </c>
      <c r="K100" s="135" t="s">
        <v>30</v>
      </c>
    </row>
    <row r="101" spans="1:11" ht="12.75" customHeight="1" x14ac:dyDescent="0.15">
      <c r="A101" s="135" t="s">
        <v>160</v>
      </c>
      <c r="B101" s="135" t="s">
        <v>175</v>
      </c>
      <c r="C101" s="135" t="s">
        <v>176</v>
      </c>
      <c r="D101" s="135">
        <v>1</v>
      </c>
      <c r="E101" s="135" t="s">
        <v>33</v>
      </c>
      <c r="F101" s="137">
        <v>40703</v>
      </c>
      <c r="G101" s="137">
        <v>40705</v>
      </c>
      <c r="H101" s="135">
        <v>2</v>
      </c>
      <c r="I101" s="135" t="s">
        <v>31</v>
      </c>
      <c r="J101" s="135" t="s">
        <v>32</v>
      </c>
      <c r="K101" s="135" t="s">
        <v>30</v>
      </c>
    </row>
    <row r="102" spans="1:11" ht="12.75" customHeight="1" x14ac:dyDescent="0.15">
      <c r="A102" s="135" t="s">
        <v>160</v>
      </c>
      <c r="B102" s="135" t="s">
        <v>175</v>
      </c>
      <c r="C102" s="135" t="s">
        <v>176</v>
      </c>
      <c r="D102" s="135">
        <v>1</v>
      </c>
      <c r="E102" s="135" t="s">
        <v>33</v>
      </c>
      <c r="F102" s="137">
        <v>40717</v>
      </c>
      <c r="G102" s="137">
        <v>40719</v>
      </c>
      <c r="H102" s="135">
        <v>2</v>
      </c>
      <c r="I102" s="135" t="s">
        <v>31</v>
      </c>
      <c r="J102" s="135" t="s">
        <v>32</v>
      </c>
      <c r="K102" s="135" t="s">
        <v>30</v>
      </c>
    </row>
    <row r="103" spans="1:11" ht="12.75" customHeight="1" x14ac:dyDescent="0.15">
      <c r="A103" s="135" t="s">
        <v>160</v>
      </c>
      <c r="B103" s="135" t="s">
        <v>175</v>
      </c>
      <c r="C103" s="135" t="s">
        <v>176</v>
      </c>
      <c r="D103" s="135">
        <v>1</v>
      </c>
      <c r="E103" s="135" t="s">
        <v>33</v>
      </c>
      <c r="F103" s="137">
        <v>40759</v>
      </c>
      <c r="G103" s="137">
        <v>40761</v>
      </c>
      <c r="H103" s="135">
        <v>2</v>
      </c>
      <c r="I103" s="135" t="s">
        <v>31</v>
      </c>
      <c r="J103" s="135" t="s">
        <v>32</v>
      </c>
      <c r="K103" s="135" t="s">
        <v>30</v>
      </c>
    </row>
    <row r="104" spans="1:11" ht="12.75" customHeight="1" x14ac:dyDescent="0.15">
      <c r="A104" s="135" t="s">
        <v>160</v>
      </c>
      <c r="B104" s="135" t="s">
        <v>177</v>
      </c>
      <c r="C104" s="135" t="s">
        <v>178</v>
      </c>
      <c r="D104" s="135">
        <v>1</v>
      </c>
      <c r="E104" s="135" t="s">
        <v>33</v>
      </c>
      <c r="F104" s="137">
        <v>40717</v>
      </c>
      <c r="G104" s="137">
        <v>40719</v>
      </c>
      <c r="H104" s="135">
        <v>2</v>
      </c>
      <c r="I104" s="135" t="s">
        <v>31</v>
      </c>
      <c r="J104" s="135" t="s">
        <v>32</v>
      </c>
      <c r="K104" s="135" t="s">
        <v>30</v>
      </c>
    </row>
    <row r="105" spans="1:11" ht="12.75" customHeight="1" x14ac:dyDescent="0.15">
      <c r="A105" s="135" t="s">
        <v>160</v>
      </c>
      <c r="B105" s="135" t="s">
        <v>179</v>
      </c>
      <c r="C105" s="135" t="s">
        <v>180</v>
      </c>
      <c r="D105" s="135">
        <v>1</v>
      </c>
      <c r="E105" s="135" t="s">
        <v>33</v>
      </c>
      <c r="F105" s="137">
        <v>40598</v>
      </c>
      <c r="G105" s="137">
        <v>40600</v>
      </c>
      <c r="H105" s="135">
        <v>2</v>
      </c>
      <c r="I105" s="135" t="s">
        <v>31</v>
      </c>
      <c r="J105" s="135" t="s">
        <v>32</v>
      </c>
      <c r="K105" s="135" t="s">
        <v>30</v>
      </c>
    </row>
    <row r="106" spans="1:11" ht="12.75" customHeight="1" x14ac:dyDescent="0.15">
      <c r="A106" s="135" t="s">
        <v>160</v>
      </c>
      <c r="B106" s="135" t="s">
        <v>179</v>
      </c>
      <c r="C106" s="135" t="s">
        <v>180</v>
      </c>
      <c r="D106" s="135">
        <v>1</v>
      </c>
      <c r="E106" s="135" t="s">
        <v>33</v>
      </c>
      <c r="F106" s="137">
        <v>40605</v>
      </c>
      <c r="G106" s="137">
        <v>40607</v>
      </c>
      <c r="H106" s="135">
        <v>2</v>
      </c>
      <c r="I106" s="135" t="s">
        <v>31</v>
      </c>
      <c r="J106" s="135" t="s">
        <v>32</v>
      </c>
      <c r="K106" s="135" t="s">
        <v>30</v>
      </c>
    </row>
    <row r="107" spans="1:11" ht="12.75" customHeight="1" x14ac:dyDescent="0.15">
      <c r="A107" s="135" t="s">
        <v>160</v>
      </c>
      <c r="B107" s="135" t="s">
        <v>179</v>
      </c>
      <c r="C107" s="135" t="s">
        <v>180</v>
      </c>
      <c r="D107" s="135">
        <v>1</v>
      </c>
      <c r="E107" s="135" t="s">
        <v>33</v>
      </c>
      <c r="F107" s="137">
        <v>40625</v>
      </c>
      <c r="G107" s="137">
        <v>40627</v>
      </c>
      <c r="H107" s="135">
        <v>2</v>
      </c>
      <c r="I107" s="135" t="s">
        <v>31</v>
      </c>
      <c r="J107" s="135" t="s">
        <v>32</v>
      </c>
      <c r="K107" s="135" t="s">
        <v>30</v>
      </c>
    </row>
    <row r="108" spans="1:11" ht="12.75" customHeight="1" x14ac:dyDescent="0.15">
      <c r="A108" s="135" t="s">
        <v>160</v>
      </c>
      <c r="B108" s="135" t="s">
        <v>179</v>
      </c>
      <c r="C108" s="135" t="s">
        <v>180</v>
      </c>
      <c r="D108" s="135">
        <v>1</v>
      </c>
      <c r="E108" s="135" t="s">
        <v>33</v>
      </c>
      <c r="F108" s="137">
        <v>40640</v>
      </c>
      <c r="G108" s="137">
        <v>40642</v>
      </c>
      <c r="H108" s="135">
        <v>2</v>
      </c>
      <c r="I108" s="135" t="s">
        <v>31</v>
      </c>
      <c r="J108" s="135" t="s">
        <v>32</v>
      </c>
      <c r="K108" s="135" t="s">
        <v>30</v>
      </c>
    </row>
    <row r="109" spans="1:11" ht="12.75" customHeight="1" x14ac:dyDescent="0.15">
      <c r="A109" s="135" t="s">
        <v>160</v>
      </c>
      <c r="B109" s="135" t="s">
        <v>179</v>
      </c>
      <c r="C109" s="135" t="s">
        <v>180</v>
      </c>
      <c r="D109" s="135">
        <v>1</v>
      </c>
      <c r="E109" s="135" t="s">
        <v>33</v>
      </c>
      <c r="F109" s="137">
        <v>40745</v>
      </c>
      <c r="G109" s="137">
        <v>40747</v>
      </c>
      <c r="H109" s="135">
        <v>2</v>
      </c>
      <c r="I109" s="135" t="s">
        <v>31</v>
      </c>
      <c r="J109" s="135" t="s">
        <v>32</v>
      </c>
      <c r="K109" s="135" t="s">
        <v>30</v>
      </c>
    </row>
    <row r="110" spans="1:11" ht="12.75" customHeight="1" x14ac:dyDescent="0.15">
      <c r="A110" s="135" t="s">
        <v>160</v>
      </c>
      <c r="B110" s="135" t="s">
        <v>179</v>
      </c>
      <c r="C110" s="135" t="s">
        <v>180</v>
      </c>
      <c r="D110" s="135">
        <v>1</v>
      </c>
      <c r="E110" s="135" t="s">
        <v>33</v>
      </c>
      <c r="F110" s="137">
        <v>40759</v>
      </c>
      <c r="G110" s="137">
        <v>40761</v>
      </c>
      <c r="H110" s="135">
        <v>2</v>
      </c>
      <c r="I110" s="135" t="s">
        <v>31</v>
      </c>
      <c r="J110" s="135" t="s">
        <v>32</v>
      </c>
      <c r="K110" s="135" t="s">
        <v>30</v>
      </c>
    </row>
    <row r="111" spans="1:11" ht="12.75" customHeight="1" x14ac:dyDescent="0.15">
      <c r="A111" s="135" t="s">
        <v>160</v>
      </c>
      <c r="B111" s="135" t="s">
        <v>179</v>
      </c>
      <c r="C111" s="135" t="s">
        <v>180</v>
      </c>
      <c r="D111" s="135">
        <v>1</v>
      </c>
      <c r="E111" s="135" t="s">
        <v>33</v>
      </c>
      <c r="F111" s="137">
        <v>40766</v>
      </c>
      <c r="G111" s="137">
        <v>40768</v>
      </c>
      <c r="H111" s="135">
        <v>2</v>
      </c>
      <c r="I111" s="135" t="s">
        <v>31</v>
      </c>
      <c r="J111" s="135" t="s">
        <v>32</v>
      </c>
      <c r="K111" s="135" t="s">
        <v>30</v>
      </c>
    </row>
    <row r="112" spans="1:11" ht="12.75" customHeight="1" x14ac:dyDescent="0.15">
      <c r="A112" s="135" t="s">
        <v>160</v>
      </c>
      <c r="B112" s="135" t="s">
        <v>181</v>
      </c>
      <c r="C112" s="135" t="s">
        <v>182</v>
      </c>
      <c r="D112" s="135">
        <v>1</v>
      </c>
      <c r="E112" s="135" t="s">
        <v>33</v>
      </c>
      <c r="F112" s="137">
        <v>40549</v>
      </c>
      <c r="G112" s="137">
        <v>40551</v>
      </c>
      <c r="H112" s="135">
        <v>2</v>
      </c>
      <c r="I112" s="135" t="s">
        <v>31</v>
      </c>
      <c r="J112" s="135" t="s">
        <v>32</v>
      </c>
      <c r="K112" s="135" t="s">
        <v>30</v>
      </c>
    </row>
    <row r="113" spans="1:11" ht="12.75" customHeight="1" x14ac:dyDescent="0.15">
      <c r="A113" s="135" t="s">
        <v>160</v>
      </c>
      <c r="B113" s="135" t="s">
        <v>181</v>
      </c>
      <c r="C113" s="135" t="s">
        <v>182</v>
      </c>
      <c r="D113" s="135">
        <v>1</v>
      </c>
      <c r="E113" s="135" t="s">
        <v>33</v>
      </c>
      <c r="F113" s="137">
        <v>40555</v>
      </c>
      <c r="G113" s="137">
        <v>40557</v>
      </c>
      <c r="H113" s="135">
        <v>2</v>
      </c>
      <c r="I113" s="135" t="s">
        <v>31</v>
      </c>
      <c r="J113" s="135" t="s">
        <v>32</v>
      </c>
      <c r="K113" s="135" t="s">
        <v>30</v>
      </c>
    </row>
    <row r="114" spans="1:11" ht="12.75" customHeight="1" x14ac:dyDescent="0.15">
      <c r="A114" s="135" t="s">
        <v>160</v>
      </c>
      <c r="B114" s="135" t="s">
        <v>181</v>
      </c>
      <c r="C114" s="135" t="s">
        <v>182</v>
      </c>
      <c r="D114" s="135">
        <v>1</v>
      </c>
      <c r="E114" s="135" t="s">
        <v>33</v>
      </c>
      <c r="F114" s="137">
        <v>40563</v>
      </c>
      <c r="G114" s="137">
        <v>40565</v>
      </c>
      <c r="H114" s="135">
        <v>2</v>
      </c>
      <c r="I114" s="135" t="s">
        <v>31</v>
      </c>
      <c r="J114" s="135" t="s">
        <v>32</v>
      </c>
      <c r="K114" s="135" t="s">
        <v>30</v>
      </c>
    </row>
    <row r="115" spans="1:11" ht="12.75" customHeight="1" x14ac:dyDescent="0.15">
      <c r="A115" s="135" t="s">
        <v>160</v>
      </c>
      <c r="B115" s="135" t="s">
        <v>181</v>
      </c>
      <c r="C115" s="135" t="s">
        <v>182</v>
      </c>
      <c r="D115" s="135">
        <v>1</v>
      </c>
      <c r="E115" s="135" t="s">
        <v>33</v>
      </c>
      <c r="F115" s="137">
        <v>40570</v>
      </c>
      <c r="G115" s="137">
        <v>40572</v>
      </c>
      <c r="H115" s="135">
        <v>2</v>
      </c>
      <c r="I115" s="135" t="s">
        <v>31</v>
      </c>
      <c r="J115" s="135" t="s">
        <v>32</v>
      </c>
      <c r="K115" s="135" t="s">
        <v>30</v>
      </c>
    </row>
    <row r="116" spans="1:11" ht="12.75" customHeight="1" x14ac:dyDescent="0.15">
      <c r="A116" s="135" t="s">
        <v>160</v>
      </c>
      <c r="B116" s="135" t="s">
        <v>181</v>
      </c>
      <c r="C116" s="135" t="s">
        <v>182</v>
      </c>
      <c r="D116" s="135">
        <v>1</v>
      </c>
      <c r="E116" s="135" t="s">
        <v>33</v>
      </c>
      <c r="F116" s="137">
        <v>40577</v>
      </c>
      <c r="G116" s="137">
        <v>40579</v>
      </c>
      <c r="H116" s="135">
        <v>2</v>
      </c>
      <c r="I116" s="135" t="s">
        <v>31</v>
      </c>
      <c r="J116" s="135" t="s">
        <v>32</v>
      </c>
      <c r="K116" s="135" t="s">
        <v>30</v>
      </c>
    </row>
    <row r="117" spans="1:11" ht="12.75" customHeight="1" x14ac:dyDescent="0.15">
      <c r="A117" s="135" t="s">
        <v>160</v>
      </c>
      <c r="B117" s="135" t="s">
        <v>181</v>
      </c>
      <c r="C117" s="135" t="s">
        <v>182</v>
      </c>
      <c r="D117" s="135">
        <v>1</v>
      </c>
      <c r="E117" s="135" t="s">
        <v>33</v>
      </c>
      <c r="F117" s="137">
        <v>40584</v>
      </c>
      <c r="G117" s="137">
        <v>40586</v>
      </c>
      <c r="H117" s="135">
        <v>2</v>
      </c>
      <c r="I117" s="135" t="s">
        <v>31</v>
      </c>
      <c r="J117" s="135" t="s">
        <v>32</v>
      </c>
      <c r="K117" s="135" t="s">
        <v>30</v>
      </c>
    </row>
    <row r="118" spans="1:11" ht="12.75" customHeight="1" x14ac:dyDescent="0.15">
      <c r="A118" s="135" t="s">
        <v>160</v>
      </c>
      <c r="B118" s="135" t="s">
        <v>181</v>
      </c>
      <c r="C118" s="135" t="s">
        <v>182</v>
      </c>
      <c r="D118" s="135">
        <v>1</v>
      </c>
      <c r="E118" s="135" t="s">
        <v>33</v>
      </c>
      <c r="F118" s="137">
        <v>40591</v>
      </c>
      <c r="G118" s="137">
        <v>40593</v>
      </c>
      <c r="H118" s="135">
        <v>2</v>
      </c>
      <c r="I118" s="135" t="s">
        <v>31</v>
      </c>
      <c r="J118" s="135" t="s">
        <v>32</v>
      </c>
      <c r="K118" s="135" t="s">
        <v>30</v>
      </c>
    </row>
    <row r="119" spans="1:11" ht="12.75" customHeight="1" x14ac:dyDescent="0.15">
      <c r="A119" s="135" t="s">
        <v>160</v>
      </c>
      <c r="B119" s="135" t="s">
        <v>181</v>
      </c>
      <c r="C119" s="135" t="s">
        <v>182</v>
      </c>
      <c r="D119" s="135">
        <v>1</v>
      </c>
      <c r="E119" s="135" t="s">
        <v>33</v>
      </c>
      <c r="F119" s="137">
        <v>40598</v>
      </c>
      <c r="G119" s="137">
        <v>40600</v>
      </c>
      <c r="H119" s="135">
        <v>2</v>
      </c>
      <c r="I119" s="135" t="s">
        <v>31</v>
      </c>
      <c r="J119" s="135" t="s">
        <v>32</v>
      </c>
      <c r="K119" s="135" t="s">
        <v>30</v>
      </c>
    </row>
    <row r="120" spans="1:11" ht="12.75" customHeight="1" x14ac:dyDescent="0.15">
      <c r="A120" s="135" t="s">
        <v>160</v>
      </c>
      <c r="B120" s="135" t="s">
        <v>181</v>
      </c>
      <c r="C120" s="135" t="s">
        <v>182</v>
      </c>
      <c r="D120" s="135">
        <v>1</v>
      </c>
      <c r="E120" s="135" t="s">
        <v>33</v>
      </c>
      <c r="F120" s="137">
        <v>40605</v>
      </c>
      <c r="G120" s="137">
        <v>40607</v>
      </c>
      <c r="H120" s="135">
        <v>2</v>
      </c>
      <c r="I120" s="135" t="s">
        <v>31</v>
      </c>
      <c r="J120" s="135" t="s">
        <v>32</v>
      </c>
      <c r="K120" s="135" t="s">
        <v>30</v>
      </c>
    </row>
    <row r="121" spans="1:11" ht="12.75" customHeight="1" x14ac:dyDescent="0.15">
      <c r="A121" s="135" t="s">
        <v>160</v>
      </c>
      <c r="B121" s="135" t="s">
        <v>181</v>
      </c>
      <c r="C121" s="135" t="s">
        <v>182</v>
      </c>
      <c r="D121" s="135">
        <v>1</v>
      </c>
      <c r="E121" s="135" t="s">
        <v>33</v>
      </c>
      <c r="F121" s="137">
        <v>40619</v>
      </c>
      <c r="G121" s="137">
        <v>40621</v>
      </c>
      <c r="H121" s="135">
        <v>2</v>
      </c>
      <c r="I121" s="135" t="s">
        <v>31</v>
      </c>
      <c r="J121" s="135" t="s">
        <v>32</v>
      </c>
      <c r="K121" s="135" t="s">
        <v>30</v>
      </c>
    </row>
    <row r="122" spans="1:11" ht="12.75" customHeight="1" x14ac:dyDescent="0.15">
      <c r="A122" s="135" t="s">
        <v>160</v>
      </c>
      <c r="B122" s="135" t="s">
        <v>181</v>
      </c>
      <c r="C122" s="135" t="s">
        <v>182</v>
      </c>
      <c r="D122" s="135">
        <v>1</v>
      </c>
      <c r="E122" s="135" t="s">
        <v>33</v>
      </c>
      <c r="F122" s="137">
        <v>40633</v>
      </c>
      <c r="G122" s="137">
        <v>40635</v>
      </c>
      <c r="H122" s="135">
        <v>2</v>
      </c>
      <c r="I122" s="135" t="s">
        <v>31</v>
      </c>
      <c r="J122" s="135" t="s">
        <v>32</v>
      </c>
      <c r="K122" s="135" t="s">
        <v>30</v>
      </c>
    </row>
    <row r="123" spans="1:11" ht="12.75" customHeight="1" x14ac:dyDescent="0.15">
      <c r="A123" s="135" t="s">
        <v>160</v>
      </c>
      <c r="B123" s="135" t="s">
        <v>181</v>
      </c>
      <c r="C123" s="135" t="s">
        <v>182</v>
      </c>
      <c r="D123" s="135">
        <v>1</v>
      </c>
      <c r="E123" s="135" t="s">
        <v>33</v>
      </c>
      <c r="F123" s="137">
        <v>40640</v>
      </c>
      <c r="G123" s="137">
        <v>40642</v>
      </c>
      <c r="H123" s="135">
        <v>2</v>
      </c>
      <c r="I123" s="135" t="s">
        <v>31</v>
      </c>
      <c r="J123" s="135" t="s">
        <v>32</v>
      </c>
      <c r="K123" s="135" t="s">
        <v>30</v>
      </c>
    </row>
    <row r="124" spans="1:11" ht="12.75" customHeight="1" x14ac:dyDescent="0.15">
      <c r="A124" s="135" t="s">
        <v>160</v>
      </c>
      <c r="B124" s="135" t="s">
        <v>181</v>
      </c>
      <c r="C124" s="135" t="s">
        <v>182</v>
      </c>
      <c r="D124" s="135">
        <v>1</v>
      </c>
      <c r="E124" s="135" t="s">
        <v>33</v>
      </c>
      <c r="F124" s="137">
        <v>40647</v>
      </c>
      <c r="G124" s="137">
        <v>40649</v>
      </c>
      <c r="H124" s="135">
        <v>2</v>
      </c>
      <c r="I124" s="135" t="s">
        <v>31</v>
      </c>
      <c r="J124" s="135" t="s">
        <v>32</v>
      </c>
      <c r="K124" s="135" t="s">
        <v>30</v>
      </c>
    </row>
    <row r="125" spans="1:11" ht="12.75" customHeight="1" x14ac:dyDescent="0.15">
      <c r="A125" s="135" t="s">
        <v>160</v>
      </c>
      <c r="B125" s="135" t="s">
        <v>181</v>
      </c>
      <c r="C125" s="135" t="s">
        <v>182</v>
      </c>
      <c r="D125" s="135">
        <v>1</v>
      </c>
      <c r="E125" s="135" t="s">
        <v>33</v>
      </c>
      <c r="F125" s="137">
        <v>40654</v>
      </c>
      <c r="G125" s="137">
        <v>40656</v>
      </c>
      <c r="H125" s="135">
        <v>2</v>
      </c>
      <c r="I125" s="135" t="s">
        <v>31</v>
      </c>
      <c r="J125" s="135" t="s">
        <v>32</v>
      </c>
      <c r="K125" s="135" t="s">
        <v>30</v>
      </c>
    </row>
    <row r="126" spans="1:11" ht="12.75" customHeight="1" x14ac:dyDescent="0.15">
      <c r="A126" s="135" t="s">
        <v>160</v>
      </c>
      <c r="B126" s="135" t="s">
        <v>181</v>
      </c>
      <c r="C126" s="135" t="s">
        <v>182</v>
      </c>
      <c r="D126" s="135">
        <v>1</v>
      </c>
      <c r="E126" s="135" t="s">
        <v>33</v>
      </c>
      <c r="F126" s="137">
        <v>40661</v>
      </c>
      <c r="G126" s="137">
        <v>40663</v>
      </c>
      <c r="H126" s="135">
        <v>2</v>
      </c>
      <c r="I126" s="135" t="s">
        <v>31</v>
      </c>
      <c r="J126" s="135" t="s">
        <v>32</v>
      </c>
      <c r="K126" s="135" t="s">
        <v>30</v>
      </c>
    </row>
    <row r="127" spans="1:11" ht="12.75" customHeight="1" x14ac:dyDescent="0.15">
      <c r="A127" s="135" t="s">
        <v>160</v>
      </c>
      <c r="B127" s="135" t="s">
        <v>181</v>
      </c>
      <c r="C127" s="135" t="s">
        <v>182</v>
      </c>
      <c r="D127" s="135">
        <v>1</v>
      </c>
      <c r="E127" s="135" t="s">
        <v>33</v>
      </c>
      <c r="F127" s="137">
        <v>40668</v>
      </c>
      <c r="G127" s="137">
        <v>40670</v>
      </c>
      <c r="H127" s="135">
        <v>2</v>
      </c>
      <c r="I127" s="135" t="s">
        <v>31</v>
      </c>
      <c r="J127" s="135" t="s">
        <v>32</v>
      </c>
      <c r="K127" s="135" t="s">
        <v>30</v>
      </c>
    </row>
    <row r="128" spans="1:11" ht="12.75" customHeight="1" x14ac:dyDescent="0.15">
      <c r="A128" s="135" t="s">
        <v>160</v>
      </c>
      <c r="B128" s="135" t="s">
        <v>181</v>
      </c>
      <c r="C128" s="135" t="s">
        <v>182</v>
      </c>
      <c r="D128" s="135">
        <v>1</v>
      </c>
      <c r="E128" s="135" t="s">
        <v>33</v>
      </c>
      <c r="F128" s="137">
        <v>40675</v>
      </c>
      <c r="G128" s="137">
        <v>40677</v>
      </c>
      <c r="H128" s="135">
        <v>2</v>
      </c>
      <c r="I128" s="135" t="s">
        <v>31</v>
      </c>
      <c r="J128" s="135" t="s">
        <v>32</v>
      </c>
      <c r="K128" s="135" t="s">
        <v>30</v>
      </c>
    </row>
    <row r="129" spans="1:11" ht="12.75" customHeight="1" x14ac:dyDescent="0.15">
      <c r="A129" s="135" t="s">
        <v>160</v>
      </c>
      <c r="B129" s="135" t="s">
        <v>181</v>
      </c>
      <c r="C129" s="135" t="s">
        <v>182</v>
      </c>
      <c r="D129" s="135">
        <v>1</v>
      </c>
      <c r="E129" s="135" t="s">
        <v>33</v>
      </c>
      <c r="F129" s="137">
        <v>40682</v>
      </c>
      <c r="G129" s="137">
        <v>40684</v>
      </c>
      <c r="H129" s="135">
        <v>2</v>
      </c>
      <c r="I129" s="135" t="s">
        <v>31</v>
      </c>
      <c r="J129" s="135" t="s">
        <v>32</v>
      </c>
      <c r="K129" s="135" t="s">
        <v>30</v>
      </c>
    </row>
    <row r="130" spans="1:11" ht="12.75" customHeight="1" x14ac:dyDescent="0.15">
      <c r="A130" s="135" t="s">
        <v>160</v>
      </c>
      <c r="B130" s="135" t="s">
        <v>181</v>
      </c>
      <c r="C130" s="135" t="s">
        <v>182</v>
      </c>
      <c r="D130" s="135">
        <v>1</v>
      </c>
      <c r="E130" s="135" t="s">
        <v>33</v>
      </c>
      <c r="F130" s="137">
        <v>40689</v>
      </c>
      <c r="G130" s="137">
        <v>40691</v>
      </c>
      <c r="H130" s="135">
        <v>2</v>
      </c>
      <c r="I130" s="135" t="s">
        <v>31</v>
      </c>
      <c r="J130" s="135" t="s">
        <v>32</v>
      </c>
      <c r="K130" s="135" t="s">
        <v>30</v>
      </c>
    </row>
    <row r="131" spans="1:11" ht="12.75" customHeight="1" x14ac:dyDescent="0.15">
      <c r="A131" s="135" t="s">
        <v>160</v>
      </c>
      <c r="B131" s="135" t="s">
        <v>181</v>
      </c>
      <c r="C131" s="135" t="s">
        <v>182</v>
      </c>
      <c r="D131" s="135">
        <v>1</v>
      </c>
      <c r="E131" s="135" t="s">
        <v>33</v>
      </c>
      <c r="F131" s="137">
        <v>40696</v>
      </c>
      <c r="G131" s="137">
        <v>40698</v>
      </c>
      <c r="H131" s="135">
        <v>2</v>
      </c>
      <c r="I131" s="135" t="s">
        <v>31</v>
      </c>
      <c r="J131" s="135" t="s">
        <v>32</v>
      </c>
      <c r="K131" s="135" t="s">
        <v>30</v>
      </c>
    </row>
    <row r="132" spans="1:11" ht="12.75" customHeight="1" x14ac:dyDescent="0.15">
      <c r="A132" s="135" t="s">
        <v>160</v>
      </c>
      <c r="B132" s="135" t="s">
        <v>181</v>
      </c>
      <c r="C132" s="135" t="s">
        <v>182</v>
      </c>
      <c r="D132" s="135">
        <v>1</v>
      </c>
      <c r="E132" s="135" t="s">
        <v>33</v>
      </c>
      <c r="F132" s="137">
        <v>40703</v>
      </c>
      <c r="G132" s="137">
        <v>40705</v>
      </c>
      <c r="H132" s="135">
        <v>2</v>
      </c>
      <c r="I132" s="135" t="s">
        <v>31</v>
      </c>
      <c r="J132" s="135" t="s">
        <v>32</v>
      </c>
      <c r="K132" s="135" t="s">
        <v>30</v>
      </c>
    </row>
    <row r="133" spans="1:11" ht="12.75" customHeight="1" x14ac:dyDescent="0.15">
      <c r="A133" s="135" t="s">
        <v>160</v>
      </c>
      <c r="B133" s="135" t="s">
        <v>181</v>
      </c>
      <c r="C133" s="135" t="s">
        <v>182</v>
      </c>
      <c r="D133" s="135">
        <v>1</v>
      </c>
      <c r="E133" s="135" t="s">
        <v>33</v>
      </c>
      <c r="F133" s="137">
        <v>40710</v>
      </c>
      <c r="G133" s="137">
        <v>40712</v>
      </c>
      <c r="H133" s="135">
        <v>2</v>
      </c>
      <c r="I133" s="135" t="s">
        <v>31</v>
      </c>
      <c r="J133" s="135" t="s">
        <v>32</v>
      </c>
      <c r="K133" s="135" t="s">
        <v>30</v>
      </c>
    </row>
    <row r="134" spans="1:11" ht="12.75" customHeight="1" x14ac:dyDescent="0.15">
      <c r="A134" s="135" t="s">
        <v>160</v>
      </c>
      <c r="B134" s="135" t="s">
        <v>181</v>
      </c>
      <c r="C134" s="135" t="s">
        <v>182</v>
      </c>
      <c r="D134" s="135">
        <v>1</v>
      </c>
      <c r="E134" s="135" t="s">
        <v>33</v>
      </c>
      <c r="F134" s="137">
        <v>40717</v>
      </c>
      <c r="G134" s="137">
        <v>40719</v>
      </c>
      <c r="H134" s="135">
        <v>2</v>
      </c>
      <c r="I134" s="135" t="s">
        <v>31</v>
      </c>
      <c r="J134" s="135" t="s">
        <v>32</v>
      </c>
      <c r="K134" s="135" t="s">
        <v>30</v>
      </c>
    </row>
    <row r="135" spans="1:11" ht="12.75" customHeight="1" x14ac:dyDescent="0.15">
      <c r="A135" s="135" t="s">
        <v>160</v>
      </c>
      <c r="B135" s="135" t="s">
        <v>181</v>
      </c>
      <c r="C135" s="135" t="s">
        <v>182</v>
      </c>
      <c r="D135" s="135">
        <v>1</v>
      </c>
      <c r="E135" s="135" t="s">
        <v>33</v>
      </c>
      <c r="F135" s="137">
        <v>40724</v>
      </c>
      <c r="G135" s="137">
        <v>40726</v>
      </c>
      <c r="H135" s="135">
        <v>2</v>
      </c>
      <c r="I135" s="135" t="s">
        <v>31</v>
      </c>
      <c r="J135" s="135" t="s">
        <v>32</v>
      </c>
      <c r="K135" s="135" t="s">
        <v>30</v>
      </c>
    </row>
    <row r="136" spans="1:11" ht="12.75" customHeight="1" x14ac:dyDescent="0.15">
      <c r="A136" s="135" t="s">
        <v>160</v>
      </c>
      <c r="B136" s="135" t="s">
        <v>181</v>
      </c>
      <c r="C136" s="135" t="s">
        <v>182</v>
      </c>
      <c r="D136" s="135">
        <v>1</v>
      </c>
      <c r="E136" s="135" t="s">
        <v>33</v>
      </c>
      <c r="F136" s="137">
        <v>40731</v>
      </c>
      <c r="G136" s="137">
        <v>40733</v>
      </c>
      <c r="H136" s="135">
        <v>2</v>
      </c>
      <c r="I136" s="135" t="s">
        <v>31</v>
      </c>
      <c r="J136" s="135" t="s">
        <v>32</v>
      </c>
      <c r="K136" s="135" t="s">
        <v>30</v>
      </c>
    </row>
    <row r="137" spans="1:11" ht="12.75" customHeight="1" x14ac:dyDescent="0.15">
      <c r="A137" s="135" t="s">
        <v>160</v>
      </c>
      <c r="B137" s="135" t="s">
        <v>181</v>
      </c>
      <c r="C137" s="135" t="s">
        <v>182</v>
      </c>
      <c r="D137" s="135">
        <v>1</v>
      </c>
      <c r="E137" s="135" t="s">
        <v>33</v>
      </c>
      <c r="F137" s="137">
        <v>40738</v>
      </c>
      <c r="G137" s="137">
        <v>40740</v>
      </c>
      <c r="H137" s="135">
        <v>2</v>
      </c>
      <c r="I137" s="135" t="s">
        <v>31</v>
      </c>
      <c r="J137" s="135" t="s">
        <v>32</v>
      </c>
      <c r="K137" s="135" t="s">
        <v>30</v>
      </c>
    </row>
    <row r="138" spans="1:11" ht="12.75" customHeight="1" x14ac:dyDescent="0.15">
      <c r="A138" s="135" t="s">
        <v>160</v>
      </c>
      <c r="B138" s="135" t="s">
        <v>181</v>
      </c>
      <c r="C138" s="135" t="s">
        <v>182</v>
      </c>
      <c r="D138" s="135">
        <v>1</v>
      </c>
      <c r="E138" s="135" t="s">
        <v>33</v>
      </c>
      <c r="F138" s="137">
        <v>40752</v>
      </c>
      <c r="G138" s="137">
        <v>40754</v>
      </c>
      <c r="H138" s="135">
        <v>2</v>
      </c>
      <c r="I138" s="135" t="s">
        <v>31</v>
      </c>
      <c r="J138" s="135" t="s">
        <v>32</v>
      </c>
      <c r="K138" s="135" t="s">
        <v>30</v>
      </c>
    </row>
    <row r="139" spans="1:11" ht="12.75" customHeight="1" x14ac:dyDescent="0.15">
      <c r="A139" s="135" t="s">
        <v>160</v>
      </c>
      <c r="B139" s="135" t="s">
        <v>181</v>
      </c>
      <c r="C139" s="135" t="s">
        <v>182</v>
      </c>
      <c r="D139" s="135">
        <v>1</v>
      </c>
      <c r="E139" s="135" t="s">
        <v>33</v>
      </c>
      <c r="F139" s="137">
        <v>40759</v>
      </c>
      <c r="G139" s="137">
        <v>40761</v>
      </c>
      <c r="H139" s="135">
        <v>2</v>
      </c>
      <c r="I139" s="135" t="s">
        <v>31</v>
      </c>
      <c r="J139" s="135" t="s">
        <v>32</v>
      </c>
      <c r="K139" s="135" t="s">
        <v>30</v>
      </c>
    </row>
    <row r="140" spans="1:11" ht="12.75" customHeight="1" x14ac:dyDescent="0.15">
      <c r="A140" s="135" t="s">
        <v>160</v>
      </c>
      <c r="B140" s="135" t="s">
        <v>181</v>
      </c>
      <c r="C140" s="135" t="s">
        <v>182</v>
      </c>
      <c r="D140" s="135">
        <v>1</v>
      </c>
      <c r="E140" s="135" t="s">
        <v>33</v>
      </c>
      <c r="F140" s="137">
        <v>40766</v>
      </c>
      <c r="G140" s="137">
        <v>40768</v>
      </c>
      <c r="H140" s="135">
        <v>2</v>
      </c>
      <c r="I140" s="135" t="s">
        <v>31</v>
      </c>
      <c r="J140" s="135" t="s">
        <v>32</v>
      </c>
      <c r="K140" s="135" t="s">
        <v>30</v>
      </c>
    </row>
    <row r="141" spans="1:11" ht="12.75" customHeight="1" x14ac:dyDescent="0.15">
      <c r="A141" s="135" t="s">
        <v>160</v>
      </c>
      <c r="B141" s="135" t="s">
        <v>181</v>
      </c>
      <c r="C141" s="135" t="s">
        <v>182</v>
      </c>
      <c r="D141" s="135">
        <v>1</v>
      </c>
      <c r="E141" s="135" t="s">
        <v>33</v>
      </c>
      <c r="F141" s="137">
        <v>40773</v>
      </c>
      <c r="G141" s="137">
        <v>40775</v>
      </c>
      <c r="H141" s="135">
        <v>2</v>
      </c>
      <c r="I141" s="135" t="s">
        <v>31</v>
      </c>
      <c r="J141" s="135" t="s">
        <v>32</v>
      </c>
      <c r="K141" s="135" t="s">
        <v>30</v>
      </c>
    </row>
    <row r="142" spans="1:11" ht="12.75" customHeight="1" x14ac:dyDescent="0.15">
      <c r="A142" s="135" t="s">
        <v>160</v>
      </c>
      <c r="B142" s="135" t="s">
        <v>181</v>
      </c>
      <c r="C142" s="135" t="s">
        <v>182</v>
      </c>
      <c r="D142" s="135">
        <v>1</v>
      </c>
      <c r="E142" s="135" t="s">
        <v>33</v>
      </c>
      <c r="F142" s="137">
        <v>40779</v>
      </c>
      <c r="G142" s="137">
        <v>40781</v>
      </c>
      <c r="H142" s="135">
        <v>2</v>
      </c>
      <c r="I142" s="135" t="s">
        <v>31</v>
      </c>
      <c r="J142" s="135" t="s">
        <v>32</v>
      </c>
      <c r="K142" s="135" t="s">
        <v>30</v>
      </c>
    </row>
    <row r="143" spans="1:11" ht="12.75" customHeight="1" x14ac:dyDescent="0.15">
      <c r="A143" s="135" t="s">
        <v>160</v>
      </c>
      <c r="B143" s="135" t="s">
        <v>181</v>
      </c>
      <c r="C143" s="135" t="s">
        <v>182</v>
      </c>
      <c r="D143" s="135">
        <v>1</v>
      </c>
      <c r="E143" s="135" t="s">
        <v>33</v>
      </c>
      <c r="F143" s="137">
        <v>40787</v>
      </c>
      <c r="G143" s="137">
        <v>40789</v>
      </c>
      <c r="H143" s="135">
        <v>2</v>
      </c>
      <c r="I143" s="135" t="s">
        <v>31</v>
      </c>
      <c r="J143" s="135" t="s">
        <v>32</v>
      </c>
      <c r="K143" s="135" t="s">
        <v>30</v>
      </c>
    </row>
    <row r="144" spans="1:11" ht="12.75" customHeight="1" x14ac:dyDescent="0.15">
      <c r="A144" s="135" t="s">
        <v>160</v>
      </c>
      <c r="B144" s="135" t="s">
        <v>181</v>
      </c>
      <c r="C144" s="135" t="s">
        <v>182</v>
      </c>
      <c r="D144" s="135">
        <v>1</v>
      </c>
      <c r="E144" s="135" t="s">
        <v>33</v>
      </c>
      <c r="F144" s="137">
        <v>40795</v>
      </c>
      <c r="G144" s="137">
        <v>40797</v>
      </c>
      <c r="H144" s="135">
        <v>2</v>
      </c>
      <c r="I144" s="135" t="s">
        <v>31</v>
      </c>
      <c r="J144" s="135" t="s">
        <v>32</v>
      </c>
      <c r="K144" s="135" t="s">
        <v>30</v>
      </c>
    </row>
    <row r="145" spans="1:11" ht="12.75" customHeight="1" x14ac:dyDescent="0.15">
      <c r="A145" s="135" t="s">
        <v>160</v>
      </c>
      <c r="B145" s="135" t="s">
        <v>181</v>
      </c>
      <c r="C145" s="135" t="s">
        <v>182</v>
      </c>
      <c r="D145" s="135">
        <v>1</v>
      </c>
      <c r="E145" s="135" t="s">
        <v>33</v>
      </c>
      <c r="F145" s="137">
        <v>40802</v>
      </c>
      <c r="G145" s="137">
        <v>40804</v>
      </c>
      <c r="H145" s="135">
        <v>2</v>
      </c>
      <c r="I145" s="135" t="s">
        <v>31</v>
      </c>
      <c r="J145" s="135" t="s">
        <v>32</v>
      </c>
      <c r="K145" s="135" t="s">
        <v>30</v>
      </c>
    </row>
    <row r="146" spans="1:11" ht="12.75" customHeight="1" x14ac:dyDescent="0.15">
      <c r="A146" s="135" t="s">
        <v>160</v>
      </c>
      <c r="B146" s="135" t="s">
        <v>181</v>
      </c>
      <c r="C146" s="135" t="s">
        <v>182</v>
      </c>
      <c r="D146" s="135">
        <v>1</v>
      </c>
      <c r="E146" s="135" t="s">
        <v>33</v>
      </c>
      <c r="F146" s="137">
        <v>40808</v>
      </c>
      <c r="G146" s="137">
        <v>40810</v>
      </c>
      <c r="H146" s="135">
        <v>2</v>
      </c>
      <c r="I146" s="135" t="s">
        <v>31</v>
      </c>
      <c r="J146" s="135" t="s">
        <v>32</v>
      </c>
      <c r="K146" s="135" t="s">
        <v>30</v>
      </c>
    </row>
    <row r="147" spans="1:11" ht="12.75" customHeight="1" x14ac:dyDescent="0.15">
      <c r="A147" s="135" t="s">
        <v>160</v>
      </c>
      <c r="B147" s="135" t="s">
        <v>181</v>
      </c>
      <c r="C147" s="135" t="s">
        <v>182</v>
      </c>
      <c r="D147" s="135">
        <v>1</v>
      </c>
      <c r="E147" s="135" t="s">
        <v>33</v>
      </c>
      <c r="F147" s="137">
        <v>40815</v>
      </c>
      <c r="G147" s="137">
        <v>40817</v>
      </c>
      <c r="H147" s="135">
        <v>2</v>
      </c>
      <c r="I147" s="135" t="s">
        <v>31</v>
      </c>
      <c r="J147" s="135" t="s">
        <v>32</v>
      </c>
      <c r="K147" s="135" t="s">
        <v>30</v>
      </c>
    </row>
    <row r="148" spans="1:11" ht="12.75" customHeight="1" x14ac:dyDescent="0.15">
      <c r="A148" s="135" t="s">
        <v>160</v>
      </c>
      <c r="B148" s="135" t="s">
        <v>183</v>
      </c>
      <c r="C148" s="135" t="s">
        <v>184</v>
      </c>
      <c r="D148" s="135">
        <v>1</v>
      </c>
      <c r="E148" s="135" t="s">
        <v>33</v>
      </c>
      <c r="F148" s="137">
        <v>40555</v>
      </c>
      <c r="G148" s="137">
        <v>40557</v>
      </c>
      <c r="H148" s="135">
        <v>2</v>
      </c>
      <c r="I148" s="135" t="s">
        <v>31</v>
      </c>
      <c r="J148" s="135" t="s">
        <v>32</v>
      </c>
      <c r="K148" s="135" t="s">
        <v>30</v>
      </c>
    </row>
    <row r="149" spans="1:11" ht="12.75" customHeight="1" x14ac:dyDescent="0.15">
      <c r="A149" s="135" t="s">
        <v>160</v>
      </c>
      <c r="B149" s="135" t="s">
        <v>183</v>
      </c>
      <c r="C149" s="135" t="s">
        <v>184</v>
      </c>
      <c r="D149" s="135">
        <v>1</v>
      </c>
      <c r="E149" s="135" t="s">
        <v>33</v>
      </c>
      <c r="F149" s="137">
        <v>40577</v>
      </c>
      <c r="G149" s="137">
        <v>40579</v>
      </c>
      <c r="H149" s="135">
        <v>2</v>
      </c>
      <c r="I149" s="135" t="s">
        <v>31</v>
      </c>
      <c r="J149" s="135" t="s">
        <v>32</v>
      </c>
      <c r="K149" s="135" t="s">
        <v>30</v>
      </c>
    </row>
    <row r="150" spans="1:11" ht="12.75" customHeight="1" x14ac:dyDescent="0.15">
      <c r="A150" s="135" t="s">
        <v>160</v>
      </c>
      <c r="B150" s="135" t="s">
        <v>183</v>
      </c>
      <c r="C150" s="135" t="s">
        <v>184</v>
      </c>
      <c r="D150" s="135">
        <v>1</v>
      </c>
      <c r="E150" s="135" t="s">
        <v>33</v>
      </c>
      <c r="F150" s="137">
        <v>40640</v>
      </c>
      <c r="G150" s="137">
        <v>40642</v>
      </c>
      <c r="H150" s="135">
        <v>2</v>
      </c>
      <c r="I150" s="135" t="s">
        <v>31</v>
      </c>
      <c r="J150" s="135" t="s">
        <v>32</v>
      </c>
      <c r="K150" s="135" t="s">
        <v>30</v>
      </c>
    </row>
    <row r="151" spans="1:11" ht="12.75" customHeight="1" x14ac:dyDescent="0.15">
      <c r="A151" s="135" t="s">
        <v>160</v>
      </c>
      <c r="B151" s="135" t="s">
        <v>183</v>
      </c>
      <c r="C151" s="135" t="s">
        <v>184</v>
      </c>
      <c r="D151" s="135">
        <v>1</v>
      </c>
      <c r="E151" s="135" t="s">
        <v>33</v>
      </c>
      <c r="F151" s="137">
        <v>40731</v>
      </c>
      <c r="G151" s="137">
        <v>40733</v>
      </c>
      <c r="H151" s="135">
        <v>2</v>
      </c>
      <c r="I151" s="135" t="s">
        <v>31</v>
      </c>
      <c r="J151" s="135" t="s">
        <v>32</v>
      </c>
      <c r="K151" s="135" t="s">
        <v>30</v>
      </c>
    </row>
    <row r="152" spans="1:11" ht="12.75" customHeight="1" x14ac:dyDescent="0.15">
      <c r="A152" s="135" t="s">
        <v>160</v>
      </c>
      <c r="B152" s="135" t="s">
        <v>183</v>
      </c>
      <c r="C152" s="135" t="s">
        <v>184</v>
      </c>
      <c r="D152" s="135">
        <v>1</v>
      </c>
      <c r="E152" s="135" t="s">
        <v>33</v>
      </c>
      <c r="F152" s="137">
        <v>40779</v>
      </c>
      <c r="G152" s="137">
        <v>40781</v>
      </c>
      <c r="H152" s="135">
        <v>2</v>
      </c>
      <c r="I152" s="135" t="s">
        <v>31</v>
      </c>
      <c r="J152" s="135" t="s">
        <v>32</v>
      </c>
      <c r="K152" s="135" t="s">
        <v>30</v>
      </c>
    </row>
    <row r="153" spans="1:11" ht="12.75" customHeight="1" x14ac:dyDescent="0.15">
      <c r="A153" s="135" t="s">
        <v>160</v>
      </c>
      <c r="B153" s="135" t="s">
        <v>183</v>
      </c>
      <c r="C153" s="135" t="s">
        <v>184</v>
      </c>
      <c r="D153" s="135">
        <v>1</v>
      </c>
      <c r="E153" s="135" t="s">
        <v>33</v>
      </c>
      <c r="F153" s="137">
        <v>40802</v>
      </c>
      <c r="G153" s="137">
        <v>40804</v>
      </c>
      <c r="H153" s="135">
        <v>2</v>
      </c>
      <c r="I153" s="135" t="s">
        <v>31</v>
      </c>
      <c r="J153" s="135" t="s">
        <v>32</v>
      </c>
      <c r="K153" s="135" t="s">
        <v>30</v>
      </c>
    </row>
    <row r="154" spans="1:11" ht="12.75" customHeight="1" x14ac:dyDescent="0.15">
      <c r="A154" s="135" t="s">
        <v>160</v>
      </c>
      <c r="B154" s="135" t="s">
        <v>183</v>
      </c>
      <c r="C154" s="135" t="s">
        <v>184</v>
      </c>
      <c r="D154" s="135">
        <v>1</v>
      </c>
      <c r="E154" s="135" t="s">
        <v>33</v>
      </c>
      <c r="F154" s="137">
        <v>40815</v>
      </c>
      <c r="G154" s="137">
        <v>40817</v>
      </c>
      <c r="H154" s="135">
        <v>2</v>
      </c>
      <c r="I154" s="135" t="s">
        <v>31</v>
      </c>
      <c r="J154" s="135" t="s">
        <v>32</v>
      </c>
      <c r="K154" s="135" t="s">
        <v>30</v>
      </c>
    </row>
    <row r="155" spans="1:11" ht="12.75" customHeight="1" x14ac:dyDescent="0.15">
      <c r="A155" s="135" t="s">
        <v>160</v>
      </c>
      <c r="B155" s="135" t="s">
        <v>185</v>
      </c>
      <c r="C155" s="135" t="s">
        <v>186</v>
      </c>
      <c r="D155" s="135">
        <v>1</v>
      </c>
      <c r="E155" s="135" t="s">
        <v>33</v>
      </c>
      <c r="F155" s="137">
        <v>40549</v>
      </c>
      <c r="G155" s="137">
        <v>40551</v>
      </c>
      <c r="H155" s="135">
        <v>2</v>
      </c>
      <c r="I155" s="135" t="s">
        <v>31</v>
      </c>
      <c r="J155" s="135" t="s">
        <v>32</v>
      </c>
      <c r="K155" s="135" t="s">
        <v>30</v>
      </c>
    </row>
    <row r="156" spans="1:11" ht="12.75" customHeight="1" x14ac:dyDescent="0.15">
      <c r="A156" s="135" t="s">
        <v>160</v>
      </c>
      <c r="B156" s="135" t="s">
        <v>185</v>
      </c>
      <c r="C156" s="135" t="s">
        <v>186</v>
      </c>
      <c r="D156" s="135">
        <v>1</v>
      </c>
      <c r="E156" s="135" t="s">
        <v>33</v>
      </c>
      <c r="F156" s="137">
        <v>40563</v>
      </c>
      <c r="G156" s="137">
        <v>40565</v>
      </c>
      <c r="H156" s="135">
        <v>2</v>
      </c>
      <c r="I156" s="135" t="s">
        <v>31</v>
      </c>
      <c r="J156" s="135" t="s">
        <v>32</v>
      </c>
      <c r="K156" s="135" t="s">
        <v>30</v>
      </c>
    </row>
    <row r="157" spans="1:11" ht="12.75" customHeight="1" x14ac:dyDescent="0.15">
      <c r="A157" s="135" t="s">
        <v>160</v>
      </c>
      <c r="B157" s="135" t="s">
        <v>185</v>
      </c>
      <c r="C157" s="135" t="s">
        <v>186</v>
      </c>
      <c r="D157" s="135">
        <v>1</v>
      </c>
      <c r="E157" s="135" t="s">
        <v>33</v>
      </c>
      <c r="F157" s="137">
        <v>40598</v>
      </c>
      <c r="G157" s="137">
        <v>40600</v>
      </c>
      <c r="H157" s="135">
        <v>2</v>
      </c>
      <c r="I157" s="135" t="s">
        <v>31</v>
      </c>
      <c r="J157" s="135" t="s">
        <v>32</v>
      </c>
      <c r="K157" s="135" t="s">
        <v>30</v>
      </c>
    </row>
    <row r="158" spans="1:11" ht="12.75" customHeight="1" x14ac:dyDescent="0.15">
      <c r="A158" s="135" t="s">
        <v>160</v>
      </c>
      <c r="B158" s="135" t="s">
        <v>185</v>
      </c>
      <c r="C158" s="135" t="s">
        <v>186</v>
      </c>
      <c r="D158" s="135">
        <v>1</v>
      </c>
      <c r="E158" s="135" t="s">
        <v>33</v>
      </c>
      <c r="F158" s="137">
        <v>40640</v>
      </c>
      <c r="G158" s="137">
        <v>40642</v>
      </c>
      <c r="H158" s="135">
        <v>2</v>
      </c>
      <c r="I158" s="135" t="s">
        <v>31</v>
      </c>
      <c r="J158" s="135" t="s">
        <v>32</v>
      </c>
      <c r="K158" s="135" t="s">
        <v>30</v>
      </c>
    </row>
    <row r="159" spans="1:11" ht="12.75" customHeight="1" x14ac:dyDescent="0.15">
      <c r="A159" s="135" t="s">
        <v>160</v>
      </c>
      <c r="B159" s="135" t="s">
        <v>185</v>
      </c>
      <c r="C159" s="135" t="s">
        <v>186</v>
      </c>
      <c r="D159" s="135">
        <v>1</v>
      </c>
      <c r="E159" s="135" t="s">
        <v>33</v>
      </c>
      <c r="F159" s="137">
        <v>40654</v>
      </c>
      <c r="G159" s="137">
        <v>40656</v>
      </c>
      <c r="H159" s="135">
        <v>2</v>
      </c>
      <c r="I159" s="135" t="s">
        <v>31</v>
      </c>
      <c r="J159" s="135" t="s">
        <v>32</v>
      </c>
      <c r="K159" s="135" t="s">
        <v>30</v>
      </c>
    </row>
    <row r="160" spans="1:11" ht="12.75" customHeight="1" x14ac:dyDescent="0.15">
      <c r="A160" s="135" t="s">
        <v>160</v>
      </c>
      <c r="B160" s="135" t="s">
        <v>185</v>
      </c>
      <c r="C160" s="135" t="s">
        <v>186</v>
      </c>
      <c r="D160" s="135">
        <v>1</v>
      </c>
      <c r="E160" s="135" t="s">
        <v>33</v>
      </c>
      <c r="F160" s="137">
        <v>40689</v>
      </c>
      <c r="G160" s="137">
        <v>40691</v>
      </c>
      <c r="H160" s="135">
        <v>2</v>
      </c>
      <c r="I160" s="135" t="s">
        <v>31</v>
      </c>
      <c r="J160" s="135" t="s">
        <v>32</v>
      </c>
      <c r="K160" s="135" t="s">
        <v>30</v>
      </c>
    </row>
    <row r="161" spans="1:11" ht="12.75" customHeight="1" x14ac:dyDescent="0.15">
      <c r="A161" s="135" t="s">
        <v>160</v>
      </c>
      <c r="B161" s="135" t="s">
        <v>185</v>
      </c>
      <c r="C161" s="135" t="s">
        <v>186</v>
      </c>
      <c r="D161" s="135">
        <v>1</v>
      </c>
      <c r="E161" s="135" t="s">
        <v>33</v>
      </c>
      <c r="F161" s="137">
        <v>40738</v>
      </c>
      <c r="G161" s="137">
        <v>40740</v>
      </c>
      <c r="H161" s="135">
        <v>2</v>
      </c>
      <c r="I161" s="135" t="s">
        <v>31</v>
      </c>
      <c r="J161" s="135" t="s">
        <v>32</v>
      </c>
      <c r="K161" s="135" t="s">
        <v>30</v>
      </c>
    </row>
    <row r="162" spans="1:11" ht="12.75" customHeight="1" x14ac:dyDescent="0.15">
      <c r="A162" s="135" t="s">
        <v>160</v>
      </c>
      <c r="B162" s="135" t="s">
        <v>185</v>
      </c>
      <c r="C162" s="135" t="s">
        <v>186</v>
      </c>
      <c r="D162" s="135">
        <v>1</v>
      </c>
      <c r="E162" s="135" t="s">
        <v>33</v>
      </c>
      <c r="F162" s="137">
        <v>40759</v>
      </c>
      <c r="G162" s="137">
        <v>40761</v>
      </c>
      <c r="H162" s="135">
        <v>2</v>
      </c>
      <c r="I162" s="135" t="s">
        <v>31</v>
      </c>
      <c r="J162" s="135" t="s">
        <v>32</v>
      </c>
      <c r="K162" s="135" t="s">
        <v>30</v>
      </c>
    </row>
    <row r="163" spans="1:11" ht="12.75" customHeight="1" x14ac:dyDescent="0.15">
      <c r="A163" s="135" t="s">
        <v>160</v>
      </c>
      <c r="B163" s="135" t="s">
        <v>185</v>
      </c>
      <c r="C163" s="135" t="s">
        <v>186</v>
      </c>
      <c r="D163" s="135">
        <v>1</v>
      </c>
      <c r="E163" s="135" t="s">
        <v>33</v>
      </c>
      <c r="F163" s="137">
        <v>40779</v>
      </c>
      <c r="G163" s="137">
        <v>40781</v>
      </c>
      <c r="H163" s="135">
        <v>2</v>
      </c>
      <c r="I163" s="135" t="s">
        <v>31</v>
      </c>
      <c r="J163" s="135" t="s">
        <v>32</v>
      </c>
      <c r="K163" s="135" t="s">
        <v>30</v>
      </c>
    </row>
    <row r="164" spans="1:11" ht="12.75" customHeight="1" x14ac:dyDescent="0.15">
      <c r="A164" s="135" t="s">
        <v>160</v>
      </c>
      <c r="B164" s="135" t="s">
        <v>187</v>
      </c>
      <c r="C164" s="135" t="s">
        <v>188</v>
      </c>
      <c r="D164" s="135">
        <v>1</v>
      </c>
      <c r="E164" s="135" t="s">
        <v>33</v>
      </c>
      <c r="F164" s="137">
        <v>40549</v>
      </c>
      <c r="G164" s="137">
        <v>40551</v>
      </c>
      <c r="H164" s="135">
        <v>2</v>
      </c>
      <c r="I164" s="135" t="s">
        <v>31</v>
      </c>
      <c r="J164" s="135" t="s">
        <v>32</v>
      </c>
      <c r="K164" s="135" t="s">
        <v>30</v>
      </c>
    </row>
    <row r="165" spans="1:11" ht="12.75" customHeight="1" x14ac:dyDescent="0.15">
      <c r="A165" s="135" t="s">
        <v>160</v>
      </c>
      <c r="B165" s="135" t="s">
        <v>187</v>
      </c>
      <c r="C165" s="135" t="s">
        <v>188</v>
      </c>
      <c r="D165" s="135">
        <v>1</v>
      </c>
      <c r="E165" s="135" t="s">
        <v>33</v>
      </c>
      <c r="F165" s="137">
        <v>40563</v>
      </c>
      <c r="G165" s="137">
        <v>40565</v>
      </c>
      <c r="H165" s="135">
        <v>2</v>
      </c>
      <c r="I165" s="135" t="s">
        <v>31</v>
      </c>
      <c r="J165" s="135" t="s">
        <v>32</v>
      </c>
      <c r="K165" s="135" t="s">
        <v>30</v>
      </c>
    </row>
    <row r="166" spans="1:11" ht="12.75" customHeight="1" x14ac:dyDescent="0.15">
      <c r="A166" s="135" t="s">
        <v>160</v>
      </c>
      <c r="B166" s="135" t="s">
        <v>187</v>
      </c>
      <c r="C166" s="135" t="s">
        <v>188</v>
      </c>
      <c r="D166" s="135">
        <v>1</v>
      </c>
      <c r="E166" s="135" t="s">
        <v>33</v>
      </c>
      <c r="F166" s="137">
        <v>40577</v>
      </c>
      <c r="G166" s="137">
        <v>40579</v>
      </c>
      <c r="H166" s="135">
        <v>2</v>
      </c>
      <c r="I166" s="135" t="s">
        <v>31</v>
      </c>
      <c r="J166" s="135" t="s">
        <v>32</v>
      </c>
      <c r="K166" s="135" t="s">
        <v>30</v>
      </c>
    </row>
    <row r="167" spans="1:11" ht="12.75" customHeight="1" x14ac:dyDescent="0.15">
      <c r="A167" s="135" t="s">
        <v>160</v>
      </c>
      <c r="B167" s="135" t="s">
        <v>187</v>
      </c>
      <c r="C167" s="135" t="s">
        <v>188</v>
      </c>
      <c r="D167" s="135">
        <v>1</v>
      </c>
      <c r="E167" s="135" t="s">
        <v>33</v>
      </c>
      <c r="F167" s="137">
        <v>40584</v>
      </c>
      <c r="G167" s="137">
        <v>40586</v>
      </c>
      <c r="H167" s="135">
        <v>2</v>
      </c>
      <c r="I167" s="135" t="s">
        <v>31</v>
      </c>
      <c r="J167" s="135" t="s">
        <v>32</v>
      </c>
      <c r="K167" s="135" t="s">
        <v>30</v>
      </c>
    </row>
    <row r="168" spans="1:11" ht="12.75" customHeight="1" x14ac:dyDescent="0.15">
      <c r="A168" s="135" t="s">
        <v>160</v>
      </c>
      <c r="B168" s="135" t="s">
        <v>187</v>
      </c>
      <c r="C168" s="135" t="s">
        <v>188</v>
      </c>
      <c r="D168" s="135">
        <v>1</v>
      </c>
      <c r="E168" s="135" t="s">
        <v>33</v>
      </c>
      <c r="F168" s="137">
        <v>40598</v>
      </c>
      <c r="G168" s="137">
        <v>40600</v>
      </c>
      <c r="H168" s="135">
        <v>2</v>
      </c>
      <c r="I168" s="135" t="s">
        <v>31</v>
      </c>
      <c r="J168" s="135" t="s">
        <v>32</v>
      </c>
      <c r="K168" s="135" t="s">
        <v>30</v>
      </c>
    </row>
    <row r="169" spans="1:11" ht="12.75" customHeight="1" x14ac:dyDescent="0.15">
      <c r="A169" s="135" t="s">
        <v>160</v>
      </c>
      <c r="B169" s="135" t="s">
        <v>187</v>
      </c>
      <c r="C169" s="135" t="s">
        <v>188</v>
      </c>
      <c r="D169" s="135">
        <v>1</v>
      </c>
      <c r="E169" s="135" t="s">
        <v>33</v>
      </c>
      <c r="F169" s="137">
        <v>40605</v>
      </c>
      <c r="G169" s="137">
        <v>40607</v>
      </c>
      <c r="H169" s="135">
        <v>2</v>
      </c>
      <c r="I169" s="135" t="s">
        <v>31</v>
      </c>
      <c r="J169" s="135" t="s">
        <v>32</v>
      </c>
      <c r="K169" s="135" t="s">
        <v>30</v>
      </c>
    </row>
    <row r="170" spans="1:11" ht="12.75" customHeight="1" x14ac:dyDescent="0.15">
      <c r="A170" s="135" t="s">
        <v>160</v>
      </c>
      <c r="B170" s="135" t="s">
        <v>187</v>
      </c>
      <c r="C170" s="135" t="s">
        <v>188</v>
      </c>
      <c r="D170" s="135">
        <v>1</v>
      </c>
      <c r="E170" s="135" t="s">
        <v>33</v>
      </c>
      <c r="F170" s="137">
        <v>40613</v>
      </c>
      <c r="G170" s="137">
        <v>40615</v>
      </c>
      <c r="H170" s="135">
        <v>2</v>
      </c>
      <c r="I170" s="135" t="s">
        <v>31</v>
      </c>
      <c r="J170" s="135" t="s">
        <v>32</v>
      </c>
      <c r="K170" s="135" t="s">
        <v>30</v>
      </c>
    </row>
    <row r="171" spans="1:11" ht="12.75" customHeight="1" x14ac:dyDescent="0.15">
      <c r="A171" s="135" t="s">
        <v>160</v>
      </c>
      <c r="B171" s="135" t="s">
        <v>187</v>
      </c>
      <c r="C171" s="135" t="s">
        <v>188</v>
      </c>
      <c r="D171" s="135">
        <v>1</v>
      </c>
      <c r="E171" s="135" t="s">
        <v>33</v>
      </c>
      <c r="F171" s="137">
        <v>40619</v>
      </c>
      <c r="G171" s="137">
        <v>40621</v>
      </c>
      <c r="H171" s="135">
        <v>2</v>
      </c>
      <c r="I171" s="135" t="s">
        <v>31</v>
      </c>
      <c r="J171" s="135" t="s">
        <v>32</v>
      </c>
      <c r="K171" s="135" t="s">
        <v>30</v>
      </c>
    </row>
    <row r="172" spans="1:11" ht="12.75" customHeight="1" x14ac:dyDescent="0.15">
      <c r="A172" s="135" t="s">
        <v>160</v>
      </c>
      <c r="B172" s="135" t="s">
        <v>187</v>
      </c>
      <c r="C172" s="135" t="s">
        <v>188</v>
      </c>
      <c r="D172" s="135">
        <v>1</v>
      </c>
      <c r="E172" s="135" t="s">
        <v>33</v>
      </c>
      <c r="F172" s="137">
        <v>40625</v>
      </c>
      <c r="G172" s="137">
        <v>40627</v>
      </c>
      <c r="H172" s="135">
        <v>2</v>
      </c>
      <c r="I172" s="135" t="s">
        <v>31</v>
      </c>
      <c r="J172" s="135" t="s">
        <v>32</v>
      </c>
      <c r="K172" s="135" t="s">
        <v>30</v>
      </c>
    </row>
    <row r="173" spans="1:11" ht="12.75" customHeight="1" x14ac:dyDescent="0.15">
      <c r="A173" s="135" t="s">
        <v>160</v>
      </c>
      <c r="B173" s="135" t="s">
        <v>187</v>
      </c>
      <c r="C173" s="135" t="s">
        <v>188</v>
      </c>
      <c r="D173" s="135">
        <v>1</v>
      </c>
      <c r="E173" s="135" t="s">
        <v>33</v>
      </c>
      <c r="F173" s="137">
        <v>40633</v>
      </c>
      <c r="G173" s="137">
        <v>40635</v>
      </c>
      <c r="H173" s="135">
        <v>2</v>
      </c>
      <c r="I173" s="135" t="s">
        <v>31</v>
      </c>
      <c r="J173" s="135" t="s">
        <v>32</v>
      </c>
      <c r="K173" s="135" t="s">
        <v>30</v>
      </c>
    </row>
    <row r="174" spans="1:11" ht="12.75" customHeight="1" x14ac:dyDescent="0.15">
      <c r="A174" s="135" t="s">
        <v>160</v>
      </c>
      <c r="B174" s="135" t="s">
        <v>187</v>
      </c>
      <c r="C174" s="135" t="s">
        <v>188</v>
      </c>
      <c r="D174" s="135">
        <v>1</v>
      </c>
      <c r="E174" s="135" t="s">
        <v>33</v>
      </c>
      <c r="F174" s="137">
        <v>40640</v>
      </c>
      <c r="G174" s="137">
        <v>40642</v>
      </c>
      <c r="H174" s="135">
        <v>2</v>
      </c>
      <c r="I174" s="135" t="s">
        <v>31</v>
      </c>
      <c r="J174" s="135" t="s">
        <v>32</v>
      </c>
      <c r="K174" s="135" t="s">
        <v>30</v>
      </c>
    </row>
    <row r="175" spans="1:11" ht="12.75" customHeight="1" x14ac:dyDescent="0.15">
      <c r="A175" s="135" t="s">
        <v>160</v>
      </c>
      <c r="B175" s="135" t="s">
        <v>187</v>
      </c>
      <c r="C175" s="135" t="s">
        <v>188</v>
      </c>
      <c r="D175" s="135">
        <v>1</v>
      </c>
      <c r="E175" s="135" t="s">
        <v>33</v>
      </c>
      <c r="F175" s="137">
        <v>40647</v>
      </c>
      <c r="G175" s="137">
        <v>40649</v>
      </c>
      <c r="H175" s="135">
        <v>2</v>
      </c>
      <c r="I175" s="135" t="s">
        <v>31</v>
      </c>
      <c r="J175" s="135" t="s">
        <v>32</v>
      </c>
      <c r="K175" s="135" t="s">
        <v>30</v>
      </c>
    </row>
    <row r="176" spans="1:11" ht="12.75" customHeight="1" x14ac:dyDescent="0.15">
      <c r="A176" s="135" t="s">
        <v>160</v>
      </c>
      <c r="B176" s="135" t="s">
        <v>187</v>
      </c>
      <c r="C176" s="135" t="s">
        <v>188</v>
      </c>
      <c r="D176" s="135">
        <v>1</v>
      </c>
      <c r="E176" s="135" t="s">
        <v>33</v>
      </c>
      <c r="F176" s="137">
        <v>40689</v>
      </c>
      <c r="G176" s="137">
        <v>40691</v>
      </c>
      <c r="H176" s="135">
        <v>2</v>
      </c>
      <c r="I176" s="135" t="s">
        <v>31</v>
      </c>
      <c r="J176" s="135" t="s">
        <v>32</v>
      </c>
      <c r="K176" s="135" t="s">
        <v>30</v>
      </c>
    </row>
    <row r="177" spans="1:11" ht="12.75" customHeight="1" x14ac:dyDescent="0.15">
      <c r="A177" s="135" t="s">
        <v>160</v>
      </c>
      <c r="B177" s="135" t="s">
        <v>187</v>
      </c>
      <c r="C177" s="135" t="s">
        <v>188</v>
      </c>
      <c r="D177" s="135">
        <v>1</v>
      </c>
      <c r="E177" s="135" t="s">
        <v>33</v>
      </c>
      <c r="F177" s="137">
        <v>40703</v>
      </c>
      <c r="G177" s="137">
        <v>40705</v>
      </c>
      <c r="H177" s="135">
        <v>2</v>
      </c>
      <c r="I177" s="135" t="s">
        <v>31</v>
      </c>
      <c r="J177" s="135" t="s">
        <v>32</v>
      </c>
      <c r="K177" s="135" t="s">
        <v>30</v>
      </c>
    </row>
    <row r="178" spans="1:11" ht="12.75" customHeight="1" x14ac:dyDescent="0.15">
      <c r="A178" s="135" t="s">
        <v>160</v>
      </c>
      <c r="B178" s="135" t="s">
        <v>187</v>
      </c>
      <c r="C178" s="135" t="s">
        <v>188</v>
      </c>
      <c r="D178" s="135">
        <v>1</v>
      </c>
      <c r="E178" s="135" t="s">
        <v>33</v>
      </c>
      <c r="F178" s="137">
        <v>40717</v>
      </c>
      <c r="G178" s="137">
        <v>40719</v>
      </c>
      <c r="H178" s="135">
        <v>2</v>
      </c>
      <c r="I178" s="135" t="s">
        <v>31</v>
      </c>
      <c r="J178" s="135" t="s">
        <v>32</v>
      </c>
      <c r="K178" s="135" t="s">
        <v>30</v>
      </c>
    </row>
    <row r="179" spans="1:11" ht="12.75" customHeight="1" x14ac:dyDescent="0.15">
      <c r="A179" s="135" t="s">
        <v>160</v>
      </c>
      <c r="B179" s="135" t="s">
        <v>187</v>
      </c>
      <c r="C179" s="135" t="s">
        <v>188</v>
      </c>
      <c r="D179" s="135">
        <v>1</v>
      </c>
      <c r="E179" s="135" t="s">
        <v>33</v>
      </c>
      <c r="F179" s="137">
        <v>40724</v>
      </c>
      <c r="G179" s="137">
        <v>40726</v>
      </c>
      <c r="H179" s="135">
        <v>2</v>
      </c>
      <c r="I179" s="135" t="s">
        <v>31</v>
      </c>
      <c r="J179" s="135" t="s">
        <v>32</v>
      </c>
      <c r="K179" s="135" t="s">
        <v>30</v>
      </c>
    </row>
    <row r="180" spans="1:11" ht="12.75" customHeight="1" x14ac:dyDescent="0.15">
      <c r="A180" s="135" t="s">
        <v>160</v>
      </c>
      <c r="B180" s="135" t="s">
        <v>187</v>
      </c>
      <c r="C180" s="135" t="s">
        <v>188</v>
      </c>
      <c r="D180" s="135">
        <v>1</v>
      </c>
      <c r="E180" s="135" t="s">
        <v>33</v>
      </c>
      <c r="F180" s="137">
        <v>40738</v>
      </c>
      <c r="G180" s="137">
        <v>40740</v>
      </c>
      <c r="H180" s="135">
        <v>2</v>
      </c>
      <c r="I180" s="135" t="s">
        <v>31</v>
      </c>
      <c r="J180" s="135" t="s">
        <v>32</v>
      </c>
      <c r="K180" s="135" t="s">
        <v>30</v>
      </c>
    </row>
    <row r="181" spans="1:11" ht="12.75" customHeight="1" x14ac:dyDescent="0.15">
      <c r="A181" s="135" t="s">
        <v>160</v>
      </c>
      <c r="B181" s="135" t="s">
        <v>187</v>
      </c>
      <c r="C181" s="135" t="s">
        <v>188</v>
      </c>
      <c r="D181" s="135">
        <v>1</v>
      </c>
      <c r="E181" s="135" t="s">
        <v>33</v>
      </c>
      <c r="F181" s="137">
        <v>40759</v>
      </c>
      <c r="G181" s="137">
        <v>40761</v>
      </c>
      <c r="H181" s="135">
        <v>2</v>
      </c>
      <c r="I181" s="135" t="s">
        <v>31</v>
      </c>
      <c r="J181" s="135" t="s">
        <v>32</v>
      </c>
      <c r="K181" s="135" t="s">
        <v>30</v>
      </c>
    </row>
    <row r="182" spans="1:11" ht="12.75" customHeight="1" x14ac:dyDescent="0.15">
      <c r="A182" s="135" t="s">
        <v>160</v>
      </c>
      <c r="B182" s="135" t="s">
        <v>187</v>
      </c>
      <c r="C182" s="135" t="s">
        <v>188</v>
      </c>
      <c r="D182" s="135">
        <v>1</v>
      </c>
      <c r="E182" s="135" t="s">
        <v>33</v>
      </c>
      <c r="F182" s="137">
        <v>40773</v>
      </c>
      <c r="G182" s="137">
        <v>40775</v>
      </c>
      <c r="H182" s="135">
        <v>2</v>
      </c>
      <c r="I182" s="135" t="s">
        <v>31</v>
      </c>
      <c r="J182" s="135" t="s">
        <v>32</v>
      </c>
      <c r="K182" s="135" t="s">
        <v>30</v>
      </c>
    </row>
    <row r="183" spans="1:11" ht="12.75" customHeight="1" x14ac:dyDescent="0.15">
      <c r="A183" s="135" t="s">
        <v>160</v>
      </c>
      <c r="B183" s="135" t="s">
        <v>187</v>
      </c>
      <c r="C183" s="135" t="s">
        <v>188</v>
      </c>
      <c r="D183" s="135">
        <v>1</v>
      </c>
      <c r="E183" s="135" t="s">
        <v>33</v>
      </c>
      <c r="F183" s="137">
        <v>40779</v>
      </c>
      <c r="G183" s="137">
        <v>40781</v>
      </c>
      <c r="H183" s="135">
        <v>2</v>
      </c>
      <c r="I183" s="135" t="s">
        <v>31</v>
      </c>
      <c r="J183" s="135" t="s">
        <v>32</v>
      </c>
      <c r="K183" s="135" t="s">
        <v>30</v>
      </c>
    </row>
    <row r="184" spans="1:11" ht="12.75" customHeight="1" x14ac:dyDescent="0.15">
      <c r="A184" s="135" t="s">
        <v>160</v>
      </c>
      <c r="B184" s="135" t="s">
        <v>187</v>
      </c>
      <c r="C184" s="135" t="s">
        <v>188</v>
      </c>
      <c r="D184" s="135">
        <v>1</v>
      </c>
      <c r="E184" s="135" t="s">
        <v>33</v>
      </c>
      <c r="F184" s="137">
        <v>40787</v>
      </c>
      <c r="G184" s="137">
        <v>40789</v>
      </c>
      <c r="H184" s="135">
        <v>2</v>
      </c>
      <c r="I184" s="135" t="s">
        <v>31</v>
      </c>
      <c r="J184" s="135" t="s">
        <v>32</v>
      </c>
      <c r="K184" s="135" t="s">
        <v>30</v>
      </c>
    </row>
    <row r="185" spans="1:11" ht="12.75" customHeight="1" x14ac:dyDescent="0.15">
      <c r="A185" s="135" t="s">
        <v>160</v>
      </c>
      <c r="B185" s="135" t="s">
        <v>187</v>
      </c>
      <c r="C185" s="135" t="s">
        <v>188</v>
      </c>
      <c r="D185" s="135">
        <v>1</v>
      </c>
      <c r="E185" s="135" t="s">
        <v>33</v>
      </c>
      <c r="F185" s="137">
        <v>40795</v>
      </c>
      <c r="G185" s="137">
        <v>40797</v>
      </c>
      <c r="H185" s="135">
        <v>2</v>
      </c>
      <c r="I185" s="135" t="s">
        <v>31</v>
      </c>
      <c r="J185" s="135" t="s">
        <v>32</v>
      </c>
      <c r="K185" s="135" t="s">
        <v>30</v>
      </c>
    </row>
    <row r="186" spans="1:11" ht="12.75" customHeight="1" x14ac:dyDescent="0.15">
      <c r="A186" s="135" t="s">
        <v>160</v>
      </c>
      <c r="B186" s="135" t="s">
        <v>187</v>
      </c>
      <c r="C186" s="135" t="s">
        <v>188</v>
      </c>
      <c r="D186" s="135">
        <v>1</v>
      </c>
      <c r="E186" s="135" t="s">
        <v>33</v>
      </c>
      <c r="F186" s="137">
        <v>40802</v>
      </c>
      <c r="G186" s="137">
        <v>40804</v>
      </c>
      <c r="H186" s="135">
        <v>2</v>
      </c>
      <c r="I186" s="135" t="s">
        <v>31</v>
      </c>
      <c r="J186" s="135" t="s">
        <v>32</v>
      </c>
      <c r="K186" s="135" t="s">
        <v>30</v>
      </c>
    </row>
    <row r="187" spans="1:11" ht="12.75" customHeight="1" x14ac:dyDescent="0.15">
      <c r="A187" s="135" t="s">
        <v>160</v>
      </c>
      <c r="B187" s="135" t="s">
        <v>187</v>
      </c>
      <c r="C187" s="135" t="s">
        <v>188</v>
      </c>
      <c r="D187" s="135">
        <v>1</v>
      </c>
      <c r="E187" s="135" t="s">
        <v>33</v>
      </c>
      <c r="F187" s="137">
        <v>40815</v>
      </c>
      <c r="G187" s="137">
        <v>40817</v>
      </c>
      <c r="H187" s="135">
        <v>2</v>
      </c>
      <c r="I187" s="135" t="s">
        <v>31</v>
      </c>
      <c r="J187" s="135" t="s">
        <v>32</v>
      </c>
      <c r="K187" s="135" t="s">
        <v>30</v>
      </c>
    </row>
    <row r="188" spans="1:11" ht="12.75" customHeight="1" x14ac:dyDescent="0.15">
      <c r="A188" s="135" t="s">
        <v>160</v>
      </c>
      <c r="B188" s="135" t="s">
        <v>189</v>
      </c>
      <c r="C188" s="135" t="s">
        <v>190</v>
      </c>
      <c r="D188" s="135">
        <v>1</v>
      </c>
      <c r="E188" s="135" t="s">
        <v>33</v>
      </c>
      <c r="F188" s="137">
        <v>40549</v>
      </c>
      <c r="G188" s="137">
        <v>40551</v>
      </c>
      <c r="H188" s="135">
        <v>2</v>
      </c>
      <c r="I188" s="135" t="s">
        <v>31</v>
      </c>
      <c r="J188" s="135" t="s">
        <v>32</v>
      </c>
      <c r="K188" s="135" t="s">
        <v>30</v>
      </c>
    </row>
    <row r="189" spans="1:11" ht="12.75" customHeight="1" x14ac:dyDescent="0.15">
      <c r="A189" s="135" t="s">
        <v>160</v>
      </c>
      <c r="B189" s="135" t="s">
        <v>189</v>
      </c>
      <c r="C189" s="135" t="s">
        <v>190</v>
      </c>
      <c r="D189" s="135">
        <v>1</v>
      </c>
      <c r="E189" s="135" t="s">
        <v>33</v>
      </c>
      <c r="F189" s="137">
        <v>40555</v>
      </c>
      <c r="G189" s="137">
        <v>40557</v>
      </c>
      <c r="H189" s="135">
        <v>2</v>
      </c>
      <c r="I189" s="135" t="s">
        <v>31</v>
      </c>
      <c r="J189" s="135" t="s">
        <v>32</v>
      </c>
      <c r="K189" s="135" t="s">
        <v>30</v>
      </c>
    </row>
    <row r="190" spans="1:11" ht="12.75" customHeight="1" x14ac:dyDescent="0.15">
      <c r="A190" s="135" t="s">
        <v>160</v>
      </c>
      <c r="B190" s="135" t="s">
        <v>189</v>
      </c>
      <c r="C190" s="135" t="s">
        <v>190</v>
      </c>
      <c r="D190" s="135">
        <v>1</v>
      </c>
      <c r="E190" s="135" t="s">
        <v>33</v>
      </c>
      <c r="F190" s="137">
        <v>40563</v>
      </c>
      <c r="G190" s="137">
        <v>40565</v>
      </c>
      <c r="H190" s="135">
        <v>2</v>
      </c>
      <c r="I190" s="135" t="s">
        <v>31</v>
      </c>
      <c r="J190" s="135" t="s">
        <v>32</v>
      </c>
      <c r="K190" s="135" t="s">
        <v>30</v>
      </c>
    </row>
    <row r="191" spans="1:11" ht="12.75" customHeight="1" x14ac:dyDescent="0.15">
      <c r="A191" s="135" t="s">
        <v>160</v>
      </c>
      <c r="B191" s="135" t="s">
        <v>189</v>
      </c>
      <c r="C191" s="135" t="s">
        <v>190</v>
      </c>
      <c r="D191" s="135">
        <v>1</v>
      </c>
      <c r="E191" s="135" t="s">
        <v>33</v>
      </c>
      <c r="F191" s="137">
        <v>40570</v>
      </c>
      <c r="G191" s="137">
        <v>40572</v>
      </c>
      <c r="H191" s="135">
        <v>2</v>
      </c>
      <c r="I191" s="135" t="s">
        <v>31</v>
      </c>
      <c r="J191" s="135" t="s">
        <v>32</v>
      </c>
      <c r="K191" s="135" t="s">
        <v>30</v>
      </c>
    </row>
    <row r="192" spans="1:11" ht="12.75" customHeight="1" x14ac:dyDescent="0.15">
      <c r="A192" s="135" t="s">
        <v>160</v>
      </c>
      <c r="B192" s="135" t="s">
        <v>189</v>
      </c>
      <c r="C192" s="135" t="s">
        <v>190</v>
      </c>
      <c r="D192" s="135">
        <v>1</v>
      </c>
      <c r="E192" s="135" t="s">
        <v>33</v>
      </c>
      <c r="F192" s="137">
        <v>40577</v>
      </c>
      <c r="G192" s="137">
        <v>40579</v>
      </c>
      <c r="H192" s="135">
        <v>2</v>
      </c>
      <c r="I192" s="135" t="s">
        <v>31</v>
      </c>
      <c r="J192" s="135" t="s">
        <v>32</v>
      </c>
      <c r="K192" s="135" t="s">
        <v>30</v>
      </c>
    </row>
    <row r="193" spans="1:11" ht="12.75" customHeight="1" x14ac:dyDescent="0.15">
      <c r="A193" s="135" t="s">
        <v>160</v>
      </c>
      <c r="B193" s="135" t="s">
        <v>189</v>
      </c>
      <c r="C193" s="135" t="s">
        <v>190</v>
      </c>
      <c r="D193" s="135">
        <v>1</v>
      </c>
      <c r="E193" s="135" t="s">
        <v>33</v>
      </c>
      <c r="F193" s="137">
        <v>40584</v>
      </c>
      <c r="G193" s="137">
        <v>40586</v>
      </c>
      <c r="H193" s="135">
        <v>2</v>
      </c>
      <c r="I193" s="135" t="s">
        <v>31</v>
      </c>
      <c r="J193" s="135" t="s">
        <v>32</v>
      </c>
      <c r="K193" s="135" t="s">
        <v>30</v>
      </c>
    </row>
    <row r="194" spans="1:11" ht="12.75" customHeight="1" x14ac:dyDescent="0.15">
      <c r="A194" s="135" t="s">
        <v>160</v>
      </c>
      <c r="B194" s="135" t="s">
        <v>189</v>
      </c>
      <c r="C194" s="135" t="s">
        <v>190</v>
      </c>
      <c r="D194" s="135">
        <v>1</v>
      </c>
      <c r="E194" s="135" t="s">
        <v>33</v>
      </c>
      <c r="F194" s="137">
        <v>40605</v>
      </c>
      <c r="G194" s="137">
        <v>40607</v>
      </c>
      <c r="H194" s="135">
        <v>2</v>
      </c>
      <c r="I194" s="135" t="s">
        <v>31</v>
      </c>
      <c r="J194" s="135" t="s">
        <v>32</v>
      </c>
      <c r="K194" s="135" t="s">
        <v>30</v>
      </c>
    </row>
    <row r="195" spans="1:11" ht="12.75" customHeight="1" x14ac:dyDescent="0.15">
      <c r="A195" s="135" t="s">
        <v>160</v>
      </c>
      <c r="B195" s="135" t="s">
        <v>189</v>
      </c>
      <c r="C195" s="135" t="s">
        <v>190</v>
      </c>
      <c r="D195" s="135">
        <v>1</v>
      </c>
      <c r="E195" s="135" t="s">
        <v>33</v>
      </c>
      <c r="F195" s="137">
        <v>40640</v>
      </c>
      <c r="G195" s="137">
        <v>40642</v>
      </c>
      <c r="H195" s="135">
        <v>2</v>
      </c>
      <c r="I195" s="135" t="s">
        <v>31</v>
      </c>
      <c r="J195" s="135" t="s">
        <v>32</v>
      </c>
      <c r="K195" s="135" t="s">
        <v>30</v>
      </c>
    </row>
    <row r="196" spans="1:11" ht="12.75" customHeight="1" x14ac:dyDescent="0.15">
      <c r="A196" s="135" t="s">
        <v>160</v>
      </c>
      <c r="B196" s="135" t="s">
        <v>189</v>
      </c>
      <c r="C196" s="135" t="s">
        <v>190</v>
      </c>
      <c r="D196" s="135">
        <v>1</v>
      </c>
      <c r="E196" s="135" t="s">
        <v>33</v>
      </c>
      <c r="F196" s="137">
        <v>40738</v>
      </c>
      <c r="G196" s="137">
        <v>40740</v>
      </c>
      <c r="H196" s="135">
        <v>2</v>
      </c>
      <c r="I196" s="135" t="s">
        <v>31</v>
      </c>
      <c r="J196" s="135" t="s">
        <v>32</v>
      </c>
      <c r="K196" s="135" t="s">
        <v>30</v>
      </c>
    </row>
    <row r="197" spans="1:11" ht="12.75" customHeight="1" x14ac:dyDescent="0.15">
      <c r="A197" s="135" t="s">
        <v>160</v>
      </c>
      <c r="B197" s="135" t="s">
        <v>189</v>
      </c>
      <c r="C197" s="135" t="s">
        <v>190</v>
      </c>
      <c r="D197" s="135">
        <v>1</v>
      </c>
      <c r="E197" s="135" t="s">
        <v>33</v>
      </c>
      <c r="F197" s="137">
        <v>40745</v>
      </c>
      <c r="G197" s="137">
        <v>40747</v>
      </c>
      <c r="H197" s="135">
        <v>2</v>
      </c>
      <c r="I197" s="135" t="s">
        <v>31</v>
      </c>
      <c r="J197" s="135" t="s">
        <v>32</v>
      </c>
      <c r="K197" s="135" t="s">
        <v>30</v>
      </c>
    </row>
    <row r="198" spans="1:11" ht="12.75" customHeight="1" x14ac:dyDescent="0.15">
      <c r="A198" s="135" t="s">
        <v>160</v>
      </c>
      <c r="B198" s="135" t="s">
        <v>189</v>
      </c>
      <c r="C198" s="135" t="s">
        <v>190</v>
      </c>
      <c r="D198" s="135">
        <v>1</v>
      </c>
      <c r="E198" s="135" t="s">
        <v>33</v>
      </c>
      <c r="F198" s="137">
        <v>40759</v>
      </c>
      <c r="G198" s="137">
        <v>40761</v>
      </c>
      <c r="H198" s="135">
        <v>2</v>
      </c>
      <c r="I198" s="135" t="s">
        <v>31</v>
      </c>
      <c r="J198" s="135" t="s">
        <v>32</v>
      </c>
      <c r="K198" s="135" t="s">
        <v>30</v>
      </c>
    </row>
    <row r="199" spans="1:11" ht="12.75" customHeight="1" x14ac:dyDescent="0.15">
      <c r="A199" s="135" t="s">
        <v>160</v>
      </c>
      <c r="B199" s="135" t="s">
        <v>189</v>
      </c>
      <c r="C199" s="135" t="s">
        <v>190</v>
      </c>
      <c r="D199" s="135">
        <v>1</v>
      </c>
      <c r="E199" s="135" t="s">
        <v>33</v>
      </c>
      <c r="F199" s="137">
        <v>40766</v>
      </c>
      <c r="G199" s="137">
        <v>40768</v>
      </c>
      <c r="H199" s="135">
        <v>2</v>
      </c>
      <c r="I199" s="135" t="s">
        <v>31</v>
      </c>
      <c r="J199" s="135" t="s">
        <v>32</v>
      </c>
      <c r="K199" s="135" t="s">
        <v>30</v>
      </c>
    </row>
    <row r="200" spans="1:11" ht="12.75" customHeight="1" x14ac:dyDescent="0.15">
      <c r="A200" s="135" t="s">
        <v>160</v>
      </c>
      <c r="B200" s="135" t="s">
        <v>189</v>
      </c>
      <c r="C200" s="135" t="s">
        <v>190</v>
      </c>
      <c r="D200" s="135">
        <v>1</v>
      </c>
      <c r="E200" s="135" t="s">
        <v>33</v>
      </c>
      <c r="F200" s="137">
        <v>40779</v>
      </c>
      <c r="G200" s="137">
        <v>40781</v>
      </c>
      <c r="H200" s="135">
        <v>2</v>
      </c>
      <c r="I200" s="135" t="s">
        <v>31</v>
      </c>
      <c r="J200" s="135" t="s">
        <v>32</v>
      </c>
      <c r="K200" s="135" t="s">
        <v>30</v>
      </c>
    </row>
    <row r="201" spans="1:11" ht="12.75" customHeight="1" x14ac:dyDescent="0.15">
      <c r="A201" s="135" t="s">
        <v>160</v>
      </c>
      <c r="B201" s="135" t="s">
        <v>189</v>
      </c>
      <c r="C201" s="135" t="s">
        <v>190</v>
      </c>
      <c r="D201" s="135">
        <v>1</v>
      </c>
      <c r="E201" s="135" t="s">
        <v>33</v>
      </c>
      <c r="F201" s="137">
        <v>40787</v>
      </c>
      <c r="G201" s="137">
        <v>40789</v>
      </c>
      <c r="H201" s="135">
        <v>2</v>
      </c>
      <c r="I201" s="135" t="s">
        <v>31</v>
      </c>
      <c r="J201" s="135" t="s">
        <v>32</v>
      </c>
      <c r="K201" s="135" t="s">
        <v>30</v>
      </c>
    </row>
    <row r="202" spans="1:11" ht="12.75" customHeight="1" x14ac:dyDescent="0.15">
      <c r="A202" s="135" t="s">
        <v>160</v>
      </c>
      <c r="B202" s="135" t="s">
        <v>189</v>
      </c>
      <c r="C202" s="135" t="s">
        <v>190</v>
      </c>
      <c r="D202" s="135">
        <v>1</v>
      </c>
      <c r="E202" s="135" t="s">
        <v>33</v>
      </c>
      <c r="F202" s="137">
        <v>40815</v>
      </c>
      <c r="G202" s="137">
        <v>40817</v>
      </c>
      <c r="H202" s="135">
        <v>2</v>
      </c>
      <c r="I202" s="135" t="s">
        <v>31</v>
      </c>
      <c r="J202" s="135" t="s">
        <v>32</v>
      </c>
      <c r="K202" s="135" t="s">
        <v>30</v>
      </c>
    </row>
    <row r="203" spans="1:11" ht="12.75" customHeight="1" x14ac:dyDescent="0.15">
      <c r="A203" s="135" t="s">
        <v>160</v>
      </c>
      <c r="B203" s="135" t="s">
        <v>191</v>
      </c>
      <c r="C203" s="135" t="s">
        <v>192</v>
      </c>
      <c r="D203" s="135">
        <v>1</v>
      </c>
      <c r="E203" s="135" t="s">
        <v>33</v>
      </c>
      <c r="F203" s="137">
        <v>40549</v>
      </c>
      <c r="G203" s="137">
        <v>40551</v>
      </c>
      <c r="H203" s="135">
        <v>2</v>
      </c>
      <c r="I203" s="135" t="s">
        <v>31</v>
      </c>
      <c r="J203" s="135" t="s">
        <v>32</v>
      </c>
      <c r="K203" s="135" t="s">
        <v>30</v>
      </c>
    </row>
    <row r="204" spans="1:11" ht="12.75" customHeight="1" x14ac:dyDescent="0.15">
      <c r="A204" s="135" t="s">
        <v>160</v>
      </c>
      <c r="B204" s="135" t="s">
        <v>191</v>
      </c>
      <c r="C204" s="135" t="s">
        <v>192</v>
      </c>
      <c r="D204" s="135">
        <v>1</v>
      </c>
      <c r="E204" s="135" t="s">
        <v>33</v>
      </c>
      <c r="F204" s="137">
        <v>40555</v>
      </c>
      <c r="G204" s="137">
        <v>40557</v>
      </c>
      <c r="H204" s="135">
        <v>2</v>
      </c>
      <c r="I204" s="135" t="s">
        <v>31</v>
      </c>
      <c r="J204" s="135" t="s">
        <v>32</v>
      </c>
      <c r="K204" s="135" t="s">
        <v>30</v>
      </c>
    </row>
    <row r="205" spans="1:11" ht="12.75" customHeight="1" x14ac:dyDescent="0.15">
      <c r="A205" s="135" t="s">
        <v>160</v>
      </c>
      <c r="B205" s="135" t="s">
        <v>191</v>
      </c>
      <c r="C205" s="135" t="s">
        <v>192</v>
      </c>
      <c r="D205" s="135">
        <v>1</v>
      </c>
      <c r="E205" s="135" t="s">
        <v>33</v>
      </c>
      <c r="F205" s="137">
        <v>40563</v>
      </c>
      <c r="G205" s="137">
        <v>40565</v>
      </c>
      <c r="H205" s="135">
        <v>2</v>
      </c>
      <c r="I205" s="135" t="s">
        <v>31</v>
      </c>
      <c r="J205" s="135" t="s">
        <v>32</v>
      </c>
      <c r="K205" s="135" t="s">
        <v>30</v>
      </c>
    </row>
    <row r="206" spans="1:11" ht="12.75" customHeight="1" x14ac:dyDescent="0.15">
      <c r="A206" s="135" t="s">
        <v>160</v>
      </c>
      <c r="B206" s="135" t="s">
        <v>191</v>
      </c>
      <c r="C206" s="135" t="s">
        <v>192</v>
      </c>
      <c r="D206" s="135">
        <v>1</v>
      </c>
      <c r="E206" s="135" t="s">
        <v>33</v>
      </c>
      <c r="F206" s="137">
        <v>40570</v>
      </c>
      <c r="G206" s="137">
        <v>40572</v>
      </c>
      <c r="H206" s="135">
        <v>2</v>
      </c>
      <c r="I206" s="135" t="s">
        <v>31</v>
      </c>
      <c r="J206" s="135" t="s">
        <v>32</v>
      </c>
      <c r="K206" s="135" t="s">
        <v>30</v>
      </c>
    </row>
    <row r="207" spans="1:11" ht="12.75" customHeight="1" x14ac:dyDescent="0.15">
      <c r="A207" s="135" t="s">
        <v>160</v>
      </c>
      <c r="B207" s="135" t="s">
        <v>191</v>
      </c>
      <c r="C207" s="135" t="s">
        <v>192</v>
      </c>
      <c r="D207" s="135">
        <v>1</v>
      </c>
      <c r="E207" s="135" t="s">
        <v>33</v>
      </c>
      <c r="F207" s="137">
        <v>40577</v>
      </c>
      <c r="G207" s="137">
        <v>40579</v>
      </c>
      <c r="H207" s="135">
        <v>2</v>
      </c>
      <c r="I207" s="135" t="s">
        <v>31</v>
      </c>
      <c r="J207" s="135" t="s">
        <v>32</v>
      </c>
      <c r="K207" s="135" t="s">
        <v>30</v>
      </c>
    </row>
    <row r="208" spans="1:11" ht="12.75" customHeight="1" x14ac:dyDescent="0.15">
      <c r="A208" s="135" t="s">
        <v>160</v>
      </c>
      <c r="B208" s="135" t="s">
        <v>191</v>
      </c>
      <c r="C208" s="135" t="s">
        <v>192</v>
      </c>
      <c r="D208" s="135">
        <v>1</v>
      </c>
      <c r="E208" s="135" t="s">
        <v>33</v>
      </c>
      <c r="F208" s="137">
        <v>40584</v>
      </c>
      <c r="G208" s="137">
        <v>40586</v>
      </c>
      <c r="H208" s="135">
        <v>2</v>
      </c>
      <c r="I208" s="135" t="s">
        <v>31</v>
      </c>
      <c r="J208" s="135" t="s">
        <v>32</v>
      </c>
      <c r="K208" s="135" t="s">
        <v>30</v>
      </c>
    </row>
    <row r="209" spans="1:11" ht="12.75" customHeight="1" x14ac:dyDescent="0.15">
      <c r="A209" s="135" t="s">
        <v>160</v>
      </c>
      <c r="B209" s="135" t="s">
        <v>191</v>
      </c>
      <c r="C209" s="135" t="s">
        <v>192</v>
      </c>
      <c r="D209" s="135">
        <v>1</v>
      </c>
      <c r="E209" s="135" t="s">
        <v>33</v>
      </c>
      <c r="F209" s="137">
        <v>40605</v>
      </c>
      <c r="G209" s="137">
        <v>40607</v>
      </c>
      <c r="H209" s="135">
        <v>2</v>
      </c>
      <c r="I209" s="135" t="s">
        <v>31</v>
      </c>
      <c r="J209" s="135" t="s">
        <v>32</v>
      </c>
      <c r="K209" s="135" t="s">
        <v>30</v>
      </c>
    </row>
    <row r="210" spans="1:11" ht="12.75" customHeight="1" x14ac:dyDescent="0.15">
      <c r="A210" s="135" t="s">
        <v>160</v>
      </c>
      <c r="B210" s="135" t="s">
        <v>191</v>
      </c>
      <c r="C210" s="135" t="s">
        <v>192</v>
      </c>
      <c r="D210" s="135">
        <v>1</v>
      </c>
      <c r="E210" s="135" t="s">
        <v>33</v>
      </c>
      <c r="F210" s="137">
        <v>40625</v>
      </c>
      <c r="G210" s="137">
        <v>40627</v>
      </c>
      <c r="H210" s="135">
        <v>2</v>
      </c>
      <c r="I210" s="135" t="s">
        <v>31</v>
      </c>
      <c r="J210" s="135" t="s">
        <v>32</v>
      </c>
      <c r="K210" s="135" t="s">
        <v>30</v>
      </c>
    </row>
    <row r="211" spans="1:11" ht="12.75" customHeight="1" x14ac:dyDescent="0.15">
      <c r="A211" s="135" t="s">
        <v>160</v>
      </c>
      <c r="B211" s="135" t="s">
        <v>191</v>
      </c>
      <c r="C211" s="135" t="s">
        <v>192</v>
      </c>
      <c r="D211" s="135">
        <v>1</v>
      </c>
      <c r="E211" s="135" t="s">
        <v>33</v>
      </c>
      <c r="F211" s="137">
        <v>40633</v>
      </c>
      <c r="G211" s="137">
        <v>40635</v>
      </c>
      <c r="H211" s="135">
        <v>2</v>
      </c>
      <c r="I211" s="135" t="s">
        <v>31</v>
      </c>
      <c r="J211" s="135" t="s">
        <v>32</v>
      </c>
      <c r="K211" s="135" t="s">
        <v>30</v>
      </c>
    </row>
    <row r="212" spans="1:11" ht="12.75" customHeight="1" x14ac:dyDescent="0.15">
      <c r="A212" s="135" t="s">
        <v>160</v>
      </c>
      <c r="B212" s="135" t="s">
        <v>191</v>
      </c>
      <c r="C212" s="135" t="s">
        <v>192</v>
      </c>
      <c r="D212" s="135">
        <v>1</v>
      </c>
      <c r="E212" s="135" t="s">
        <v>33</v>
      </c>
      <c r="F212" s="137">
        <v>40640</v>
      </c>
      <c r="G212" s="137">
        <v>40642</v>
      </c>
      <c r="H212" s="135">
        <v>2</v>
      </c>
      <c r="I212" s="135" t="s">
        <v>31</v>
      </c>
      <c r="J212" s="135" t="s">
        <v>32</v>
      </c>
      <c r="K212" s="135" t="s">
        <v>30</v>
      </c>
    </row>
    <row r="213" spans="1:11" ht="12.75" customHeight="1" x14ac:dyDescent="0.15">
      <c r="A213" s="135" t="s">
        <v>160</v>
      </c>
      <c r="B213" s="135" t="s">
        <v>191</v>
      </c>
      <c r="C213" s="135" t="s">
        <v>192</v>
      </c>
      <c r="D213" s="135">
        <v>1</v>
      </c>
      <c r="E213" s="135" t="s">
        <v>33</v>
      </c>
      <c r="F213" s="137">
        <v>40647</v>
      </c>
      <c r="G213" s="137">
        <v>40649</v>
      </c>
      <c r="H213" s="135">
        <v>2</v>
      </c>
      <c r="I213" s="135" t="s">
        <v>31</v>
      </c>
      <c r="J213" s="135" t="s">
        <v>32</v>
      </c>
      <c r="K213" s="135" t="s">
        <v>30</v>
      </c>
    </row>
    <row r="214" spans="1:11" ht="12.75" customHeight="1" x14ac:dyDescent="0.15">
      <c r="A214" s="135" t="s">
        <v>160</v>
      </c>
      <c r="B214" s="135" t="s">
        <v>191</v>
      </c>
      <c r="C214" s="135" t="s">
        <v>192</v>
      </c>
      <c r="D214" s="135">
        <v>1</v>
      </c>
      <c r="E214" s="135" t="s">
        <v>33</v>
      </c>
      <c r="F214" s="137">
        <v>40654</v>
      </c>
      <c r="G214" s="137">
        <v>40656</v>
      </c>
      <c r="H214" s="135">
        <v>2</v>
      </c>
      <c r="I214" s="135" t="s">
        <v>31</v>
      </c>
      <c r="J214" s="135" t="s">
        <v>32</v>
      </c>
      <c r="K214" s="135" t="s">
        <v>30</v>
      </c>
    </row>
    <row r="215" spans="1:11" ht="12.75" customHeight="1" x14ac:dyDescent="0.15">
      <c r="A215" s="135" t="s">
        <v>160</v>
      </c>
      <c r="B215" s="135" t="s">
        <v>191</v>
      </c>
      <c r="C215" s="135" t="s">
        <v>192</v>
      </c>
      <c r="D215" s="135">
        <v>1</v>
      </c>
      <c r="E215" s="135" t="s">
        <v>33</v>
      </c>
      <c r="F215" s="137">
        <v>40675</v>
      </c>
      <c r="G215" s="137">
        <v>40677</v>
      </c>
      <c r="H215" s="135">
        <v>2</v>
      </c>
      <c r="I215" s="135" t="s">
        <v>31</v>
      </c>
      <c r="J215" s="135" t="s">
        <v>32</v>
      </c>
      <c r="K215" s="135" t="s">
        <v>30</v>
      </c>
    </row>
    <row r="216" spans="1:11" ht="12.75" customHeight="1" x14ac:dyDescent="0.15">
      <c r="A216" s="135" t="s">
        <v>160</v>
      </c>
      <c r="B216" s="135" t="s">
        <v>191</v>
      </c>
      <c r="C216" s="135" t="s">
        <v>192</v>
      </c>
      <c r="D216" s="135">
        <v>1</v>
      </c>
      <c r="E216" s="135" t="s">
        <v>33</v>
      </c>
      <c r="F216" s="137">
        <v>40682</v>
      </c>
      <c r="G216" s="137">
        <v>40684</v>
      </c>
      <c r="H216" s="135">
        <v>2</v>
      </c>
      <c r="I216" s="135" t="s">
        <v>31</v>
      </c>
      <c r="J216" s="135" t="s">
        <v>32</v>
      </c>
      <c r="K216" s="135" t="s">
        <v>30</v>
      </c>
    </row>
    <row r="217" spans="1:11" ht="12.75" customHeight="1" x14ac:dyDescent="0.15">
      <c r="A217" s="135" t="s">
        <v>160</v>
      </c>
      <c r="B217" s="135" t="s">
        <v>191</v>
      </c>
      <c r="C217" s="135" t="s">
        <v>192</v>
      </c>
      <c r="D217" s="135">
        <v>1</v>
      </c>
      <c r="E217" s="135" t="s">
        <v>33</v>
      </c>
      <c r="F217" s="137">
        <v>40689</v>
      </c>
      <c r="G217" s="137">
        <v>40691</v>
      </c>
      <c r="H217" s="135">
        <v>2</v>
      </c>
      <c r="I217" s="135" t="s">
        <v>31</v>
      </c>
      <c r="J217" s="135" t="s">
        <v>32</v>
      </c>
      <c r="K217" s="135" t="s">
        <v>30</v>
      </c>
    </row>
    <row r="218" spans="1:11" ht="12.75" customHeight="1" x14ac:dyDescent="0.15">
      <c r="A218" s="135" t="s">
        <v>160</v>
      </c>
      <c r="B218" s="135" t="s">
        <v>191</v>
      </c>
      <c r="C218" s="135" t="s">
        <v>192</v>
      </c>
      <c r="D218" s="135">
        <v>1</v>
      </c>
      <c r="E218" s="135" t="s">
        <v>33</v>
      </c>
      <c r="F218" s="137">
        <v>40703</v>
      </c>
      <c r="G218" s="137">
        <v>40705</v>
      </c>
      <c r="H218" s="135">
        <v>2</v>
      </c>
      <c r="I218" s="135" t="s">
        <v>31</v>
      </c>
      <c r="J218" s="135" t="s">
        <v>32</v>
      </c>
      <c r="K218" s="135" t="s">
        <v>30</v>
      </c>
    </row>
    <row r="219" spans="1:11" ht="12.75" customHeight="1" x14ac:dyDescent="0.15">
      <c r="A219" s="135" t="s">
        <v>160</v>
      </c>
      <c r="B219" s="135" t="s">
        <v>191</v>
      </c>
      <c r="C219" s="135" t="s">
        <v>192</v>
      </c>
      <c r="D219" s="135">
        <v>1</v>
      </c>
      <c r="E219" s="135" t="s">
        <v>33</v>
      </c>
      <c r="F219" s="137">
        <v>40710</v>
      </c>
      <c r="G219" s="137">
        <v>40712</v>
      </c>
      <c r="H219" s="135">
        <v>2</v>
      </c>
      <c r="I219" s="135" t="s">
        <v>31</v>
      </c>
      <c r="J219" s="135" t="s">
        <v>32</v>
      </c>
      <c r="K219" s="135" t="s">
        <v>30</v>
      </c>
    </row>
    <row r="220" spans="1:11" ht="12.75" customHeight="1" x14ac:dyDescent="0.15">
      <c r="A220" s="135" t="s">
        <v>160</v>
      </c>
      <c r="B220" s="135" t="s">
        <v>191</v>
      </c>
      <c r="C220" s="135" t="s">
        <v>192</v>
      </c>
      <c r="D220" s="135">
        <v>1</v>
      </c>
      <c r="E220" s="135" t="s">
        <v>33</v>
      </c>
      <c r="F220" s="137">
        <v>40717</v>
      </c>
      <c r="G220" s="137">
        <v>40719</v>
      </c>
      <c r="H220" s="135">
        <v>2</v>
      </c>
      <c r="I220" s="135" t="s">
        <v>31</v>
      </c>
      <c r="J220" s="135" t="s">
        <v>32</v>
      </c>
      <c r="K220" s="135" t="s">
        <v>30</v>
      </c>
    </row>
    <row r="221" spans="1:11" ht="12.75" customHeight="1" x14ac:dyDescent="0.15">
      <c r="A221" s="135" t="s">
        <v>160</v>
      </c>
      <c r="B221" s="135" t="s">
        <v>191</v>
      </c>
      <c r="C221" s="135" t="s">
        <v>192</v>
      </c>
      <c r="D221" s="135">
        <v>1</v>
      </c>
      <c r="E221" s="135" t="s">
        <v>33</v>
      </c>
      <c r="F221" s="137">
        <v>40724</v>
      </c>
      <c r="G221" s="137">
        <v>40726</v>
      </c>
      <c r="H221" s="135">
        <v>2</v>
      </c>
      <c r="I221" s="135" t="s">
        <v>31</v>
      </c>
      <c r="J221" s="135" t="s">
        <v>32</v>
      </c>
      <c r="K221" s="135" t="s">
        <v>30</v>
      </c>
    </row>
    <row r="222" spans="1:11" ht="12.75" customHeight="1" x14ac:dyDescent="0.15">
      <c r="A222" s="135" t="s">
        <v>160</v>
      </c>
      <c r="B222" s="135" t="s">
        <v>191</v>
      </c>
      <c r="C222" s="135" t="s">
        <v>192</v>
      </c>
      <c r="D222" s="135">
        <v>1</v>
      </c>
      <c r="E222" s="135" t="s">
        <v>33</v>
      </c>
      <c r="F222" s="137">
        <v>40731</v>
      </c>
      <c r="G222" s="137">
        <v>40733</v>
      </c>
      <c r="H222" s="135">
        <v>2</v>
      </c>
      <c r="I222" s="135" t="s">
        <v>31</v>
      </c>
      <c r="J222" s="135" t="s">
        <v>32</v>
      </c>
      <c r="K222" s="135" t="s">
        <v>30</v>
      </c>
    </row>
    <row r="223" spans="1:11" ht="12.75" customHeight="1" x14ac:dyDescent="0.15">
      <c r="A223" s="135" t="s">
        <v>160</v>
      </c>
      <c r="B223" s="135" t="s">
        <v>191</v>
      </c>
      <c r="C223" s="135" t="s">
        <v>192</v>
      </c>
      <c r="D223" s="135">
        <v>1</v>
      </c>
      <c r="E223" s="135" t="s">
        <v>33</v>
      </c>
      <c r="F223" s="137">
        <v>40738</v>
      </c>
      <c r="G223" s="137">
        <v>40740</v>
      </c>
      <c r="H223" s="135">
        <v>2</v>
      </c>
      <c r="I223" s="135" t="s">
        <v>31</v>
      </c>
      <c r="J223" s="135" t="s">
        <v>32</v>
      </c>
      <c r="K223" s="135" t="s">
        <v>30</v>
      </c>
    </row>
    <row r="224" spans="1:11" ht="12.75" customHeight="1" x14ac:dyDescent="0.15">
      <c r="A224" s="135" t="s">
        <v>160</v>
      </c>
      <c r="B224" s="135" t="s">
        <v>191</v>
      </c>
      <c r="C224" s="135" t="s">
        <v>192</v>
      </c>
      <c r="D224" s="135">
        <v>1</v>
      </c>
      <c r="E224" s="135" t="s">
        <v>33</v>
      </c>
      <c r="F224" s="137">
        <v>40759</v>
      </c>
      <c r="G224" s="137">
        <v>40761</v>
      </c>
      <c r="H224" s="135">
        <v>2</v>
      </c>
      <c r="I224" s="135" t="s">
        <v>31</v>
      </c>
      <c r="J224" s="135" t="s">
        <v>32</v>
      </c>
      <c r="K224" s="135" t="s">
        <v>30</v>
      </c>
    </row>
    <row r="225" spans="1:11" ht="12.75" customHeight="1" x14ac:dyDescent="0.15">
      <c r="A225" s="135" t="s">
        <v>160</v>
      </c>
      <c r="B225" s="135" t="s">
        <v>191</v>
      </c>
      <c r="C225" s="135" t="s">
        <v>192</v>
      </c>
      <c r="D225" s="135">
        <v>1</v>
      </c>
      <c r="E225" s="135" t="s">
        <v>33</v>
      </c>
      <c r="F225" s="137">
        <v>40779</v>
      </c>
      <c r="G225" s="137">
        <v>40781</v>
      </c>
      <c r="H225" s="135">
        <v>2</v>
      </c>
      <c r="I225" s="135" t="s">
        <v>31</v>
      </c>
      <c r="J225" s="135" t="s">
        <v>32</v>
      </c>
      <c r="K225" s="135" t="s">
        <v>30</v>
      </c>
    </row>
    <row r="226" spans="1:11" ht="12.75" customHeight="1" x14ac:dyDescent="0.15">
      <c r="A226" s="135" t="s">
        <v>160</v>
      </c>
      <c r="B226" s="135" t="s">
        <v>191</v>
      </c>
      <c r="C226" s="135" t="s">
        <v>192</v>
      </c>
      <c r="D226" s="135">
        <v>1</v>
      </c>
      <c r="E226" s="135" t="s">
        <v>33</v>
      </c>
      <c r="F226" s="137">
        <v>40787</v>
      </c>
      <c r="G226" s="137">
        <v>40789</v>
      </c>
      <c r="H226" s="135">
        <v>2</v>
      </c>
      <c r="I226" s="135" t="s">
        <v>31</v>
      </c>
      <c r="J226" s="135" t="s">
        <v>32</v>
      </c>
      <c r="K226" s="135" t="s">
        <v>30</v>
      </c>
    </row>
    <row r="227" spans="1:11" ht="12.75" customHeight="1" x14ac:dyDescent="0.15">
      <c r="A227" s="135" t="s">
        <v>160</v>
      </c>
      <c r="B227" s="135" t="s">
        <v>191</v>
      </c>
      <c r="C227" s="135" t="s">
        <v>192</v>
      </c>
      <c r="D227" s="135">
        <v>1</v>
      </c>
      <c r="E227" s="135" t="s">
        <v>33</v>
      </c>
      <c r="F227" s="137">
        <v>40795</v>
      </c>
      <c r="G227" s="137">
        <v>40797</v>
      </c>
      <c r="H227" s="135">
        <v>2</v>
      </c>
      <c r="I227" s="135" t="s">
        <v>31</v>
      </c>
      <c r="J227" s="135" t="s">
        <v>32</v>
      </c>
      <c r="K227" s="135" t="s">
        <v>30</v>
      </c>
    </row>
    <row r="228" spans="1:11" ht="12.75" customHeight="1" x14ac:dyDescent="0.15">
      <c r="A228" s="135" t="s">
        <v>160</v>
      </c>
      <c r="B228" s="135" t="s">
        <v>191</v>
      </c>
      <c r="C228" s="135" t="s">
        <v>192</v>
      </c>
      <c r="D228" s="135">
        <v>1</v>
      </c>
      <c r="E228" s="135" t="s">
        <v>33</v>
      </c>
      <c r="F228" s="137">
        <v>40802</v>
      </c>
      <c r="G228" s="137">
        <v>40804</v>
      </c>
      <c r="H228" s="135">
        <v>2</v>
      </c>
      <c r="I228" s="135" t="s">
        <v>31</v>
      </c>
      <c r="J228" s="135" t="s">
        <v>32</v>
      </c>
      <c r="K228" s="135" t="s">
        <v>30</v>
      </c>
    </row>
    <row r="229" spans="1:11" ht="12.75" customHeight="1" x14ac:dyDescent="0.15">
      <c r="A229" s="135" t="s">
        <v>160</v>
      </c>
      <c r="B229" s="135" t="s">
        <v>191</v>
      </c>
      <c r="C229" s="135" t="s">
        <v>192</v>
      </c>
      <c r="D229" s="135">
        <v>1</v>
      </c>
      <c r="E229" s="135" t="s">
        <v>33</v>
      </c>
      <c r="F229" s="137">
        <v>40808</v>
      </c>
      <c r="G229" s="137">
        <v>40810</v>
      </c>
      <c r="H229" s="135">
        <v>2</v>
      </c>
      <c r="I229" s="135" t="s">
        <v>31</v>
      </c>
      <c r="J229" s="135" t="s">
        <v>32</v>
      </c>
      <c r="K229" s="135" t="s">
        <v>30</v>
      </c>
    </row>
    <row r="230" spans="1:11" ht="12.75" customHeight="1" x14ac:dyDescent="0.15">
      <c r="A230" s="135" t="s">
        <v>160</v>
      </c>
      <c r="B230" s="135" t="s">
        <v>191</v>
      </c>
      <c r="C230" s="135" t="s">
        <v>192</v>
      </c>
      <c r="D230" s="135">
        <v>1</v>
      </c>
      <c r="E230" s="135" t="s">
        <v>33</v>
      </c>
      <c r="F230" s="137">
        <v>40815</v>
      </c>
      <c r="G230" s="137">
        <v>40817</v>
      </c>
      <c r="H230" s="135">
        <v>2</v>
      </c>
      <c r="I230" s="135" t="s">
        <v>31</v>
      </c>
      <c r="J230" s="135" t="s">
        <v>32</v>
      </c>
      <c r="K230" s="135" t="s">
        <v>30</v>
      </c>
    </row>
    <row r="231" spans="1:11" ht="12.75" customHeight="1" x14ac:dyDescent="0.15">
      <c r="A231" s="135" t="s">
        <v>160</v>
      </c>
      <c r="B231" s="135" t="s">
        <v>193</v>
      </c>
      <c r="C231" s="135" t="s">
        <v>194</v>
      </c>
      <c r="D231" s="135">
        <v>1</v>
      </c>
      <c r="E231" s="135" t="s">
        <v>33</v>
      </c>
      <c r="F231" s="137">
        <v>40689</v>
      </c>
      <c r="G231" s="137">
        <v>40691</v>
      </c>
      <c r="H231" s="135">
        <v>2</v>
      </c>
      <c r="I231" s="135" t="s">
        <v>31</v>
      </c>
      <c r="J231" s="135" t="s">
        <v>32</v>
      </c>
      <c r="K231" s="135" t="s">
        <v>30</v>
      </c>
    </row>
    <row r="232" spans="1:11" ht="12.75" customHeight="1" x14ac:dyDescent="0.15">
      <c r="A232" s="135" t="s">
        <v>160</v>
      </c>
      <c r="B232" s="135" t="s">
        <v>193</v>
      </c>
      <c r="C232" s="135" t="s">
        <v>194</v>
      </c>
      <c r="D232" s="135">
        <v>1</v>
      </c>
      <c r="E232" s="135" t="s">
        <v>33</v>
      </c>
      <c r="F232" s="137">
        <v>40703</v>
      </c>
      <c r="G232" s="137">
        <v>40705</v>
      </c>
      <c r="H232" s="135">
        <v>2</v>
      </c>
      <c r="I232" s="135" t="s">
        <v>31</v>
      </c>
      <c r="J232" s="135" t="s">
        <v>32</v>
      </c>
      <c r="K232" s="135" t="s">
        <v>30</v>
      </c>
    </row>
    <row r="233" spans="1:11" ht="12.75" customHeight="1" x14ac:dyDescent="0.15">
      <c r="A233" s="135" t="s">
        <v>160</v>
      </c>
      <c r="B233" s="135" t="s">
        <v>193</v>
      </c>
      <c r="C233" s="135" t="s">
        <v>194</v>
      </c>
      <c r="D233" s="135">
        <v>1</v>
      </c>
      <c r="E233" s="135" t="s">
        <v>33</v>
      </c>
      <c r="F233" s="137">
        <v>40759</v>
      </c>
      <c r="G233" s="137">
        <v>40761</v>
      </c>
      <c r="H233" s="135">
        <v>2</v>
      </c>
      <c r="I233" s="135" t="s">
        <v>31</v>
      </c>
      <c r="J233" s="135" t="s">
        <v>32</v>
      </c>
      <c r="K233" s="135" t="s">
        <v>30</v>
      </c>
    </row>
    <row r="234" spans="1:11" ht="12.75" customHeight="1" x14ac:dyDescent="0.15">
      <c r="A234" s="135" t="s">
        <v>160</v>
      </c>
      <c r="B234" s="135" t="s">
        <v>195</v>
      </c>
      <c r="C234" s="135" t="s">
        <v>196</v>
      </c>
      <c r="D234" s="135">
        <v>1</v>
      </c>
      <c r="E234" s="135" t="s">
        <v>33</v>
      </c>
      <c r="F234" s="137">
        <v>40849</v>
      </c>
      <c r="G234" s="137">
        <v>40851</v>
      </c>
      <c r="H234" s="135">
        <v>2</v>
      </c>
      <c r="I234" s="135" t="s">
        <v>31</v>
      </c>
      <c r="J234" s="135" t="s">
        <v>32</v>
      </c>
      <c r="K234" s="135" t="s">
        <v>30</v>
      </c>
    </row>
    <row r="235" spans="1:11" ht="12.75" customHeight="1" x14ac:dyDescent="0.15">
      <c r="A235" s="135" t="s">
        <v>160</v>
      </c>
      <c r="B235" s="135" t="s">
        <v>197</v>
      </c>
      <c r="C235" s="135" t="s">
        <v>198</v>
      </c>
      <c r="D235" s="135">
        <v>1</v>
      </c>
      <c r="E235" s="135" t="s">
        <v>33</v>
      </c>
      <c r="F235" s="137">
        <v>40549</v>
      </c>
      <c r="G235" s="137">
        <v>40551</v>
      </c>
      <c r="H235" s="135">
        <v>2</v>
      </c>
      <c r="I235" s="135" t="s">
        <v>31</v>
      </c>
      <c r="J235" s="135" t="s">
        <v>32</v>
      </c>
      <c r="K235" s="135" t="s">
        <v>30</v>
      </c>
    </row>
    <row r="236" spans="1:11" ht="12.75" customHeight="1" x14ac:dyDescent="0.15">
      <c r="A236" s="135" t="s">
        <v>160</v>
      </c>
      <c r="B236" s="135" t="s">
        <v>197</v>
      </c>
      <c r="C236" s="135" t="s">
        <v>198</v>
      </c>
      <c r="D236" s="135">
        <v>1</v>
      </c>
      <c r="E236" s="135" t="s">
        <v>33</v>
      </c>
      <c r="F236" s="137">
        <v>40563</v>
      </c>
      <c r="G236" s="137">
        <v>40565</v>
      </c>
      <c r="H236" s="135">
        <v>2</v>
      </c>
      <c r="I236" s="135" t="s">
        <v>31</v>
      </c>
      <c r="J236" s="135" t="s">
        <v>32</v>
      </c>
      <c r="K236" s="135" t="s">
        <v>30</v>
      </c>
    </row>
    <row r="237" spans="1:11" ht="12.75" customHeight="1" x14ac:dyDescent="0.15">
      <c r="A237" s="135" t="s">
        <v>160</v>
      </c>
      <c r="B237" s="135" t="s">
        <v>197</v>
      </c>
      <c r="C237" s="135" t="s">
        <v>198</v>
      </c>
      <c r="D237" s="135">
        <v>1</v>
      </c>
      <c r="E237" s="135" t="s">
        <v>33</v>
      </c>
      <c r="F237" s="137">
        <v>40577</v>
      </c>
      <c r="G237" s="137">
        <v>40579</v>
      </c>
      <c r="H237" s="135">
        <v>2</v>
      </c>
      <c r="I237" s="135" t="s">
        <v>31</v>
      </c>
      <c r="J237" s="135" t="s">
        <v>32</v>
      </c>
      <c r="K237" s="135" t="s">
        <v>30</v>
      </c>
    </row>
    <row r="238" spans="1:11" ht="12.75" customHeight="1" x14ac:dyDescent="0.15">
      <c r="A238" s="135" t="s">
        <v>160</v>
      </c>
      <c r="B238" s="135" t="s">
        <v>197</v>
      </c>
      <c r="C238" s="135" t="s">
        <v>198</v>
      </c>
      <c r="D238" s="135">
        <v>1</v>
      </c>
      <c r="E238" s="135" t="s">
        <v>33</v>
      </c>
      <c r="F238" s="137">
        <v>40625</v>
      </c>
      <c r="G238" s="137">
        <v>40627</v>
      </c>
      <c r="H238" s="135">
        <v>2</v>
      </c>
      <c r="I238" s="135" t="s">
        <v>31</v>
      </c>
      <c r="J238" s="135" t="s">
        <v>32</v>
      </c>
      <c r="K238" s="135" t="s">
        <v>30</v>
      </c>
    </row>
    <row r="239" spans="1:11" ht="12.75" customHeight="1" x14ac:dyDescent="0.15">
      <c r="A239" s="135" t="s">
        <v>160</v>
      </c>
      <c r="B239" s="135" t="s">
        <v>197</v>
      </c>
      <c r="C239" s="135" t="s">
        <v>198</v>
      </c>
      <c r="D239" s="135">
        <v>1</v>
      </c>
      <c r="E239" s="135" t="s">
        <v>33</v>
      </c>
      <c r="F239" s="137">
        <v>40640</v>
      </c>
      <c r="G239" s="137">
        <v>40642</v>
      </c>
      <c r="H239" s="135">
        <v>2</v>
      </c>
      <c r="I239" s="135" t="s">
        <v>31</v>
      </c>
      <c r="J239" s="135" t="s">
        <v>32</v>
      </c>
      <c r="K239" s="135" t="s">
        <v>30</v>
      </c>
    </row>
    <row r="240" spans="1:11" ht="12.75" customHeight="1" x14ac:dyDescent="0.15">
      <c r="A240" s="135" t="s">
        <v>160</v>
      </c>
      <c r="B240" s="135" t="s">
        <v>197</v>
      </c>
      <c r="C240" s="135" t="s">
        <v>198</v>
      </c>
      <c r="D240" s="135">
        <v>1</v>
      </c>
      <c r="E240" s="135" t="s">
        <v>33</v>
      </c>
      <c r="F240" s="137">
        <v>40654</v>
      </c>
      <c r="G240" s="137">
        <v>40656</v>
      </c>
      <c r="H240" s="135">
        <v>2</v>
      </c>
      <c r="I240" s="135" t="s">
        <v>31</v>
      </c>
      <c r="J240" s="135" t="s">
        <v>32</v>
      </c>
      <c r="K240" s="135" t="s">
        <v>30</v>
      </c>
    </row>
    <row r="241" spans="1:11" ht="12.75" customHeight="1" x14ac:dyDescent="0.15">
      <c r="A241" s="135" t="s">
        <v>160</v>
      </c>
      <c r="B241" s="135" t="s">
        <v>197</v>
      </c>
      <c r="C241" s="135" t="s">
        <v>198</v>
      </c>
      <c r="D241" s="135">
        <v>1</v>
      </c>
      <c r="E241" s="135" t="s">
        <v>33</v>
      </c>
      <c r="F241" s="137">
        <v>40689</v>
      </c>
      <c r="G241" s="137">
        <v>40691</v>
      </c>
      <c r="H241" s="135">
        <v>2</v>
      </c>
      <c r="I241" s="135" t="s">
        <v>31</v>
      </c>
      <c r="J241" s="135" t="s">
        <v>32</v>
      </c>
      <c r="K241" s="135" t="s">
        <v>30</v>
      </c>
    </row>
    <row r="242" spans="1:11" ht="12.75" customHeight="1" x14ac:dyDescent="0.15">
      <c r="A242" s="135" t="s">
        <v>160</v>
      </c>
      <c r="B242" s="135" t="s">
        <v>197</v>
      </c>
      <c r="C242" s="135" t="s">
        <v>198</v>
      </c>
      <c r="D242" s="135">
        <v>1</v>
      </c>
      <c r="E242" s="135" t="s">
        <v>33</v>
      </c>
      <c r="F242" s="137">
        <v>40710</v>
      </c>
      <c r="G242" s="137">
        <v>40712</v>
      </c>
      <c r="H242" s="135">
        <v>2</v>
      </c>
      <c r="I242" s="135" t="s">
        <v>31</v>
      </c>
      <c r="J242" s="135" t="s">
        <v>32</v>
      </c>
      <c r="K242" s="135" t="s">
        <v>30</v>
      </c>
    </row>
    <row r="243" spans="1:11" ht="12.75" customHeight="1" x14ac:dyDescent="0.15">
      <c r="A243" s="135" t="s">
        <v>160</v>
      </c>
      <c r="B243" s="135" t="s">
        <v>197</v>
      </c>
      <c r="C243" s="135" t="s">
        <v>198</v>
      </c>
      <c r="D243" s="135">
        <v>1</v>
      </c>
      <c r="E243" s="135" t="s">
        <v>33</v>
      </c>
      <c r="F243" s="137">
        <v>40717</v>
      </c>
      <c r="G243" s="137">
        <v>40719</v>
      </c>
      <c r="H243" s="135">
        <v>2</v>
      </c>
      <c r="I243" s="135" t="s">
        <v>31</v>
      </c>
      <c r="J243" s="135" t="s">
        <v>32</v>
      </c>
      <c r="K243" s="135" t="s">
        <v>30</v>
      </c>
    </row>
    <row r="244" spans="1:11" ht="12.75" customHeight="1" x14ac:dyDescent="0.15">
      <c r="A244" s="135" t="s">
        <v>160</v>
      </c>
      <c r="B244" s="135" t="s">
        <v>197</v>
      </c>
      <c r="C244" s="135" t="s">
        <v>198</v>
      </c>
      <c r="D244" s="135">
        <v>1</v>
      </c>
      <c r="E244" s="135" t="s">
        <v>33</v>
      </c>
      <c r="F244" s="137">
        <v>40738</v>
      </c>
      <c r="G244" s="137">
        <v>40740</v>
      </c>
      <c r="H244" s="135">
        <v>2</v>
      </c>
      <c r="I244" s="135" t="s">
        <v>31</v>
      </c>
      <c r="J244" s="135" t="s">
        <v>32</v>
      </c>
      <c r="K244" s="135" t="s">
        <v>30</v>
      </c>
    </row>
    <row r="245" spans="1:11" ht="12.75" customHeight="1" x14ac:dyDescent="0.15">
      <c r="A245" s="135" t="s">
        <v>160</v>
      </c>
      <c r="B245" s="135" t="s">
        <v>197</v>
      </c>
      <c r="C245" s="135" t="s">
        <v>198</v>
      </c>
      <c r="D245" s="135">
        <v>1</v>
      </c>
      <c r="E245" s="135" t="s">
        <v>33</v>
      </c>
      <c r="F245" s="137">
        <v>40745</v>
      </c>
      <c r="G245" s="137">
        <v>40747</v>
      </c>
      <c r="H245" s="135">
        <v>2</v>
      </c>
      <c r="I245" s="135" t="s">
        <v>31</v>
      </c>
      <c r="J245" s="135" t="s">
        <v>32</v>
      </c>
      <c r="K245" s="135" t="s">
        <v>30</v>
      </c>
    </row>
    <row r="246" spans="1:11" ht="12.75" customHeight="1" x14ac:dyDescent="0.15">
      <c r="A246" s="135" t="s">
        <v>160</v>
      </c>
      <c r="B246" s="135" t="s">
        <v>197</v>
      </c>
      <c r="C246" s="135" t="s">
        <v>198</v>
      </c>
      <c r="D246" s="135">
        <v>1</v>
      </c>
      <c r="E246" s="135" t="s">
        <v>33</v>
      </c>
      <c r="F246" s="137">
        <v>40759</v>
      </c>
      <c r="G246" s="137">
        <v>40761</v>
      </c>
      <c r="H246" s="135">
        <v>2</v>
      </c>
      <c r="I246" s="135" t="s">
        <v>31</v>
      </c>
      <c r="J246" s="135" t="s">
        <v>32</v>
      </c>
      <c r="K246" s="135" t="s">
        <v>30</v>
      </c>
    </row>
    <row r="247" spans="1:11" ht="12.75" customHeight="1" x14ac:dyDescent="0.15">
      <c r="A247" s="135" t="s">
        <v>160</v>
      </c>
      <c r="B247" s="135" t="s">
        <v>197</v>
      </c>
      <c r="C247" s="135" t="s">
        <v>198</v>
      </c>
      <c r="D247" s="135">
        <v>1</v>
      </c>
      <c r="E247" s="135" t="s">
        <v>33</v>
      </c>
      <c r="F247" s="137">
        <v>40773</v>
      </c>
      <c r="G247" s="137">
        <v>40775</v>
      </c>
      <c r="H247" s="135">
        <v>2</v>
      </c>
      <c r="I247" s="135" t="s">
        <v>31</v>
      </c>
      <c r="J247" s="135" t="s">
        <v>32</v>
      </c>
      <c r="K247" s="135" t="s">
        <v>30</v>
      </c>
    </row>
    <row r="248" spans="1:11" ht="12.75" customHeight="1" x14ac:dyDescent="0.15">
      <c r="A248" s="135" t="s">
        <v>160</v>
      </c>
      <c r="B248" s="135" t="s">
        <v>197</v>
      </c>
      <c r="C248" s="135" t="s">
        <v>198</v>
      </c>
      <c r="D248" s="135">
        <v>1</v>
      </c>
      <c r="E248" s="135" t="s">
        <v>33</v>
      </c>
      <c r="F248" s="137">
        <v>40779</v>
      </c>
      <c r="G248" s="137">
        <v>40781</v>
      </c>
      <c r="H248" s="135">
        <v>2</v>
      </c>
      <c r="I248" s="135" t="s">
        <v>31</v>
      </c>
      <c r="J248" s="135" t="s">
        <v>32</v>
      </c>
      <c r="K248" s="135" t="s">
        <v>30</v>
      </c>
    </row>
    <row r="249" spans="1:11" ht="12.75" customHeight="1" x14ac:dyDescent="0.15">
      <c r="A249" s="135" t="s">
        <v>160</v>
      </c>
      <c r="B249" s="135" t="s">
        <v>199</v>
      </c>
      <c r="C249" s="135" t="s">
        <v>200</v>
      </c>
      <c r="D249" s="135">
        <v>1</v>
      </c>
      <c r="E249" s="135" t="s">
        <v>33</v>
      </c>
      <c r="F249" s="137">
        <v>40555</v>
      </c>
      <c r="G249" s="137">
        <v>40557</v>
      </c>
      <c r="H249" s="135">
        <v>2</v>
      </c>
      <c r="I249" s="135" t="s">
        <v>31</v>
      </c>
      <c r="J249" s="135" t="s">
        <v>32</v>
      </c>
      <c r="K249" s="135" t="s">
        <v>30</v>
      </c>
    </row>
    <row r="250" spans="1:11" ht="12.75" customHeight="1" x14ac:dyDescent="0.15">
      <c r="A250" s="135" t="s">
        <v>160</v>
      </c>
      <c r="B250" s="135" t="s">
        <v>199</v>
      </c>
      <c r="C250" s="135" t="s">
        <v>200</v>
      </c>
      <c r="D250" s="135">
        <v>1</v>
      </c>
      <c r="E250" s="135" t="s">
        <v>33</v>
      </c>
      <c r="F250" s="137">
        <v>40590</v>
      </c>
      <c r="G250" s="137">
        <v>40592</v>
      </c>
      <c r="H250" s="135">
        <v>2</v>
      </c>
      <c r="I250" s="135" t="s">
        <v>31</v>
      </c>
      <c r="J250" s="135" t="s">
        <v>32</v>
      </c>
      <c r="K250" s="135" t="s">
        <v>30</v>
      </c>
    </row>
    <row r="251" spans="1:11" ht="12.75" customHeight="1" x14ac:dyDescent="0.15">
      <c r="A251" s="135" t="s">
        <v>160</v>
      </c>
      <c r="B251" s="135" t="s">
        <v>199</v>
      </c>
      <c r="C251" s="135" t="s">
        <v>200</v>
      </c>
      <c r="D251" s="135">
        <v>1</v>
      </c>
      <c r="E251" s="135" t="s">
        <v>33</v>
      </c>
      <c r="F251" s="137">
        <v>40652</v>
      </c>
      <c r="G251" s="137">
        <v>40654</v>
      </c>
      <c r="H251" s="135">
        <v>2</v>
      </c>
      <c r="I251" s="135" t="s">
        <v>31</v>
      </c>
      <c r="J251" s="135" t="s">
        <v>32</v>
      </c>
      <c r="K251" s="135" t="s">
        <v>30</v>
      </c>
    </row>
    <row r="252" spans="1:11" ht="12.75" customHeight="1" x14ac:dyDescent="0.15">
      <c r="A252" s="135" t="s">
        <v>160</v>
      </c>
      <c r="B252" s="135" t="s">
        <v>199</v>
      </c>
      <c r="C252" s="135" t="s">
        <v>200</v>
      </c>
      <c r="D252" s="135">
        <v>1</v>
      </c>
      <c r="E252" s="135" t="s">
        <v>33</v>
      </c>
      <c r="F252" s="137">
        <v>40785</v>
      </c>
      <c r="G252" s="137">
        <v>40787</v>
      </c>
      <c r="H252" s="135">
        <v>2</v>
      </c>
      <c r="I252" s="135" t="s">
        <v>31</v>
      </c>
      <c r="J252" s="135" t="s">
        <v>32</v>
      </c>
      <c r="K252" s="135" t="s">
        <v>30</v>
      </c>
    </row>
    <row r="253" spans="1:11" ht="12.75" customHeight="1" x14ac:dyDescent="0.15">
      <c r="A253" s="135" t="s">
        <v>160</v>
      </c>
      <c r="B253" s="135" t="s">
        <v>199</v>
      </c>
      <c r="C253" s="135" t="s">
        <v>200</v>
      </c>
      <c r="D253" s="135">
        <v>1</v>
      </c>
      <c r="E253" s="135" t="s">
        <v>33</v>
      </c>
      <c r="F253" s="137">
        <v>40862</v>
      </c>
      <c r="G253" s="137">
        <v>40864</v>
      </c>
      <c r="H253" s="135">
        <v>2</v>
      </c>
      <c r="I253" s="135" t="s">
        <v>31</v>
      </c>
      <c r="J253" s="135" t="s">
        <v>32</v>
      </c>
      <c r="K253" s="135" t="s">
        <v>30</v>
      </c>
    </row>
    <row r="254" spans="1:11" ht="12.75" customHeight="1" x14ac:dyDescent="0.15">
      <c r="A254" s="135" t="s">
        <v>160</v>
      </c>
      <c r="B254" s="135" t="s">
        <v>201</v>
      </c>
      <c r="C254" s="135" t="s">
        <v>202</v>
      </c>
      <c r="D254" s="135">
        <v>1</v>
      </c>
      <c r="E254" s="135" t="s">
        <v>33</v>
      </c>
      <c r="F254" s="137">
        <v>40584</v>
      </c>
      <c r="G254" s="137">
        <v>40586</v>
      </c>
      <c r="H254" s="135">
        <v>2</v>
      </c>
      <c r="I254" s="135" t="s">
        <v>31</v>
      </c>
      <c r="J254" s="135" t="s">
        <v>32</v>
      </c>
      <c r="K254" s="135" t="s">
        <v>30</v>
      </c>
    </row>
    <row r="255" spans="1:11" ht="12.75" customHeight="1" x14ac:dyDescent="0.15">
      <c r="A255" s="135" t="s">
        <v>160</v>
      </c>
      <c r="B255" s="135" t="s">
        <v>201</v>
      </c>
      <c r="C255" s="135" t="s">
        <v>202</v>
      </c>
      <c r="D255" s="135">
        <v>1</v>
      </c>
      <c r="E255" s="135" t="s">
        <v>33</v>
      </c>
      <c r="F255" s="137">
        <v>40710</v>
      </c>
      <c r="G255" s="137">
        <v>40712</v>
      </c>
      <c r="H255" s="135">
        <v>2</v>
      </c>
      <c r="I255" s="135" t="s">
        <v>31</v>
      </c>
      <c r="J255" s="135" t="s">
        <v>32</v>
      </c>
      <c r="K255" s="135" t="s">
        <v>30</v>
      </c>
    </row>
    <row r="256" spans="1:11" ht="12.75" customHeight="1" x14ac:dyDescent="0.15">
      <c r="A256" s="135" t="s">
        <v>160</v>
      </c>
      <c r="B256" s="135" t="s">
        <v>201</v>
      </c>
      <c r="C256" s="135" t="s">
        <v>202</v>
      </c>
      <c r="D256" s="135">
        <v>1</v>
      </c>
      <c r="E256" s="135" t="s">
        <v>33</v>
      </c>
      <c r="F256" s="137">
        <v>40724</v>
      </c>
      <c r="G256" s="137">
        <v>40726</v>
      </c>
      <c r="H256" s="135">
        <v>2</v>
      </c>
      <c r="I256" s="135" t="s">
        <v>31</v>
      </c>
      <c r="J256" s="135" t="s">
        <v>32</v>
      </c>
      <c r="K256" s="135" t="s">
        <v>30</v>
      </c>
    </row>
    <row r="257" spans="1:11" ht="12.75" customHeight="1" x14ac:dyDescent="0.15">
      <c r="A257" s="135" t="s">
        <v>160</v>
      </c>
      <c r="B257" s="135" t="s">
        <v>203</v>
      </c>
      <c r="C257" s="135" t="s">
        <v>204</v>
      </c>
      <c r="D257" s="135">
        <v>1</v>
      </c>
      <c r="E257" s="135" t="s">
        <v>33</v>
      </c>
      <c r="F257" s="137">
        <v>40549</v>
      </c>
      <c r="G257" s="137">
        <v>40551</v>
      </c>
      <c r="H257" s="135">
        <v>2</v>
      </c>
      <c r="I257" s="135" t="s">
        <v>31</v>
      </c>
      <c r="J257" s="135" t="s">
        <v>32</v>
      </c>
      <c r="K257" s="135" t="s">
        <v>30</v>
      </c>
    </row>
    <row r="258" spans="1:11" ht="12.75" customHeight="1" x14ac:dyDescent="0.15">
      <c r="A258" s="135" t="s">
        <v>160</v>
      </c>
      <c r="B258" s="135" t="s">
        <v>203</v>
      </c>
      <c r="C258" s="135" t="s">
        <v>204</v>
      </c>
      <c r="D258" s="135">
        <v>1</v>
      </c>
      <c r="E258" s="135" t="s">
        <v>33</v>
      </c>
      <c r="F258" s="137">
        <v>40563</v>
      </c>
      <c r="G258" s="137">
        <v>40565</v>
      </c>
      <c r="H258" s="135">
        <v>2</v>
      </c>
      <c r="I258" s="135" t="s">
        <v>31</v>
      </c>
      <c r="J258" s="135" t="s">
        <v>32</v>
      </c>
      <c r="K258" s="135" t="s">
        <v>30</v>
      </c>
    </row>
    <row r="259" spans="1:11" ht="12.75" customHeight="1" x14ac:dyDescent="0.15">
      <c r="A259" s="135" t="s">
        <v>160</v>
      </c>
      <c r="B259" s="135" t="s">
        <v>203</v>
      </c>
      <c r="C259" s="135" t="s">
        <v>204</v>
      </c>
      <c r="D259" s="135">
        <v>1</v>
      </c>
      <c r="E259" s="135" t="s">
        <v>33</v>
      </c>
      <c r="F259" s="137">
        <v>40570</v>
      </c>
      <c r="G259" s="137">
        <v>40572</v>
      </c>
      <c r="H259" s="135">
        <v>2</v>
      </c>
      <c r="I259" s="135" t="s">
        <v>31</v>
      </c>
      <c r="J259" s="135" t="s">
        <v>32</v>
      </c>
      <c r="K259" s="135" t="s">
        <v>30</v>
      </c>
    </row>
    <row r="260" spans="1:11" ht="12.75" customHeight="1" x14ac:dyDescent="0.15">
      <c r="A260" s="135" t="s">
        <v>160</v>
      </c>
      <c r="B260" s="135" t="s">
        <v>203</v>
      </c>
      <c r="C260" s="135" t="s">
        <v>204</v>
      </c>
      <c r="D260" s="135">
        <v>1</v>
      </c>
      <c r="E260" s="135" t="s">
        <v>33</v>
      </c>
      <c r="F260" s="137">
        <v>40605</v>
      </c>
      <c r="G260" s="137">
        <v>40607</v>
      </c>
      <c r="H260" s="135">
        <v>2</v>
      </c>
      <c r="I260" s="135" t="s">
        <v>31</v>
      </c>
      <c r="J260" s="135" t="s">
        <v>32</v>
      </c>
      <c r="K260" s="135" t="s">
        <v>30</v>
      </c>
    </row>
    <row r="261" spans="1:11" ht="12.75" customHeight="1" x14ac:dyDescent="0.15">
      <c r="A261" s="135" t="s">
        <v>160</v>
      </c>
      <c r="B261" s="135" t="s">
        <v>203</v>
      </c>
      <c r="C261" s="135" t="s">
        <v>204</v>
      </c>
      <c r="D261" s="135">
        <v>1</v>
      </c>
      <c r="E261" s="135" t="s">
        <v>33</v>
      </c>
      <c r="F261" s="137">
        <v>40724</v>
      </c>
      <c r="G261" s="137">
        <v>40726</v>
      </c>
      <c r="H261" s="135">
        <v>2</v>
      </c>
      <c r="I261" s="135" t="s">
        <v>31</v>
      </c>
      <c r="J261" s="135" t="s">
        <v>32</v>
      </c>
      <c r="K261" s="135" t="s">
        <v>30</v>
      </c>
    </row>
    <row r="262" spans="1:11" ht="12.75" customHeight="1" x14ac:dyDescent="0.15">
      <c r="A262" s="135" t="s">
        <v>160</v>
      </c>
      <c r="B262" s="135" t="s">
        <v>203</v>
      </c>
      <c r="C262" s="135" t="s">
        <v>204</v>
      </c>
      <c r="D262" s="135">
        <v>1</v>
      </c>
      <c r="E262" s="135" t="s">
        <v>33</v>
      </c>
      <c r="F262" s="137">
        <v>40759</v>
      </c>
      <c r="G262" s="137">
        <v>40761</v>
      </c>
      <c r="H262" s="135">
        <v>2</v>
      </c>
      <c r="I262" s="135" t="s">
        <v>31</v>
      </c>
      <c r="J262" s="135" t="s">
        <v>32</v>
      </c>
      <c r="K262" s="135" t="s">
        <v>30</v>
      </c>
    </row>
    <row r="263" spans="1:11" ht="12.75" customHeight="1" x14ac:dyDescent="0.15">
      <c r="A263" s="135" t="s">
        <v>160</v>
      </c>
      <c r="B263" s="135" t="s">
        <v>203</v>
      </c>
      <c r="C263" s="135" t="s">
        <v>204</v>
      </c>
      <c r="D263" s="135">
        <v>1</v>
      </c>
      <c r="E263" s="135" t="s">
        <v>33</v>
      </c>
      <c r="F263" s="137">
        <v>40779</v>
      </c>
      <c r="G263" s="137">
        <v>40781</v>
      </c>
      <c r="H263" s="135">
        <v>2</v>
      </c>
      <c r="I263" s="135" t="s">
        <v>31</v>
      </c>
      <c r="J263" s="135" t="s">
        <v>32</v>
      </c>
      <c r="K263" s="135" t="s">
        <v>30</v>
      </c>
    </row>
    <row r="264" spans="1:11" ht="12.75" customHeight="1" x14ac:dyDescent="0.15">
      <c r="A264" s="135" t="s">
        <v>160</v>
      </c>
      <c r="B264" s="135" t="s">
        <v>205</v>
      </c>
      <c r="C264" s="135" t="s">
        <v>206</v>
      </c>
      <c r="D264" s="135">
        <v>1</v>
      </c>
      <c r="E264" s="135" t="s">
        <v>33</v>
      </c>
      <c r="F264" s="137">
        <v>40548</v>
      </c>
      <c r="G264" s="137">
        <v>40550</v>
      </c>
      <c r="H264" s="135">
        <v>2</v>
      </c>
      <c r="I264" s="135" t="s">
        <v>31</v>
      </c>
      <c r="J264" s="135" t="s">
        <v>32</v>
      </c>
      <c r="K264" s="135" t="s">
        <v>30</v>
      </c>
    </row>
    <row r="265" spans="1:11" ht="12.75" customHeight="1" x14ac:dyDescent="0.15">
      <c r="A265" s="135" t="s">
        <v>160</v>
      </c>
      <c r="B265" s="135" t="s">
        <v>205</v>
      </c>
      <c r="C265" s="135" t="s">
        <v>206</v>
      </c>
      <c r="D265" s="135">
        <v>1</v>
      </c>
      <c r="E265" s="135" t="s">
        <v>33</v>
      </c>
      <c r="F265" s="137">
        <v>40555</v>
      </c>
      <c r="G265" s="137">
        <v>40557</v>
      </c>
      <c r="H265" s="135">
        <v>2</v>
      </c>
      <c r="I265" s="135" t="s">
        <v>31</v>
      </c>
      <c r="J265" s="135" t="s">
        <v>32</v>
      </c>
      <c r="K265" s="135" t="s">
        <v>30</v>
      </c>
    </row>
    <row r="266" spans="1:11" ht="12.75" customHeight="1" x14ac:dyDescent="0.15">
      <c r="A266" s="135" t="s">
        <v>160</v>
      </c>
      <c r="B266" s="135" t="s">
        <v>205</v>
      </c>
      <c r="C266" s="135" t="s">
        <v>206</v>
      </c>
      <c r="D266" s="135">
        <v>1</v>
      </c>
      <c r="E266" s="135" t="s">
        <v>33</v>
      </c>
      <c r="F266" s="137">
        <v>40590</v>
      </c>
      <c r="G266" s="137">
        <v>40592</v>
      </c>
      <c r="H266" s="135">
        <v>2</v>
      </c>
      <c r="I266" s="135" t="s">
        <v>31</v>
      </c>
      <c r="J266" s="135" t="s">
        <v>32</v>
      </c>
      <c r="K266" s="135" t="s">
        <v>30</v>
      </c>
    </row>
    <row r="267" spans="1:11" ht="12.75" customHeight="1" x14ac:dyDescent="0.15">
      <c r="A267" s="135" t="s">
        <v>160</v>
      </c>
      <c r="B267" s="135" t="s">
        <v>205</v>
      </c>
      <c r="C267" s="135" t="s">
        <v>206</v>
      </c>
      <c r="D267" s="135">
        <v>1</v>
      </c>
      <c r="E267" s="135" t="s">
        <v>33</v>
      </c>
      <c r="F267" s="137">
        <v>40624</v>
      </c>
      <c r="G267" s="137">
        <v>40626</v>
      </c>
      <c r="H267" s="135">
        <v>2</v>
      </c>
      <c r="I267" s="135" t="s">
        <v>31</v>
      </c>
      <c r="J267" s="135" t="s">
        <v>32</v>
      </c>
      <c r="K267" s="135" t="s">
        <v>30</v>
      </c>
    </row>
    <row r="268" spans="1:11" ht="12.75" customHeight="1" x14ac:dyDescent="0.15">
      <c r="A268" s="135" t="s">
        <v>160</v>
      </c>
      <c r="B268" s="135" t="s">
        <v>205</v>
      </c>
      <c r="C268" s="135" t="s">
        <v>206</v>
      </c>
      <c r="D268" s="135">
        <v>1</v>
      </c>
      <c r="E268" s="135" t="s">
        <v>33</v>
      </c>
      <c r="F268" s="137">
        <v>40632</v>
      </c>
      <c r="G268" s="137">
        <v>40634</v>
      </c>
      <c r="H268" s="135">
        <v>2</v>
      </c>
      <c r="I268" s="135" t="s">
        <v>31</v>
      </c>
      <c r="J268" s="135" t="s">
        <v>32</v>
      </c>
      <c r="K268" s="135" t="s">
        <v>30</v>
      </c>
    </row>
    <row r="269" spans="1:11" ht="12.75" customHeight="1" x14ac:dyDescent="0.15">
      <c r="A269" s="135" t="s">
        <v>160</v>
      </c>
      <c r="B269" s="135" t="s">
        <v>205</v>
      </c>
      <c r="C269" s="135" t="s">
        <v>206</v>
      </c>
      <c r="D269" s="135">
        <v>1</v>
      </c>
      <c r="E269" s="135" t="s">
        <v>33</v>
      </c>
      <c r="F269" s="137">
        <v>40652</v>
      </c>
      <c r="G269" s="137">
        <v>40654</v>
      </c>
      <c r="H269" s="135">
        <v>2</v>
      </c>
      <c r="I269" s="135" t="s">
        <v>31</v>
      </c>
      <c r="J269" s="135" t="s">
        <v>32</v>
      </c>
      <c r="K269" s="135" t="s">
        <v>30</v>
      </c>
    </row>
    <row r="270" spans="1:11" ht="12.75" customHeight="1" x14ac:dyDescent="0.15">
      <c r="A270" s="135" t="s">
        <v>160</v>
      </c>
      <c r="B270" s="135" t="s">
        <v>205</v>
      </c>
      <c r="C270" s="135" t="s">
        <v>206</v>
      </c>
      <c r="D270" s="135">
        <v>1</v>
      </c>
      <c r="E270" s="135" t="s">
        <v>33</v>
      </c>
      <c r="F270" s="137">
        <v>40813</v>
      </c>
      <c r="G270" s="137">
        <v>40815</v>
      </c>
      <c r="H270" s="135">
        <v>2</v>
      </c>
      <c r="I270" s="135" t="s">
        <v>31</v>
      </c>
      <c r="J270" s="135" t="s">
        <v>32</v>
      </c>
      <c r="K270" s="135" t="s">
        <v>30</v>
      </c>
    </row>
    <row r="271" spans="1:11" ht="12.75" customHeight="1" x14ac:dyDescent="0.15">
      <c r="A271" s="135" t="s">
        <v>160</v>
      </c>
      <c r="B271" s="135" t="s">
        <v>205</v>
      </c>
      <c r="C271" s="135" t="s">
        <v>206</v>
      </c>
      <c r="D271" s="135">
        <v>1</v>
      </c>
      <c r="E271" s="135" t="s">
        <v>33</v>
      </c>
      <c r="F271" s="137">
        <v>40830</v>
      </c>
      <c r="G271" s="137">
        <v>40832</v>
      </c>
      <c r="H271" s="135">
        <v>2</v>
      </c>
      <c r="I271" s="135" t="s">
        <v>31</v>
      </c>
      <c r="J271" s="135" t="s">
        <v>32</v>
      </c>
      <c r="K271" s="135" t="s">
        <v>30</v>
      </c>
    </row>
    <row r="272" spans="1:11" ht="12.75" customHeight="1" x14ac:dyDescent="0.15">
      <c r="A272" s="135" t="s">
        <v>160</v>
      </c>
      <c r="B272" s="135" t="s">
        <v>205</v>
      </c>
      <c r="C272" s="135" t="s">
        <v>206</v>
      </c>
      <c r="D272" s="135">
        <v>1</v>
      </c>
      <c r="E272" s="135" t="s">
        <v>33</v>
      </c>
      <c r="F272" s="137">
        <v>40841</v>
      </c>
      <c r="G272" s="137">
        <v>40843</v>
      </c>
      <c r="H272" s="135">
        <v>2</v>
      </c>
      <c r="I272" s="135" t="s">
        <v>31</v>
      </c>
      <c r="J272" s="135" t="s">
        <v>32</v>
      </c>
      <c r="K272" s="135" t="s">
        <v>30</v>
      </c>
    </row>
    <row r="273" spans="1:11" ht="12.75" customHeight="1" x14ac:dyDescent="0.15">
      <c r="A273" s="135" t="s">
        <v>160</v>
      </c>
      <c r="B273" s="135" t="s">
        <v>205</v>
      </c>
      <c r="C273" s="135" t="s">
        <v>206</v>
      </c>
      <c r="D273" s="135">
        <v>1</v>
      </c>
      <c r="E273" s="135" t="s">
        <v>33</v>
      </c>
      <c r="F273" s="137">
        <v>40855</v>
      </c>
      <c r="G273" s="137">
        <v>40857</v>
      </c>
      <c r="H273" s="135">
        <v>2</v>
      </c>
      <c r="I273" s="135" t="s">
        <v>31</v>
      </c>
      <c r="J273" s="135" t="s">
        <v>32</v>
      </c>
      <c r="K273" s="135" t="s">
        <v>30</v>
      </c>
    </row>
    <row r="274" spans="1:11" ht="12.75" customHeight="1" x14ac:dyDescent="0.15">
      <c r="A274" s="135" t="s">
        <v>160</v>
      </c>
      <c r="B274" s="135" t="s">
        <v>207</v>
      </c>
      <c r="C274" s="135" t="s">
        <v>208</v>
      </c>
      <c r="D274" s="135">
        <v>1</v>
      </c>
      <c r="E274" s="135" t="s">
        <v>33</v>
      </c>
      <c r="F274" s="137">
        <v>40548</v>
      </c>
      <c r="G274" s="137">
        <v>40550</v>
      </c>
      <c r="H274" s="135">
        <v>2</v>
      </c>
      <c r="I274" s="135" t="s">
        <v>31</v>
      </c>
      <c r="J274" s="135" t="s">
        <v>32</v>
      </c>
      <c r="K274" s="135" t="s">
        <v>30</v>
      </c>
    </row>
    <row r="275" spans="1:11" ht="12.75" customHeight="1" x14ac:dyDescent="0.15">
      <c r="A275" s="135" t="s">
        <v>160</v>
      </c>
      <c r="B275" s="135" t="s">
        <v>207</v>
      </c>
      <c r="C275" s="135" t="s">
        <v>208</v>
      </c>
      <c r="D275" s="135">
        <v>1</v>
      </c>
      <c r="E275" s="135" t="s">
        <v>33</v>
      </c>
      <c r="F275" s="137">
        <v>40555</v>
      </c>
      <c r="G275" s="137">
        <v>40557</v>
      </c>
      <c r="H275" s="135">
        <v>2</v>
      </c>
      <c r="I275" s="135" t="s">
        <v>31</v>
      </c>
      <c r="J275" s="135" t="s">
        <v>32</v>
      </c>
      <c r="K275" s="135" t="s">
        <v>30</v>
      </c>
    </row>
    <row r="276" spans="1:11" ht="12.75" customHeight="1" x14ac:dyDescent="0.15">
      <c r="A276" s="135" t="s">
        <v>160</v>
      </c>
      <c r="B276" s="135" t="s">
        <v>207</v>
      </c>
      <c r="C276" s="135" t="s">
        <v>208</v>
      </c>
      <c r="D276" s="135">
        <v>1</v>
      </c>
      <c r="E276" s="135" t="s">
        <v>33</v>
      </c>
      <c r="F276" s="137">
        <v>40562</v>
      </c>
      <c r="G276" s="137">
        <v>40564</v>
      </c>
      <c r="H276" s="135">
        <v>2</v>
      </c>
      <c r="I276" s="135" t="s">
        <v>31</v>
      </c>
      <c r="J276" s="135" t="s">
        <v>32</v>
      </c>
      <c r="K276" s="135" t="s">
        <v>30</v>
      </c>
    </row>
    <row r="277" spans="1:11" ht="12.75" customHeight="1" x14ac:dyDescent="0.15">
      <c r="A277" s="135" t="s">
        <v>160</v>
      </c>
      <c r="B277" s="135" t="s">
        <v>207</v>
      </c>
      <c r="C277" s="135" t="s">
        <v>208</v>
      </c>
      <c r="D277" s="135">
        <v>1</v>
      </c>
      <c r="E277" s="135" t="s">
        <v>33</v>
      </c>
      <c r="F277" s="137">
        <v>40659</v>
      </c>
      <c r="G277" s="137">
        <v>40661</v>
      </c>
      <c r="H277" s="135">
        <v>2</v>
      </c>
      <c r="I277" s="135" t="s">
        <v>31</v>
      </c>
      <c r="J277" s="135" t="s">
        <v>32</v>
      </c>
      <c r="K277" s="135" t="s">
        <v>30</v>
      </c>
    </row>
    <row r="278" spans="1:11" ht="12.75" customHeight="1" x14ac:dyDescent="0.15">
      <c r="A278" s="135" t="s">
        <v>160</v>
      </c>
      <c r="B278" s="135" t="s">
        <v>207</v>
      </c>
      <c r="C278" s="135" t="s">
        <v>208</v>
      </c>
      <c r="D278" s="135">
        <v>1</v>
      </c>
      <c r="E278" s="135" t="s">
        <v>33</v>
      </c>
      <c r="F278" s="137">
        <v>40813</v>
      </c>
      <c r="G278" s="137">
        <v>40815</v>
      </c>
      <c r="H278" s="135">
        <v>2</v>
      </c>
      <c r="I278" s="135" t="s">
        <v>31</v>
      </c>
      <c r="J278" s="135" t="s">
        <v>32</v>
      </c>
      <c r="K278" s="135" t="s">
        <v>30</v>
      </c>
    </row>
    <row r="279" spans="1:11" ht="12.75" customHeight="1" x14ac:dyDescent="0.15">
      <c r="A279" s="135" t="s">
        <v>160</v>
      </c>
      <c r="B279" s="135" t="s">
        <v>275</v>
      </c>
      <c r="C279" s="135" t="s">
        <v>276</v>
      </c>
      <c r="D279" s="135">
        <v>1</v>
      </c>
      <c r="E279" s="135" t="s">
        <v>33</v>
      </c>
      <c r="F279" s="137">
        <v>40730</v>
      </c>
      <c r="G279" s="137">
        <v>40732</v>
      </c>
      <c r="H279" s="135">
        <v>2</v>
      </c>
      <c r="I279" s="135" t="s">
        <v>31</v>
      </c>
      <c r="J279" s="135" t="s">
        <v>32</v>
      </c>
      <c r="K279" s="135" t="s">
        <v>30</v>
      </c>
    </row>
    <row r="280" spans="1:11" ht="12.75" customHeight="1" x14ac:dyDescent="0.15">
      <c r="A280" s="135" t="s">
        <v>160</v>
      </c>
      <c r="B280" s="135" t="s">
        <v>275</v>
      </c>
      <c r="C280" s="135" t="s">
        <v>276</v>
      </c>
      <c r="D280" s="135">
        <v>1</v>
      </c>
      <c r="E280" s="135" t="s">
        <v>33</v>
      </c>
      <c r="F280" s="137">
        <v>40844</v>
      </c>
      <c r="G280" s="137">
        <v>40846</v>
      </c>
      <c r="H280" s="135">
        <v>2</v>
      </c>
      <c r="I280" s="135" t="s">
        <v>31</v>
      </c>
      <c r="J280" s="135" t="s">
        <v>32</v>
      </c>
      <c r="K280" s="135" t="s">
        <v>30</v>
      </c>
    </row>
    <row r="281" spans="1:11" ht="12.75" customHeight="1" x14ac:dyDescent="0.15">
      <c r="A281" s="135" t="s">
        <v>160</v>
      </c>
      <c r="B281" s="135" t="s">
        <v>277</v>
      </c>
      <c r="C281" s="135" t="s">
        <v>278</v>
      </c>
      <c r="D281" s="135">
        <v>1</v>
      </c>
      <c r="E281" s="135" t="s">
        <v>33</v>
      </c>
      <c r="F281" s="137">
        <v>40660</v>
      </c>
      <c r="G281" s="137">
        <v>40662</v>
      </c>
      <c r="H281" s="135">
        <v>2</v>
      </c>
      <c r="I281" s="135" t="s">
        <v>31</v>
      </c>
      <c r="J281" s="135" t="s">
        <v>32</v>
      </c>
      <c r="K281" s="135" t="s">
        <v>30</v>
      </c>
    </row>
    <row r="282" spans="1:11" ht="12.75" customHeight="1" x14ac:dyDescent="0.15">
      <c r="A282" s="135" t="s">
        <v>160</v>
      </c>
      <c r="B282" s="135" t="s">
        <v>277</v>
      </c>
      <c r="C282" s="135" t="s">
        <v>278</v>
      </c>
      <c r="D282" s="135">
        <v>1</v>
      </c>
      <c r="E282" s="135" t="s">
        <v>33</v>
      </c>
      <c r="F282" s="137">
        <v>40844</v>
      </c>
      <c r="G282" s="137">
        <v>40846</v>
      </c>
      <c r="H282" s="135">
        <v>2</v>
      </c>
      <c r="I282" s="135" t="s">
        <v>31</v>
      </c>
      <c r="J282" s="135" t="s">
        <v>32</v>
      </c>
      <c r="K282" s="135" t="s">
        <v>30</v>
      </c>
    </row>
    <row r="283" spans="1:11" ht="12.75" customHeight="1" x14ac:dyDescent="0.15">
      <c r="A283" s="135" t="s">
        <v>160</v>
      </c>
      <c r="B283" s="135" t="s">
        <v>279</v>
      </c>
      <c r="C283" s="135" t="s">
        <v>280</v>
      </c>
      <c r="D283" s="135">
        <v>1</v>
      </c>
      <c r="E283" s="135" t="s">
        <v>33</v>
      </c>
      <c r="F283" s="137">
        <v>40660</v>
      </c>
      <c r="G283" s="137">
        <v>40662</v>
      </c>
      <c r="H283" s="135">
        <v>2</v>
      </c>
      <c r="I283" s="135" t="s">
        <v>31</v>
      </c>
      <c r="J283" s="135" t="s">
        <v>32</v>
      </c>
      <c r="K283" s="135" t="s">
        <v>30</v>
      </c>
    </row>
    <row r="284" spans="1:11" ht="12.75" customHeight="1" x14ac:dyDescent="0.15">
      <c r="A284" s="135" t="s">
        <v>160</v>
      </c>
      <c r="B284" s="135" t="s">
        <v>279</v>
      </c>
      <c r="C284" s="135" t="s">
        <v>280</v>
      </c>
      <c r="D284" s="135">
        <v>1</v>
      </c>
      <c r="E284" s="135" t="s">
        <v>33</v>
      </c>
      <c r="F284" s="137">
        <v>40844</v>
      </c>
      <c r="G284" s="137">
        <v>40846</v>
      </c>
      <c r="H284" s="135">
        <v>2</v>
      </c>
      <c r="I284" s="135" t="s">
        <v>31</v>
      </c>
      <c r="J284" s="135" t="s">
        <v>32</v>
      </c>
      <c r="K284" s="135" t="s">
        <v>30</v>
      </c>
    </row>
    <row r="285" spans="1:11" ht="12.75" customHeight="1" x14ac:dyDescent="0.15">
      <c r="A285" s="135" t="s">
        <v>160</v>
      </c>
      <c r="B285" s="135" t="s">
        <v>281</v>
      </c>
      <c r="C285" s="135" t="s">
        <v>282</v>
      </c>
      <c r="D285" s="135">
        <v>1</v>
      </c>
      <c r="E285" s="135" t="s">
        <v>33</v>
      </c>
      <c r="F285" s="137">
        <v>40897</v>
      </c>
      <c r="G285" s="137">
        <v>40899</v>
      </c>
      <c r="H285" s="135">
        <v>2</v>
      </c>
      <c r="I285" s="135" t="s">
        <v>31</v>
      </c>
      <c r="J285" s="135" t="s">
        <v>32</v>
      </c>
      <c r="K285" s="135" t="s">
        <v>30</v>
      </c>
    </row>
    <row r="286" spans="1:11" ht="12.75" customHeight="1" x14ac:dyDescent="0.15">
      <c r="A286" s="135" t="s">
        <v>160</v>
      </c>
      <c r="B286" s="135" t="s">
        <v>283</v>
      </c>
      <c r="C286" s="135" t="s">
        <v>209</v>
      </c>
      <c r="D286" s="135">
        <v>1</v>
      </c>
      <c r="E286" s="135" t="s">
        <v>33</v>
      </c>
      <c r="F286" s="137">
        <v>40603</v>
      </c>
      <c r="G286" s="137">
        <v>40605</v>
      </c>
      <c r="H286" s="135">
        <v>2</v>
      </c>
      <c r="I286" s="135" t="s">
        <v>31</v>
      </c>
      <c r="J286" s="135" t="s">
        <v>32</v>
      </c>
      <c r="K286" s="135" t="s">
        <v>30</v>
      </c>
    </row>
    <row r="287" spans="1:11" ht="12.75" customHeight="1" x14ac:dyDescent="0.15">
      <c r="A287" s="135" t="s">
        <v>160</v>
      </c>
      <c r="B287" s="135" t="s">
        <v>210</v>
      </c>
      <c r="C287" s="135" t="s">
        <v>211</v>
      </c>
      <c r="D287" s="135">
        <v>1</v>
      </c>
      <c r="E287" s="135" t="s">
        <v>33</v>
      </c>
      <c r="F287" s="137">
        <v>40841</v>
      </c>
      <c r="G287" s="137">
        <v>40843</v>
      </c>
      <c r="H287" s="135">
        <v>2</v>
      </c>
      <c r="I287" s="135" t="s">
        <v>31</v>
      </c>
      <c r="J287" s="135" t="s">
        <v>32</v>
      </c>
      <c r="K287" s="135" t="s">
        <v>30</v>
      </c>
    </row>
    <row r="288" spans="1:11" ht="12.75" customHeight="1" x14ac:dyDescent="0.15">
      <c r="A288" s="135" t="s">
        <v>160</v>
      </c>
      <c r="B288" s="135" t="s">
        <v>210</v>
      </c>
      <c r="C288" s="135" t="s">
        <v>211</v>
      </c>
      <c r="D288" s="135">
        <v>1</v>
      </c>
      <c r="E288" s="135" t="s">
        <v>33</v>
      </c>
      <c r="F288" s="137">
        <v>40849</v>
      </c>
      <c r="G288" s="137">
        <v>40851</v>
      </c>
      <c r="H288" s="135">
        <v>2</v>
      </c>
      <c r="I288" s="135" t="s">
        <v>31</v>
      </c>
      <c r="J288" s="135" t="s">
        <v>32</v>
      </c>
      <c r="K288" s="135" t="s">
        <v>30</v>
      </c>
    </row>
    <row r="289" spans="1:11" ht="12.75" customHeight="1" x14ac:dyDescent="0.15">
      <c r="A289" s="135" t="s">
        <v>160</v>
      </c>
      <c r="B289" s="135" t="s">
        <v>212</v>
      </c>
      <c r="C289" s="135" t="s">
        <v>213</v>
      </c>
      <c r="D289" s="135">
        <v>1</v>
      </c>
      <c r="E289" s="135" t="s">
        <v>33</v>
      </c>
      <c r="F289" s="137">
        <v>40549</v>
      </c>
      <c r="G289" s="137">
        <v>40551</v>
      </c>
      <c r="H289" s="135">
        <v>2</v>
      </c>
      <c r="I289" s="135" t="s">
        <v>31</v>
      </c>
      <c r="J289" s="135" t="s">
        <v>32</v>
      </c>
      <c r="K289" s="135" t="s">
        <v>30</v>
      </c>
    </row>
    <row r="290" spans="1:11" ht="12.75" customHeight="1" x14ac:dyDescent="0.15">
      <c r="A290" s="135" t="s">
        <v>160</v>
      </c>
      <c r="B290" s="135" t="s">
        <v>212</v>
      </c>
      <c r="C290" s="135" t="s">
        <v>213</v>
      </c>
      <c r="D290" s="135">
        <v>1</v>
      </c>
      <c r="E290" s="135" t="s">
        <v>33</v>
      </c>
      <c r="F290" s="137">
        <v>40563</v>
      </c>
      <c r="G290" s="137">
        <v>40565</v>
      </c>
      <c r="H290" s="135">
        <v>2</v>
      </c>
      <c r="I290" s="135" t="s">
        <v>31</v>
      </c>
      <c r="J290" s="135" t="s">
        <v>32</v>
      </c>
      <c r="K290" s="135" t="s">
        <v>30</v>
      </c>
    </row>
    <row r="291" spans="1:11" ht="12.75" customHeight="1" x14ac:dyDescent="0.15">
      <c r="A291" s="135" t="s">
        <v>160</v>
      </c>
      <c r="B291" s="135" t="s">
        <v>212</v>
      </c>
      <c r="C291" s="135" t="s">
        <v>213</v>
      </c>
      <c r="D291" s="135">
        <v>1</v>
      </c>
      <c r="E291" s="135" t="s">
        <v>33</v>
      </c>
      <c r="F291" s="137">
        <v>40577</v>
      </c>
      <c r="G291" s="137">
        <v>40579</v>
      </c>
      <c r="H291" s="135">
        <v>2</v>
      </c>
      <c r="I291" s="135" t="s">
        <v>31</v>
      </c>
      <c r="J291" s="135" t="s">
        <v>32</v>
      </c>
      <c r="K291" s="135" t="s">
        <v>30</v>
      </c>
    </row>
    <row r="292" spans="1:11" ht="12.75" customHeight="1" x14ac:dyDescent="0.15">
      <c r="A292" s="135" t="s">
        <v>160</v>
      </c>
      <c r="B292" s="135" t="s">
        <v>212</v>
      </c>
      <c r="C292" s="135" t="s">
        <v>213</v>
      </c>
      <c r="D292" s="135">
        <v>1</v>
      </c>
      <c r="E292" s="135" t="s">
        <v>33</v>
      </c>
      <c r="F292" s="137">
        <v>40591</v>
      </c>
      <c r="G292" s="137">
        <v>40593</v>
      </c>
      <c r="H292" s="135">
        <v>2</v>
      </c>
      <c r="I292" s="135" t="s">
        <v>31</v>
      </c>
      <c r="J292" s="135" t="s">
        <v>32</v>
      </c>
      <c r="K292" s="135" t="s">
        <v>30</v>
      </c>
    </row>
    <row r="293" spans="1:11" ht="12.75" customHeight="1" x14ac:dyDescent="0.15">
      <c r="A293" s="135" t="s">
        <v>160</v>
      </c>
      <c r="B293" s="135" t="s">
        <v>212</v>
      </c>
      <c r="C293" s="135" t="s">
        <v>213</v>
      </c>
      <c r="D293" s="135">
        <v>1</v>
      </c>
      <c r="E293" s="135" t="s">
        <v>33</v>
      </c>
      <c r="F293" s="137">
        <v>40598</v>
      </c>
      <c r="G293" s="137">
        <v>40600</v>
      </c>
      <c r="H293" s="135">
        <v>2</v>
      </c>
      <c r="I293" s="135" t="s">
        <v>31</v>
      </c>
      <c r="J293" s="135" t="s">
        <v>32</v>
      </c>
      <c r="K293" s="135" t="s">
        <v>30</v>
      </c>
    </row>
    <row r="294" spans="1:11" ht="12.75" customHeight="1" x14ac:dyDescent="0.15">
      <c r="A294" s="135" t="s">
        <v>160</v>
      </c>
      <c r="B294" s="135" t="s">
        <v>212</v>
      </c>
      <c r="C294" s="135" t="s">
        <v>213</v>
      </c>
      <c r="D294" s="135">
        <v>1</v>
      </c>
      <c r="E294" s="135" t="s">
        <v>33</v>
      </c>
      <c r="F294" s="137">
        <v>40787</v>
      </c>
      <c r="G294" s="137">
        <v>40789</v>
      </c>
      <c r="H294" s="135">
        <v>2</v>
      </c>
      <c r="I294" s="135" t="s">
        <v>31</v>
      </c>
      <c r="J294" s="135" t="s">
        <v>32</v>
      </c>
      <c r="K294" s="135" t="s">
        <v>30</v>
      </c>
    </row>
    <row r="295" spans="1:11" ht="12.75" customHeight="1" x14ac:dyDescent="0.15">
      <c r="A295" s="135" t="s">
        <v>160</v>
      </c>
      <c r="B295" s="135" t="s">
        <v>212</v>
      </c>
      <c r="C295" s="135" t="s">
        <v>213</v>
      </c>
      <c r="D295" s="135">
        <v>1</v>
      </c>
      <c r="E295" s="135" t="s">
        <v>33</v>
      </c>
      <c r="F295" s="137">
        <v>40808</v>
      </c>
      <c r="G295" s="137">
        <v>40810</v>
      </c>
      <c r="H295" s="135">
        <v>2</v>
      </c>
      <c r="I295" s="135" t="s">
        <v>31</v>
      </c>
      <c r="J295" s="135" t="s">
        <v>32</v>
      </c>
      <c r="K295" s="135" t="s">
        <v>30</v>
      </c>
    </row>
    <row r="296" spans="1:11" ht="12.75" customHeight="1" x14ac:dyDescent="0.15">
      <c r="A296" s="135" t="s">
        <v>160</v>
      </c>
      <c r="B296" s="135" t="s">
        <v>212</v>
      </c>
      <c r="C296" s="135" t="s">
        <v>213</v>
      </c>
      <c r="D296" s="135">
        <v>1</v>
      </c>
      <c r="E296" s="135" t="s">
        <v>33</v>
      </c>
      <c r="F296" s="137">
        <v>40815</v>
      </c>
      <c r="G296" s="137">
        <v>40817</v>
      </c>
      <c r="H296" s="135">
        <v>2</v>
      </c>
      <c r="I296" s="135" t="s">
        <v>31</v>
      </c>
      <c r="J296" s="135" t="s">
        <v>32</v>
      </c>
      <c r="K296" s="135" t="s">
        <v>30</v>
      </c>
    </row>
    <row r="297" spans="1:11" ht="12.75" customHeight="1" x14ac:dyDescent="0.15">
      <c r="A297" s="135" t="s">
        <v>160</v>
      </c>
      <c r="B297" s="135" t="s">
        <v>214</v>
      </c>
      <c r="C297" s="135" t="s">
        <v>215</v>
      </c>
      <c r="D297" s="135">
        <v>1</v>
      </c>
      <c r="E297" s="135" t="s">
        <v>33</v>
      </c>
      <c r="F297" s="137">
        <v>40555</v>
      </c>
      <c r="G297" s="137">
        <v>40557</v>
      </c>
      <c r="H297" s="135">
        <v>2</v>
      </c>
      <c r="I297" s="135" t="s">
        <v>31</v>
      </c>
      <c r="J297" s="135" t="s">
        <v>32</v>
      </c>
      <c r="K297" s="135" t="s">
        <v>30</v>
      </c>
    </row>
    <row r="298" spans="1:11" ht="12.75" customHeight="1" x14ac:dyDescent="0.15">
      <c r="A298" s="135" t="s">
        <v>160</v>
      </c>
      <c r="B298" s="135" t="s">
        <v>214</v>
      </c>
      <c r="C298" s="135" t="s">
        <v>215</v>
      </c>
      <c r="D298" s="135">
        <v>1</v>
      </c>
      <c r="E298" s="135" t="s">
        <v>33</v>
      </c>
      <c r="F298" s="137">
        <v>40563</v>
      </c>
      <c r="G298" s="137">
        <v>40565</v>
      </c>
      <c r="H298" s="135">
        <v>2</v>
      </c>
      <c r="I298" s="135" t="s">
        <v>31</v>
      </c>
      <c r="J298" s="135" t="s">
        <v>32</v>
      </c>
      <c r="K298" s="135" t="s">
        <v>30</v>
      </c>
    </row>
    <row r="299" spans="1:11" ht="12.75" customHeight="1" x14ac:dyDescent="0.15">
      <c r="A299" s="135" t="s">
        <v>160</v>
      </c>
      <c r="B299" s="135" t="s">
        <v>214</v>
      </c>
      <c r="C299" s="135" t="s">
        <v>215</v>
      </c>
      <c r="D299" s="135">
        <v>1</v>
      </c>
      <c r="E299" s="135" t="s">
        <v>33</v>
      </c>
      <c r="F299" s="137">
        <v>40703</v>
      </c>
      <c r="G299" s="137">
        <v>40705</v>
      </c>
      <c r="H299" s="135">
        <v>2</v>
      </c>
      <c r="I299" s="135" t="s">
        <v>31</v>
      </c>
      <c r="J299" s="135" t="s">
        <v>32</v>
      </c>
      <c r="K299" s="135" t="s">
        <v>30</v>
      </c>
    </row>
    <row r="300" spans="1:11" ht="12.75" customHeight="1" x14ac:dyDescent="0.15">
      <c r="A300" s="135" t="s">
        <v>160</v>
      </c>
      <c r="B300" s="135" t="s">
        <v>214</v>
      </c>
      <c r="C300" s="135" t="s">
        <v>215</v>
      </c>
      <c r="D300" s="135">
        <v>1</v>
      </c>
      <c r="E300" s="135" t="s">
        <v>33</v>
      </c>
      <c r="F300" s="137">
        <v>40779</v>
      </c>
      <c r="G300" s="137">
        <v>40781</v>
      </c>
      <c r="H300" s="135">
        <v>2</v>
      </c>
      <c r="I300" s="135" t="s">
        <v>31</v>
      </c>
      <c r="J300" s="135" t="s">
        <v>32</v>
      </c>
      <c r="K300" s="135" t="s">
        <v>30</v>
      </c>
    </row>
    <row r="301" spans="1:11" ht="12.75" customHeight="1" x14ac:dyDescent="0.15">
      <c r="A301" s="135" t="s">
        <v>160</v>
      </c>
      <c r="B301" s="135" t="s">
        <v>216</v>
      </c>
      <c r="C301" s="135" t="s">
        <v>217</v>
      </c>
      <c r="D301" s="135">
        <v>1</v>
      </c>
      <c r="E301" s="135" t="s">
        <v>33</v>
      </c>
      <c r="F301" s="137">
        <v>40548</v>
      </c>
      <c r="G301" s="137">
        <v>40550</v>
      </c>
      <c r="H301" s="135">
        <v>2</v>
      </c>
      <c r="I301" s="135" t="s">
        <v>31</v>
      </c>
      <c r="J301" s="135" t="s">
        <v>32</v>
      </c>
      <c r="K301" s="135" t="s">
        <v>30</v>
      </c>
    </row>
    <row r="302" spans="1:11" ht="12.75" customHeight="1" x14ac:dyDescent="0.15">
      <c r="A302" s="135" t="s">
        <v>160</v>
      </c>
      <c r="B302" s="135" t="s">
        <v>216</v>
      </c>
      <c r="C302" s="135" t="s">
        <v>217</v>
      </c>
      <c r="D302" s="135">
        <v>1</v>
      </c>
      <c r="E302" s="135" t="s">
        <v>33</v>
      </c>
      <c r="F302" s="137">
        <v>40813</v>
      </c>
      <c r="G302" s="137">
        <v>40815</v>
      </c>
      <c r="H302" s="135">
        <v>2</v>
      </c>
      <c r="I302" s="135" t="s">
        <v>31</v>
      </c>
      <c r="J302" s="135" t="s">
        <v>32</v>
      </c>
      <c r="K302" s="135" t="s">
        <v>30</v>
      </c>
    </row>
    <row r="303" spans="1:11" ht="12.75" customHeight="1" x14ac:dyDescent="0.15">
      <c r="A303" s="135" t="s">
        <v>160</v>
      </c>
      <c r="B303" s="135" t="s">
        <v>216</v>
      </c>
      <c r="C303" s="135" t="s">
        <v>217</v>
      </c>
      <c r="D303" s="135">
        <v>1</v>
      </c>
      <c r="E303" s="135" t="s">
        <v>33</v>
      </c>
      <c r="F303" s="137">
        <v>40834</v>
      </c>
      <c r="G303" s="137">
        <v>40836</v>
      </c>
      <c r="H303" s="135">
        <v>2</v>
      </c>
      <c r="I303" s="135" t="s">
        <v>31</v>
      </c>
      <c r="J303" s="135" t="s">
        <v>32</v>
      </c>
      <c r="K303" s="135" t="s">
        <v>30</v>
      </c>
    </row>
    <row r="304" spans="1:11" ht="12.75" customHeight="1" x14ac:dyDescent="0.15">
      <c r="A304" s="135" t="s">
        <v>160</v>
      </c>
      <c r="B304" s="135" t="s">
        <v>216</v>
      </c>
      <c r="C304" s="135" t="s">
        <v>217</v>
      </c>
      <c r="D304" s="135">
        <v>1</v>
      </c>
      <c r="E304" s="135" t="s">
        <v>33</v>
      </c>
      <c r="F304" s="137">
        <v>40855</v>
      </c>
      <c r="G304" s="137">
        <v>40857</v>
      </c>
      <c r="H304" s="135">
        <v>2</v>
      </c>
      <c r="I304" s="135" t="s">
        <v>31</v>
      </c>
      <c r="J304" s="135" t="s">
        <v>32</v>
      </c>
      <c r="K304" s="135" t="s">
        <v>30</v>
      </c>
    </row>
    <row r="305" spans="1:11" ht="12.75" customHeight="1" x14ac:dyDescent="0.15">
      <c r="A305" s="135" t="s">
        <v>160</v>
      </c>
      <c r="B305" s="135" t="s">
        <v>216</v>
      </c>
      <c r="C305" s="135" t="s">
        <v>217</v>
      </c>
      <c r="D305" s="135">
        <v>1</v>
      </c>
      <c r="E305" s="135" t="s">
        <v>33</v>
      </c>
      <c r="F305" s="137">
        <v>40891</v>
      </c>
      <c r="G305" s="137">
        <v>40893</v>
      </c>
      <c r="H305" s="135">
        <v>2</v>
      </c>
      <c r="I305" s="135" t="s">
        <v>31</v>
      </c>
      <c r="J305" s="135" t="s">
        <v>32</v>
      </c>
      <c r="K305" s="135" t="s">
        <v>30</v>
      </c>
    </row>
    <row r="306" spans="1:11" ht="12.75" customHeight="1" x14ac:dyDescent="0.15">
      <c r="A306" s="135" t="s">
        <v>160</v>
      </c>
      <c r="B306" s="135" t="s">
        <v>218</v>
      </c>
      <c r="C306" s="135" t="s">
        <v>219</v>
      </c>
      <c r="D306" s="135">
        <v>1</v>
      </c>
      <c r="E306" s="135" t="s">
        <v>33</v>
      </c>
      <c r="F306" s="137">
        <v>40841</v>
      </c>
      <c r="G306" s="137">
        <v>40843</v>
      </c>
      <c r="H306" s="135">
        <v>2</v>
      </c>
      <c r="I306" s="135" t="s">
        <v>31</v>
      </c>
      <c r="J306" s="135" t="s">
        <v>32</v>
      </c>
      <c r="K306" s="135" t="s">
        <v>30</v>
      </c>
    </row>
    <row r="307" spans="1:11" ht="12.75" customHeight="1" x14ac:dyDescent="0.15">
      <c r="A307" s="135" t="s">
        <v>160</v>
      </c>
      <c r="B307" s="135" t="s">
        <v>218</v>
      </c>
      <c r="C307" s="135" t="s">
        <v>219</v>
      </c>
      <c r="D307" s="135">
        <v>1</v>
      </c>
      <c r="E307" s="135" t="s">
        <v>33</v>
      </c>
      <c r="F307" s="137">
        <v>40849</v>
      </c>
      <c r="G307" s="137">
        <v>40851</v>
      </c>
      <c r="H307" s="135">
        <v>2</v>
      </c>
      <c r="I307" s="135" t="s">
        <v>31</v>
      </c>
      <c r="J307" s="135" t="s">
        <v>32</v>
      </c>
      <c r="K307" s="135" t="s">
        <v>30</v>
      </c>
    </row>
    <row r="308" spans="1:11" ht="12.75" customHeight="1" x14ac:dyDescent="0.15">
      <c r="A308" s="135" t="s">
        <v>160</v>
      </c>
      <c r="B308" s="135" t="s">
        <v>218</v>
      </c>
      <c r="C308" s="135" t="s">
        <v>219</v>
      </c>
      <c r="D308" s="135">
        <v>1</v>
      </c>
      <c r="E308" s="135" t="s">
        <v>33</v>
      </c>
      <c r="F308" s="137">
        <v>40862</v>
      </c>
      <c r="G308" s="137">
        <v>40864</v>
      </c>
      <c r="H308" s="135">
        <v>2</v>
      </c>
      <c r="I308" s="135" t="s">
        <v>31</v>
      </c>
      <c r="J308" s="135" t="s">
        <v>32</v>
      </c>
      <c r="K308" s="135" t="s">
        <v>30</v>
      </c>
    </row>
    <row r="309" spans="1:11" ht="12.75" customHeight="1" x14ac:dyDescent="0.15">
      <c r="A309" s="135" t="s">
        <v>160</v>
      </c>
      <c r="B309" s="135" t="s">
        <v>220</v>
      </c>
      <c r="C309" s="135" t="s">
        <v>221</v>
      </c>
      <c r="D309" s="135">
        <v>1</v>
      </c>
      <c r="E309" s="135" t="s">
        <v>33</v>
      </c>
      <c r="F309" s="137">
        <v>40548</v>
      </c>
      <c r="G309" s="137">
        <v>40550</v>
      </c>
      <c r="H309" s="135">
        <v>2</v>
      </c>
      <c r="I309" s="135" t="s">
        <v>31</v>
      </c>
      <c r="J309" s="135" t="s">
        <v>32</v>
      </c>
      <c r="K309" s="135" t="s">
        <v>30</v>
      </c>
    </row>
    <row r="310" spans="1:11" ht="12.75" customHeight="1" x14ac:dyDescent="0.15">
      <c r="A310" s="135" t="s">
        <v>160</v>
      </c>
      <c r="B310" s="135" t="s">
        <v>220</v>
      </c>
      <c r="C310" s="135" t="s">
        <v>221</v>
      </c>
      <c r="D310" s="135">
        <v>1</v>
      </c>
      <c r="E310" s="135" t="s">
        <v>33</v>
      </c>
      <c r="F310" s="137">
        <v>40709</v>
      </c>
      <c r="G310" s="137">
        <v>40711</v>
      </c>
      <c r="H310" s="135">
        <v>2</v>
      </c>
      <c r="I310" s="135" t="s">
        <v>31</v>
      </c>
      <c r="J310" s="135" t="s">
        <v>32</v>
      </c>
      <c r="K310" s="135" t="s">
        <v>30</v>
      </c>
    </row>
    <row r="311" spans="1:11" ht="12.75" customHeight="1" x14ac:dyDescent="0.15">
      <c r="A311" s="135" t="s">
        <v>160</v>
      </c>
      <c r="B311" s="135" t="s">
        <v>220</v>
      </c>
      <c r="C311" s="135" t="s">
        <v>221</v>
      </c>
      <c r="D311" s="135">
        <v>1</v>
      </c>
      <c r="E311" s="135" t="s">
        <v>33</v>
      </c>
      <c r="F311" s="137">
        <v>40862</v>
      </c>
      <c r="G311" s="137">
        <v>40864</v>
      </c>
      <c r="H311" s="135">
        <v>2</v>
      </c>
      <c r="I311" s="135" t="s">
        <v>31</v>
      </c>
      <c r="J311" s="135" t="s">
        <v>32</v>
      </c>
      <c r="K311" s="135" t="s">
        <v>30</v>
      </c>
    </row>
    <row r="312" spans="1:11" ht="12.75" customHeight="1" x14ac:dyDescent="0.15">
      <c r="A312" s="135" t="s">
        <v>160</v>
      </c>
      <c r="B312" s="135" t="s">
        <v>222</v>
      </c>
      <c r="C312" s="135" t="s">
        <v>223</v>
      </c>
      <c r="D312" s="135">
        <v>1</v>
      </c>
      <c r="E312" s="135" t="s">
        <v>33</v>
      </c>
      <c r="F312" s="137">
        <v>40577</v>
      </c>
      <c r="G312" s="137">
        <v>40579</v>
      </c>
      <c r="H312" s="135">
        <v>2</v>
      </c>
      <c r="I312" s="135" t="s">
        <v>31</v>
      </c>
      <c r="J312" s="135" t="s">
        <v>32</v>
      </c>
      <c r="K312" s="135" t="s">
        <v>30</v>
      </c>
    </row>
    <row r="313" spans="1:11" ht="12.75" customHeight="1" x14ac:dyDescent="0.15">
      <c r="A313" s="135" t="s">
        <v>160</v>
      </c>
      <c r="B313" s="135" t="s">
        <v>222</v>
      </c>
      <c r="C313" s="135" t="s">
        <v>223</v>
      </c>
      <c r="D313" s="135">
        <v>1</v>
      </c>
      <c r="E313" s="135" t="s">
        <v>33</v>
      </c>
      <c r="F313" s="137">
        <v>40724</v>
      </c>
      <c r="G313" s="137">
        <v>40726</v>
      </c>
      <c r="H313" s="135">
        <v>2</v>
      </c>
      <c r="I313" s="135" t="s">
        <v>31</v>
      </c>
      <c r="J313" s="135" t="s">
        <v>32</v>
      </c>
      <c r="K313" s="135" t="s">
        <v>30</v>
      </c>
    </row>
    <row r="314" spans="1:11" ht="12.75" customHeight="1" x14ac:dyDescent="0.15">
      <c r="A314" s="135" t="s">
        <v>160</v>
      </c>
      <c r="B314" s="135" t="s">
        <v>222</v>
      </c>
      <c r="C314" s="135" t="s">
        <v>223</v>
      </c>
      <c r="D314" s="135">
        <v>1</v>
      </c>
      <c r="E314" s="135" t="s">
        <v>33</v>
      </c>
      <c r="F314" s="137">
        <v>40779</v>
      </c>
      <c r="G314" s="137">
        <v>40781</v>
      </c>
      <c r="H314" s="135">
        <v>2</v>
      </c>
      <c r="I314" s="135" t="s">
        <v>31</v>
      </c>
      <c r="J314" s="135" t="s">
        <v>32</v>
      </c>
      <c r="K314" s="135" t="s">
        <v>30</v>
      </c>
    </row>
    <row r="315" spans="1:11" ht="12.75" customHeight="1" x14ac:dyDescent="0.15">
      <c r="A315" s="135" t="s">
        <v>160</v>
      </c>
      <c r="B315" s="135" t="s">
        <v>222</v>
      </c>
      <c r="C315" s="135" t="s">
        <v>223</v>
      </c>
      <c r="D315" s="135">
        <v>1</v>
      </c>
      <c r="E315" s="135" t="s">
        <v>33</v>
      </c>
      <c r="F315" s="137">
        <v>40787</v>
      </c>
      <c r="G315" s="137">
        <v>40789</v>
      </c>
      <c r="H315" s="135">
        <v>2</v>
      </c>
      <c r="I315" s="135" t="s">
        <v>31</v>
      </c>
      <c r="J315" s="135" t="s">
        <v>32</v>
      </c>
      <c r="K315" s="135" t="s">
        <v>30</v>
      </c>
    </row>
    <row r="316" spans="1:11" ht="12.75" customHeight="1" x14ac:dyDescent="0.15">
      <c r="A316" s="135" t="s">
        <v>160</v>
      </c>
      <c r="B316" s="135" t="s">
        <v>224</v>
      </c>
      <c r="C316" s="135" t="s">
        <v>225</v>
      </c>
      <c r="D316" s="135">
        <v>1</v>
      </c>
      <c r="E316" s="135" t="s">
        <v>33</v>
      </c>
      <c r="F316" s="137">
        <v>40640</v>
      </c>
      <c r="G316" s="137">
        <v>40642</v>
      </c>
      <c r="H316" s="135">
        <v>2</v>
      </c>
      <c r="I316" s="135" t="s">
        <v>31</v>
      </c>
      <c r="J316" s="135" t="s">
        <v>32</v>
      </c>
      <c r="K316" s="135" t="s">
        <v>30</v>
      </c>
    </row>
    <row r="317" spans="1:11" ht="12.75" customHeight="1" x14ac:dyDescent="0.15">
      <c r="A317" s="135" t="s">
        <v>160</v>
      </c>
      <c r="B317" s="135" t="s">
        <v>224</v>
      </c>
      <c r="C317" s="135" t="s">
        <v>225</v>
      </c>
      <c r="D317" s="135">
        <v>1</v>
      </c>
      <c r="E317" s="135" t="s">
        <v>33</v>
      </c>
      <c r="F317" s="137">
        <v>40759</v>
      </c>
      <c r="G317" s="137">
        <v>40761</v>
      </c>
      <c r="H317" s="135">
        <v>2</v>
      </c>
      <c r="I317" s="135" t="s">
        <v>31</v>
      </c>
      <c r="J317" s="135" t="s">
        <v>32</v>
      </c>
      <c r="K317" s="135" t="s">
        <v>30</v>
      </c>
    </row>
    <row r="318" spans="1:11" ht="12.75" customHeight="1" x14ac:dyDescent="0.15">
      <c r="A318" s="135" t="s">
        <v>160</v>
      </c>
      <c r="B318" s="135" t="s">
        <v>224</v>
      </c>
      <c r="C318" s="135" t="s">
        <v>225</v>
      </c>
      <c r="D318" s="135">
        <v>1</v>
      </c>
      <c r="E318" s="135" t="s">
        <v>33</v>
      </c>
      <c r="F318" s="137">
        <v>40815</v>
      </c>
      <c r="G318" s="137">
        <v>40817</v>
      </c>
      <c r="H318" s="135">
        <v>2</v>
      </c>
      <c r="I318" s="135" t="s">
        <v>31</v>
      </c>
      <c r="J318" s="135" t="s">
        <v>32</v>
      </c>
      <c r="K318" s="135" t="s">
        <v>30</v>
      </c>
    </row>
    <row r="319" spans="1:11" ht="12.75" customHeight="1" x14ac:dyDescent="0.15">
      <c r="A319" s="135" t="s">
        <v>160</v>
      </c>
      <c r="B319" s="135" t="s">
        <v>284</v>
      </c>
      <c r="C319" s="135" t="s">
        <v>285</v>
      </c>
      <c r="D319" s="135">
        <v>1</v>
      </c>
      <c r="E319" s="135" t="s">
        <v>33</v>
      </c>
      <c r="F319" s="137">
        <v>40549</v>
      </c>
      <c r="G319" s="137">
        <v>40551</v>
      </c>
      <c r="H319" s="135">
        <v>2</v>
      </c>
      <c r="I319" s="135" t="s">
        <v>31</v>
      </c>
      <c r="J319" s="135" t="s">
        <v>32</v>
      </c>
      <c r="K319" s="135" t="s">
        <v>30</v>
      </c>
    </row>
    <row r="320" spans="1:11" ht="12.75" customHeight="1" x14ac:dyDescent="0.15">
      <c r="A320" s="135" t="s">
        <v>160</v>
      </c>
      <c r="B320" s="135" t="s">
        <v>284</v>
      </c>
      <c r="C320" s="135" t="s">
        <v>285</v>
      </c>
      <c r="D320" s="135">
        <v>1</v>
      </c>
      <c r="E320" s="135" t="s">
        <v>33</v>
      </c>
      <c r="F320" s="137">
        <v>40555</v>
      </c>
      <c r="G320" s="137">
        <v>40557</v>
      </c>
      <c r="H320" s="135">
        <v>2</v>
      </c>
      <c r="I320" s="135" t="s">
        <v>31</v>
      </c>
      <c r="J320" s="135" t="s">
        <v>32</v>
      </c>
      <c r="K320" s="135" t="s">
        <v>30</v>
      </c>
    </row>
    <row r="321" spans="1:11" ht="12.75" customHeight="1" x14ac:dyDescent="0.15">
      <c r="A321" s="135" t="s">
        <v>160</v>
      </c>
      <c r="B321" s="135" t="s">
        <v>284</v>
      </c>
      <c r="C321" s="135" t="s">
        <v>285</v>
      </c>
      <c r="D321" s="135">
        <v>1</v>
      </c>
      <c r="E321" s="135" t="s">
        <v>33</v>
      </c>
      <c r="F321" s="137">
        <v>40563</v>
      </c>
      <c r="G321" s="137">
        <v>40565</v>
      </c>
      <c r="H321" s="135">
        <v>2</v>
      </c>
      <c r="I321" s="135" t="s">
        <v>31</v>
      </c>
      <c r="J321" s="135" t="s">
        <v>32</v>
      </c>
      <c r="K321" s="135" t="s">
        <v>30</v>
      </c>
    </row>
    <row r="322" spans="1:11" ht="12.75" customHeight="1" x14ac:dyDescent="0.15">
      <c r="A322" s="135" t="s">
        <v>160</v>
      </c>
      <c r="B322" s="135" t="s">
        <v>226</v>
      </c>
      <c r="C322" s="135" t="s">
        <v>227</v>
      </c>
      <c r="D322" s="135">
        <v>1</v>
      </c>
      <c r="E322" s="135" t="s">
        <v>33</v>
      </c>
      <c r="F322" s="137">
        <v>40549</v>
      </c>
      <c r="G322" s="137">
        <v>40551</v>
      </c>
      <c r="H322" s="135">
        <v>2</v>
      </c>
      <c r="I322" s="135" t="s">
        <v>31</v>
      </c>
      <c r="J322" s="135" t="s">
        <v>32</v>
      </c>
      <c r="K322" s="135" t="s">
        <v>30</v>
      </c>
    </row>
    <row r="323" spans="1:11" ht="12.75" customHeight="1" x14ac:dyDescent="0.15">
      <c r="A323" s="135" t="s">
        <v>160</v>
      </c>
      <c r="B323" s="135" t="s">
        <v>226</v>
      </c>
      <c r="C323" s="135" t="s">
        <v>227</v>
      </c>
      <c r="D323" s="135">
        <v>1</v>
      </c>
      <c r="E323" s="135" t="s">
        <v>33</v>
      </c>
      <c r="F323" s="137">
        <v>40555</v>
      </c>
      <c r="G323" s="137">
        <v>40557</v>
      </c>
      <c r="H323" s="135">
        <v>2</v>
      </c>
      <c r="I323" s="135" t="s">
        <v>31</v>
      </c>
      <c r="J323" s="135" t="s">
        <v>32</v>
      </c>
      <c r="K323" s="135" t="s">
        <v>30</v>
      </c>
    </row>
    <row r="324" spans="1:11" ht="12.75" customHeight="1" x14ac:dyDescent="0.15">
      <c r="A324" s="135" t="s">
        <v>160</v>
      </c>
      <c r="B324" s="135" t="s">
        <v>226</v>
      </c>
      <c r="C324" s="135" t="s">
        <v>227</v>
      </c>
      <c r="D324" s="135">
        <v>1</v>
      </c>
      <c r="E324" s="135" t="s">
        <v>33</v>
      </c>
      <c r="F324" s="137">
        <v>40563</v>
      </c>
      <c r="G324" s="137">
        <v>40565</v>
      </c>
      <c r="H324" s="135">
        <v>2</v>
      </c>
      <c r="I324" s="135" t="s">
        <v>31</v>
      </c>
      <c r="J324" s="135" t="s">
        <v>32</v>
      </c>
      <c r="K324" s="135" t="s">
        <v>30</v>
      </c>
    </row>
    <row r="325" spans="1:11" ht="12.75" customHeight="1" x14ac:dyDescent="0.15">
      <c r="A325" s="135" t="s">
        <v>160</v>
      </c>
      <c r="B325" s="135" t="s">
        <v>226</v>
      </c>
      <c r="C325" s="135" t="s">
        <v>227</v>
      </c>
      <c r="D325" s="135">
        <v>1</v>
      </c>
      <c r="E325" s="135" t="s">
        <v>33</v>
      </c>
      <c r="F325" s="137">
        <v>40577</v>
      </c>
      <c r="G325" s="137">
        <v>40579</v>
      </c>
      <c r="H325" s="135">
        <v>2</v>
      </c>
      <c r="I325" s="135" t="s">
        <v>31</v>
      </c>
      <c r="J325" s="135" t="s">
        <v>32</v>
      </c>
      <c r="K325" s="135" t="s">
        <v>30</v>
      </c>
    </row>
    <row r="326" spans="1:11" ht="12.75" customHeight="1" x14ac:dyDescent="0.15">
      <c r="A326" s="135" t="s">
        <v>160</v>
      </c>
      <c r="B326" s="135" t="s">
        <v>226</v>
      </c>
      <c r="C326" s="135" t="s">
        <v>227</v>
      </c>
      <c r="D326" s="135">
        <v>1</v>
      </c>
      <c r="E326" s="135" t="s">
        <v>33</v>
      </c>
      <c r="F326" s="137">
        <v>40598</v>
      </c>
      <c r="G326" s="137">
        <v>40600</v>
      </c>
      <c r="H326" s="135">
        <v>2</v>
      </c>
      <c r="I326" s="135" t="s">
        <v>31</v>
      </c>
      <c r="J326" s="135" t="s">
        <v>32</v>
      </c>
      <c r="K326" s="135" t="s">
        <v>30</v>
      </c>
    </row>
    <row r="327" spans="1:11" ht="12.75" customHeight="1" x14ac:dyDescent="0.15">
      <c r="A327" s="135" t="s">
        <v>160</v>
      </c>
      <c r="B327" s="135" t="s">
        <v>226</v>
      </c>
      <c r="C327" s="135" t="s">
        <v>227</v>
      </c>
      <c r="D327" s="135">
        <v>1</v>
      </c>
      <c r="E327" s="135" t="s">
        <v>33</v>
      </c>
      <c r="F327" s="137">
        <v>40647</v>
      </c>
      <c r="G327" s="137">
        <v>40649</v>
      </c>
      <c r="H327" s="135">
        <v>2</v>
      </c>
      <c r="I327" s="135" t="s">
        <v>31</v>
      </c>
      <c r="J327" s="135" t="s">
        <v>32</v>
      </c>
      <c r="K327" s="135" t="s">
        <v>30</v>
      </c>
    </row>
    <row r="328" spans="1:11" ht="12.75" customHeight="1" x14ac:dyDescent="0.15">
      <c r="A328" s="135" t="s">
        <v>160</v>
      </c>
      <c r="B328" s="135" t="s">
        <v>226</v>
      </c>
      <c r="C328" s="135" t="s">
        <v>227</v>
      </c>
      <c r="D328" s="135">
        <v>1</v>
      </c>
      <c r="E328" s="135" t="s">
        <v>33</v>
      </c>
      <c r="F328" s="137">
        <v>40703</v>
      </c>
      <c r="G328" s="137">
        <v>40705</v>
      </c>
      <c r="H328" s="135">
        <v>2</v>
      </c>
      <c r="I328" s="135" t="s">
        <v>31</v>
      </c>
      <c r="J328" s="135" t="s">
        <v>32</v>
      </c>
      <c r="K328" s="135" t="s">
        <v>30</v>
      </c>
    </row>
    <row r="329" spans="1:11" ht="12.75" customHeight="1" x14ac:dyDescent="0.15">
      <c r="A329" s="135" t="s">
        <v>160</v>
      </c>
      <c r="B329" s="135" t="s">
        <v>226</v>
      </c>
      <c r="C329" s="135" t="s">
        <v>227</v>
      </c>
      <c r="D329" s="135">
        <v>1</v>
      </c>
      <c r="E329" s="135" t="s">
        <v>33</v>
      </c>
      <c r="F329" s="137">
        <v>40779</v>
      </c>
      <c r="G329" s="137">
        <v>40781</v>
      </c>
      <c r="H329" s="135">
        <v>2</v>
      </c>
      <c r="I329" s="135" t="s">
        <v>31</v>
      </c>
      <c r="J329" s="135" t="s">
        <v>32</v>
      </c>
      <c r="K329" s="135" t="s">
        <v>30</v>
      </c>
    </row>
    <row r="330" spans="1:11" ht="12.75" customHeight="1" x14ac:dyDescent="0.15">
      <c r="A330" s="135" t="s">
        <v>160</v>
      </c>
      <c r="B330" s="135" t="s">
        <v>226</v>
      </c>
      <c r="C330" s="135" t="s">
        <v>227</v>
      </c>
      <c r="D330" s="135">
        <v>1</v>
      </c>
      <c r="E330" s="135" t="s">
        <v>33</v>
      </c>
      <c r="F330" s="137">
        <v>40786</v>
      </c>
      <c r="G330" s="137">
        <v>40788</v>
      </c>
      <c r="H330" s="135">
        <v>2</v>
      </c>
      <c r="I330" s="135" t="s">
        <v>31</v>
      </c>
      <c r="J330" s="135" t="s">
        <v>32</v>
      </c>
      <c r="K330" s="135" t="s">
        <v>30</v>
      </c>
    </row>
    <row r="331" spans="1:11" ht="12.75" customHeight="1" x14ac:dyDescent="0.15">
      <c r="A331" s="135" t="s">
        <v>160</v>
      </c>
      <c r="B331" s="135" t="s">
        <v>226</v>
      </c>
      <c r="C331" s="135" t="s">
        <v>227</v>
      </c>
      <c r="D331" s="135">
        <v>1</v>
      </c>
      <c r="E331" s="135" t="s">
        <v>33</v>
      </c>
      <c r="F331" s="137">
        <v>40815</v>
      </c>
      <c r="G331" s="137">
        <v>40817</v>
      </c>
      <c r="H331" s="135">
        <v>2</v>
      </c>
      <c r="I331" s="135" t="s">
        <v>31</v>
      </c>
      <c r="J331" s="135" t="s">
        <v>32</v>
      </c>
      <c r="K331" s="135" t="s">
        <v>30</v>
      </c>
    </row>
    <row r="332" spans="1:11" ht="12.75" customHeight="1" x14ac:dyDescent="0.15">
      <c r="A332" s="135" t="s">
        <v>160</v>
      </c>
      <c r="B332" s="135" t="s">
        <v>228</v>
      </c>
      <c r="C332" s="135" t="s">
        <v>229</v>
      </c>
      <c r="D332" s="135">
        <v>1</v>
      </c>
      <c r="E332" s="135" t="s">
        <v>33</v>
      </c>
      <c r="F332" s="137">
        <v>40549</v>
      </c>
      <c r="G332" s="137">
        <v>40551</v>
      </c>
      <c r="H332" s="135">
        <v>2</v>
      </c>
      <c r="I332" s="135" t="s">
        <v>31</v>
      </c>
      <c r="J332" s="135" t="s">
        <v>32</v>
      </c>
      <c r="K332" s="135" t="s">
        <v>30</v>
      </c>
    </row>
    <row r="333" spans="1:11" ht="12.75" customHeight="1" x14ac:dyDescent="0.15">
      <c r="A333" s="135" t="s">
        <v>160</v>
      </c>
      <c r="B333" s="135" t="s">
        <v>228</v>
      </c>
      <c r="C333" s="135" t="s">
        <v>229</v>
      </c>
      <c r="D333" s="135">
        <v>1</v>
      </c>
      <c r="E333" s="135" t="s">
        <v>33</v>
      </c>
      <c r="F333" s="137">
        <v>40555</v>
      </c>
      <c r="G333" s="137">
        <v>40557</v>
      </c>
      <c r="H333" s="135">
        <v>2</v>
      </c>
      <c r="I333" s="135" t="s">
        <v>31</v>
      </c>
      <c r="J333" s="135" t="s">
        <v>32</v>
      </c>
      <c r="K333" s="135" t="s">
        <v>30</v>
      </c>
    </row>
    <row r="334" spans="1:11" ht="12.75" customHeight="1" x14ac:dyDescent="0.15">
      <c r="A334" s="135" t="s">
        <v>160</v>
      </c>
      <c r="B334" s="135" t="s">
        <v>228</v>
      </c>
      <c r="C334" s="135" t="s">
        <v>229</v>
      </c>
      <c r="D334" s="135">
        <v>1</v>
      </c>
      <c r="E334" s="135" t="s">
        <v>33</v>
      </c>
      <c r="F334" s="137">
        <v>40563</v>
      </c>
      <c r="G334" s="137">
        <v>40565</v>
      </c>
      <c r="H334" s="135">
        <v>2</v>
      </c>
      <c r="I334" s="135" t="s">
        <v>31</v>
      </c>
      <c r="J334" s="135" t="s">
        <v>32</v>
      </c>
      <c r="K334" s="135" t="s">
        <v>30</v>
      </c>
    </row>
    <row r="335" spans="1:11" ht="12.75" customHeight="1" x14ac:dyDescent="0.15">
      <c r="A335" s="135" t="s">
        <v>160</v>
      </c>
      <c r="B335" s="135" t="s">
        <v>228</v>
      </c>
      <c r="C335" s="135" t="s">
        <v>229</v>
      </c>
      <c r="D335" s="135">
        <v>1</v>
      </c>
      <c r="E335" s="135" t="s">
        <v>33</v>
      </c>
      <c r="F335" s="137">
        <v>40570</v>
      </c>
      <c r="G335" s="137">
        <v>40572</v>
      </c>
      <c r="H335" s="135">
        <v>2</v>
      </c>
      <c r="I335" s="135" t="s">
        <v>31</v>
      </c>
      <c r="J335" s="135" t="s">
        <v>32</v>
      </c>
      <c r="K335" s="135" t="s">
        <v>30</v>
      </c>
    </row>
    <row r="336" spans="1:11" ht="12.75" customHeight="1" x14ac:dyDescent="0.15">
      <c r="A336" s="135" t="s">
        <v>160</v>
      </c>
      <c r="B336" s="135" t="s">
        <v>228</v>
      </c>
      <c r="C336" s="135" t="s">
        <v>229</v>
      </c>
      <c r="D336" s="135">
        <v>1</v>
      </c>
      <c r="E336" s="135" t="s">
        <v>33</v>
      </c>
      <c r="F336" s="137">
        <v>40598</v>
      </c>
      <c r="G336" s="137">
        <v>40600</v>
      </c>
      <c r="H336" s="135">
        <v>2</v>
      </c>
      <c r="I336" s="135" t="s">
        <v>31</v>
      </c>
      <c r="J336" s="135" t="s">
        <v>32</v>
      </c>
      <c r="K336" s="135" t="s">
        <v>30</v>
      </c>
    </row>
    <row r="337" spans="1:11" ht="12.75" customHeight="1" x14ac:dyDescent="0.15">
      <c r="A337" s="135" t="s">
        <v>160</v>
      </c>
      <c r="B337" s="135" t="s">
        <v>228</v>
      </c>
      <c r="C337" s="135" t="s">
        <v>229</v>
      </c>
      <c r="D337" s="135">
        <v>1</v>
      </c>
      <c r="E337" s="135" t="s">
        <v>33</v>
      </c>
      <c r="F337" s="137">
        <v>40779</v>
      </c>
      <c r="G337" s="137">
        <v>40781</v>
      </c>
      <c r="H337" s="135">
        <v>2</v>
      </c>
      <c r="I337" s="135" t="s">
        <v>31</v>
      </c>
      <c r="J337" s="135" t="s">
        <v>32</v>
      </c>
      <c r="K337" s="135" t="s">
        <v>30</v>
      </c>
    </row>
    <row r="338" spans="1:11" ht="12.75" customHeight="1" x14ac:dyDescent="0.15">
      <c r="A338" s="135" t="s">
        <v>160</v>
      </c>
      <c r="B338" s="135" t="s">
        <v>228</v>
      </c>
      <c r="C338" s="135" t="s">
        <v>229</v>
      </c>
      <c r="D338" s="135">
        <v>1</v>
      </c>
      <c r="E338" s="135" t="s">
        <v>33</v>
      </c>
      <c r="F338" s="137">
        <v>40787</v>
      </c>
      <c r="G338" s="137">
        <v>40789</v>
      </c>
      <c r="H338" s="135">
        <v>2</v>
      </c>
      <c r="I338" s="135" t="s">
        <v>31</v>
      </c>
      <c r="J338" s="135" t="s">
        <v>32</v>
      </c>
      <c r="K338" s="135" t="s">
        <v>30</v>
      </c>
    </row>
    <row r="339" spans="1:11" ht="12.75" customHeight="1" x14ac:dyDescent="0.15">
      <c r="A339" s="135" t="s">
        <v>160</v>
      </c>
      <c r="B339" s="135" t="s">
        <v>228</v>
      </c>
      <c r="C339" s="135" t="s">
        <v>229</v>
      </c>
      <c r="D339" s="135">
        <v>1</v>
      </c>
      <c r="E339" s="135" t="s">
        <v>33</v>
      </c>
      <c r="F339" s="137">
        <v>40795</v>
      </c>
      <c r="G339" s="137">
        <v>40797</v>
      </c>
      <c r="H339" s="135">
        <v>2</v>
      </c>
      <c r="I339" s="135" t="s">
        <v>31</v>
      </c>
      <c r="J339" s="135" t="s">
        <v>32</v>
      </c>
      <c r="K339" s="135" t="s">
        <v>30</v>
      </c>
    </row>
    <row r="340" spans="1:11" ht="12.75" customHeight="1" x14ac:dyDescent="0.15">
      <c r="A340" s="135" t="s">
        <v>160</v>
      </c>
      <c r="B340" s="135" t="s">
        <v>228</v>
      </c>
      <c r="C340" s="135" t="s">
        <v>229</v>
      </c>
      <c r="D340" s="135">
        <v>1</v>
      </c>
      <c r="E340" s="135" t="s">
        <v>33</v>
      </c>
      <c r="F340" s="137">
        <v>40802</v>
      </c>
      <c r="G340" s="137">
        <v>40804</v>
      </c>
      <c r="H340" s="135">
        <v>2</v>
      </c>
      <c r="I340" s="135" t="s">
        <v>31</v>
      </c>
      <c r="J340" s="135" t="s">
        <v>32</v>
      </c>
      <c r="K340" s="135" t="s">
        <v>30</v>
      </c>
    </row>
    <row r="341" spans="1:11" ht="12.75" customHeight="1" x14ac:dyDescent="0.15">
      <c r="A341" s="135" t="s">
        <v>160</v>
      </c>
      <c r="B341" s="135" t="s">
        <v>228</v>
      </c>
      <c r="C341" s="135" t="s">
        <v>229</v>
      </c>
      <c r="D341" s="135">
        <v>1</v>
      </c>
      <c r="E341" s="135" t="s">
        <v>33</v>
      </c>
      <c r="F341" s="137">
        <v>40808</v>
      </c>
      <c r="G341" s="137">
        <v>40810</v>
      </c>
      <c r="H341" s="135">
        <v>2</v>
      </c>
      <c r="I341" s="135" t="s">
        <v>31</v>
      </c>
      <c r="J341" s="135" t="s">
        <v>32</v>
      </c>
      <c r="K341" s="135" t="s">
        <v>30</v>
      </c>
    </row>
    <row r="342" spans="1:11" ht="12.75" customHeight="1" x14ac:dyDescent="0.15">
      <c r="A342" s="135" t="s">
        <v>160</v>
      </c>
      <c r="B342" s="135" t="s">
        <v>228</v>
      </c>
      <c r="C342" s="135" t="s">
        <v>229</v>
      </c>
      <c r="D342" s="135">
        <v>1</v>
      </c>
      <c r="E342" s="135" t="s">
        <v>33</v>
      </c>
      <c r="F342" s="137">
        <v>40815</v>
      </c>
      <c r="G342" s="137">
        <v>40817</v>
      </c>
      <c r="H342" s="135">
        <v>2</v>
      </c>
      <c r="I342" s="135" t="s">
        <v>31</v>
      </c>
      <c r="J342" s="135" t="s">
        <v>32</v>
      </c>
      <c r="K342" s="135" t="s">
        <v>30</v>
      </c>
    </row>
    <row r="343" spans="1:11" ht="12.75" customHeight="1" x14ac:dyDescent="0.15">
      <c r="A343" s="135" t="s">
        <v>160</v>
      </c>
      <c r="B343" s="135" t="s">
        <v>230</v>
      </c>
      <c r="C343" s="135" t="s">
        <v>231</v>
      </c>
      <c r="D343" s="135">
        <v>1</v>
      </c>
      <c r="E343" s="135" t="s">
        <v>33</v>
      </c>
      <c r="F343" s="137">
        <v>40549</v>
      </c>
      <c r="G343" s="137">
        <v>40551</v>
      </c>
      <c r="H343" s="135">
        <v>2</v>
      </c>
      <c r="I343" s="135" t="s">
        <v>31</v>
      </c>
      <c r="J343" s="135" t="s">
        <v>32</v>
      </c>
      <c r="K343" s="135" t="s">
        <v>30</v>
      </c>
    </row>
    <row r="344" spans="1:11" ht="12.75" customHeight="1" x14ac:dyDescent="0.15">
      <c r="A344" s="135" t="s">
        <v>160</v>
      </c>
      <c r="B344" s="135" t="s">
        <v>230</v>
      </c>
      <c r="C344" s="135" t="s">
        <v>231</v>
      </c>
      <c r="D344" s="135">
        <v>1</v>
      </c>
      <c r="E344" s="135" t="s">
        <v>33</v>
      </c>
      <c r="F344" s="137">
        <v>40563</v>
      </c>
      <c r="G344" s="137">
        <v>40565</v>
      </c>
      <c r="H344" s="135">
        <v>2</v>
      </c>
      <c r="I344" s="135" t="s">
        <v>31</v>
      </c>
      <c r="J344" s="135" t="s">
        <v>32</v>
      </c>
      <c r="K344" s="135" t="s">
        <v>30</v>
      </c>
    </row>
    <row r="345" spans="1:11" ht="12.75" customHeight="1" x14ac:dyDescent="0.15">
      <c r="A345" s="135" t="s">
        <v>160</v>
      </c>
      <c r="B345" s="135" t="s">
        <v>230</v>
      </c>
      <c r="C345" s="135" t="s">
        <v>231</v>
      </c>
      <c r="D345" s="135">
        <v>1</v>
      </c>
      <c r="E345" s="135" t="s">
        <v>33</v>
      </c>
      <c r="F345" s="137">
        <v>40724</v>
      </c>
      <c r="G345" s="137">
        <v>40726</v>
      </c>
      <c r="H345" s="135">
        <v>2</v>
      </c>
      <c r="I345" s="135" t="s">
        <v>31</v>
      </c>
      <c r="J345" s="135" t="s">
        <v>32</v>
      </c>
      <c r="K345" s="135" t="s">
        <v>30</v>
      </c>
    </row>
    <row r="346" spans="1:11" ht="12.75" customHeight="1" x14ac:dyDescent="0.15">
      <c r="A346" s="135" t="s">
        <v>160</v>
      </c>
      <c r="B346" s="135" t="s">
        <v>230</v>
      </c>
      <c r="C346" s="135" t="s">
        <v>231</v>
      </c>
      <c r="D346" s="135">
        <v>1</v>
      </c>
      <c r="E346" s="135" t="s">
        <v>33</v>
      </c>
      <c r="F346" s="137">
        <v>40759</v>
      </c>
      <c r="G346" s="137">
        <v>40761</v>
      </c>
      <c r="H346" s="135">
        <v>2</v>
      </c>
      <c r="I346" s="135" t="s">
        <v>31</v>
      </c>
      <c r="J346" s="135" t="s">
        <v>32</v>
      </c>
      <c r="K346" s="135" t="s">
        <v>30</v>
      </c>
    </row>
    <row r="347" spans="1:11" ht="12.75" customHeight="1" x14ac:dyDescent="0.15">
      <c r="A347" s="135" t="s">
        <v>160</v>
      </c>
      <c r="B347" s="135" t="s">
        <v>232</v>
      </c>
      <c r="C347" s="135" t="s">
        <v>233</v>
      </c>
      <c r="D347" s="135">
        <v>1</v>
      </c>
      <c r="E347" s="135" t="s">
        <v>33</v>
      </c>
      <c r="F347" s="137">
        <v>40563</v>
      </c>
      <c r="G347" s="137">
        <v>40565</v>
      </c>
      <c r="H347" s="135">
        <v>2</v>
      </c>
      <c r="I347" s="135" t="s">
        <v>31</v>
      </c>
      <c r="J347" s="135" t="s">
        <v>32</v>
      </c>
      <c r="K347" s="135" t="s">
        <v>30</v>
      </c>
    </row>
    <row r="348" spans="1:11" ht="12.75" customHeight="1" x14ac:dyDescent="0.15">
      <c r="A348" s="135" t="s">
        <v>160</v>
      </c>
      <c r="B348" s="135" t="s">
        <v>232</v>
      </c>
      <c r="C348" s="135" t="s">
        <v>233</v>
      </c>
      <c r="D348" s="135">
        <v>1</v>
      </c>
      <c r="E348" s="135" t="s">
        <v>33</v>
      </c>
      <c r="F348" s="137">
        <v>40584</v>
      </c>
      <c r="G348" s="137">
        <v>40586</v>
      </c>
      <c r="H348" s="135">
        <v>2</v>
      </c>
      <c r="I348" s="135" t="s">
        <v>31</v>
      </c>
      <c r="J348" s="135" t="s">
        <v>32</v>
      </c>
      <c r="K348" s="135" t="s">
        <v>30</v>
      </c>
    </row>
    <row r="349" spans="1:11" ht="12.75" customHeight="1" x14ac:dyDescent="0.15">
      <c r="A349" s="135" t="s">
        <v>160</v>
      </c>
      <c r="B349" s="135" t="s">
        <v>234</v>
      </c>
      <c r="C349" s="135" t="s">
        <v>235</v>
      </c>
      <c r="D349" s="135">
        <v>1</v>
      </c>
      <c r="E349" s="135" t="s">
        <v>33</v>
      </c>
      <c r="F349" s="137">
        <v>40563</v>
      </c>
      <c r="G349" s="137">
        <v>40565</v>
      </c>
      <c r="H349" s="135">
        <v>2</v>
      </c>
      <c r="I349" s="135" t="s">
        <v>31</v>
      </c>
      <c r="J349" s="135" t="s">
        <v>32</v>
      </c>
      <c r="K349" s="135" t="s">
        <v>30</v>
      </c>
    </row>
    <row r="350" spans="1:11" ht="12.75" customHeight="1" x14ac:dyDescent="0.15">
      <c r="A350" s="135" t="s">
        <v>160</v>
      </c>
      <c r="B350" s="135" t="s">
        <v>234</v>
      </c>
      <c r="C350" s="135" t="s">
        <v>235</v>
      </c>
      <c r="D350" s="135">
        <v>1</v>
      </c>
      <c r="E350" s="135" t="s">
        <v>33</v>
      </c>
      <c r="F350" s="137">
        <v>40640</v>
      </c>
      <c r="G350" s="137">
        <v>40642</v>
      </c>
      <c r="H350" s="135">
        <v>2</v>
      </c>
      <c r="I350" s="135" t="s">
        <v>31</v>
      </c>
      <c r="J350" s="135" t="s">
        <v>32</v>
      </c>
      <c r="K350" s="135" t="s">
        <v>30</v>
      </c>
    </row>
    <row r="351" spans="1:11" ht="12.75" customHeight="1" x14ac:dyDescent="0.15">
      <c r="A351" s="135" t="s">
        <v>160</v>
      </c>
      <c r="B351" s="135" t="s">
        <v>234</v>
      </c>
      <c r="C351" s="135" t="s">
        <v>235</v>
      </c>
      <c r="D351" s="135">
        <v>1</v>
      </c>
      <c r="E351" s="135" t="s">
        <v>33</v>
      </c>
      <c r="F351" s="137">
        <v>40668</v>
      </c>
      <c r="G351" s="137">
        <v>40670</v>
      </c>
      <c r="H351" s="135">
        <v>2</v>
      </c>
      <c r="I351" s="135" t="s">
        <v>31</v>
      </c>
      <c r="J351" s="135" t="s">
        <v>32</v>
      </c>
      <c r="K351" s="135" t="s">
        <v>30</v>
      </c>
    </row>
    <row r="352" spans="1:11" ht="12.75" customHeight="1" x14ac:dyDescent="0.15">
      <c r="A352" s="135" t="s">
        <v>160</v>
      </c>
      <c r="B352" s="135" t="s">
        <v>234</v>
      </c>
      <c r="C352" s="135" t="s">
        <v>235</v>
      </c>
      <c r="D352" s="135">
        <v>1</v>
      </c>
      <c r="E352" s="135" t="s">
        <v>33</v>
      </c>
      <c r="F352" s="137">
        <v>40759</v>
      </c>
      <c r="G352" s="137">
        <v>40761</v>
      </c>
      <c r="H352" s="135">
        <v>2</v>
      </c>
      <c r="I352" s="135" t="s">
        <v>31</v>
      </c>
      <c r="J352" s="135" t="s">
        <v>32</v>
      </c>
      <c r="K352" s="135" t="s">
        <v>30</v>
      </c>
    </row>
    <row r="353" spans="1:11" ht="12.75" customHeight="1" x14ac:dyDescent="0.15">
      <c r="A353" s="135" t="s">
        <v>160</v>
      </c>
      <c r="B353" s="135" t="s">
        <v>236</v>
      </c>
      <c r="C353" s="135" t="s">
        <v>237</v>
      </c>
      <c r="D353" s="135">
        <v>1</v>
      </c>
      <c r="E353" s="135" t="s">
        <v>33</v>
      </c>
      <c r="F353" s="137">
        <v>40570</v>
      </c>
      <c r="G353" s="137">
        <v>40572</v>
      </c>
      <c r="H353" s="135">
        <v>2</v>
      </c>
      <c r="I353" s="135" t="s">
        <v>31</v>
      </c>
      <c r="J353" s="135" t="s">
        <v>32</v>
      </c>
      <c r="K353" s="135" t="s">
        <v>30</v>
      </c>
    </row>
    <row r="354" spans="1:11" ht="12.75" customHeight="1" x14ac:dyDescent="0.15">
      <c r="A354" s="135" t="s">
        <v>160</v>
      </c>
      <c r="B354" s="135" t="s">
        <v>236</v>
      </c>
      <c r="C354" s="135" t="s">
        <v>237</v>
      </c>
      <c r="D354" s="135">
        <v>1</v>
      </c>
      <c r="E354" s="135" t="s">
        <v>33</v>
      </c>
      <c r="F354" s="137">
        <v>40591</v>
      </c>
      <c r="G354" s="137">
        <v>40593</v>
      </c>
      <c r="H354" s="135">
        <v>2</v>
      </c>
      <c r="I354" s="135" t="s">
        <v>31</v>
      </c>
      <c r="J354" s="135" t="s">
        <v>32</v>
      </c>
      <c r="K354" s="135" t="s">
        <v>30</v>
      </c>
    </row>
    <row r="355" spans="1:11" ht="12.75" customHeight="1" x14ac:dyDescent="0.15">
      <c r="A355" s="135" t="s">
        <v>160</v>
      </c>
      <c r="B355" s="135" t="s">
        <v>236</v>
      </c>
      <c r="C355" s="135" t="s">
        <v>237</v>
      </c>
      <c r="D355" s="135">
        <v>1</v>
      </c>
      <c r="E355" s="135" t="s">
        <v>33</v>
      </c>
      <c r="F355" s="137">
        <v>40640</v>
      </c>
      <c r="G355" s="137">
        <v>40642</v>
      </c>
      <c r="H355" s="135">
        <v>2</v>
      </c>
      <c r="I355" s="135" t="s">
        <v>31</v>
      </c>
      <c r="J355" s="135" t="s">
        <v>32</v>
      </c>
      <c r="K355" s="135" t="s">
        <v>30</v>
      </c>
    </row>
    <row r="356" spans="1:11" ht="12.75" customHeight="1" x14ac:dyDescent="0.15">
      <c r="A356" s="135" t="s">
        <v>160</v>
      </c>
      <c r="B356" s="135" t="s">
        <v>236</v>
      </c>
      <c r="C356" s="135" t="s">
        <v>237</v>
      </c>
      <c r="D356" s="135">
        <v>1</v>
      </c>
      <c r="E356" s="135" t="s">
        <v>33</v>
      </c>
      <c r="F356" s="137">
        <v>40703</v>
      </c>
      <c r="G356" s="137">
        <v>40705</v>
      </c>
      <c r="H356" s="135">
        <v>2</v>
      </c>
      <c r="I356" s="135" t="s">
        <v>31</v>
      </c>
      <c r="J356" s="135" t="s">
        <v>32</v>
      </c>
      <c r="K356" s="135" t="s">
        <v>30</v>
      </c>
    </row>
    <row r="357" spans="1:11" ht="12.75" customHeight="1" x14ac:dyDescent="0.15">
      <c r="A357" s="135" t="s">
        <v>160</v>
      </c>
      <c r="B357" s="135" t="s">
        <v>236</v>
      </c>
      <c r="C357" s="135" t="s">
        <v>237</v>
      </c>
      <c r="D357" s="135">
        <v>1</v>
      </c>
      <c r="E357" s="135" t="s">
        <v>33</v>
      </c>
      <c r="F357" s="137">
        <v>40738</v>
      </c>
      <c r="G357" s="137">
        <v>40740</v>
      </c>
      <c r="H357" s="135">
        <v>2</v>
      </c>
      <c r="I357" s="135" t="s">
        <v>31</v>
      </c>
      <c r="J357" s="135" t="s">
        <v>32</v>
      </c>
      <c r="K357" s="135" t="s">
        <v>30</v>
      </c>
    </row>
    <row r="358" spans="1:11" ht="12.75" customHeight="1" x14ac:dyDescent="0.15">
      <c r="A358" s="135" t="s">
        <v>160</v>
      </c>
      <c r="B358" s="135" t="s">
        <v>236</v>
      </c>
      <c r="C358" s="135" t="s">
        <v>237</v>
      </c>
      <c r="D358" s="135">
        <v>1</v>
      </c>
      <c r="E358" s="135" t="s">
        <v>33</v>
      </c>
      <c r="F358" s="137">
        <v>40759</v>
      </c>
      <c r="G358" s="137">
        <v>40761</v>
      </c>
      <c r="H358" s="135">
        <v>2</v>
      </c>
      <c r="I358" s="135" t="s">
        <v>31</v>
      </c>
      <c r="J358" s="135" t="s">
        <v>32</v>
      </c>
      <c r="K358" s="135" t="s">
        <v>30</v>
      </c>
    </row>
    <row r="359" spans="1:11" ht="12.75" customHeight="1" x14ac:dyDescent="0.15">
      <c r="A359" s="135" t="s">
        <v>160</v>
      </c>
      <c r="B359" s="135" t="s">
        <v>236</v>
      </c>
      <c r="C359" s="135" t="s">
        <v>237</v>
      </c>
      <c r="D359" s="135">
        <v>1</v>
      </c>
      <c r="E359" s="135" t="s">
        <v>33</v>
      </c>
      <c r="F359" s="137">
        <v>40787</v>
      </c>
      <c r="G359" s="137">
        <v>40789</v>
      </c>
      <c r="H359" s="135">
        <v>2</v>
      </c>
      <c r="I359" s="135" t="s">
        <v>31</v>
      </c>
      <c r="J359" s="135" t="s">
        <v>32</v>
      </c>
      <c r="K359" s="135" t="s">
        <v>30</v>
      </c>
    </row>
    <row r="360" spans="1:11" ht="12.75" customHeight="1" x14ac:dyDescent="0.15">
      <c r="A360" s="135" t="s">
        <v>160</v>
      </c>
      <c r="B360" s="135" t="s">
        <v>238</v>
      </c>
      <c r="C360" s="135" t="s">
        <v>239</v>
      </c>
      <c r="D360" s="135">
        <v>1</v>
      </c>
      <c r="E360" s="135" t="s">
        <v>33</v>
      </c>
      <c r="F360" s="137">
        <v>40549</v>
      </c>
      <c r="G360" s="137">
        <v>40551</v>
      </c>
      <c r="H360" s="135">
        <v>2</v>
      </c>
      <c r="I360" s="135" t="s">
        <v>31</v>
      </c>
      <c r="J360" s="135" t="s">
        <v>32</v>
      </c>
      <c r="K360" s="135" t="s">
        <v>30</v>
      </c>
    </row>
    <row r="361" spans="1:11" ht="12.75" customHeight="1" x14ac:dyDescent="0.15">
      <c r="A361" s="135" t="s">
        <v>160</v>
      </c>
      <c r="B361" s="135" t="s">
        <v>238</v>
      </c>
      <c r="C361" s="135" t="s">
        <v>239</v>
      </c>
      <c r="D361" s="135">
        <v>1</v>
      </c>
      <c r="E361" s="135" t="s">
        <v>33</v>
      </c>
      <c r="F361" s="137">
        <v>40577</v>
      </c>
      <c r="G361" s="137">
        <v>40579</v>
      </c>
      <c r="H361" s="135">
        <v>2</v>
      </c>
      <c r="I361" s="135" t="s">
        <v>31</v>
      </c>
      <c r="J361" s="135" t="s">
        <v>32</v>
      </c>
      <c r="K361" s="135" t="s">
        <v>30</v>
      </c>
    </row>
    <row r="362" spans="1:11" ht="12.75" customHeight="1" x14ac:dyDescent="0.15">
      <c r="A362" s="135" t="s">
        <v>160</v>
      </c>
      <c r="B362" s="135" t="s">
        <v>238</v>
      </c>
      <c r="C362" s="135" t="s">
        <v>239</v>
      </c>
      <c r="D362" s="135">
        <v>1</v>
      </c>
      <c r="E362" s="135" t="s">
        <v>33</v>
      </c>
      <c r="F362" s="137">
        <v>40759</v>
      </c>
      <c r="G362" s="137">
        <v>40761</v>
      </c>
      <c r="H362" s="135">
        <v>2</v>
      </c>
      <c r="I362" s="135" t="s">
        <v>31</v>
      </c>
      <c r="J362" s="135" t="s">
        <v>32</v>
      </c>
      <c r="K362" s="135" t="s">
        <v>30</v>
      </c>
    </row>
    <row r="363" spans="1:11" ht="12.75" customHeight="1" x14ac:dyDescent="0.15">
      <c r="A363" s="135" t="s">
        <v>160</v>
      </c>
      <c r="B363" s="135" t="s">
        <v>238</v>
      </c>
      <c r="C363" s="135" t="s">
        <v>239</v>
      </c>
      <c r="D363" s="135">
        <v>1</v>
      </c>
      <c r="E363" s="135" t="s">
        <v>33</v>
      </c>
      <c r="F363" s="137">
        <v>40779</v>
      </c>
      <c r="G363" s="137">
        <v>40781</v>
      </c>
      <c r="H363" s="135">
        <v>2</v>
      </c>
      <c r="I363" s="135" t="s">
        <v>31</v>
      </c>
      <c r="J363" s="135" t="s">
        <v>32</v>
      </c>
      <c r="K363" s="135" t="s">
        <v>30</v>
      </c>
    </row>
    <row r="364" spans="1:11" ht="12.75" customHeight="1" x14ac:dyDescent="0.15">
      <c r="A364" s="135" t="s">
        <v>160</v>
      </c>
      <c r="B364" s="135" t="s">
        <v>240</v>
      </c>
      <c r="C364" s="135" t="s">
        <v>241</v>
      </c>
      <c r="D364" s="135">
        <v>1</v>
      </c>
      <c r="E364" s="135" t="s">
        <v>33</v>
      </c>
      <c r="F364" s="137">
        <v>40752</v>
      </c>
      <c r="G364" s="137">
        <v>40754</v>
      </c>
      <c r="H364" s="135">
        <v>2</v>
      </c>
      <c r="I364" s="135" t="s">
        <v>31</v>
      </c>
      <c r="J364" s="135" t="s">
        <v>32</v>
      </c>
      <c r="K364" s="135" t="s">
        <v>30</v>
      </c>
    </row>
    <row r="365" spans="1:11" ht="12.75" customHeight="1" x14ac:dyDescent="0.15">
      <c r="A365" s="135" t="s">
        <v>160</v>
      </c>
      <c r="B365" s="135" t="s">
        <v>242</v>
      </c>
      <c r="C365" s="135" t="s">
        <v>243</v>
      </c>
      <c r="D365" s="135">
        <v>1</v>
      </c>
      <c r="E365" s="135" t="s">
        <v>33</v>
      </c>
      <c r="F365" s="137">
        <v>40549</v>
      </c>
      <c r="G365" s="137">
        <v>40551</v>
      </c>
      <c r="H365" s="135">
        <v>2</v>
      </c>
      <c r="I365" s="135" t="s">
        <v>31</v>
      </c>
      <c r="J365" s="135" t="s">
        <v>32</v>
      </c>
      <c r="K365" s="135" t="s">
        <v>30</v>
      </c>
    </row>
    <row r="366" spans="1:11" ht="12.75" customHeight="1" x14ac:dyDescent="0.15">
      <c r="A366" s="135" t="s">
        <v>160</v>
      </c>
      <c r="B366" s="135" t="s">
        <v>242</v>
      </c>
      <c r="C366" s="135" t="s">
        <v>243</v>
      </c>
      <c r="D366" s="135">
        <v>1</v>
      </c>
      <c r="E366" s="135" t="s">
        <v>33</v>
      </c>
      <c r="F366" s="137">
        <v>40555</v>
      </c>
      <c r="G366" s="137">
        <v>40557</v>
      </c>
      <c r="H366" s="135">
        <v>2</v>
      </c>
      <c r="I366" s="135" t="s">
        <v>31</v>
      </c>
      <c r="J366" s="135" t="s">
        <v>32</v>
      </c>
      <c r="K366" s="135" t="s">
        <v>30</v>
      </c>
    </row>
    <row r="367" spans="1:11" ht="12.75" customHeight="1" x14ac:dyDescent="0.15">
      <c r="A367" s="135" t="s">
        <v>160</v>
      </c>
      <c r="B367" s="135" t="s">
        <v>242</v>
      </c>
      <c r="C367" s="135" t="s">
        <v>243</v>
      </c>
      <c r="D367" s="135">
        <v>1</v>
      </c>
      <c r="E367" s="135" t="s">
        <v>33</v>
      </c>
      <c r="F367" s="137">
        <v>40563</v>
      </c>
      <c r="G367" s="137">
        <v>40565</v>
      </c>
      <c r="H367" s="135">
        <v>2</v>
      </c>
      <c r="I367" s="135" t="s">
        <v>31</v>
      </c>
      <c r="J367" s="135" t="s">
        <v>32</v>
      </c>
      <c r="K367" s="135" t="s">
        <v>30</v>
      </c>
    </row>
    <row r="368" spans="1:11" ht="12.75" customHeight="1" x14ac:dyDescent="0.15">
      <c r="A368" s="135" t="s">
        <v>160</v>
      </c>
      <c r="B368" s="135" t="s">
        <v>242</v>
      </c>
      <c r="C368" s="135" t="s">
        <v>243</v>
      </c>
      <c r="D368" s="135">
        <v>1</v>
      </c>
      <c r="E368" s="135" t="s">
        <v>33</v>
      </c>
      <c r="F368" s="137">
        <v>40584</v>
      </c>
      <c r="G368" s="137">
        <v>40586</v>
      </c>
      <c r="H368" s="135">
        <v>2</v>
      </c>
      <c r="I368" s="135" t="s">
        <v>31</v>
      </c>
      <c r="J368" s="135" t="s">
        <v>32</v>
      </c>
      <c r="K368" s="135" t="s">
        <v>30</v>
      </c>
    </row>
    <row r="369" spans="1:11" ht="12.75" customHeight="1" x14ac:dyDescent="0.15">
      <c r="A369" s="135" t="s">
        <v>160</v>
      </c>
      <c r="B369" s="135" t="s">
        <v>242</v>
      </c>
      <c r="C369" s="135" t="s">
        <v>243</v>
      </c>
      <c r="D369" s="135">
        <v>1</v>
      </c>
      <c r="E369" s="135" t="s">
        <v>33</v>
      </c>
      <c r="F369" s="137">
        <v>40689</v>
      </c>
      <c r="G369" s="137">
        <v>40691</v>
      </c>
      <c r="H369" s="135">
        <v>2</v>
      </c>
      <c r="I369" s="135" t="s">
        <v>31</v>
      </c>
      <c r="J369" s="135" t="s">
        <v>32</v>
      </c>
      <c r="K369" s="135" t="s">
        <v>30</v>
      </c>
    </row>
    <row r="370" spans="1:11" ht="12.75" customHeight="1" x14ac:dyDescent="0.15">
      <c r="A370" s="135" t="s">
        <v>160</v>
      </c>
      <c r="B370" s="135" t="s">
        <v>242</v>
      </c>
      <c r="C370" s="135" t="s">
        <v>243</v>
      </c>
      <c r="D370" s="135">
        <v>1</v>
      </c>
      <c r="E370" s="135" t="s">
        <v>33</v>
      </c>
      <c r="F370" s="137">
        <v>40696</v>
      </c>
      <c r="G370" s="137">
        <v>40698</v>
      </c>
      <c r="H370" s="135">
        <v>2</v>
      </c>
      <c r="I370" s="135" t="s">
        <v>31</v>
      </c>
      <c r="J370" s="135" t="s">
        <v>32</v>
      </c>
      <c r="K370" s="135" t="s">
        <v>30</v>
      </c>
    </row>
    <row r="371" spans="1:11" ht="12.75" customHeight="1" x14ac:dyDescent="0.15">
      <c r="A371" s="135" t="s">
        <v>160</v>
      </c>
      <c r="B371" s="135" t="s">
        <v>242</v>
      </c>
      <c r="C371" s="135" t="s">
        <v>243</v>
      </c>
      <c r="D371" s="135">
        <v>1</v>
      </c>
      <c r="E371" s="135" t="s">
        <v>33</v>
      </c>
      <c r="F371" s="137">
        <v>40717</v>
      </c>
      <c r="G371" s="137">
        <v>40719</v>
      </c>
      <c r="H371" s="135">
        <v>2</v>
      </c>
      <c r="I371" s="135" t="s">
        <v>31</v>
      </c>
      <c r="J371" s="135" t="s">
        <v>32</v>
      </c>
      <c r="K371" s="135" t="s">
        <v>30</v>
      </c>
    </row>
    <row r="372" spans="1:11" ht="12.75" customHeight="1" x14ac:dyDescent="0.15">
      <c r="A372" s="135" t="s">
        <v>160</v>
      </c>
      <c r="B372" s="135" t="s">
        <v>242</v>
      </c>
      <c r="C372" s="135" t="s">
        <v>243</v>
      </c>
      <c r="D372" s="135">
        <v>1</v>
      </c>
      <c r="E372" s="135" t="s">
        <v>33</v>
      </c>
      <c r="F372" s="137">
        <v>40779</v>
      </c>
      <c r="G372" s="137">
        <v>40781</v>
      </c>
      <c r="H372" s="135">
        <v>2</v>
      </c>
      <c r="I372" s="135" t="s">
        <v>31</v>
      </c>
      <c r="J372" s="135" t="s">
        <v>32</v>
      </c>
      <c r="K372" s="135" t="s">
        <v>30</v>
      </c>
    </row>
    <row r="373" spans="1:11" ht="12.75" customHeight="1" x14ac:dyDescent="0.15">
      <c r="A373" s="135" t="s">
        <v>160</v>
      </c>
      <c r="B373" s="135" t="s">
        <v>242</v>
      </c>
      <c r="C373" s="135" t="s">
        <v>243</v>
      </c>
      <c r="D373" s="135">
        <v>1</v>
      </c>
      <c r="E373" s="135" t="s">
        <v>33</v>
      </c>
      <c r="F373" s="137">
        <v>40787</v>
      </c>
      <c r="G373" s="137">
        <v>40789</v>
      </c>
      <c r="H373" s="135">
        <v>2</v>
      </c>
      <c r="I373" s="135" t="s">
        <v>31</v>
      </c>
      <c r="J373" s="135" t="s">
        <v>32</v>
      </c>
      <c r="K373" s="135" t="s">
        <v>30</v>
      </c>
    </row>
    <row r="374" spans="1:11" ht="12.75" customHeight="1" x14ac:dyDescent="0.15">
      <c r="A374" s="135" t="s">
        <v>160</v>
      </c>
      <c r="B374" s="135" t="s">
        <v>244</v>
      </c>
      <c r="C374" s="135" t="s">
        <v>245</v>
      </c>
      <c r="D374" s="135">
        <v>1</v>
      </c>
      <c r="E374" s="135" t="s">
        <v>33</v>
      </c>
      <c r="F374" s="137">
        <v>40548</v>
      </c>
      <c r="G374" s="137">
        <v>40550</v>
      </c>
      <c r="H374" s="135">
        <v>2</v>
      </c>
      <c r="I374" s="135" t="s">
        <v>31</v>
      </c>
      <c r="J374" s="135" t="s">
        <v>32</v>
      </c>
      <c r="K374" s="135" t="s">
        <v>30</v>
      </c>
    </row>
    <row r="375" spans="1:11" ht="12.75" customHeight="1" x14ac:dyDescent="0.15">
      <c r="A375" s="135" t="s">
        <v>160</v>
      </c>
      <c r="B375" s="135" t="s">
        <v>244</v>
      </c>
      <c r="C375" s="135" t="s">
        <v>245</v>
      </c>
      <c r="D375" s="135">
        <v>1</v>
      </c>
      <c r="E375" s="135" t="s">
        <v>33</v>
      </c>
      <c r="F375" s="137">
        <v>40645</v>
      </c>
      <c r="G375" s="137">
        <v>40647</v>
      </c>
      <c r="H375" s="135">
        <v>2</v>
      </c>
      <c r="I375" s="135" t="s">
        <v>31</v>
      </c>
      <c r="J375" s="135" t="s">
        <v>32</v>
      </c>
      <c r="K375" s="135" t="s">
        <v>30</v>
      </c>
    </row>
    <row r="376" spans="1:11" ht="12.75" customHeight="1" x14ac:dyDescent="0.15">
      <c r="A376" s="135" t="s">
        <v>160</v>
      </c>
      <c r="B376" s="135" t="s">
        <v>244</v>
      </c>
      <c r="C376" s="135" t="s">
        <v>245</v>
      </c>
      <c r="D376" s="135">
        <v>1</v>
      </c>
      <c r="E376" s="135" t="s">
        <v>33</v>
      </c>
      <c r="F376" s="137">
        <v>40813</v>
      </c>
      <c r="G376" s="137">
        <v>40815</v>
      </c>
      <c r="H376" s="135">
        <v>2</v>
      </c>
      <c r="I376" s="135" t="s">
        <v>31</v>
      </c>
      <c r="J376" s="135" t="s">
        <v>32</v>
      </c>
      <c r="K376" s="135" t="s">
        <v>30</v>
      </c>
    </row>
    <row r="377" spans="1:11" ht="12.75" customHeight="1" x14ac:dyDescent="0.15">
      <c r="A377" s="135" t="s">
        <v>160</v>
      </c>
      <c r="B377" s="135" t="s">
        <v>244</v>
      </c>
      <c r="C377" s="135" t="s">
        <v>245</v>
      </c>
      <c r="D377" s="135">
        <v>1</v>
      </c>
      <c r="E377" s="135" t="s">
        <v>33</v>
      </c>
      <c r="F377" s="137">
        <v>40849</v>
      </c>
      <c r="G377" s="137">
        <v>40851</v>
      </c>
      <c r="H377" s="135">
        <v>2</v>
      </c>
      <c r="I377" s="135" t="s">
        <v>31</v>
      </c>
      <c r="J377" s="135" t="s">
        <v>32</v>
      </c>
      <c r="K377" s="135" t="s">
        <v>30</v>
      </c>
    </row>
    <row r="378" spans="1:11" ht="12.75" customHeight="1" x14ac:dyDescent="0.15">
      <c r="A378" s="135" t="s">
        <v>160</v>
      </c>
      <c r="B378" s="135" t="s">
        <v>244</v>
      </c>
      <c r="C378" s="135" t="s">
        <v>245</v>
      </c>
      <c r="D378" s="135">
        <v>1</v>
      </c>
      <c r="E378" s="135" t="s">
        <v>33</v>
      </c>
      <c r="F378" s="137">
        <v>40891</v>
      </c>
      <c r="G378" s="137">
        <v>40893</v>
      </c>
      <c r="H378" s="135">
        <v>2</v>
      </c>
      <c r="I378" s="135" t="s">
        <v>31</v>
      </c>
      <c r="J378" s="135" t="s">
        <v>32</v>
      </c>
      <c r="K378" s="135" t="s">
        <v>30</v>
      </c>
    </row>
    <row r="379" spans="1:11" ht="12.75" customHeight="1" x14ac:dyDescent="0.15">
      <c r="A379" s="135" t="s">
        <v>160</v>
      </c>
      <c r="B379" s="135" t="s">
        <v>246</v>
      </c>
      <c r="C379" s="135" t="s">
        <v>247</v>
      </c>
      <c r="D379" s="135">
        <v>1</v>
      </c>
      <c r="E379" s="135" t="s">
        <v>33</v>
      </c>
      <c r="F379" s="137">
        <v>40549</v>
      </c>
      <c r="G379" s="137">
        <v>40551</v>
      </c>
      <c r="H379" s="135">
        <v>2</v>
      </c>
      <c r="I379" s="135" t="s">
        <v>31</v>
      </c>
      <c r="J379" s="135" t="s">
        <v>32</v>
      </c>
      <c r="K379" s="135" t="s">
        <v>30</v>
      </c>
    </row>
    <row r="380" spans="1:11" ht="12.75" customHeight="1" x14ac:dyDescent="0.15">
      <c r="A380" s="135" t="s">
        <v>160</v>
      </c>
      <c r="B380" s="135" t="s">
        <v>246</v>
      </c>
      <c r="C380" s="135" t="s">
        <v>247</v>
      </c>
      <c r="D380" s="135">
        <v>1</v>
      </c>
      <c r="E380" s="135" t="s">
        <v>33</v>
      </c>
      <c r="F380" s="137">
        <v>40555</v>
      </c>
      <c r="G380" s="137">
        <v>40557</v>
      </c>
      <c r="H380" s="135">
        <v>2</v>
      </c>
      <c r="I380" s="135" t="s">
        <v>31</v>
      </c>
      <c r="J380" s="135" t="s">
        <v>32</v>
      </c>
      <c r="K380" s="135" t="s">
        <v>30</v>
      </c>
    </row>
    <row r="381" spans="1:11" ht="12.75" customHeight="1" x14ac:dyDescent="0.15">
      <c r="A381" s="135" t="s">
        <v>160</v>
      </c>
      <c r="B381" s="135" t="s">
        <v>246</v>
      </c>
      <c r="C381" s="135" t="s">
        <v>247</v>
      </c>
      <c r="D381" s="135">
        <v>1</v>
      </c>
      <c r="E381" s="135" t="s">
        <v>33</v>
      </c>
      <c r="F381" s="137">
        <v>40563</v>
      </c>
      <c r="G381" s="137">
        <v>40565</v>
      </c>
      <c r="H381" s="135">
        <v>2</v>
      </c>
      <c r="I381" s="135" t="s">
        <v>31</v>
      </c>
      <c r="J381" s="135" t="s">
        <v>32</v>
      </c>
      <c r="K381" s="135" t="s">
        <v>30</v>
      </c>
    </row>
    <row r="382" spans="1:11" ht="12.75" customHeight="1" x14ac:dyDescent="0.15">
      <c r="A382" s="135" t="s">
        <v>160</v>
      </c>
      <c r="B382" s="135" t="s">
        <v>246</v>
      </c>
      <c r="C382" s="135" t="s">
        <v>247</v>
      </c>
      <c r="D382" s="135">
        <v>1</v>
      </c>
      <c r="E382" s="135" t="s">
        <v>33</v>
      </c>
      <c r="F382" s="137">
        <v>40577</v>
      </c>
      <c r="G382" s="137">
        <v>40579</v>
      </c>
      <c r="H382" s="135">
        <v>2</v>
      </c>
      <c r="I382" s="135" t="s">
        <v>31</v>
      </c>
      <c r="J382" s="135" t="s">
        <v>32</v>
      </c>
      <c r="K382" s="135" t="s">
        <v>30</v>
      </c>
    </row>
    <row r="383" spans="1:11" ht="12.75" customHeight="1" x14ac:dyDescent="0.15">
      <c r="A383" s="135" t="s">
        <v>160</v>
      </c>
      <c r="B383" s="135" t="s">
        <v>246</v>
      </c>
      <c r="C383" s="135" t="s">
        <v>247</v>
      </c>
      <c r="D383" s="135">
        <v>1</v>
      </c>
      <c r="E383" s="135" t="s">
        <v>33</v>
      </c>
      <c r="F383" s="137">
        <v>40591</v>
      </c>
      <c r="G383" s="137">
        <v>40593</v>
      </c>
      <c r="H383" s="135">
        <v>2</v>
      </c>
      <c r="I383" s="135" t="s">
        <v>31</v>
      </c>
      <c r="J383" s="135" t="s">
        <v>32</v>
      </c>
      <c r="K383" s="135" t="s">
        <v>30</v>
      </c>
    </row>
    <row r="384" spans="1:11" ht="12.75" customHeight="1" x14ac:dyDescent="0.15">
      <c r="A384" s="135" t="s">
        <v>160</v>
      </c>
      <c r="B384" s="135" t="s">
        <v>246</v>
      </c>
      <c r="C384" s="135" t="s">
        <v>247</v>
      </c>
      <c r="D384" s="135">
        <v>1</v>
      </c>
      <c r="E384" s="135" t="s">
        <v>33</v>
      </c>
      <c r="F384" s="137">
        <v>40598</v>
      </c>
      <c r="G384" s="137">
        <v>40600</v>
      </c>
      <c r="H384" s="135">
        <v>2</v>
      </c>
      <c r="I384" s="135" t="s">
        <v>31</v>
      </c>
      <c r="J384" s="135" t="s">
        <v>32</v>
      </c>
      <c r="K384" s="135" t="s">
        <v>30</v>
      </c>
    </row>
    <row r="385" spans="1:11" ht="12.75" customHeight="1" x14ac:dyDescent="0.15">
      <c r="A385" s="135" t="s">
        <v>160</v>
      </c>
      <c r="B385" s="135" t="s">
        <v>246</v>
      </c>
      <c r="C385" s="135" t="s">
        <v>247</v>
      </c>
      <c r="D385" s="135">
        <v>1</v>
      </c>
      <c r="E385" s="135" t="s">
        <v>33</v>
      </c>
      <c r="F385" s="137">
        <v>40613</v>
      </c>
      <c r="G385" s="137">
        <v>40615</v>
      </c>
      <c r="H385" s="135">
        <v>2</v>
      </c>
      <c r="I385" s="135" t="s">
        <v>31</v>
      </c>
      <c r="J385" s="135" t="s">
        <v>32</v>
      </c>
      <c r="K385" s="135" t="s">
        <v>30</v>
      </c>
    </row>
    <row r="386" spans="1:11" ht="12.75" customHeight="1" x14ac:dyDescent="0.15">
      <c r="A386" s="135" t="s">
        <v>160</v>
      </c>
      <c r="B386" s="135" t="s">
        <v>246</v>
      </c>
      <c r="C386" s="135" t="s">
        <v>247</v>
      </c>
      <c r="D386" s="135">
        <v>1</v>
      </c>
      <c r="E386" s="135" t="s">
        <v>33</v>
      </c>
      <c r="F386" s="137">
        <v>40619</v>
      </c>
      <c r="G386" s="137">
        <v>40621</v>
      </c>
      <c r="H386" s="135">
        <v>2</v>
      </c>
      <c r="I386" s="135" t="s">
        <v>31</v>
      </c>
      <c r="J386" s="135" t="s">
        <v>32</v>
      </c>
      <c r="K386" s="135" t="s">
        <v>30</v>
      </c>
    </row>
    <row r="387" spans="1:11" ht="12.75" customHeight="1" x14ac:dyDescent="0.15">
      <c r="A387" s="135" t="s">
        <v>160</v>
      </c>
      <c r="B387" s="135" t="s">
        <v>246</v>
      </c>
      <c r="C387" s="135" t="s">
        <v>247</v>
      </c>
      <c r="D387" s="135">
        <v>1</v>
      </c>
      <c r="E387" s="135" t="s">
        <v>33</v>
      </c>
      <c r="F387" s="137">
        <v>40625</v>
      </c>
      <c r="G387" s="137">
        <v>40627</v>
      </c>
      <c r="H387" s="135">
        <v>2</v>
      </c>
      <c r="I387" s="135" t="s">
        <v>31</v>
      </c>
      <c r="J387" s="135" t="s">
        <v>32</v>
      </c>
      <c r="K387" s="135" t="s">
        <v>30</v>
      </c>
    </row>
    <row r="388" spans="1:11" ht="12.75" customHeight="1" x14ac:dyDescent="0.15">
      <c r="A388" s="135" t="s">
        <v>160</v>
      </c>
      <c r="B388" s="135" t="s">
        <v>246</v>
      </c>
      <c r="C388" s="135" t="s">
        <v>247</v>
      </c>
      <c r="D388" s="135">
        <v>1</v>
      </c>
      <c r="E388" s="135" t="s">
        <v>33</v>
      </c>
      <c r="F388" s="137">
        <v>40640</v>
      </c>
      <c r="G388" s="137">
        <v>40642</v>
      </c>
      <c r="H388" s="135">
        <v>2</v>
      </c>
      <c r="I388" s="135" t="s">
        <v>31</v>
      </c>
      <c r="J388" s="135" t="s">
        <v>32</v>
      </c>
      <c r="K388" s="135" t="s">
        <v>30</v>
      </c>
    </row>
    <row r="389" spans="1:11" ht="12.75" customHeight="1" x14ac:dyDescent="0.15">
      <c r="A389" s="135" t="s">
        <v>160</v>
      </c>
      <c r="B389" s="135" t="s">
        <v>246</v>
      </c>
      <c r="C389" s="135" t="s">
        <v>247</v>
      </c>
      <c r="D389" s="135">
        <v>1</v>
      </c>
      <c r="E389" s="135" t="s">
        <v>33</v>
      </c>
      <c r="F389" s="137">
        <v>40779</v>
      </c>
      <c r="G389" s="137">
        <v>40781</v>
      </c>
      <c r="H389" s="135">
        <v>2</v>
      </c>
      <c r="I389" s="135" t="s">
        <v>31</v>
      </c>
      <c r="J389" s="135" t="s">
        <v>32</v>
      </c>
      <c r="K389" s="135" t="s">
        <v>30</v>
      </c>
    </row>
    <row r="390" spans="1:11" ht="12.75" customHeight="1" x14ac:dyDescent="0.15">
      <c r="A390" s="135" t="s">
        <v>160</v>
      </c>
      <c r="B390" s="135" t="s">
        <v>246</v>
      </c>
      <c r="C390" s="135" t="s">
        <v>247</v>
      </c>
      <c r="D390" s="135">
        <v>1</v>
      </c>
      <c r="E390" s="135" t="s">
        <v>33</v>
      </c>
      <c r="F390" s="137">
        <v>40787</v>
      </c>
      <c r="G390" s="137">
        <v>40789</v>
      </c>
      <c r="H390" s="135">
        <v>2</v>
      </c>
      <c r="I390" s="135" t="s">
        <v>31</v>
      </c>
      <c r="J390" s="135" t="s">
        <v>32</v>
      </c>
      <c r="K390" s="135" t="s">
        <v>30</v>
      </c>
    </row>
    <row r="391" spans="1:11" ht="12.75" customHeight="1" x14ac:dyDescent="0.15">
      <c r="A391" s="135" t="s">
        <v>160</v>
      </c>
      <c r="B391" s="135" t="s">
        <v>246</v>
      </c>
      <c r="C391" s="135" t="s">
        <v>247</v>
      </c>
      <c r="D391" s="135">
        <v>1</v>
      </c>
      <c r="E391" s="135" t="s">
        <v>33</v>
      </c>
      <c r="F391" s="137">
        <v>40802</v>
      </c>
      <c r="G391" s="137">
        <v>40804</v>
      </c>
      <c r="H391" s="135">
        <v>2</v>
      </c>
      <c r="I391" s="135" t="s">
        <v>31</v>
      </c>
      <c r="J391" s="135" t="s">
        <v>32</v>
      </c>
      <c r="K391" s="135" t="s">
        <v>30</v>
      </c>
    </row>
    <row r="392" spans="1:11" ht="12.75" customHeight="1" x14ac:dyDescent="0.15">
      <c r="A392" s="135" t="s">
        <v>160</v>
      </c>
      <c r="B392" s="135" t="s">
        <v>246</v>
      </c>
      <c r="C392" s="135" t="s">
        <v>247</v>
      </c>
      <c r="D392" s="135">
        <v>1</v>
      </c>
      <c r="E392" s="135" t="s">
        <v>33</v>
      </c>
      <c r="F392" s="137">
        <v>40815</v>
      </c>
      <c r="G392" s="137">
        <v>40817</v>
      </c>
      <c r="H392" s="135">
        <v>2</v>
      </c>
      <c r="I392" s="135" t="s">
        <v>31</v>
      </c>
      <c r="J392" s="135" t="s">
        <v>32</v>
      </c>
      <c r="K392" s="135" t="s">
        <v>30</v>
      </c>
    </row>
    <row r="393" spans="1:11" ht="12.75" customHeight="1" x14ac:dyDescent="0.15">
      <c r="A393" s="135" t="s">
        <v>160</v>
      </c>
      <c r="B393" s="135" t="s">
        <v>248</v>
      </c>
      <c r="C393" s="135" t="s">
        <v>249</v>
      </c>
      <c r="D393" s="135">
        <v>1</v>
      </c>
      <c r="E393" s="135" t="s">
        <v>33</v>
      </c>
      <c r="F393" s="137">
        <v>40548</v>
      </c>
      <c r="G393" s="137">
        <v>40550</v>
      </c>
      <c r="H393" s="135">
        <v>2</v>
      </c>
      <c r="I393" s="135" t="s">
        <v>31</v>
      </c>
      <c r="J393" s="135" t="s">
        <v>32</v>
      </c>
      <c r="K393" s="135" t="s">
        <v>30</v>
      </c>
    </row>
    <row r="394" spans="1:11" ht="12.75" customHeight="1" x14ac:dyDescent="0.15">
      <c r="A394" s="135" t="s">
        <v>160</v>
      </c>
      <c r="B394" s="135" t="s">
        <v>248</v>
      </c>
      <c r="C394" s="135" t="s">
        <v>249</v>
      </c>
      <c r="D394" s="135">
        <v>1</v>
      </c>
      <c r="E394" s="135" t="s">
        <v>33</v>
      </c>
      <c r="F394" s="137">
        <v>40562</v>
      </c>
      <c r="G394" s="137">
        <v>40564</v>
      </c>
      <c r="H394" s="135">
        <v>2</v>
      </c>
      <c r="I394" s="135" t="s">
        <v>31</v>
      </c>
      <c r="J394" s="135" t="s">
        <v>32</v>
      </c>
      <c r="K394" s="135" t="s">
        <v>30</v>
      </c>
    </row>
    <row r="395" spans="1:11" ht="12.75" customHeight="1" x14ac:dyDescent="0.15">
      <c r="A395" s="135" t="s">
        <v>160</v>
      </c>
      <c r="B395" s="135" t="s">
        <v>248</v>
      </c>
      <c r="C395" s="135" t="s">
        <v>249</v>
      </c>
      <c r="D395" s="135">
        <v>1</v>
      </c>
      <c r="E395" s="135" t="s">
        <v>33</v>
      </c>
      <c r="F395" s="137">
        <v>40849</v>
      </c>
      <c r="G395" s="137">
        <v>40851</v>
      </c>
      <c r="H395" s="135">
        <v>2</v>
      </c>
      <c r="I395" s="135" t="s">
        <v>31</v>
      </c>
      <c r="J395" s="135" t="s">
        <v>32</v>
      </c>
      <c r="K395" s="135" t="s">
        <v>30</v>
      </c>
    </row>
    <row r="396" spans="1:11" ht="12.75" customHeight="1" x14ac:dyDescent="0.15">
      <c r="A396" s="135" t="s">
        <v>160</v>
      </c>
      <c r="B396" s="135" t="s">
        <v>250</v>
      </c>
      <c r="C396" s="135" t="s">
        <v>251</v>
      </c>
      <c r="D396" s="135">
        <v>1</v>
      </c>
      <c r="E396" s="135" t="s">
        <v>33</v>
      </c>
      <c r="F396" s="137">
        <v>40548</v>
      </c>
      <c r="G396" s="137">
        <v>40550</v>
      </c>
      <c r="H396" s="135">
        <v>2</v>
      </c>
      <c r="I396" s="135" t="s">
        <v>31</v>
      </c>
      <c r="J396" s="135" t="s">
        <v>32</v>
      </c>
      <c r="K396" s="135" t="s">
        <v>30</v>
      </c>
    </row>
    <row r="397" spans="1:11" ht="12.75" customHeight="1" x14ac:dyDescent="0.15">
      <c r="A397" s="135" t="s">
        <v>160</v>
      </c>
      <c r="B397" s="135" t="s">
        <v>250</v>
      </c>
      <c r="C397" s="135" t="s">
        <v>251</v>
      </c>
      <c r="D397" s="135">
        <v>1</v>
      </c>
      <c r="E397" s="135" t="s">
        <v>33</v>
      </c>
      <c r="F397" s="137">
        <v>40555</v>
      </c>
      <c r="G397" s="137">
        <v>40557</v>
      </c>
      <c r="H397" s="135">
        <v>2</v>
      </c>
      <c r="I397" s="135" t="s">
        <v>31</v>
      </c>
      <c r="J397" s="135" t="s">
        <v>32</v>
      </c>
      <c r="K397" s="135" t="s">
        <v>30</v>
      </c>
    </row>
    <row r="398" spans="1:11" ht="12.75" customHeight="1" x14ac:dyDescent="0.15">
      <c r="A398" s="135" t="s">
        <v>160</v>
      </c>
      <c r="B398" s="135" t="s">
        <v>250</v>
      </c>
      <c r="C398" s="135" t="s">
        <v>251</v>
      </c>
      <c r="D398" s="135">
        <v>1</v>
      </c>
      <c r="E398" s="135" t="s">
        <v>33</v>
      </c>
      <c r="F398" s="137">
        <v>40638</v>
      </c>
      <c r="G398" s="137">
        <v>40640</v>
      </c>
      <c r="H398" s="135">
        <v>2</v>
      </c>
      <c r="I398" s="135" t="s">
        <v>31</v>
      </c>
      <c r="J398" s="135" t="s">
        <v>32</v>
      </c>
      <c r="K398" s="135" t="s">
        <v>30</v>
      </c>
    </row>
    <row r="399" spans="1:11" ht="12.75" customHeight="1" x14ac:dyDescent="0.15">
      <c r="A399" s="135" t="s">
        <v>160</v>
      </c>
      <c r="B399" s="135" t="s">
        <v>250</v>
      </c>
      <c r="C399" s="135" t="s">
        <v>251</v>
      </c>
      <c r="D399" s="135">
        <v>1</v>
      </c>
      <c r="E399" s="135" t="s">
        <v>33</v>
      </c>
      <c r="F399" s="137">
        <v>40813</v>
      </c>
      <c r="G399" s="137">
        <v>40815</v>
      </c>
      <c r="H399" s="135">
        <v>2</v>
      </c>
      <c r="I399" s="135" t="s">
        <v>31</v>
      </c>
      <c r="J399" s="135" t="s">
        <v>32</v>
      </c>
      <c r="K399" s="135" t="s">
        <v>30</v>
      </c>
    </row>
    <row r="400" spans="1:11" ht="12.75" customHeight="1" x14ac:dyDescent="0.15">
      <c r="A400" s="135" t="s">
        <v>160</v>
      </c>
      <c r="B400" s="135" t="s">
        <v>250</v>
      </c>
      <c r="C400" s="135" t="s">
        <v>251</v>
      </c>
      <c r="D400" s="135">
        <v>1</v>
      </c>
      <c r="E400" s="135" t="s">
        <v>33</v>
      </c>
      <c r="F400" s="137">
        <v>40829</v>
      </c>
      <c r="G400" s="137">
        <v>40831</v>
      </c>
      <c r="H400" s="135">
        <v>2</v>
      </c>
      <c r="I400" s="135" t="s">
        <v>31</v>
      </c>
      <c r="J400" s="135" t="s">
        <v>32</v>
      </c>
      <c r="K400" s="135" t="s">
        <v>30</v>
      </c>
    </row>
    <row r="401" spans="1:11" ht="12.75" customHeight="1" x14ac:dyDescent="0.15">
      <c r="A401" s="135" t="s">
        <v>160</v>
      </c>
      <c r="B401" s="135" t="s">
        <v>250</v>
      </c>
      <c r="C401" s="135" t="s">
        <v>251</v>
      </c>
      <c r="D401" s="135">
        <v>1</v>
      </c>
      <c r="E401" s="135" t="s">
        <v>33</v>
      </c>
      <c r="F401" s="137">
        <v>40834</v>
      </c>
      <c r="G401" s="137">
        <v>40836</v>
      </c>
      <c r="H401" s="135">
        <v>2</v>
      </c>
      <c r="I401" s="135" t="s">
        <v>31</v>
      </c>
      <c r="J401" s="135" t="s">
        <v>32</v>
      </c>
      <c r="K401" s="135" t="s">
        <v>30</v>
      </c>
    </row>
    <row r="402" spans="1:11" ht="12.75" customHeight="1" x14ac:dyDescent="0.15">
      <c r="A402" s="135" t="s">
        <v>160</v>
      </c>
      <c r="B402" s="135" t="s">
        <v>250</v>
      </c>
      <c r="C402" s="135" t="s">
        <v>251</v>
      </c>
      <c r="D402" s="135">
        <v>1</v>
      </c>
      <c r="E402" s="135" t="s">
        <v>33</v>
      </c>
      <c r="F402" s="137">
        <v>40855</v>
      </c>
      <c r="G402" s="137">
        <v>40857</v>
      </c>
      <c r="H402" s="135">
        <v>2</v>
      </c>
      <c r="I402" s="135" t="s">
        <v>31</v>
      </c>
      <c r="J402" s="135" t="s">
        <v>32</v>
      </c>
      <c r="K402" s="135" t="s">
        <v>30</v>
      </c>
    </row>
    <row r="403" spans="1:11" ht="12.75" customHeight="1" x14ac:dyDescent="0.15">
      <c r="A403" s="135" t="s">
        <v>160</v>
      </c>
      <c r="B403" s="135" t="s">
        <v>250</v>
      </c>
      <c r="C403" s="135" t="s">
        <v>251</v>
      </c>
      <c r="D403" s="135">
        <v>1</v>
      </c>
      <c r="E403" s="135" t="s">
        <v>33</v>
      </c>
      <c r="F403" s="137">
        <v>40862</v>
      </c>
      <c r="G403" s="137">
        <v>40864</v>
      </c>
      <c r="H403" s="135">
        <v>2</v>
      </c>
      <c r="I403" s="135" t="s">
        <v>31</v>
      </c>
      <c r="J403" s="135" t="s">
        <v>32</v>
      </c>
      <c r="K403" s="135" t="s">
        <v>30</v>
      </c>
    </row>
    <row r="404" spans="1:11" ht="12.75" customHeight="1" x14ac:dyDescent="0.15">
      <c r="A404" s="135" t="s">
        <v>160</v>
      </c>
      <c r="B404" s="135" t="s">
        <v>250</v>
      </c>
      <c r="C404" s="135" t="s">
        <v>251</v>
      </c>
      <c r="D404" s="135">
        <v>1</v>
      </c>
      <c r="E404" s="135" t="s">
        <v>33</v>
      </c>
      <c r="F404" s="137">
        <v>40891</v>
      </c>
      <c r="G404" s="137">
        <v>40893</v>
      </c>
      <c r="H404" s="135">
        <v>2</v>
      </c>
      <c r="I404" s="135" t="s">
        <v>31</v>
      </c>
      <c r="J404" s="135" t="s">
        <v>32</v>
      </c>
      <c r="K404" s="135" t="s">
        <v>30</v>
      </c>
    </row>
    <row r="405" spans="1:11" ht="12.75" customHeight="1" x14ac:dyDescent="0.15">
      <c r="A405" s="138" t="s">
        <v>160</v>
      </c>
      <c r="B405" s="138" t="s">
        <v>252</v>
      </c>
      <c r="C405" s="138" t="s">
        <v>253</v>
      </c>
      <c r="D405" s="138">
        <v>1</v>
      </c>
      <c r="E405" s="138" t="s">
        <v>33</v>
      </c>
      <c r="F405" s="139">
        <v>40738</v>
      </c>
      <c r="G405" s="139">
        <v>40740</v>
      </c>
      <c r="H405" s="138">
        <v>2</v>
      </c>
      <c r="I405" s="138" t="s">
        <v>31</v>
      </c>
      <c r="J405" s="138" t="s">
        <v>32</v>
      </c>
      <c r="K405" s="138" t="s">
        <v>30</v>
      </c>
    </row>
    <row r="406" spans="1:11" ht="12.75" customHeight="1" x14ac:dyDescent="0.15">
      <c r="A406" s="33"/>
      <c r="B406" s="63">
        <f>SUM(IF(FREQUENCY(MATCH(B35:B405,B35:B405,0),MATCH(B35:B405,B35:B405,0))&gt;0,1))</f>
        <v>53</v>
      </c>
      <c r="C406" s="63"/>
      <c r="D406" s="63"/>
      <c r="E406" s="29">
        <f>COUNTA(E35:E405)</f>
        <v>371</v>
      </c>
      <c r="F406" s="29"/>
      <c r="G406" s="29"/>
      <c r="H406" s="29">
        <f>SUM(H35:H405)</f>
        <v>742</v>
      </c>
      <c r="I406" s="33"/>
      <c r="J406" s="56"/>
      <c r="K406" s="56"/>
    </row>
    <row r="407" spans="1:11" ht="12.75" customHeight="1" x14ac:dyDescent="0.15">
      <c r="A407" s="33"/>
      <c r="B407" s="33"/>
      <c r="C407" s="33"/>
      <c r="D407" s="33"/>
      <c r="E407" s="33"/>
      <c r="F407" s="33"/>
      <c r="G407" s="33"/>
      <c r="H407" s="33"/>
      <c r="I407" s="33"/>
      <c r="J407" s="56"/>
      <c r="K407" s="56"/>
    </row>
    <row r="408" spans="1:11" ht="12.75" customHeight="1" x14ac:dyDescent="0.15">
      <c r="A408" s="135" t="s">
        <v>254</v>
      </c>
      <c r="B408" s="135" t="s">
        <v>286</v>
      </c>
      <c r="C408" s="135" t="s">
        <v>287</v>
      </c>
      <c r="D408" s="135">
        <v>1</v>
      </c>
      <c r="E408" s="135" t="s">
        <v>33</v>
      </c>
      <c r="F408" s="137">
        <v>40716</v>
      </c>
      <c r="G408" s="137">
        <v>40718</v>
      </c>
      <c r="H408" s="135">
        <v>2</v>
      </c>
      <c r="I408" s="135" t="s">
        <v>31</v>
      </c>
      <c r="J408" s="135" t="s">
        <v>32</v>
      </c>
      <c r="K408" s="135" t="s">
        <v>30</v>
      </c>
    </row>
    <row r="409" spans="1:11" ht="12.75" customHeight="1" x14ac:dyDescent="0.15">
      <c r="A409" s="135" t="s">
        <v>254</v>
      </c>
      <c r="B409" s="135" t="s">
        <v>255</v>
      </c>
      <c r="C409" s="135" t="s">
        <v>256</v>
      </c>
      <c r="D409" s="135">
        <v>1</v>
      </c>
      <c r="E409" s="135" t="s">
        <v>33</v>
      </c>
      <c r="F409" s="137">
        <v>40835</v>
      </c>
      <c r="G409" s="137">
        <v>40837</v>
      </c>
      <c r="H409" s="135">
        <v>2</v>
      </c>
      <c r="I409" s="135" t="s">
        <v>31</v>
      </c>
      <c r="J409" s="135" t="s">
        <v>32</v>
      </c>
      <c r="K409" s="135" t="s">
        <v>30</v>
      </c>
    </row>
    <row r="410" spans="1:11" ht="12.75" customHeight="1" x14ac:dyDescent="0.15">
      <c r="A410" s="135" t="s">
        <v>254</v>
      </c>
      <c r="B410" s="135" t="s">
        <v>257</v>
      </c>
      <c r="C410" s="135" t="s">
        <v>258</v>
      </c>
      <c r="D410" s="135">
        <v>1</v>
      </c>
      <c r="E410" s="135" t="s">
        <v>33</v>
      </c>
      <c r="F410" s="137">
        <v>40653</v>
      </c>
      <c r="G410" s="137">
        <v>40655</v>
      </c>
      <c r="H410" s="135">
        <v>2</v>
      </c>
      <c r="I410" s="135" t="s">
        <v>31</v>
      </c>
      <c r="J410" s="135" t="s">
        <v>32</v>
      </c>
      <c r="K410" s="135" t="s">
        <v>30</v>
      </c>
    </row>
    <row r="411" spans="1:11" ht="12.75" customHeight="1" x14ac:dyDescent="0.15">
      <c r="A411" s="135" t="s">
        <v>254</v>
      </c>
      <c r="B411" s="135" t="s">
        <v>257</v>
      </c>
      <c r="C411" s="135" t="s">
        <v>258</v>
      </c>
      <c r="D411" s="135">
        <v>1</v>
      </c>
      <c r="E411" s="135" t="s">
        <v>33</v>
      </c>
      <c r="F411" s="137">
        <v>40702</v>
      </c>
      <c r="G411" s="137">
        <v>40704</v>
      </c>
      <c r="H411" s="135">
        <v>2</v>
      </c>
      <c r="I411" s="135" t="s">
        <v>31</v>
      </c>
      <c r="J411" s="135" t="s">
        <v>32</v>
      </c>
      <c r="K411" s="135" t="s">
        <v>30</v>
      </c>
    </row>
    <row r="412" spans="1:11" ht="12.75" customHeight="1" x14ac:dyDescent="0.15">
      <c r="A412" s="135" t="s">
        <v>254</v>
      </c>
      <c r="B412" s="135" t="s">
        <v>257</v>
      </c>
      <c r="C412" s="135" t="s">
        <v>258</v>
      </c>
      <c r="D412" s="135">
        <v>1</v>
      </c>
      <c r="E412" s="135" t="s">
        <v>33</v>
      </c>
      <c r="F412" s="137">
        <v>40709</v>
      </c>
      <c r="G412" s="137">
        <v>40711</v>
      </c>
      <c r="H412" s="135">
        <v>2</v>
      </c>
      <c r="I412" s="135" t="s">
        <v>31</v>
      </c>
      <c r="J412" s="135" t="s">
        <v>32</v>
      </c>
      <c r="K412" s="135" t="s">
        <v>30</v>
      </c>
    </row>
    <row r="413" spans="1:11" ht="12.75" customHeight="1" x14ac:dyDescent="0.15">
      <c r="A413" s="135" t="s">
        <v>254</v>
      </c>
      <c r="B413" s="135" t="s">
        <v>288</v>
      </c>
      <c r="C413" s="135" t="s">
        <v>289</v>
      </c>
      <c r="D413" s="135">
        <v>1</v>
      </c>
      <c r="E413" s="135" t="s">
        <v>33</v>
      </c>
      <c r="F413" s="137">
        <v>40597</v>
      </c>
      <c r="G413" s="137">
        <v>40599</v>
      </c>
      <c r="H413" s="135">
        <v>2</v>
      </c>
      <c r="I413" s="135" t="s">
        <v>31</v>
      </c>
      <c r="J413" s="135" t="s">
        <v>32</v>
      </c>
      <c r="K413" s="135" t="s">
        <v>30</v>
      </c>
    </row>
    <row r="414" spans="1:11" ht="12.75" customHeight="1" x14ac:dyDescent="0.15">
      <c r="A414" s="135" t="s">
        <v>254</v>
      </c>
      <c r="B414" s="135" t="s">
        <v>288</v>
      </c>
      <c r="C414" s="135" t="s">
        <v>289</v>
      </c>
      <c r="D414" s="135">
        <v>1</v>
      </c>
      <c r="E414" s="135" t="s">
        <v>33</v>
      </c>
      <c r="F414" s="137">
        <v>40702</v>
      </c>
      <c r="G414" s="137">
        <v>40704</v>
      </c>
      <c r="H414" s="135">
        <v>2</v>
      </c>
      <c r="I414" s="135" t="s">
        <v>31</v>
      </c>
      <c r="J414" s="135" t="s">
        <v>32</v>
      </c>
      <c r="K414" s="135" t="s">
        <v>30</v>
      </c>
    </row>
    <row r="415" spans="1:11" ht="12.75" customHeight="1" x14ac:dyDescent="0.15">
      <c r="A415" s="138" t="s">
        <v>254</v>
      </c>
      <c r="B415" s="138" t="s">
        <v>259</v>
      </c>
      <c r="C415" s="138" t="s">
        <v>260</v>
      </c>
      <c r="D415" s="138">
        <v>1</v>
      </c>
      <c r="E415" s="138" t="s">
        <v>33</v>
      </c>
      <c r="F415" s="139">
        <v>40611</v>
      </c>
      <c r="G415" s="139">
        <v>40613</v>
      </c>
      <c r="H415" s="138">
        <v>2</v>
      </c>
      <c r="I415" s="138" t="s">
        <v>31</v>
      </c>
      <c r="J415" s="138" t="s">
        <v>32</v>
      </c>
      <c r="K415" s="138" t="s">
        <v>30</v>
      </c>
    </row>
    <row r="416" spans="1:11" ht="12.75" customHeight="1" x14ac:dyDescent="0.15">
      <c r="A416" s="33"/>
      <c r="B416" s="63">
        <f>SUM(IF(FREQUENCY(MATCH(B408:B415,B408:B415,0),MATCH(B408:B415,B408:B415,0))&gt;0,1))</f>
        <v>5</v>
      </c>
      <c r="C416" s="34"/>
      <c r="D416" s="34"/>
      <c r="E416" s="29">
        <f>COUNTA(E408:E415)</f>
        <v>8</v>
      </c>
      <c r="F416" s="29"/>
      <c r="G416" s="29"/>
      <c r="H416" s="29">
        <f>SUM(H408:H415)</f>
        <v>16</v>
      </c>
      <c r="I416" s="33"/>
      <c r="J416" s="33"/>
      <c r="K416" s="33"/>
    </row>
    <row r="417" spans="1:11" ht="12.75" customHeight="1" x14ac:dyDescent="0.15">
      <c r="A417" s="33"/>
      <c r="B417" s="63"/>
      <c r="C417" s="34"/>
      <c r="D417" s="34"/>
      <c r="E417" s="29"/>
      <c r="F417" s="29"/>
      <c r="G417" s="29"/>
      <c r="H417" s="29"/>
      <c r="I417" s="33"/>
      <c r="J417" s="33"/>
      <c r="K417" s="33"/>
    </row>
    <row r="418" spans="1:11" ht="12.75" customHeight="1" x14ac:dyDescent="0.2">
      <c r="A418" s="33"/>
      <c r="C418" s="121"/>
      <c r="D418" s="125" t="s">
        <v>290</v>
      </c>
      <c r="E418" s="122"/>
      <c r="F418" s="122"/>
      <c r="G418" s="29"/>
      <c r="H418" s="29"/>
      <c r="I418" s="33"/>
      <c r="J418" s="33"/>
      <c r="K418" s="33"/>
    </row>
    <row r="419" spans="1:11" ht="12.75" customHeight="1" x14ac:dyDescent="0.2">
      <c r="A419" s="33"/>
      <c r="B419" s="123"/>
      <c r="C419" s="1"/>
      <c r="D419" s="124" t="s">
        <v>126</v>
      </c>
      <c r="E419" s="105">
        <f>SUM(B33+B406+B416)</f>
        <v>69</v>
      </c>
      <c r="F419" s="122"/>
      <c r="G419" s="29"/>
      <c r="H419" s="29"/>
      <c r="I419" s="33"/>
      <c r="J419" s="33"/>
      <c r="K419" s="33"/>
    </row>
    <row r="420" spans="1:11" ht="12.75" customHeight="1" x14ac:dyDescent="0.2">
      <c r="A420" s="33"/>
      <c r="B420" s="123"/>
      <c r="C420" s="1"/>
      <c r="D420" s="124" t="s">
        <v>127</v>
      </c>
      <c r="E420" s="105">
        <f>SUM(E33+E406+E416)</f>
        <v>410</v>
      </c>
      <c r="F420" s="122"/>
      <c r="G420" s="29"/>
      <c r="H420" s="29"/>
      <c r="I420" s="33"/>
      <c r="J420" s="33"/>
      <c r="K420" s="33"/>
    </row>
    <row r="421" spans="1:11" ht="12.75" customHeight="1" x14ac:dyDescent="0.2">
      <c r="A421" s="33"/>
      <c r="B421" s="123"/>
      <c r="C421" s="1"/>
      <c r="D421" s="124" t="s">
        <v>128</v>
      </c>
      <c r="E421" s="105">
        <f>SUM(H33+H406+H416)</f>
        <v>820</v>
      </c>
      <c r="F421" s="122"/>
      <c r="G421" s="29"/>
      <c r="H421" s="29"/>
      <c r="I421" s="33"/>
      <c r="J421" s="33"/>
      <c r="K421" s="33"/>
    </row>
    <row r="422" spans="1:11" ht="12.75" customHeight="1" x14ac:dyDescent="0.2">
      <c r="A422" s="33"/>
      <c r="B422" s="123"/>
      <c r="C422" s="121"/>
      <c r="D422" s="121"/>
      <c r="E422" s="122"/>
      <c r="F422" s="122"/>
      <c r="G422" s="29"/>
      <c r="H422" s="29"/>
      <c r="I422" s="33"/>
      <c r="J422" s="33"/>
      <c r="K422" s="33"/>
    </row>
    <row r="423" spans="1:11" ht="12.75" customHeight="1" x14ac:dyDescent="0.2">
      <c r="A423" s="33"/>
      <c r="B423" s="111"/>
      <c r="C423" s="1"/>
      <c r="D423" s="125" t="s">
        <v>108</v>
      </c>
      <c r="E423" s="122"/>
      <c r="F423" s="122"/>
      <c r="G423" s="29"/>
      <c r="H423" s="29"/>
      <c r="I423" s="33"/>
      <c r="J423" s="33"/>
      <c r="K423" s="33"/>
    </row>
    <row r="424" spans="1:11" ht="12.75" customHeight="1" x14ac:dyDescent="0.2">
      <c r="A424" s="33"/>
      <c r="B424" s="123"/>
      <c r="C424" s="107"/>
      <c r="D424" s="107"/>
      <c r="E424" s="116" t="s">
        <v>94</v>
      </c>
      <c r="F424" s="116" t="s">
        <v>95</v>
      </c>
      <c r="G424" s="29"/>
      <c r="H424" s="29"/>
      <c r="I424" s="33"/>
      <c r="J424" s="33"/>
      <c r="K424" s="33"/>
    </row>
    <row r="425" spans="1:11" ht="12.75" customHeight="1" x14ac:dyDescent="0.2">
      <c r="A425" s="88"/>
      <c r="B425" s="111"/>
      <c r="C425" s="1"/>
      <c r="D425" s="126" t="s">
        <v>123</v>
      </c>
      <c r="E425" s="107"/>
      <c r="F425" s="107"/>
      <c r="G425" s="30"/>
      <c r="H425" s="89"/>
      <c r="I425" s="33"/>
      <c r="J425" s="33"/>
      <c r="K425" s="56"/>
    </row>
    <row r="426" spans="1:11" ht="12.75" customHeight="1" x14ac:dyDescent="0.15">
      <c r="A426" s="29"/>
      <c r="B426" s="118"/>
      <c r="C426" s="1"/>
      <c r="D426" s="140" t="s">
        <v>92</v>
      </c>
      <c r="E426" s="128">
        <f>COUNTIF(I2:I416, "*ELEV_BACT*")</f>
        <v>410</v>
      </c>
      <c r="F426" s="120">
        <f>E426/(E426)</f>
        <v>1</v>
      </c>
      <c r="G426" s="33"/>
      <c r="H426" s="48"/>
      <c r="I426" s="33"/>
      <c r="J426" s="33"/>
      <c r="K426" s="33"/>
    </row>
    <row r="427" spans="1:11" ht="12.75" customHeight="1" x14ac:dyDescent="0.2">
      <c r="B427" s="111"/>
      <c r="C427" s="1"/>
      <c r="D427" s="129"/>
      <c r="E427" s="130">
        <f>SUM(E426:E426)</f>
        <v>410</v>
      </c>
      <c r="F427" s="119">
        <f>SUM(F426:F426)</f>
        <v>1</v>
      </c>
      <c r="G427" s="33"/>
      <c r="I427" s="87"/>
      <c r="J427" s="33"/>
      <c r="K427" s="33"/>
    </row>
    <row r="428" spans="1:11" ht="12.75" customHeight="1" x14ac:dyDescent="0.2">
      <c r="B428" s="111"/>
      <c r="C428" s="1"/>
      <c r="D428" s="126" t="s">
        <v>124</v>
      </c>
      <c r="E428" s="107"/>
      <c r="F428" s="127"/>
      <c r="H428" s="85"/>
      <c r="I428" s="86"/>
      <c r="J428" s="47"/>
      <c r="K428" s="94"/>
    </row>
    <row r="429" spans="1:11" ht="12.75" customHeight="1" x14ac:dyDescent="0.2">
      <c r="B429" s="111"/>
      <c r="C429" s="1"/>
      <c r="D429" s="140" t="s">
        <v>93</v>
      </c>
      <c r="E429" s="128">
        <f>COUNTIF(J2:J416, "*ENTERO*")</f>
        <v>410</v>
      </c>
      <c r="F429" s="120">
        <f>E429/(E429)</f>
        <v>1</v>
      </c>
      <c r="I429" s="95"/>
      <c r="J429" s="47"/>
      <c r="K429" s="94"/>
    </row>
    <row r="430" spans="1:11" ht="12.75" customHeight="1" x14ac:dyDescent="0.2">
      <c r="B430" s="111"/>
      <c r="C430" s="1"/>
      <c r="D430" s="129"/>
      <c r="E430" s="130">
        <f>SUM(E429:E429)</f>
        <v>410</v>
      </c>
      <c r="F430" s="119">
        <f>SUM(F429:F429)</f>
        <v>1</v>
      </c>
      <c r="I430" s="87"/>
      <c r="J430" s="33"/>
      <c r="K430" s="47"/>
    </row>
    <row r="431" spans="1:11" ht="12.75" customHeight="1" x14ac:dyDescent="0.2">
      <c r="B431" s="111"/>
      <c r="C431" s="1"/>
      <c r="D431" s="126" t="s">
        <v>125</v>
      </c>
      <c r="E431" s="107"/>
      <c r="F431" s="127"/>
      <c r="I431" s="86"/>
      <c r="J431" s="47"/>
      <c r="K431" s="94"/>
    </row>
    <row r="432" spans="1:11" ht="12.75" customHeight="1" x14ac:dyDescent="0.2">
      <c r="B432" s="111"/>
      <c r="C432" s="1"/>
      <c r="D432" s="140" t="s">
        <v>109</v>
      </c>
      <c r="E432" s="128">
        <f>COUNTIF(K2:K416, "*STORM*")</f>
        <v>410</v>
      </c>
      <c r="F432" s="120">
        <f>E432/E433</f>
        <v>1</v>
      </c>
      <c r="I432" s="96"/>
      <c r="J432" s="97"/>
      <c r="K432" s="94"/>
    </row>
    <row r="433" spans="2:11" ht="12.75" customHeight="1" x14ac:dyDescent="0.2">
      <c r="B433" s="111"/>
      <c r="C433" s="111"/>
      <c r="D433" s="111"/>
      <c r="E433" s="130">
        <f>SUM(E432:E432)</f>
        <v>410</v>
      </c>
      <c r="F433" s="119">
        <f>SUM(F432:F432)</f>
        <v>1</v>
      </c>
      <c r="I433" s="74"/>
      <c r="J433" s="47"/>
      <c r="K433" s="94"/>
    </row>
    <row r="434" spans="2:11" ht="12.75" customHeight="1" x14ac:dyDescent="0.15">
      <c r="I434" s="74"/>
      <c r="J434" s="47"/>
      <c r="K434" s="94"/>
    </row>
    <row r="435" spans="2:11" ht="12.75" customHeight="1" x14ac:dyDescent="0.15">
      <c r="I435" s="74"/>
      <c r="J435" s="47"/>
      <c r="K435" s="94"/>
    </row>
    <row r="436" spans="2:11" ht="12" customHeight="1" x14ac:dyDescent="0.15">
      <c r="I436" s="24"/>
      <c r="J436" s="97"/>
      <c r="K436" s="24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2011 Swimming Season
N. Mariana Islands Beach Actions</oddHeader>
    <oddFooter>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R90"/>
  <sheetViews>
    <sheetView zoomScaleNormal="100" workbookViewId="0">
      <pane ySplit="2" topLeftCell="A3" activePane="bottomLeft" state="frozen"/>
      <selection pane="bottomLeft"/>
    </sheetView>
  </sheetViews>
  <sheetFormatPr defaultRowHeight="9" customHeight="1" x14ac:dyDescent="0.2"/>
  <cols>
    <col min="1" max="1" width="10.85546875" style="5" customWidth="1"/>
    <col min="2" max="2" width="9.140625" style="5"/>
    <col min="3" max="3" width="39.28515625" style="35" customWidth="1"/>
    <col min="4" max="4" width="7.7109375" style="35" customWidth="1"/>
    <col min="5" max="6" width="9.140625" style="6"/>
    <col min="7" max="7" width="0.5703125" style="6" customWidth="1"/>
    <col min="8" max="12" width="9.140625" style="6"/>
    <col min="13" max="16384" width="9.140625" style="5"/>
  </cols>
  <sheetData>
    <row r="1" spans="1:148" s="2" customFormat="1" ht="12" customHeight="1" x14ac:dyDescent="0.2">
      <c r="A1" s="9"/>
      <c r="B1" s="155" t="s">
        <v>23</v>
      </c>
      <c r="C1" s="156"/>
      <c r="D1" s="156"/>
      <c r="E1" s="156"/>
      <c r="F1" s="156"/>
      <c r="G1" s="32"/>
      <c r="H1" s="153" t="s">
        <v>22</v>
      </c>
      <c r="I1" s="154"/>
      <c r="J1" s="154"/>
      <c r="K1" s="154"/>
      <c r="L1" s="154"/>
    </row>
    <row r="2" spans="1:148" s="8" customFormat="1" ht="48" customHeight="1" x14ac:dyDescent="0.2">
      <c r="A2" s="4" t="s">
        <v>264</v>
      </c>
      <c r="B2" s="3" t="s">
        <v>12</v>
      </c>
      <c r="C2" s="3" t="s">
        <v>11</v>
      </c>
      <c r="D2" s="3" t="s">
        <v>69</v>
      </c>
      <c r="E2" s="3" t="s">
        <v>3</v>
      </c>
      <c r="F2" s="3" t="s">
        <v>17</v>
      </c>
      <c r="G2" s="32"/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</row>
    <row r="3" spans="1:148" ht="12.75" customHeight="1" x14ac:dyDescent="0.2">
      <c r="A3" s="135" t="s">
        <v>142</v>
      </c>
      <c r="B3" s="135" t="s">
        <v>143</v>
      </c>
      <c r="C3" s="135" t="s">
        <v>144</v>
      </c>
      <c r="D3" s="135">
        <v>1</v>
      </c>
      <c r="E3" s="60">
        <v>2</v>
      </c>
      <c r="F3" s="60">
        <v>4</v>
      </c>
      <c r="G3" s="60"/>
      <c r="H3" s="60"/>
      <c r="I3" s="134">
        <v>2</v>
      </c>
      <c r="J3" s="60"/>
      <c r="K3" s="60"/>
      <c r="L3" s="60"/>
    </row>
    <row r="4" spans="1:148" ht="12.75" customHeight="1" x14ac:dyDescent="0.2">
      <c r="A4" s="135" t="s">
        <v>142</v>
      </c>
      <c r="B4" s="135" t="s">
        <v>145</v>
      </c>
      <c r="C4" s="135" t="s">
        <v>146</v>
      </c>
      <c r="D4" s="135">
        <v>1</v>
      </c>
      <c r="E4" s="73">
        <v>3</v>
      </c>
      <c r="F4" s="73">
        <v>6</v>
      </c>
      <c r="G4" s="73"/>
      <c r="H4" s="73"/>
      <c r="I4" s="134">
        <v>3</v>
      </c>
      <c r="J4" s="73"/>
      <c r="K4" s="73"/>
      <c r="L4" s="73"/>
    </row>
    <row r="5" spans="1:148" ht="12.75" customHeight="1" x14ac:dyDescent="0.2">
      <c r="A5" s="135" t="s">
        <v>142</v>
      </c>
      <c r="B5" s="135" t="s">
        <v>148</v>
      </c>
      <c r="C5" s="135" t="s">
        <v>149</v>
      </c>
      <c r="D5" s="135">
        <v>1</v>
      </c>
      <c r="E5" s="134">
        <v>2</v>
      </c>
      <c r="F5" s="134">
        <v>4</v>
      </c>
      <c r="G5" s="134"/>
      <c r="H5" s="134"/>
      <c r="I5" s="134">
        <v>2</v>
      </c>
      <c r="J5" s="134"/>
      <c r="K5" s="134"/>
      <c r="L5" s="134"/>
    </row>
    <row r="6" spans="1:148" ht="12.75" customHeight="1" x14ac:dyDescent="0.2">
      <c r="A6" s="135" t="s">
        <v>142</v>
      </c>
      <c r="B6" s="135" t="s">
        <v>267</v>
      </c>
      <c r="C6" s="135" t="s">
        <v>268</v>
      </c>
      <c r="D6" s="135">
        <v>1</v>
      </c>
      <c r="E6" s="134">
        <v>4</v>
      </c>
      <c r="F6" s="134">
        <v>8</v>
      </c>
      <c r="G6" s="134"/>
      <c r="H6" s="134"/>
      <c r="I6" s="134">
        <v>4</v>
      </c>
      <c r="J6" s="134"/>
      <c r="K6" s="134"/>
      <c r="L6" s="134"/>
    </row>
    <row r="7" spans="1:148" ht="12.75" customHeight="1" x14ac:dyDescent="0.2">
      <c r="A7" s="135" t="s">
        <v>142</v>
      </c>
      <c r="B7" s="135" t="s">
        <v>150</v>
      </c>
      <c r="C7" s="135" t="s">
        <v>151</v>
      </c>
      <c r="D7" s="135">
        <v>1</v>
      </c>
      <c r="E7" s="60">
        <v>4</v>
      </c>
      <c r="F7" s="60">
        <v>8</v>
      </c>
      <c r="G7" s="60"/>
      <c r="H7" s="60"/>
      <c r="I7" s="134">
        <v>4</v>
      </c>
      <c r="J7" s="60"/>
      <c r="K7" s="60"/>
      <c r="L7" s="60"/>
    </row>
    <row r="8" spans="1:148" ht="12.75" customHeight="1" x14ac:dyDescent="0.2">
      <c r="A8" s="135" t="s">
        <v>142</v>
      </c>
      <c r="B8" s="135" t="s">
        <v>152</v>
      </c>
      <c r="C8" s="135" t="s">
        <v>153</v>
      </c>
      <c r="D8" s="135">
        <v>1</v>
      </c>
      <c r="E8" s="60">
        <v>3</v>
      </c>
      <c r="F8" s="60">
        <v>6</v>
      </c>
      <c r="G8" s="60"/>
      <c r="H8" s="60"/>
      <c r="I8" s="134">
        <v>3</v>
      </c>
      <c r="J8" s="60"/>
      <c r="K8" s="60"/>
      <c r="L8" s="60"/>
    </row>
    <row r="9" spans="1:148" ht="12.75" customHeight="1" x14ac:dyDescent="0.2">
      <c r="A9" s="135" t="s">
        <v>142</v>
      </c>
      <c r="B9" s="135" t="s">
        <v>269</v>
      </c>
      <c r="C9" s="135" t="s">
        <v>270</v>
      </c>
      <c r="D9" s="135">
        <v>1</v>
      </c>
      <c r="E9" s="60">
        <v>3</v>
      </c>
      <c r="F9" s="60">
        <v>6</v>
      </c>
      <c r="G9" s="60"/>
      <c r="H9" s="60"/>
      <c r="I9" s="134">
        <v>3</v>
      </c>
      <c r="J9" s="60"/>
      <c r="K9" s="60"/>
      <c r="L9" s="60"/>
    </row>
    <row r="10" spans="1:148" ht="12.75" customHeight="1" x14ac:dyDescent="0.2">
      <c r="A10" s="135" t="s">
        <v>142</v>
      </c>
      <c r="B10" s="135" t="s">
        <v>271</v>
      </c>
      <c r="C10" s="135" t="s">
        <v>272</v>
      </c>
      <c r="D10" s="135">
        <v>1</v>
      </c>
      <c r="E10" s="60">
        <v>1</v>
      </c>
      <c r="F10" s="60">
        <v>2</v>
      </c>
      <c r="G10" s="60"/>
      <c r="H10" s="60"/>
      <c r="I10" s="134">
        <v>1</v>
      </c>
      <c r="J10" s="60"/>
      <c r="K10" s="60"/>
      <c r="L10" s="60"/>
    </row>
    <row r="11" spans="1:148" ht="12.75" customHeight="1" x14ac:dyDescent="0.2">
      <c r="A11" s="135" t="s">
        <v>142</v>
      </c>
      <c r="B11" s="135" t="s">
        <v>154</v>
      </c>
      <c r="C11" s="135" t="s">
        <v>155</v>
      </c>
      <c r="D11" s="135">
        <v>1</v>
      </c>
      <c r="E11" s="60">
        <v>1</v>
      </c>
      <c r="F11" s="60">
        <v>2</v>
      </c>
      <c r="G11" s="60"/>
      <c r="H11" s="60"/>
      <c r="I11" s="134">
        <v>1</v>
      </c>
      <c r="J11" s="60"/>
      <c r="K11" s="60"/>
      <c r="L11" s="60"/>
    </row>
    <row r="12" spans="1:148" ht="12.75" customHeight="1" x14ac:dyDescent="0.2">
      <c r="A12" s="135" t="s">
        <v>142</v>
      </c>
      <c r="B12" s="135" t="s">
        <v>156</v>
      </c>
      <c r="C12" s="135" t="s">
        <v>157</v>
      </c>
      <c r="D12" s="135">
        <v>1</v>
      </c>
      <c r="E12" s="60">
        <v>1</v>
      </c>
      <c r="F12" s="60">
        <v>2</v>
      </c>
      <c r="G12" s="60"/>
      <c r="H12" s="60"/>
      <c r="I12" s="134">
        <v>1</v>
      </c>
      <c r="J12" s="60"/>
      <c r="K12" s="60"/>
      <c r="L12" s="60"/>
    </row>
    <row r="13" spans="1:148" ht="12.75" customHeight="1" x14ac:dyDescent="0.2">
      <c r="A13" s="138" t="s">
        <v>142</v>
      </c>
      <c r="B13" s="138" t="s">
        <v>158</v>
      </c>
      <c r="C13" s="138" t="s">
        <v>159</v>
      </c>
      <c r="D13" s="138">
        <v>1</v>
      </c>
      <c r="E13" s="69">
        <v>7</v>
      </c>
      <c r="F13" s="69">
        <v>14</v>
      </c>
      <c r="G13" s="69"/>
      <c r="H13" s="69"/>
      <c r="I13" s="69">
        <v>7</v>
      </c>
      <c r="J13" s="69"/>
      <c r="K13" s="69"/>
      <c r="L13" s="69"/>
    </row>
    <row r="14" spans="1:148" ht="12.75" customHeight="1" x14ac:dyDescent="0.2">
      <c r="A14" s="33"/>
      <c r="B14" s="34">
        <f>COUNTA(B3:B13)</f>
        <v>11</v>
      </c>
      <c r="C14" s="34"/>
      <c r="D14" s="34"/>
      <c r="E14" s="46">
        <f>SUM(E3:E13)</f>
        <v>31</v>
      </c>
      <c r="F14" s="46">
        <f>SUM(F3:F13)</f>
        <v>62</v>
      </c>
      <c r="G14" s="46"/>
      <c r="H14" s="46">
        <f>SUM(H3:H13)</f>
        <v>0</v>
      </c>
      <c r="I14" s="46">
        <f>SUM(I3:I13)</f>
        <v>31</v>
      </c>
      <c r="J14" s="46">
        <f>SUM(J3:J13)</f>
        <v>0</v>
      </c>
      <c r="K14" s="46">
        <f>SUM(K3:K13)</f>
        <v>0</v>
      </c>
      <c r="L14" s="46">
        <f>SUM(L3:L13)</f>
        <v>0</v>
      </c>
    </row>
    <row r="15" spans="1:148" ht="12.75" customHeight="1" x14ac:dyDescent="0.2">
      <c r="A15" s="33"/>
      <c r="B15" s="33"/>
      <c r="C15" s="33"/>
      <c r="D15" s="33"/>
      <c r="E15" s="37"/>
      <c r="F15" s="37"/>
      <c r="G15" s="37"/>
      <c r="H15" s="37"/>
      <c r="I15" s="37"/>
      <c r="J15" s="37"/>
      <c r="K15" s="37"/>
      <c r="L15" s="37"/>
    </row>
    <row r="16" spans="1:148" ht="12.75" customHeight="1" x14ac:dyDescent="0.2">
      <c r="A16" s="135" t="s">
        <v>160</v>
      </c>
      <c r="B16" s="135" t="s">
        <v>161</v>
      </c>
      <c r="C16" s="135" t="s">
        <v>162</v>
      </c>
      <c r="D16" s="135">
        <v>1</v>
      </c>
      <c r="E16" s="60">
        <v>22</v>
      </c>
      <c r="F16" s="60">
        <v>44</v>
      </c>
      <c r="G16" s="60"/>
      <c r="H16" s="60"/>
      <c r="I16" s="134">
        <v>22</v>
      </c>
      <c r="J16" s="60"/>
      <c r="K16" s="60"/>
      <c r="L16" s="60"/>
    </row>
    <row r="17" spans="1:12" ht="12.75" customHeight="1" x14ac:dyDescent="0.2">
      <c r="A17" s="135" t="s">
        <v>160</v>
      </c>
      <c r="B17" s="135" t="s">
        <v>163</v>
      </c>
      <c r="C17" s="135" t="s">
        <v>164</v>
      </c>
      <c r="D17" s="135">
        <v>1</v>
      </c>
      <c r="E17" s="132">
        <v>5</v>
      </c>
      <c r="F17" s="132">
        <v>10</v>
      </c>
      <c r="G17" s="132"/>
      <c r="H17" s="132"/>
      <c r="I17" s="134">
        <v>5</v>
      </c>
      <c r="J17" s="132"/>
      <c r="K17" s="132"/>
      <c r="L17" s="132"/>
    </row>
    <row r="18" spans="1:12" ht="12.75" customHeight="1" x14ac:dyDescent="0.2">
      <c r="A18" s="135" t="s">
        <v>160</v>
      </c>
      <c r="B18" s="135" t="s">
        <v>165</v>
      </c>
      <c r="C18" s="135" t="s">
        <v>166</v>
      </c>
      <c r="D18" s="135">
        <v>1</v>
      </c>
      <c r="E18" s="132">
        <v>4</v>
      </c>
      <c r="F18" s="132">
        <v>8</v>
      </c>
      <c r="G18" s="132"/>
      <c r="H18" s="132"/>
      <c r="I18" s="134">
        <v>4</v>
      </c>
      <c r="J18" s="132"/>
      <c r="K18" s="132"/>
      <c r="L18" s="132"/>
    </row>
    <row r="19" spans="1:12" ht="12.75" customHeight="1" x14ac:dyDescent="0.2">
      <c r="A19" s="135" t="s">
        <v>160</v>
      </c>
      <c r="B19" s="135" t="s">
        <v>167</v>
      </c>
      <c r="C19" s="135" t="s">
        <v>168</v>
      </c>
      <c r="D19" s="135">
        <v>1</v>
      </c>
      <c r="E19" s="132">
        <v>12</v>
      </c>
      <c r="F19" s="132">
        <v>24</v>
      </c>
      <c r="G19" s="132"/>
      <c r="H19" s="132"/>
      <c r="I19" s="134">
        <v>12</v>
      </c>
      <c r="J19" s="132"/>
      <c r="K19" s="132"/>
      <c r="L19" s="132"/>
    </row>
    <row r="20" spans="1:12" ht="12.75" customHeight="1" x14ac:dyDescent="0.2">
      <c r="A20" s="135" t="s">
        <v>160</v>
      </c>
      <c r="B20" s="135" t="s">
        <v>273</v>
      </c>
      <c r="C20" s="135" t="s">
        <v>274</v>
      </c>
      <c r="D20" s="135">
        <v>1</v>
      </c>
      <c r="E20" s="132">
        <v>3</v>
      </c>
      <c r="F20" s="132">
        <v>6</v>
      </c>
      <c r="G20" s="132"/>
      <c r="H20" s="132"/>
      <c r="I20" s="134">
        <v>3</v>
      </c>
      <c r="J20" s="132"/>
      <c r="K20" s="132"/>
      <c r="L20" s="132"/>
    </row>
    <row r="21" spans="1:12" ht="12.75" customHeight="1" x14ac:dyDescent="0.2">
      <c r="A21" s="135" t="s">
        <v>160</v>
      </c>
      <c r="B21" s="135" t="s">
        <v>169</v>
      </c>
      <c r="C21" s="135" t="s">
        <v>170</v>
      </c>
      <c r="D21" s="135">
        <v>1</v>
      </c>
      <c r="E21" s="132">
        <v>1</v>
      </c>
      <c r="F21" s="132">
        <v>2</v>
      </c>
      <c r="G21" s="132"/>
      <c r="H21" s="132"/>
      <c r="I21" s="134">
        <v>1</v>
      </c>
      <c r="J21" s="132"/>
      <c r="K21" s="132"/>
      <c r="L21" s="132"/>
    </row>
    <row r="22" spans="1:12" ht="12.75" customHeight="1" x14ac:dyDescent="0.2">
      <c r="A22" s="135" t="s">
        <v>160</v>
      </c>
      <c r="B22" s="135" t="s">
        <v>171</v>
      </c>
      <c r="C22" s="135" t="s">
        <v>172</v>
      </c>
      <c r="D22" s="135">
        <v>1</v>
      </c>
      <c r="E22" s="132">
        <v>4</v>
      </c>
      <c r="F22" s="132">
        <v>8</v>
      </c>
      <c r="G22" s="132"/>
      <c r="H22" s="132"/>
      <c r="I22" s="134">
        <v>4</v>
      </c>
      <c r="J22" s="132"/>
      <c r="K22" s="132"/>
      <c r="L22" s="132"/>
    </row>
    <row r="23" spans="1:12" ht="12.75" customHeight="1" x14ac:dyDescent="0.2">
      <c r="A23" s="135" t="s">
        <v>160</v>
      </c>
      <c r="B23" s="135" t="s">
        <v>173</v>
      </c>
      <c r="C23" s="135" t="s">
        <v>174</v>
      </c>
      <c r="D23" s="135">
        <v>1</v>
      </c>
      <c r="E23" s="132">
        <v>11</v>
      </c>
      <c r="F23" s="132">
        <v>22</v>
      </c>
      <c r="G23" s="132"/>
      <c r="H23" s="132"/>
      <c r="I23" s="134">
        <v>11</v>
      </c>
      <c r="J23" s="132"/>
      <c r="K23" s="132"/>
      <c r="L23" s="132"/>
    </row>
    <row r="24" spans="1:12" ht="12.75" customHeight="1" x14ac:dyDescent="0.2">
      <c r="A24" s="135" t="s">
        <v>160</v>
      </c>
      <c r="B24" s="135" t="s">
        <v>175</v>
      </c>
      <c r="C24" s="135" t="s">
        <v>176</v>
      </c>
      <c r="D24" s="135">
        <v>1</v>
      </c>
      <c r="E24" s="132">
        <v>7</v>
      </c>
      <c r="F24" s="132">
        <v>14</v>
      </c>
      <c r="G24" s="132"/>
      <c r="H24" s="132"/>
      <c r="I24" s="134">
        <v>7</v>
      </c>
      <c r="J24" s="132"/>
      <c r="K24" s="132"/>
      <c r="L24" s="132"/>
    </row>
    <row r="25" spans="1:12" ht="12.75" customHeight="1" x14ac:dyDescent="0.2">
      <c r="A25" s="135" t="s">
        <v>160</v>
      </c>
      <c r="B25" s="135" t="s">
        <v>177</v>
      </c>
      <c r="C25" s="135" t="s">
        <v>178</v>
      </c>
      <c r="D25" s="135">
        <v>1</v>
      </c>
      <c r="E25" s="132">
        <v>1</v>
      </c>
      <c r="F25" s="132">
        <v>2</v>
      </c>
      <c r="G25" s="132"/>
      <c r="H25" s="132"/>
      <c r="I25" s="134">
        <v>1</v>
      </c>
      <c r="J25" s="132"/>
      <c r="K25" s="132"/>
      <c r="L25" s="132"/>
    </row>
    <row r="26" spans="1:12" ht="12.75" customHeight="1" x14ac:dyDescent="0.2">
      <c r="A26" s="135" t="s">
        <v>160</v>
      </c>
      <c r="B26" s="135" t="s">
        <v>179</v>
      </c>
      <c r="C26" s="135" t="s">
        <v>180</v>
      </c>
      <c r="D26" s="135">
        <v>1</v>
      </c>
      <c r="E26" s="132">
        <v>7</v>
      </c>
      <c r="F26" s="132">
        <v>14</v>
      </c>
      <c r="G26" s="132"/>
      <c r="H26" s="132"/>
      <c r="I26" s="134">
        <v>7</v>
      </c>
      <c r="J26" s="132"/>
      <c r="K26" s="132"/>
      <c r="L26" s="132"/>
    </row>
    <row r="27" spans="1:12" ht="12.75" customHeight="1" x14ac:dyDescent="0.2">
      <c r="A27" s="135" t="s">
        <v>160</v>
      </c>
      <c r="B27" s="135" t="s">
        <v>181</v>
      </c>
      <c r="C27" s="135" t="s">
        <v>182</v>
      </c>
      <c r="D27" s="135">
        <v>1</v>
      </c>
      <c r="E27" s="132">
        <v>36</v>
      </c>
      <c r="F27" s="132">
        <v>72</v>
      </c>
      <c r="G27" s="132"/>
      <c r="H27" s="132"/>
      <c r="I27" s="134">
        <v>36</v>
      </c>
      <c r="J27" s="132"/>
      <c r="K27" s="132"/>
      <c r="L27" s="132"/>
    </row>
    <row r="28" spans="1:12" ht="12.75" customHeight="1" x14ac:dyDescent="0.2">
      <c r="A28" s="135" t="s">
        <v>160</v>
      </c>
      <c r="B28" s="135" t="s">
        <v>183</v>
      </c>
      <c r="C28" s="135" t="s">
        <v>184</v>
      </c>
      <c r="D28" s="135">
        <v>1</v>
      </c>
      <c r="E28" s="132">
        <v>7</v>
      </c>
      <c r="F28" s="132">
        <v>14</v>
      </c>
      <c r="G28" s="132"/>
      <c r="H28" s="132"/>
      <c r="I28" s="134">
        <v>7</v>
      </c>
      <c r="J28" s="132"/>
      <c r="K28" s="132"/>
      <c r="L28" s="132"/>
    </row>
    <row r="29" spans="1:12" ht="12.75" customHeight="1" x14ac:dyDescent="0.2">
      <c r="A29" s="135" t="s">
        <v>160</v>
      </c>
      <c r="B29" s="135" t="s">
        <v>185</v>
      </c>
      <c r="C29" s="135" t="s">
        <v>186</v>
      </c>
      <c r="D29" s="135">
        <v>1</v>
      </c>
      <c r="E29" s="132">
        <v>9</v>
      </c>
      <c r="F29" s="132">
        <v>18</v>
      </c>
      <c r="G29" s="132"/>
      <c r="H29" s="132"/>
      <c r="I29" s="134">
        <v>9</v>
      </c>
      <c r="J29" s="132"/>
      <c r="K29" s="132"/>
      <c r="L29" s="132"/>
    </row>
    <row r="30" spans="1:12" ht="12.75" customHeight="1" x14ac:dyDescent="0.2">
      <c r="A30" s="135" t="s">
        <v>160</v>
      </c>
      <c r="B30" s="135" t="s">
        <v>187</v>
      </c>
      <c r="C30" s="135" t="s">
        <v>188</v>
      </c>
      <c r="D30" s="135">
        <v>1</v>
      </c>
      <c r="E30" s="132">
        <v>24</v>
      </c>
      <c r="F30" s="132">
        <v>48</v>
      </c>
      <c r="G30" s="132"/>
      <c r="H30" s="132"/>
      <c r="I30" s="134">
        <v>24</v>
      </c>
      <c r="J30" s="132"/>
      <c r="K30" s="132"/>
      <c r="L30" s="132"/>
    </row>
    <row r="31" spans="1:12" ht="12.75" customHeight="1" x14ac:dyDescent="0.2">
      <c r="A31" s="135" t="s">
        <v>160</v>
      </c>
      <c r="B31" s="135" t="s">
        <v>189</v>
      </c>
      <c r="C31" s="135" t="s">
        <v>190</v>
      </c>
      <c r="D31" s="135">
        <v>1</v>
      </c>
      <c r="E31" s="132">
        <v>15</v>
      </c>
      <c r="F31" s="132">
        <v>30</v>
      </c>
      <c r="G31" s="132"/>
      <c r="H31" s="132"/>
      <c r="I31" s="134">
        <v>15</v>
      </c>
      <c r="J31" s="132"/>
      <c r="K31" s="132"/>
      <c r="L31" s="132"/>
    </row>
    <row r="32" spans="1:12" ht="12.75" customHeight="1" x14ac:dyDescent="0.2">
      <c r="A32" s="135" t="s">
        <v>160</v>
      </c>
      <c r="B32" s="135" t="s">
        <v>191</v>
      </c>
      <c r="C32" s="135" t="s">
        <v>192</v>
      </c>
      <c r="D32" s="135">
        <v>1</v>
      </c>
      <c r="E32" s="132">
        <v>28</v>
      </c>
      <c r="F32" s="132">
        <v>56</v>
      </c>
      <c r="G32" s="132"/>
      <c r="H32" s="132"/>
      <c r="I32" s="134">
        <v>28</v>
      </c>
      <c r="J32" s="132"/>
      <c r="K32" s="132"/>
      <c r="L32" s="132"/>
    </row>
    <row r="33" spans="1:12" ht="12.75" customHeight="1" x14ac:dyDescent="0.2">
      <c r="A33" s="135" t="s">
        <v>160</v>
      </c>
      <c r="B33" s="135" t="s">
        <v>193</v>
      </c>
      <c r="C33" s="135" t="s">
        <v>194</v>
      </c>
      <c r="D33" s="135">
        <v>1</v>
      </c>
      <c r="E33" s="132">
        <v>3</v>
      </c>
      <c r="F33" s="132">
        <v>6</v>
      </c>
      <c r="G33" s="132"/>
      <c r="H33" s="132"/>
      <c r="I33" s="134">
        <v>3</v>
      </c>
      <c r="J33" s="132"/>
      <c r="K33" s="132"/>
      <c r="L33" s="132"/>
    </row>
    <row r="34" spans="1:12" ht="12.75" customHeight="1" x14ac:dyDescent="0.2">
      <c r="A34" s="135" t="s">
        <v>160</v>
      </c>
      <c r="B34" s="135" t="s">
        <v>195</v>
      </c>
      <c r="C34" s="135" t="s">
        <v>196</v>
      </c>
      <c r="D34" s="135">
        <v>1</v>
      </c>
      <c r="E34" s="132">
        <v>1</v>
      </c>
      <c r="F34" s="132">
        <v>2</v>
      </c>
      <c r="G34" s="132"/>
      <c r="H34" s="132"/>
      <c r="I34" s="134">
        <v>1</v>
      </c>
      <c r="J34" s="132"/>
      <c r="K34" s="132"/>
      <c r="L34" s="132"/>
    </row>
    <row r="35" spans="1:12" ht="12.75" customHeight="1" x14ac:dyDescent="0.2">
      <c r="A35" s="135" t="s">
        <v>160</v>
      </c>
      <c r="B35" s="135" t="s">
        <v>197</v>
      </c>
      <c r="C35" s="135" t="s">
        <v>198</v>
      </c>
      <c r="D35" s="135">
        <v>1</v>
      </c>
      <c r="E35" s="132">
        <v>14</v>
      </c>
      <c r="F35" s="132">
        <v>28</v>
      </c>
      <c r="G35" s="132"/>
      <c r="H35" s="132"/>
      <c r="I35" s="134">
        <v>14</v>
      </c>
      <c r="J35" s="132"/>
      <c r="K35" s="132"/>
      <c r="L35" s="132"/>
    </row>
    <row r="36" spans="1:12" ht="12.75" customHeight="1" x14ac:dyDescent="0.2">
      <c r="A36" s="135" t="s">
        <v>160</v>
      </c>
      <c r="B36" s="135" t="s">
        <v>199</v>
      </c>
      <c r="C36" s="135" t="s">
        <v>200</v>
      </c>
      <c r="D36" s="135">
        <v>1</v>
      </c>
      <c r="E36" s="132">
        <v>5</v>
      </c>
      <c r="F36" s="132">
        <v>10</v>
      </c>
      <c r="G36" s="132"/>
      <c r="H36" s="132"/>
      <c r="I36" s="134">
        <v>5</v>
      </c>
      <c r="J36" s="132"/>
      <c r="K36" s="132"/>
      <c r="L36" s="132"/>
    </row>
    <row r="37" spans="1:12" ht="12.75" customHeight="1" x14ac:dyDescent="0.2">
      <c r="A37" s="135" t="s">
        <v>160</v>
      </c>
      <c r="B37" s="135" t="s">
        <v>201</v>
      </c>
      <c r="C37" s="135" t="s">
        <v>202</v>
      </c>
      <c r="D37" s="135">
        <v>1</v>
      </c>
      <c r="E37" s="132">
        <v>3</v>
      </c>
      <c r="F37" s="132">
        <v>6</v>
      </c>
      <c r="G37" s="132"/>
      <c r="H37" s="132"/>
      <c r="I37" s="134">
        <v>3</v>
      </c>
      <c r="J37" s="132"/>
      <c r="K37" s="132"/>
      <c r="L37" s="132"/>
    </row>
    <row r="38" spans="1:12" ht="12.75" customHeight="1" x14ac:dyDescent="0.2">
      <c r="A38" s="135" t="s">
        <v>160</v>
      </c>
      <c r="B38" s="135" t="s">
        <v>203</v>
      </c>
      <c r="C38" s="135" t="s">
        <v>204</v>
      </c>
      <c r="D38" s="135">
        <v>1</v>
      </c>
      <c r="E38" s="132">
        <v>7</v>
      </c>
      <c r="F38" s="132">
        <v>14</v>
      </c>
      <c r="G38" s="132"/>
      <c r="H38" s="132"/>
      <c r="I38" s="134">
        <v>7</v>
      </c>
      <c r="J38" s="132"/>
      <c r="K38" s="132"/>
      <c r="L38" s="132"/>
    </row>
    <row r="39" spans="1:12" ht="12.75" customHeight="1" x14ac:dyDescent="0.2">
      <c r="A39" s="135" t="s">
        <v>160</v>
      </c>
      <c r="B39" s="135" t="s">
        <v>205</v>
      </c>
      <c r="C39" s="135" t="s">
        <v>206</v>
      </c>
      <c r="D39" s="135">
        <v>1</v>
      </c>
      <c r="E39" s="132">
        <v>10</v>
      </c>
      <c r="F39" s="132">
        <v>20</v>
      </c>
      <c r="G39" s="132"/>
      <c r="H39" s="132"/>
      <c r="I39" s="134">
        <v>10</v>
      </c>
      <c r="J39" s="132"/>
      <c r="K39" s="132"/>
      <c r="L39" s="132"/>
    </row>
    <row r="40" spans="1:12" ht="12.75" customHeight="1" x14ac:dyDescent="0.2">
      <c r="A40" s="135" t="s">
        <v>160</v>
      </c>
      <c r="B40" s="135" t="s">
        <v>207</v>
      </c>
      <c r="C40" s="135" t="s">
        <v>208</v>
      </c>
      <c r="D40" s="135">
        <v>1</v>
      </c>
      <c r="E40" s="132">
        <v>5</v>
      </c>
      <c r="F40" s="132">
        <v>10</v>
      </c>
      <c r="G40" s="132"/>
      <c r="H40" s="132"/>
      <c r="I40" s="134">
        <v>5</v>
      </c>
      <c r="J40" s="132"/>
      <c r="K40" s="132"/>
      <c r="L40" s="132"/>
    </row>
    <row r="41" spans="1:12" ht="12.75" customHeight="1" x14ac:dyDescent="0.2">
      <c r="A41" s="135" t="s">
        <v>160</v>
      </c>
      <c r="B41" s="135" t="s">
        <v>275</v>
      </c>
      <c r="C41" s="135" t="s">
        <v>276</v>
      </c>
      <c r="D41" s="135">
        <v>1</v>
      </c>
      <c r="E41" s="132">
        <v>2</v>
      </c>
      <c r="F41" s="132">
        <v>4</v>
      </c>
      <c r="G41" s="132"/>
      <c r="H41" s="132"/>
      <c r="I41" s="134">
        <v>2</v>
      </c>
      <c r="J41" s="132"/>
      <c r="K41" s="132"/>
      <c r="L41" s="132"/>
    </row>
    <row r="42" spans="1:12" ht="12.75" customHeight="1" x14ac:dyDescent="0.2">
      <c r="A42" s="135" t="s">
        <v>160</v>
      </c>
      <c r="B42" s="135" t="s">
        <v>277</v>
      </c>
      <c r="C42" s="135" t="s">
        <v>278</v>
      </c>
      <c r="D42" s="135">
        <v>1</v>
      </c>
      <c r="E42" s="132">
        <v>2</v>
      </c>
      <c r="F42" s="132">
        <v>4</v>
      </c>
      <c r="G42" s="132"/>
      <c r="H42" s="132"/>
      <c r="I42" s="134">
        <v>2</v>
      </c>
      <c r="J42" s="132"/>
      <c r="K42" s="132"/>
      <c r="L42" s="132"/>
    </row>
    <row r="43" spans="1:12" ht="12.75" customHeight="1" x14ac:dyDescent="0.2">
      <c r="A43" s="135" t="s">
        <v>160</v>
      </c>
      <c r="B43" s="135" t="s">
        <v>279</v>
      </c>
      <c r="C43" s="135" t="s">
        <v>280</v>
      </c>
      <c r="D43" s="135">
        <v>1</v>
      </c>
      <c r="E43" s="132">
        <v>2</v>
      </c>
      <c r="F43" s="132">
        <v>4</v>
      </c>
      <c r="G43" s="132"/>
      <c r="H43" s="132"/>
      <c r="I43" s="134">
        <v>2</v>
      </c>
      <c r="J43" s="132"/>
      <c r="K43" s="132"/>
      <c r="L43" s="132"/>
    </row>
    <row r="44" spans="1:12" ht="12.75" customHeight="1" x14ac:dyDescent="0.2">
      <c r="A44" s="135" t="s">
        <v>160</v>
      </c>
      <c r="B44" s="135" t="s">
        <v>281</v>
      </c>
      <c r="C44" s="135" t="s">
        <v>282</v>
      </c>
      <c r="D44" s="135">
        <v>1</v>
      </c>
      <c r="E44" s="132">
        <v>1</v>
      </c>
      <c r="F44" s="132">
        <v>2</v>
      </c>
      <c r="G44" s="132"/>
      <c r="H44" s="132"/>
      <c r="I44" s="134">
        <v>1</v>
      </c>
      <c r="J44" s="132"/>
      <c r="K44" s="132"/>
      <c r="L44" s="132"/>
    </row>
    <row r="45" spans="1:12" ht="12.75" customHeight="1" x14ac:dyDescent="0.2">
      <c r="A45" s="135" t="s">
        <v>160</v>
      </c>
      <c r="B45" s="135" t="s">
        <v>283</v>
      </c>
      <c r="C45" s="135" t="s">
        <v>209</v>
      </c>
      <c r="D45" s="135">
        <v>1</v>
      </c>
      <c r="E45" s="132">
        <v>1</v>
      </c>
      <c r="F45" s="132">
        <v>2</v>
      </c>
      <c r="G45" s="132"/>
      <c r="H45" s="132"/>
      <c r="I45" s="134">
        <v>1</v>
      </c>
      <c r="J45" s="132"/>
      <c r="K45" s="132"/>
      <c r="L45" s="132"/>
    </row>
    <row r="46" spans="1:12" ht="12.75" customHeight="1" x14ac:dyDescent="0.2">
      <c r="A46" s="135" t="s">
        <v>160</v>
      </c>
      <c r="B46" s="135" t="s">
        <v>210</v>
      </c>
      <c r="C46" s="135" t="s">
        <v>211</v>
      </c>
      <c r="D46" s="135">
        <v>1</v>
      </c>
      <c r="E46" s="132">
        <v>2</v>
      </c>
      <c r="F46" s="132">
        <v>4</v>
      </c>
      <c r="G46" s="132"/>
      <c r="H46" s="132"/>
      <c r="I46" s="134">
        <v>2</v>
      </c>
      <c r="J46" s="132"/>
      <c r="K46" s="132"/>
      <c r="L46" s="132"/>
    </row>
    <row r="47" spans="1:12" ht="12.75" customHeight="1" x14ac:dyDescent="0.2">
      <c r="A47" s="135" t="s">
        <v>160</v>
      </c>
      <c r="B47" s="135" t="s">
        <v>212</v>
      </c>
      <c r="C47" s="135" t="s">
        <v>213</v>
      </c>
      <c r="D47" s="135">
        <v>1</v>
      </c>
      <c r="E47" s="132">
        <v>8</v>
      </c>
      <c r="F47" s="132">
        <v>16</v>
      </c>
      <c r="G47" s="132"/>
      <c r="H47" s="132"/>
      <c r="I47" s="134">
        <v>8</v>
      </c>
      <c r="J47" s="132"/>
      <c r="K47" s="132"/>
      <c r="L47" s="132"/>
    </row>
    <row r="48" spans="1:12" ht="12.75" customHeight="1" x14ac:dyDescent="0.2">
      <c r="A48" s="135" t="s">
        <v>160</v>
      </c>
      <c r="B48" s="135" t="s">
        <v>214</v>
      </c>
      <c r="C48" s="135" t="s">
        <v>215</v>
      </c>
      <c r="D48" s="135">
        <v>1</v>
      </c>
      <c r="E48" s="132">
        <v>4</v>
      </c>
      <c r="F48" s="132">
        <v>8</v>
      </c>
      <c r="G48" s="132"/>
      <c r="H48" s="132"/>
      <c r="I48" s="134">
        <v>4</v>
      </c>
      <c r="J48" s="132"/>
      <c r="K48" s="132"/>
      <c r="L48" s="132"/>
    </row>
    <row r="49" spans="1:12" ht="12.75" customHeight="1" x14ac:dyDescent="0.2">
      <c r="A49" s="135" t="s">
        <v>160</v>
      </c>
      <c r="B49" s="135" t="s">
        <v>216</v>
      </c>
      <c r="C49" s="135" t="s">
        <v>217</v>
      </c>
      <c r="D49" s="135">
        <v>1</v>
      </c>
      <c r="E49" s="132">
        <v>5</v>
      </c>
      <c r="F49" s="132">
        <v>10</v>
      </c>
      <c r="G49" s="132"/>
      <c r="H49" s="132"/>
      <c r="I49" s="134">
        <v>5</v>
      </c>
      <c r="J49" s="132"/>
      <c r="K49" s="132"/>
      <c r="L49" s="132"/>
    </row>
    <row r="50" spans="1:12" ht="12.75" customHeight="1" x14ac:dyDescent="0.2">
      <c r="A50" s="135" t="s">
        <v>160</v>
      </c>
      <c r="B50" s="135" t="s">
        <v>218</v>
      </c>
      <c r="C50" s="135" t="s">
        <v>219</v>
      </c>
      <c r="D50" s="135">
        <v>1</v>
      </c>
      <c r="E50" s="132">
        <v>3</v>
      </c>
      <c r="F50" s="132">
        <v>6</v>
      </c>
      <c r="G50" s="132"/>
      <c r="H50" s="132"/>
      <c r="I50" s="134">
        <v>3</v>
      </c>
      <c r="J50" s="132"/>
      <c r="K50" s="132"/>
      <c r="L50" s="132"/>
    </row>
    <row r="51" spans="1:12" ht="12.75" customHeight="1" x14ac:dyDescent="0.2">
      <c r="A51" s="135" t="s">
        <v>160</v>
      </c>
      <c r="B51" s="135" t="s">
        <v>220</v>
      </c>
      <c r="C51" s="135" t="s">
        <v>221</v>
      </c>
      <c r="D51" s="135">
        <v>1</v>
      </c>
      <c r="E51" s="132">
        <v>3</v>
      </c>
      <c r="F51" s="132">
        <v>6</v>
      </c>
      <c r="G51" s="132"/>
      <c r="H51" s="132"/>
      <c r="I51" s="134">
        <v>3</v>
      </c>
      <c r="J51" s="132"/>
      <c r="K51" s="132"/>
      <c r="L51" s="132"/>
    </row>
    <row r="52" spans="1:12" ht="12.75" customHeight="1" x14ac:dyDescent="0.2">
      <c r="A52" s="135" t="s">
        <v>160</v>
      </c>
      <c r="B52" s="135" t="s">
        <v>222</v>
      </c>
      <c r="C52" s="135" t="s">
        <v>223</v>
      </c>
      <c r="D52" s="135">
        <v>1</v>
      </c>
      <c r="E52" s="132">
        <v>4</v>
      </c>
      <c r="F52" s="132">
        <v>8</v>
      </c>
      <c r="G52" s="132"/>
      <c r="H52" s="132"/>
      <c r="I52" s="134">
        <v>4</v>
      </c>
      <c r="J52" s="132"/>
      <c r="K52" s="132"/>
      <c r="L52" s="132"/>
    </row>
    <row r="53" spans="1:12" ht="12.75" customHeight="1" x14ac:dyDescent="0.2">
      <c r="A53" s="135" t="s">
        <v>160</v>
      </c>
      <c r="B53" s="135" t="s">
        <v>224</v>
      </c>
      <c r="C53" s="135" t="s">
        <v>225</v>
      </c>
      <c r="D53" s="135">
        <v>1</v>
      </c>
      <c r="E53" s="132">
        <v>3</v>
      </c>
      <c r="F53" s="132">
        <v>6</v>
      </c>
      <c r="G53" s="132"/>
      <c r="H53" s="132"/>
      <c r="I53" s="134">
        <v>3</v>
      </c>
      <c r="J53" s="132"/>
      <c r="K53" s="132"/>
      <c r="L53" s="132"/>
    </row>
    <row r="54" spans="1:12" ht="12.75" customHeight="1" x14ac:dyDescent="0.2">
      <c r="A54" s="135" t="s">
        <v>160</v>
      </c>
      <c r="B54" s="135" t="s">
        <v>284</v>
      </c>
      <c r="C54" s="135" t="s">
        <v>285</v>
      </c>
      <c r="D54" s="135">
        <v>1</v>
      </c>
      <c r="E54" s="132">
        <v>3</v>
      </c>
      <c r="F54" s="132">
        <v>6</v>
      </c>
      <c r="G54" s="132"/>
      <c r="H54" s="132"/>
      <c r="I54" s="134">
        <v>3</v>
      </c>
      <c r="J54" s="132"/>
      <c r="K54" s="132"/>
      <c r="L54" s="132"/>
    </row>
    <row r="55" spans="1:12" ht="12.75" customHeight="1" x14ac:dyDescent="0.2">
      <c r="A55" s="135" t="s">
        <v>160</v>
      </c>
      <c r="B55" s="135" t="s">
        <v>226</v>
      </c>
      <c r="C55" s="135" t="s">
        <v>227</v>
      </c>
      <c r="D55" s="135">
        <v>1</v>
      </c>
      <c r="E55" s="132">
        <v>10</v>
      </c>
      <c r="F55" s="132">
        <v>20</v>
      </c>
      <c r="G55" s="132"/>
      <c r="H55" s="132"/>
      <c r="I55" s="134">
        <v>10</v>
      </c>
      <c r="J55" s="132"/>
      <c r="K55" s="132"/>
      <c r="L55" s="132"/>
    </row>
    <row r="56" spans="1:12" ht="12.75" customHeight="1" x14ac:dyDescent="0.2">
      <c r="A56" s="135" t="s">
        <v>160</v>
      </c>
      <c r="B56" s="135" t="s">
        <v>228</v>
      </c>
      <c r="C56" s="135" t="s">
        <v>229</v>
      </c>
      <c r="D56" s="135">
        <v>1</v>
      </c>
      <c r="E56" s="132">
        <v>11</v>
      </c>
      <c r="F56" s="132">
        <v>22</v>
      </c>
      <c r="G56" s="132"/>
      <c r="H56" s="132"/>
      <c r="I56" s="134">
        <v>11</v>
      </c>
      <c r="J56" s="132"/>
      <c r="K56" s="132"/>
      <c r="L56" s="132"/>
    </row>
    <row r="57" spans="1:12" ht="12.75" customHeight="1" x14ac:dyDescent="0.2">
      <c r="A57" s="135" t="s">
        <v>160</v>
      </c>
      <c r="B57" s="135" t="s">
        <v>230</v>
      </c>
      <c r="C57" s="135" t="s">
        <v>231</v>
      </c>
      <c r="D57" s="135">
        <v>1</v>
      </c>
      <c r="E57" s="132">
        <v>4</v>
      </c>
      <c r="F57" s="132">
        <v>8</v>
      </c>
      <c r="G57" s="132"/>
      <c r="H57" s="132"/>
      <c r="I57" s="134">
        <v>4</v>
      </c>
      <c r="J57" s="132"/>
      <c r="K57" s="132"/>
      <c r="L57" s="132"/>
    </row>
    <row r="58" spans="1:12" ht="12.75" customHeight="1" x14ac:dyDescent="0.2">
      <c r="A58" s="135" t="s">
        <v>160</v>
      </c>
      <c r="B58" s="135" t="s">
        <v>232</v>
      </c>
      <c r="C58" s="135" t="s">
        <v>233</v>
      </c>
      <c r="D58" s="135">
        <v>1</v>
      </c>
      <c r="E58" s="132">
        <v>2</v>
      </c>
      <c r="F58" s="132">
        <v>4</v>
      </c>
      <c r="G58" s="132"/>
      <c r="H58" s="132"/>
      <c r="I58" s="134">
        <v>2</v>
      </c>
      <c r="J58" s="132"/>
      <c r="K58" s="132"/>
      <c r="L58" s="132"/>
    </row>
    <row r="59" spans="1:12" ht="12.75" customHeight="1" x14ac:dyDescent="0.2">
      <c r="A59" s="135" t="s">
        <v>160</v>
      </c>
      <c r="B59" s="135" t="s">
        <v>234</v>
      </c>
      <c r="C59" s="135" t="s">
        <v>235</v>
      </c>
      <c r="D59" s="135">
        <v>1</v>
      </c>
      <c r="E59" s="132">
        <v>4</v>
      </c>
      <c r="F59" s="132">
        <v>8</v>
      </c>
      <c r="G59" s="132"/>
      <c r="H59" s="132"/>
      <c r="I59" s="134">
        <v>4</v>
      </c>
      <c r="J59" s="132"/>
      <c r="K59" s="132"/>
      <c r="L59" s="132"/>
    </row>
    <row r="60" spans="1:12" ht="12.75" customHeight="1" x14ac:dyDescent="0.2">
      <c r="A60" s="135" t="s">
        <v>160</v>
      </c>
      <c r="B60" s="135" t="s">
        <v>236</v>
      </c>
      <c r="C60" s="135" t="s">
        <v>237</v>
      </c>
      <c r="D60" s="135">
        <v>1</v>
      </c>
      <c r="E60" s="132">
        <v>7</v>
      </c>
      <c r="F60" s="132">
        <v>14</v>
      </c>
      <c r="G60" s="132"/>
      <c r="H60" s="132"/>
      <c r="I60" s="134">
        <v>7</v>
      </c>
      <c r="J60" s="132"/>
      <c r="K60" s="132"/>
      <c r="L60" s="132"/>
    </row>
    <row r="61" spans="1:12" ht="12.75" customHeight="1" x14ac:dyDescent="0.2">
      <c r="A61" s="135" t="s">
        <v>160</v>
      </c>
      <c r="B61" s="135" t="s">
        <v>238</v>
      </c>
      <c r="C61" s="135" t="s">
        <v>239</v>
      </c>
      <c r="D61" s="135">
        <v>1</v>
      </c>
      <c r="E61" s="134">
        <v>4</v>
      </c>
      <c r="F61" s="134">
        <v>8</v>
      </c>
      <c r="G61" s="134"/>
      <c r="H61" s="134"/>
      <c r="I61" s="134">
        <v>4</v>
      </c>
      <c r="J61" s="134"/>
      <c r="K61" s="134"/>
      <c r="L61" s="134"/>
    </row>
    <row r="62" spans="1:12" ht="12.75" customHeight="1" x14ac:dyDescent="0.2">
      <c r="A62" s="135" t="s">
        <v>160</v>
      </c>
      <c r="B62" s="135" t="s">
        <v>240</v>
      </c>
      <c r="C62" s="135" t="s">
        <v>241</v>
      </c>
      <c r="D62" s="135">
        <v>1</v>
      </c>
      <c r="E62" s="134">
        <v>1</v>
      </c>
      <c r="F62" s="134">
        <v>2</v>
      </c>
      <c r="G62" s="134"/>
      <c r="H62" s="134"/>
      <c r="I62" s="134">
        <v>1</v>
      </c>
      <c r="J62" s="134"/>
      <c r="K62" s="134"/>
      <c r="L62" s="134"/>
    </row>
    <row r="63" spans="1:12" ht="12.75" customHeight="1" x14ac:dyDescent="0.2">
      <c r="A63" s="135" t="s">
        <v>160</v>
      </c>
      <c r="B63" s="135" t="s">
        <v>242</v>
      </c>
      <c r="C63" s="135" t="s">
        <v>243</v>
      </c>
      <c r="D63" s="135">
        <v>1</v>
      </c>
      <c r="E63" s="134">
        <v>9</v>
      </c>
      <c r="F63" s="134">
        <v>18</v>
      </c>
      <c r="G63" s="134"/>
      <c r="H63" s="134"/>
      <c r="I63" s="134">
        <v>9</v>
      </c>
      <c r="J63" s="134"/>
      <c r="K63" s="134"/>
      <c r="L63" s="134"/>
    </row>
    <row r="64" spans="1:12" ht="12.75" customHeight="1" x14ac:dyDescent="0.2">
      <c r="A64" s="135" t="s">
        <v>160</v>
      </c>
      <c r="B64" s="135" t="s">
        <v>244</v>
      </c>
      <c r="C64" s="135" t="s">
        <v>245</v>
      </c>
      <c r="D64" s="135">
        <v>1</v>
      </c>
      <c r="E64" s="134">
        <v>5</v>
      </c>
      <c r="F64" s="134">
        <v>10</v>
      </c>
      <c r="G64" s="134"/>
      <c r="H64" s="134"/>
      <c r="I64" s="134">
        <v>5</v>
      </c>
      <c r="J64" s="134"/>
      <c r="K64" s="134"/>
      <c r="L64" s="134"/>
    </row>
    <row r="65" spans="1:12" ht="12.75" customHeight="1" x14ac:dyDescent="0.2">
      <c r="A65" s="135" t="s">
        <v>160</v>
      </c>
      <c r="B65" s="135" t="s">
        <v>246</v>
      </c>
      <c r="C65" s="135" t="s">
        <v>247</v>
      </c>
      <c r="D65" s="135">
        <v>1</v>
      </c>
      <c r="E65" s="134">
        <v>14</v>
      </c>
      <c r="F65" s="134">
        <v>28</v>
      </c>
      <c r="G65" s="134"/>
      <c r="H65" s="134"/>
      <c r="I65" s="134">
        <v>14</v>
      </c>
      <c r="J65" s="134"/>
      <c r="K65" s="134"/>
      <c r="L65" s="134"/>
    </row>
    <row r="66" spans="1:12" ht="12.75" customHeight="1" x14ac:dyDescent="0.2">
      <c r="A66" s="135" t="s">
        <v>160</v>
      </c>
      <c r="B66" s="135" t="s">
        <v>248</v>
      </c>
      <c r="C66" s="135" t="s">
        <v>249</v>
      </c>
      <c r="D66" s="135">
        <v>1</v>
      </c>
      <c r="E66" s="134">
        <v>3</v>
      </c>
      <c r="F66" s="134">
        <v>6</v>
      </c>
      <c r="G66" s="134"/>
      <c r="H66" s="134"/>
      <c r="I66" s="134">
        <v>3</v>
      </c>
      <c r="J66" s="134"/>
      <c r="K66" s="134"/>
      <c r="L66" s="134"/>
    </row>
    <row r="67" spans="1:12" ht="12.75" customHeight="1" x14ac:dyDescent="0.2">
      <c r="A67" s="135" t="s">
        <v>160</v>
      </c>
      <c r="B67" s="135" t="s">
        <v>250</v>
      </c>
      <c r="C67" s="135" t="s">
        <v>251</v>
      </c>
      <c r="D67" s="135">
        <v>1</v>
      </c>
      <c r="E67" s="134">
        <v>9</v>
      </c>
      <c r="F67" s="134">
        <v>18</v>
      </c>
      <c r="G67" s="134"/>
      <c r="H67" s="134"/>
      <c r="I67" s="134">
        <v>9</v>
      </c>
      <c r="J67" s="134"/>
      <c r="K67" s="134"/>
      <c r="L67" s="134"/>
    </row>
    <row r="68" spans="1:12" ht="12.75" customHeight="1" x14ac:dyDescent="0.2">
      <c r="A68" s="138" t="s">
        <v>160</v>
      </c>
      <c r="B68" s="138" t="s">
        <v>252</v>
      </c>
      <c r="C68" s="138" t="s">
        <v>253</v>
      </c>
      <c r="D68" s="75"/>
      <c r="E68" s="69">
        <v>1</v>
      </c>
      <c r="F68" s="69">
        <v>2</v>
      </c>
      <c r="G68" s="69"/>
      <c r="H68" s="69"/>
      <c r="I68" s="69">
        <v>1</v>
      </c>
      <c r="J68" s="69"/>
      <c r="K68" s="69"/>
      <c r="L68" s="69"/>
    </row>
    <row r="69" spans="1:12" ht="12.75" customHeight="1" x14ac:dyDescent="0.2">
      <c r="A69" s="33"/>
      <c r="B69" s="34">
        <f>COUNTA(B16:B68)</f>
        <v>53</v>
      </c>
      <c r="C69" s="34"/>
      <c r="D69" s="34"/>
      <c r="E69" s="29">
        <f>SUM(E16:E68)</f>
        <v>371</v>
      </c>
      <c r="F69" s="29">
        <f>SUM(F16:F68)</f>
        <v>742</v>
      </c>
      <c r="G69" s="37"/>
      <c r="H69" s="29">
        <f>SUM(H16:H68)</f>
        <v>0</v>
      </c>
      <c r="I69" s="29">
        <f>SUM(I16:I68)</f>
        <v>371</v>
      </c>
      <c r="J69" s="29">
        <f>SUM(J16:J68)</f>
        <v>0</v>
      </c>
      <c r="K69" s="29">
        <f>SUM(K16:K68)</f>
        <v>0</v>
      </c>
      <c r="L69" s="29">
        <f>SUM(L16:L68)</f>
        <v>0</v>
      </c>
    </row>
    <row r="70" spans="1:12" ht="12.75" customHeight="1" x14ac:dyDescent="0.2">
      <c r="A70" s="33"/>
      <c r="B70" s="33"/>
      <c r="C70" s="33"/>
      <c r="D70" s="33"/>
      <c r="E70" s="37"/>
      <c r="F70" s="37"/>
      <c r="G70" s="37"/>
      <c r="H70" s="37"/>
      <c r="I70" s="37"/>
      <c r="J70" s="37"/>
      <c r="K70" s="37"/>
      <c r="L70" s="37"/>
    </row>
    <row r="71" spans="1:12" ht="12.75" customHeight="1" x14ac:dyDescent="0.2">
      <c r="A71" s="135" t="s">
        <v>254</v>
      </c>
      <c r="B71" s="135" t="s">
        <v>286</v>
      </c>
      <c r="C71" s="135" t="s">
        <v>287</v>
      </c>
      <c r="D71" s="135">
        <v>1</v>
      </c>
      <c r="E71" s="73">
        <v>1</v>
      </c>
      <c r="F71" s="73">
        <v>2</v>
      </c>
      <c r="G71" s="73"/>
      <c r="H71" s="73"/>
      <c r="I71" s="134">
        <v>1</v>
      </c>
      <c r="J71" s="60"/>
      <c r="K71" s="60"/>
      <c r="L71" s="60"/>
    </row>
    <row r="72" spans="1:12" ht="12.75" customHeight="1" x14ac:dyDescent="0.2">
      <c r="A72" s="135" t="s">
        <v>254</v>
      </c>
      <c r="B72" s="135" t="s">
        <v>255</v>
      </c>
      <c r="C72" s="135" t="s">
        <v>256</v>
      </c>
      <c r="D72" s="135">
        <v>1</v>
      </c>
      <c r="E72" s="73">
        <v>1</v>
      </c>
      <c r="F72" s="73">
        <v>2</v>
      </c>
      <c r="G72" s="73"/>
      <c r="H72" s="73"/>
      <c r="I72" s="134">
        <v>1</v>
      </c>
      <c r="J72" s="73"/>
      <c r="K72" s="73"/>
      <c r="L72" s="73"/>
    </row>
    <row r="73" spans="1:12" ht="12.75" customHeight="1" x14ac:dyDescent="0.2">
      <c r="A73" s="135" t="s">
        <v>254</v>
      </c>
      <c r="B73" s="135" t="s">
        <v>257</v>
      </c>
      <c r="C73" s="135" t="s">
        <v>258</v>
      </c>
      <c r="D73" s="135">
        <v>1</v>
      </c>
      <c r="E73" s="73">
        <v>3</v>
      </c>
      <c r="F73" s="73">
        <v>6</v>
      </c>
      <c r="G73" s="73"/>
      <c r="H73" s="73"/>
      <c r="I73" s="134">
        <v>3</v>
      </c>
      <c r="J73" s="73"/>
      <c r="K73" s="73"/>
      <c r="L73" s="73"/>
    </row>
    <row r="74" spans="1:12" ht="12.75" customHeight="1" x14ac:dyDescent="0.2">
      <c r="A74" s="135" t="s">
        <v>254</v>
      </c>
      <c r="B74" s="135" t="s">
        <v>288</v>
      </c>
      <c r="C74" s="135" t="s">
        <v>289</v>
      </c>
      <c r="D74" s="74"/>
      <c r="E74" s="73">
        <v>2</v>
      </c>
      <c r="F74" s="73">
        <v>4</v>
      </c>
      <c r="G74" s="73"/>
      <c r="H74" s="73"/>
      <c r="I74" s="134">
        <v>2</v>
      </c>
      <c r="J74" s="73"/>
      <c r="K74" s="73"/>
      <c r="L74" s="73"/>
    </row>
    <row r="75" spans="1:12" ht="12.75" customHeight="1" x14ac:dyDescent="0.2">
      <c r="A75" s="138" t="s">
        <v>254</v>
      </c>
      <c r="B75" s="138" t="s">
        <v>259</v>
      </c>
      <c r="C75" s="138" t="s">
        <v>260</v>
      </c>
      <c r="D75" s="75"/>
      <c r="E75" s="69">
        <v>1</v>
      </c>
      <c r="F75" s="69">
        <v>2</v>
      </c>
      <c r="G75" s="69"/>
      <c r="H75" s="69"/>
      <c r="I75" s="69">
        <v>1</v>
      </c>
      <c r="J75" s="69"/>
      <c r="K75" s="69"/>
      <c r="L75" s="69"/>
    </row>
    <row r="76" spans="1:12" ht="12.75" customHeight="1" x14ac:dyDescent="0.2">
      <c r="A76" s="33"/>
      <c r="B76" s="34">
        <f>COUNTA(B71:B75)</f>
        <v>5</v>
      </c>
      <c r="C76" s="34"/>
      <c r="D76" s="34"/>
      <c r="E76" s="29">
        <f>SUM(E71:E75)</f>
        <v>8</v>
      </c>
      <c r="F76" s="29">
        <f>SUM(F71:F75)</f>
        <v>16</v>
      </c>
      <c r="G76" s="37"/>
      <c r="H76" s="29">
        <f>SUM(H71:H75)</f>
        <v>0</v>
      </c>
      <c r="I76" s="29">
        <f>SUM(I71:I75)</f>
        <v>8</v>
      </c>
      <c r="J76" s="29">
        <f>SUM(J71:J75)</f>
        <v>0</v>
      </c>
      <c r="K76" s="29">
        <f>SUM(K71:K75)</f>
        <v>0</v>
      </c>
      <c r="L76" s="29">
        <f>SUM(L71:L75)</f>
        <v>0</v>
      </c>
    </row>
    <row r="77" spans="1:12" ht="12.75" customHeight="1" x14ac:dyDescent="0.2">
      <c r="A77" s="33"/>
      <c r="B77" s="34"/>
      <c r="C77" s="34"/>
      <c r="D77" s="34"/>
      <c r="E77" s="29"/>
      <c r="F77" s="29"/>
      <c r="G77" s="37"/>
      <c r="H77" s="29"/>
      <c r="I77" s="29"/>
      <c r="J77" s="29"/>
      <c r="K77" s="29"/>
      <c r="L77" s="29"/>
    </row>
    <row r="78" spans="1:12" ht="12.75" customHeight="1" x14ac:dyDescent="0.2">
      <c r="A78" s="33"/>
      <c r="B78" s="34"/>
      <c r="C78" s="34"/>
      <c r="D78" s="34"/>
      <c r="E78" s="29"/>
      <c r="F78" s="29"/>
      <c r="G78" s="37"/>
      <c r="H78" s="29"/>
      <c r="I78" s="29"/>
      <c r="J78" s="29"/>
      <c r="K78" s="29"/>
      <c r="L78" s="29"/>
    </row>
    <row r="79" spans="1:12" ht="12.75" customHeight="1" x14ac:dyDescent="0.2">
      <c r="C79" s="121"/>
      <c r="D79" s="125" t="s">
        <v>310</v>
      </c>
      <c r="E79" s="122"/>
    </row>
    <row r="80" spans="1:12" ht="12.75" customHeight="1" x14ac:dyDescent="0.2">
      <c r="B80" s="123"/>
      <c r="D80" s="124" t="s">
        <v>126</v>
      </c>
      <c r="E80" s="105">
        <f>SUM(B14+B69+B76)</f>
        <v>69</v>
      </c>
    </row>
    <row r="81" spans="2:9" ht="12.75" customHeight="1" x14ac:dyDescent="0.2">
      <c r="B81" s="123"/>
      <c r="D81" s="124" t="s">
        <v>106</v>
      </c>
      <c r="E81" s="105">
        <f>SUM(E14+E69+E76)</f>
        <v>410</v>
      </c>
    </row>
    <row r="82" spans="2:9" ht="12.75" customHeight="1" x14ac:dyDescent="0.2">
      <c r="B82" s="123"/>
      <c r="D82" s="124" t="s">
        <v>107</v>
      </c>
      <c r="E82" s="105">
        <f>SUM(F14+F69+F76)</f>
        <v>820</v>
      </c>
    </row>
    <row r="83" spans="2:9" ht="12.75" customHeight="1" x14ac:dyDescent="0.2"/>
    <row r="84" spans="2:9" ht="12.75" customHeight="1" x14ac:dyDescent="0.2">
      <c r="D84" s="109"/>
      <c r="E84" s="111"/>
      <c r="F84" s="125" t="s">
        <v>134</v>
      </c>
      <c r="G84" s="111"/>
      <c r="H84" s="116" t="s">
        <v>94</v>
      </c>
      <c r="I84" s="116" t="s">
        <v>105</v>
      </c>
    </row>
    <row r="85" spans="2:9" ht="12.75" customHeight="1" x14ac:dyDescent="0.2">
      <c r="C85" s="129"/>
      <c r="D85" s="129"/>
      <c r="E85" s="129"/>
      <c r="F85" s="114" t="s">
        <v>129</v>
      </c>
      <c r="H85" s="105">
        <f>SUM(H14+H69+H76)</f>
        <v>0</v>
      </c>
      <c r="I85" s="119">
        <f>H85/(H90)</f>
        <v>0</v>
      </c>
    </row>
    <row r="86" spans="2:9" ht="12.75" customHeight="1" x14ac:dyDescent="0.2">
      <c r="C86" s="129"/>
      <c r="D86" s="129"/>
      <c r="E86" s="129"/>
      <c r="F86" s="114" t="s">
        <v>130</v>
      </c>
      <c r="H86" s="105">
        <f>SUM(I14+I69+I76)</f>
        <v>410</v>
      </c>
      <c r="I86" s="119">
        <f>H86/H90</f>
        <v>1</v>
      </c>
    </row>
    <row r="87" spans="2:9" ht="12.75" customHeight="1" x14ac:dyDescent="0.2">
      <c r="C87" s="129"/>
      <c r="D87" s="129"/>
      <c r="E87" s="129"/>
      <c r="F87" s="114" t="s">
        <v>131</v>
      </c>
      <c r="H87" s="105">
        <f>SUM(J14+J69+J76)</f>
        <v>0</v>
      </c>
      <c r="I87" s="119">
        <f>H87/H90</f>
        <v>0</v>
      </c>
    </row>
    <row r="88" spans="2:9" ht="12.75" customHeight="1" x14ac:dyDescent="0.2">
      <c r="C88" s="129"/>
      <c r="D88" s="129"/>
      <c r="E88" s="129"/>
      <c r="F88" s="114" t="s">
        <v>132</v>
      </c>
      <c r="H88" s="105">
        <f>SUM(K14+K69+K76)</f>
        <v>0</v>
      </c>
      <c r="I88" s="119">
        <f>H88/H90</f>
        <v>0</v>
      </c>
    </row>
    <row r="89" spans="2:9" ht="12.75" customHeight="1" x14ac:dyDescent="0.2">
      <c r="C89" s="129"/>
      <c r="D89" s="129"/>
      <c r="E89" s="129"/>
      <c r="F89" s="114" t="s">
        <v>133</v>
      </c>
      <c r="H89" s="128">
        <f>SUM(L14+L69+L76)</f>
        <v>0</v>
      </c>
      <c r="I89" s="120">
        <f>H89/H90</f>
        <v>0</v>
      </c>
    </row>
    <row r="90" spans="2:9" ht="12.75" customHeight="1" x14ac:dyDescent="0.2">
      <c r="C90" s="129"/>
      <c r="D90" s="129"/>
      <c r="E90" s="129"/>
      <c r="F90" s="129"/>
      <c r="G90" s="114"/>
      <c r="H90" s="127">
        <f>SUM(H85:H89)</f>
        <v>410</v>
      </c>
      <c r="I90" s="119">
        <f>SUM(I85:I89)</f>
        <v>1</v>
      </c>
    </row>
  </sheetData>
  <mergeCells count="2">
    <mergeCell ref="H1:L1"/>
    <mergeCell ref="B1:F1"/>
  </mergeCells>
  <phoneticPr fontId="3" type="noConversion"/>
  <printOptions horizontalCentered="1" gridLines="1"/>
  <pageMargins left="0.5" right="0.5" top="1.5" bottom="1" header="0.5" footer="0.5"/>
  <pageSetup scale="80" orientation="landscape" r:id="rId1"/>
  <headerFooter alignWithMargins="0">
    <oddHeader>&amp;C&amp;"Arial,Bold"&amp;16 2011 Swimming Season
N. Mariana Islands Beach Action Durations</oddHeader>
    <oddFooter>&amp;R&amp;P of &amp;N</oddFooter>
  </headerFooter>
  <rowBreaks count="1" manualBreakCount="1">
    <brk id="77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91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1.42578125" style="6" customWidth="1"/>
    <col min="2" max="2" width="9" style="6" customWidth="1"/>
    <col min="3" max="3" width="41" style="6" customWidth="1"/>
    <col min="4" max="4" width="7.7109375" style="6" customWidth="1"/>
    <col min="5" max="5" width="9.140625" style="59"/>
    <col min="6" max="6" width="0.85546875" style="6" customWidth="1"/>
    <col min="7" max="9" width="9.140625" style="6"/>
    <col min="10" max="10" width="0.85546875" style="6" customWidth="1"/>
    <col min="11" max="16384" width="9.140625" style="6"/>
  </cols>
  <sheetData>
    <row r="1" spans="1:12" s="55" customFormat="1" ht="12" customHeight="1" x14ac:dyDescent="0.2">
      <c r="B1" s="158" t="s">
        <v>24</v>
      </c>
      <c r="C1" s="158"/>
      <c r="D1" s="71"/>
      <c r="E1" s="72"/>
      <c r="F1" s="71"/>
      <c r="G1" s="157" t="s">
        <v>26</v>
      </c>
      <c r="H1" s="157"/>
      <c r="I1" s="157"/>
      <c r="J1" s="71"/>
      <c r="K1" s="158" t="s">
        <v>34</v>
      </c>
      <c r="L1" s="158"/>
    </row>
    <row r="2" spans="1:12" s="58" customFormat="1" ht="48.75" customHeight="1" x14ac:dyDescent="0.15">
      <c r="A2" s="4" t="s">
        <v>264</v>
      </c>
      <c r="B2" s="3" t="s">
        <v>12</v>
      </c>
      <c r="C2" s="3" t="s">
        <v>11</v>
      </c>
      <c r="D2" s="3" t="s">
        <v>69</v>
      </c>
      <c r="E2" s="15" t="s">
        <v>25</v>
      </c>
      <c r="F2" s="3"/>
      <c r="G2" s="3" t="s">
        <v>38</v>
      </c>
      <c r="H2" s="3" t="s">
        <v>13</v>
      </c>
      <c r="I2" s="3" t="s">
        <v>14</v>
      </c>
      <c r="J2" s="3"/>
      <c r="K2" s="3" t="s">
        <v>15</v>
      </c>
      <c r="L2" s="3" t="s">
        <v>16</v>
      </c>
    </row>
    <row r="3" spans="1:12" x14ac:dyDescent="0.2">
      <c r="A3" s="135" t="s">
        <v>142</v>
      </c>
      <c r="B3" s="135" t="s">
        <v>143</v>
      </c>
      <c r="C3" s="135" t="s">
        <v>144</v>
      </c>
      <c r="D3" s="135">
        <v>1</v>
      </c>
      <c r="E3" s="30">
        <v>365</v>
      </c>
      <c r="F3" s="5"/>
      <c r="G3" s="13" t="s">
        <v>27</v>
      </c>
      <c r="H3" s="142">
        <v>4</v>
      </c>
      <c r="I3" s="40">
        <f>H3/E3</f>
        <v>1.0958904109589041E-2</v>
      </c>
      <c r="J3" s="64"/>
      <c r="K3" s="41">
        <f>E3-H3</f>
        <v>361</v>
      </c>
      <c r="L3" s="40">
        <f>K3/E3</f>
        <v>0.989041095890411</v>
      </c>
    </row>
    <row r="4" spans="1:12" x14ac:dyDescent="0.2">
      <c r="A4" s="135" t="s">
        <v>142</v>
      </c>
      <c r="B4" s="135" t="s">
        <v>145</v>
      </c>
      <c r="C4" s="135" t="s">
        <v>146</v>
      </c>
      <c r="D4" s="135">
        <v>1</v>
      </c>
      <c r="E4" s="30">
        <v>365</v>
      </c>
      <c r="F4" s="5"/>
      <c r="G4" s="13" t="s">
        <v>27</v>
      </c>
      <c r="H4" s="142">
        <v>6</v>
      </c>
      <c r="I4" s="40">
        <f t="shared" ref="I4:I13" si="0">H4/E4</f>
        <v>1.643835616438356E-2</v>
      </c>
      <c r="J4" s="64"/>
      <c r="K4" s="41">
        <f t="shared" ref="K4:K13" si="1">E4-H4</f>
        <v>359</v>
      </c>
      <c r="L4" s="40">
        <f t="shared" ref="L4:L13" si="2">K4/E4</f>
        <v>0.98356164383561639</v>
      </c>
    </row>
    <row r="5" spans="1:12" x14ac:dyDescent="0.2">
      <c r="A5" s="135" t="s">
        <v>142</v>
      </c>
      <c r="B5" s="135" t="s">
        <v>148</v>
      </c>
      <c r="C5" s="135" t="s">
        <v>149</v>
      </c>
      <c r="D5" s="135">
        <v>1</v>
      </c>
      <c r="E5" s="30">
        <v>365</v>
      </c>
      <c r="F5" s="5"/>
      <c r="G5" s="13" t="s">
        <v>27</v>
      </c>
      <c r="H5" s="142">
        <v>4</v>
      </c>
      <c r="I5" s="40">
        <f t="shared" si="0"/>
        <v>1.0958904109589041E-2</v>
      </c>
      <c r="J5" s="64"/>
      <c r="K5" s="41">
        <f t="shared" si="1"/>
        <v>361</v>
      </c>
      <c r="L5" s="40">
        <f t="shared" si="2"/>
        <v>0.989041095890411</v>
      </c>
    </row>
    <row r="6" spans="1:12" x14ac:dyDescent="0.2">
      <c r="A6" s="135" t="s">
        <v>142</v>
      </c>
      <c r="B6" s="135" t="s">
        <v>267</v>
      </c>
      <c r="C6" s="135" t="s">
        <v>268</v>
      </c>
      <c r="D6" s="135">
        <v>1</v>
      </c>
      <c r="E6" s="30">
        <v>365</v>
      </c>
      <c r="F6" s="5"/>
      <c r="G6" s="13" t="s">
        <v>27</v>
      </c>
      <c r="H6" s="142">
        <v>8</v>
      </c>
      <c r="I6" s="40">
        <f t="shared" ref="I6:I7" si="3">H6/E6</f>
        <v>2.1917808219178082E-2</v>
      </c>
      <c r="J6" s="64"/>
      <c r="K6" s="41">
        <f t="shared" ref="K6:K7" si="4">E6-H6</f>
        <v>357</v>
      </c>
      <c r="L6" s="40">
        <f t="shared" ref="L6:L7" si="5">K6/E6</f>
        <v>0.9780821917808219</v>
      </c>
    </row>
    <row r="7" spans="1:12" x14ac:dyDescent="0.2">
      <c r="A7" s="135" t="s">
        <v>142</v>
      </c>
      <c r="B7" s="135" t="s">
        <v>150</v>
      </c>
      <c r="C7" s="135" t="s">
        <v>151</v>
      </c>
      <c r="D7" s="135">
        <v>1</v>
      </c>
      <c r="E7" s="30">
        <v>365</v>
      </c>
      <c r="F7" s="5"/>
      <c r="G7" s="13" t="s">
        <v>27</v>
      </c>
      <c r="H7" s="142">
        <v>8</v>
      </c>
      <c r="I7" s="40">
        <f t="shared" si="3"/>
        <v>2.1917808219178082E-2</v>
      </c>
      <c r="J7" s="64"/>
      <c r="K7" s="41">
        <f t="shared" si="4"/>
        <v>357</v>
      </c>
      <c r="L7" s="40">
        <f t="shared" si="5"/>
        <v>0.9780821917808219</v>
      </c>
    </row>
    <row r="8" spans="1:12" x14ac:dyDescent="0.2">
      <c r="A8" s="135" t="s">
        <v>142</v>
      </c>
      <c r="B8" s="135" t="s">
        <v>152</v>
      </c>
      <c r="C8" s="135" t="s">
        <v>153</v>
      </c>
      <c r="D8" s="135">
        <v>1</v>
      </c>
      <c r="E8" s="30">
        <v>365</v>
      </c>
      <c r="F8" s="5"/>
      <c r="G8" s="13" t="s">
        <v>27</v>
      </c>
      <c r="H8" s="142">
        <v>6</v>
      </c>
      <c r="I8" s="40">
        <f t="shared" si="0"/>
        <v>1.643835616438356E-2</v>
      </c>
      <c r="J8" s="64"/>
      <c r="K8" s="41">
        <f t="shared" si="1"/>
        <v>359</v>
      </c>
      <c r="L8" s="40">
        <f t="shared" si="2"/>
        <v>0.98356164383561639</v>
      </c>
    </row>
    <row r="9" spans="1:12" x14ac:dyDescent="0.2">
      <c r="A9" s="135" t="s">
        <v>142</v>
      </c>
      <c r="B9" s="135" t="s">
        <v>269</v>
      </c>
      <c r="C9" s="135" t="s">
        <v>270</v>
      </c>
      <c r="D9" s="135">
        <v>1</v>
      </c>
      <c r="E9" s="30">
        <v>365</v>
      </c>
      <c r="F9" s="5"/>
      <c r="G9" s="13" t="s">
        <v>27</v>
      </c>
      <c r="H9" s="142">
        <v>6</v>
      </c>
      <c r="I9" s="40">
        <f t="shared" si="0"/>
        <v>1.643835616438356E-2</v>
      </c>
      <c r="J9" s="64"/>
      <c r="K9" s="41">
        <f t="shared" si="1"/>
        <v>359</v>
      </c>
      <c r="L9" s="40">
        <f t="shared" si="2"/>
        <v>0.98356164383561639</v>
      </c>
    </row>
    <row r="10" spans="1:12" x14ac:dyDescent="0.2">
      <c r="A10" s="135" t="s">
        <v>142</v>
      </c>
      <c r="B10" s="135" t="s">
        <v>271</v>
      </c>
      <c r="C10" s="135" t="s">
        <v>272</v>
      </c>
      <c r="D10" s="135">
        <v>1</v>
      </c>
      <c r="E10" s="30">
        <v>365</v>
      </c>
      <c r="F10" s="5"/>
      <c r="G10" s="13" t="s">
        <v>27</v>
      </c>
      <c r="H10" s="142">
        <v>2</v>
      </c>
      <c r="I10" s="40">
        <f t="shared" si="0"/>
        <v>5.4794520547945206E-3</v>
      </c>
      <c r="J10" s="64"/>
      <c r="K10" s="41">
        <f t="shared" si="1"/>
        <v>363</v>
      </c>
      <c r="L10" s="40">
        <f t="shared" si="2"/>
        <v>0.9945205479452055</v>
      </c>
    </row>
    <row r="11" spans="1:12" x14ac:dyDescent="0.2">
      <c r="A11" s="135" t="s">
        <v>142</v>
      </c>
      <c r="B11" s="135" t="s">
        <v>154</v>
      </c>
      <c r="C11" s="135" t="s">
        <v>155</v>
      </c>
      <c r="D11" s="135">
        <v>1</v>
      </c>
      <c r="E11" s="30">
        <v>365</v>
      </c>
      <c r="F11" s="5"/>
      <c r="G11" s="13" t="s">
        <v>27</v>
      </c>
      <c r="H11" s="142">
        <v>2</v>
      </c>
      <c r="I11" s="40">
        <f t="shared" si="0"/>
        <v>5.4794520547945206E-3</v>
      </c>
      <c r="J11" s="64"/>
      <c r="K11" s="41">
        <f t="shared" si="1"/>
        <v>363</v>
      </c>
      <c r="L11" s="40">
        <f t="shared" si="2"/>
        <v>0.9945205479452055</v>
      </c>
    </row>
    <row r="12" spans="1:12" x14ac:dyDescent="0.2">
      <c r="A12" s="135" t="s">
        <v>142</v>
      </c>
      <c r="B12" s="135" t="s">
        <v>156</v>
      </c>
      <c r="C12" s="135" t="s">
        <v>157</v>
      </c>
      <c r="D12" s="135">
        <v>1</v>
      </c>
      <c r="E12" s="30">
        <v>365</v>
      </c>
      <c r="F12" s="5"/>
      <c r="G12" s="13" t="s">
        <v>27</v>
      </c>
      <c r="H12" s="142">
        <v>2</v>
      </c>
      <c r="I12" s="40">
        <f t="shared" si="0"/>
        <v>5.4794520547945206E-3</v>
      </c>
      <c r="J12" s="64"/>
      <c r="K12" s="41">
        <f t="shared" si="1"/>
        <v>363</v>
      </c>
      <c r="L12" s="40">
        <f t="shared" si="2"/>
        <v>0.9945205479452055</v>
      </c>
    </row>
    <row r="13" spans="1:12" x14ac:dyDescent="0.2">
      <c r="A13" s="138" t="s">
        <v>142</v>
      </c>
      <c r="B13" s="138" t="s">
        <v>158</v>
      </c>
      <c r="C13" s="138" t="s">
        <v>159</v>
      </c>
      <c r="D13" s="138">
        <v>1</v>
      </c>
      <c r="E13" s="31">
        <v>365</v>
      </c>
      <c r="F13" s="65"/>
      <c r="G13" s="67" t="s">
        <v>27</v>
      </c>
      <c r="H13" s="69">
        <v>14</v>
      </c>
      <c r="I13" s="42">
        <f t="shared" si="0"/>
        <v>3.8356164383561646E-2</v>
      </c>
      <c r="J13" s="66"/>
      <c r="K13" s="43">
        <f t="shared" si="1"/>
        <v>351</v>
      </c>
      <c r="L13" s="42">
        <f t="shared" si="2"/>
        <v>0.9616438356164384</v>
      </c>
    </row>
    <row r="14" spans="1:12" x14ac:dyDescent="0.2">
      <c r="A14" s="33"/>
      <c r="B14" s="34">
        <f>COUNTA(B3:B13)</f>
        <v>11</v>
      </c>
      <c r="C14" s="33"/>
      <c r="D14" s="78"/>
      <c r="E14" s="38">
        <f>SUM(E3:E13)</f>
        <v>4015</v>
      </c>
      <c r="F14" s="44"/>
      <c r="G14" s="34">
        <f>COUNTA(G3:G13)</f>
        <v>11</v>
      </c>
      <c r="H14" s="141">
        <f>SUM(H3:H13)</f>
        <v>62</v>
      </c>
      <c r="I14" s="45">
        <f>H14/E14</f>
        <v>1.5442092154420922E-2</v>
      </c>
      <c r="J14" s="46"/>
      <c r="K14" s="38">
        <f>SUM(K3:K13)</f>
        <v>3953</v>
      </c>
      <c r="L14" s="45">
        <f>K14/E14</f>
        <v>0.98455790784557906</v>
      </c>
    </row>
    <row r="15" spans="1:12" ht="12.75" customHeight="1" x14ac:dyDescent="0.2">
      <c r="A15" s="33"/>
      <c r="B15" s="34"/>
      <c r="C15" s="33"/>
      <c r="D15" s="56"/>
      <c r="E15" s="38"/>
      <c r="F15" s="44"/>
      <c r="G15" s="34"/>
      <c r="H15" s="37"/>
      <c r="I15" s="45"/>
      <c r="J15" s="46"/>
      <c r="K15" s="38"/>
      <c r="L15" s="45"/>
    </row>
    <row r="16" spans="1:12" x14ac:dyDescent="0.2">
      <c r="A16" s="135" t="s">
        <v>160</v>
      </c>
      <c r="B16" s="135" t="s">
        <v>161</v>
      </c>
      <c r="C16" s="135" t="s">
        <v>162</v>
      </c>
      <c r="D16" s="135">
        <v>1</v>
      </c>
      <c r="E16" s="30">
        <v>365</v>
      </c>
      <c r="F16" s="5"/>
      <c r="G16" s="13" t="s">
        <v>27</v>
      </c>
      <c r="H16" s="142">
        <v>44</v>
      </c>
      <c r="I16" s="40">
        <f t="shared" ref="I16:I69" si="6">H16/E16</f>
        <v>0.12054794520547946</v>
      </c>
      <c r="J16" s="64"/>
      <c r="K16" s="41">
        <f>E16-H16</f>
        <v>321</v>
      </c>
      <c r="L16" s="40">
        <f t="shared" ref="L16:L69" si="7">K16/E16</f>
        <v>0.8794520547945206</v>
      </c>
    </row>
    <row r="17" spans="1:12" x14ac:dyDescent="0.2">
      <c r="A17" s="135" t="s">
        <v>160</v>
      </c>
      <c r="B17" s="135" t="s">
        <v>163</v>
      </c>
      <c r="C17" s="135" t="s">
        <v>164</v>
      </c>
      <c r="D17" s="135">
        <v>1</v>
      </c>
      <c r="E17" s="30">
        <v>365</v>
      </c>
      <c r="F17" s="5"/>
      <c r="G17" s="13" t="s">
        <v>27</v>
      </c>
      <c r="H17" s="142">
        <v>10</v>
      </c>
      <c r="I17" s="40">
        <f t="shared" ref="I17:I64" si="8">H17/E17</f>
        <v>2.7397260273972601E-2</v>
      </c>
      <c r="J17" s="64"/>
      <c r="K17" s="41">
        <f t="shared" ref="K17:K64" si="9">E17-H17</f>
        <v>355</v>
      </c>
      <c r="L17" s="40">
        <f t="shared" ref="L17:L64" si="10">K17/E17</f>
        <v>0.9726027397260274</v>
      </c>
    </row>
    <row r="18" spans="1:12" x14ac:dyDescent="0.2">
      <c r="A18" s="135" t="s">
        <v>160</v>
      </c>
      <c r="B18" s="135" t="s">
        <v>165</v>
      </c>
      <c r="C18" s="135" t="s">
        <v>166</v>
      </c>
      <c r="D18" s="135">
        <v>1</v>
      </c>
      <c r="E18" s="30">
        <v>365</v>
      </c>
      <c r="F18" s="5"/>
      <c r="G18" s="13" t="s">
        <v>27</v>
      </c>
      <c r="H18" s="142">
        <v>8</v>
      </c>
      <c r="I18" s="40">
        <f t="shared" si="8"/>
        <v>2.1917808219178082E-2</v>
      </c>
      <c r="J18" s="64"/>
      <c r="K18" s="41">
        <f t="shared" si="9"/>
        <v>357</v>
      </c>
      <c r="L18" s="40">
        <f t="shared" si="10"/>
        <v>0.9780821917808219</v>
      </c>
    </row>
    <row r="19" spans="1:12" x14ac:dyDescent="0.2">
      <c r="A19" s="135" t="s">
        <v>160</v>
      </c>
      <c r="B19" s="135" t="s">
        <v>167</v>
      </c>
      <c r="C19" s="135" t="s">
        <v>168</v>
      </c>
      <c r="D19" s="135">
        <v>1</v>
      </c>
      <c r="E19" s="30">
        <v>365</v>
      </c>
      <c r="F19" s="5"/>
      <c r="G19" s="13" t="s">
        <v>27</v>
      </c>
      <c r="H19" s="142">
        <v>24</v>
      </c>
      <c r="I19" s="40">
        <f t="shared" si="8"/>
        <v>6.575342465753424E-2</v>
      </c>
      <c r="J19" s="64"/>
      <c r="K19" s="41">
        <f t="shared" si="9"/>
        <v>341</v>
      </c>
      <c r="L19" s="40">
        <f t="shared" si="10"/>
        <v>0.9342465753424658</v>
      </c>
    </row>
    <row r="20" spans="1:12" x14ac:dyDescent="0.2">
      <c r="A20" s="135" t="s">
        <v>160</v>
      </c>
      <c r="B20" s="135" t="s">
        <v>273</v>
      </c>
      <c r="C20" s="135" t="s">
        <v>274</v>
      </c>
      <c r="D20" s="135">
        <v>1</v>
      </c>
      <c r="E20" s="30">
        <v>365</v>
      </c>
      <c r="F20" s="5"/>
      <c r="G20" s="13" t="s">
        <v>27</v>
      </c>
      <c r="H20" s="142">
        <v>6</v>
      </c>
      <c r="I20" s="40">
        <f t="shared" si="8"/>
        <v>1.643835616438356E-2</v>
      </c>
      <c r="J20" s="64"/>
      <c r="K20" s="41">
        <f t="shared" si="9"/>
        <v>359</v>
      </c>
      <c r="L20" s="40">
        <f t="shared" si="10"/>
        <v>0.98356164383561639</v>
      </c>
    </row>
    <row r="21" spans="1:12" x14ac:dyDescent="0.2">
      <c r="A21" s="135" t="s">
        <v>160</v>
      </c>
      <c r="B21" s="135" t="s">
        <v>169</v>
      </c>
      <c r="C21" s="135" t="s">
        <v>170</v>
      </c>
      <c r="D21" s="135">
        <v>1</v>
      </c>
      <c r="E21" s="30">
        <v>365</v>
      </c>
      <c r="F21" s="5"/>
      <c r="G21" s="13" t="s">
        <v>27</v>
      </c>
      <c r="H21" s="142">
        <v>2</v>
      </c>
      <c r="I21" s="40">
        <f t="shared" ref="I21:I26" si="11">H21/E21</f>
        <v>5.4794520547945206E-3</v>
      </c>
      <c r="J21" s="64"/>
      <c r="K21" s="41">
        <f t="shared" ref="K21:K26" si="12">E21-H21</f>
        <v>363</v>
      </c>
      <c r="L21" s="40">
        <f t="shared" ref="L21:L26" si="13">K21/E21</f>
        <v>0.9945205479452055</v>
      </c>
    </row>
    <row r="22" spans="1:12" x14ac:dyDescent="0.2">
      <c r="A22" s="135" t="s">
        <v>160</v>
      </c>
      <c r="B22" s="135" t="s">
        <v>171</v>
      </c>
      <c r="C22" s="135" t="s">
        <v>172</v>
      </c>
      <c r="D22" s="135">
        <v>1</v>
      </c>
      <c r="E22" s="30">
        <v>365</v>
      </c>
      <c r="F22" s="5"/>
      <c r="G22" s="13" t="s">
        <v>27</v>
      </c>
      <c r="H22" s="142">
        <v>8</v>
      </c>
      <c r="I22" s="40">
        <f t="shared" si="11"/>
        <v>2.1917808219178082E-2</v>
      </c>
      <c r="J22" s="64"/>
      <c r="K22" s="41">
        <f t="shared" si="12"/>
        <v>357</v>
      </c>
      <c r="L22" s="40">
        <f t="shared" si="13"/>
        <v>0.9780821917808219</v>
      </c>
    </row>
    <row r="23" spans="1:12" x14ac:dyDescent="0.2">
      <c r="A23" s="135" t="s">
        <v>160</v>
      </c>
      <c r="B23" s="135" t="s">
        <v>173</v>
      </c>
      <c r="C23" s="135" t="s">
        <v>174</v>
      </c>
      <c r="D23" s="135">
        <v>1</v>
      </c>
      <c r="E23" s="30">
        <v>365</v>
      </c>
      <c r="F23" s="5"/>
      <c r="G23" s="13" t="s">
        <v>27</v>
      </c>
      <c r="H23" s="142">
        <v>22</v>
      </c>
      <c r="I23" s="40">
        <f t="shared" si="11"/>
        <v>6.0273972602739728E-2</v>
      </c>
      <c r="J23" s="64"/>
      <c r="K23" s="41">
        <f t="shared" si="12"/>
        <v>343</v>
      </c>
      <c r="L23" s="40">
        <f t="shared" si="13"/>
        <v>0.9397260273972603</v>
      </c>
    </row>
    <row r="24" spans="1:12" x14ac:dyDescent="0.2">
      <c r="A24" s="135" t="s">
        <v>160</v>
      </c>
      <c r="B24" s="135" t="s">
        <v>175</v>
      </c>
      <c r="C24" s="135" t="s">
        <v>176</v>
      </c>
      <c r="D24" s="135">
        <v>1</v>
      </c>
      <c r="E24" s="30">
        <v>365</v>
      </c>
      <c r="F24" s="5"/>
      <c r="G24" s="13" t="s">
        <v>27</v>
      </c>
      <c r="H24" s="142">
        <v>14</v>
      </c>
      <c r="I24" s="40">
        <f t="shared" si="11"/>
        <v>3.8356164383561646E-2</v>
      </c>
      <c r="J24" s="64"/>
      <c r="K24" s="41">
        <f t="shared" si="12"/>
        <v>351</v>
      </c>
      <c r="L24" s="40">
        <f t="shared" si="13"/>
        <v>0.9616438356164384</v>
      </c>
    </row>
    <row r="25" spans="1:12" x14ac:dyDescent="0.2">
      <c r="A25" s="135" t="s">
        <v>160</v>
      </c>
      <c r="B25" s="135" t="s">
        <v>177</v>
      </c>
      <c r="C25" s="135" t="s">
        <v>178</v>
      </c>
      <c r="D25" s="135">
        <v>1</v>
      </c>
      <c r="E25" s="30">
        <v>365</v>
      </c>
      <c r="F25" s="5"/>
      <c r="G25" s="13" t="s">
        <v>27</v>
      </c>
      <c r="H25" s="142">
        <v>2</v>
      </c>
      <c r="I25" s="40">
        <f t="shared" si="11"/>
        <v>5.4794520547945206E-3</v>
      </c>
      <c r="J25" s="64"/>
      <c r="K25" s="41">
        <f t="shared" si="12"/>
        <v>363</v>
      </c>
      <c r="L25" s="40">
        <f t="shared" si="13"/>
        <v>0.9945205479452055</v>
      </c>
    </row>
    <row r="26" spans="1:12" x14ac:dyDescent="0.2">
      <c r="A26" s="135" t="s">
        <v>160</v>
      </c>
      <c r="B26" s="135" t="s">
        <v>179</v>
      </c>
      <c r="C26" s="135" t="s">
        <v>180</v>
      </c>
      <c r="D26" s="135">
        <v>1</v>
      </c>
      <c r="E26" s="30">
        <v>365</v>
      </c>
      <c r="F26" s="5"/>
      <c r="G26" s="13" t="s">
        <v>27</v>
      </c>
      <c r="H26" s="142">
        <v>14</v>
      </c>
      <c r="I26" s="40">
        <f t="shared" si="11"/>
        <v>3.8356164383561646E-2</v>
      </c>
      <c r="J26" s="64"/>
      <c r="K26" s="41">
        <f t="shared" si="12"/>
        <v>351</v>
      </c>
      <c r="L26" s="40">
        <f t="shared" si="13"/>
        <v>0.9616438356164384</v>
      </c>
    </row>
    <row r="27" spans="1:12" x14ac:dyDescent="0.2">
      <c r="A27" s="135" t="s">
        <v>160</v>
      </c>
      <c r="B27" s="135" t="s">
        <v>181</v>
      </c>
      <c r="C27" s="135" t="s">
        <v>182</v>
      </c>
      <c r="D27" s="135">
        <v>1</v>
      </c>
      <c r="E27" s="30">
        <v>365</v>
      </c>
      <c r="F27" s="5"/>
      <c r="G27" s="13" t="s">
        <v>27</v>
      </c>
      <c r="H27" s="142">
        <v>72</v>
      </c>
      <c r="I27" s="40">
        <f t="shared" si="8"/>
        <v>0.19726027397260273</v>
      </c>
      <c r="J27" s="64"/>
      <c r="K27" s="41">
        <f t="shared" si="9"/>
        <v>293</v>
      </c>
      <c r="L27" s="40">
        <f t="shared" si="10"/>
        <v>0.80273972602739729</v>
      </c>
    </row>
    <row r="28" spans="1:12" x14ac:dyDescent="0.2">
      <c r="A28" s="135" t="s">
        <v>160</v>
      </c>
      <c r="B28" s="135" t="s">
        <v>183</v>
      </c>
      <c r="C28" s="135" t="s">
        <v>184</v>
      </c>
      <c r="D28" s="135">
        <v>1</v>
      </c>
      <c r="E28" s="30">
        <v>365</v>
      </c>
      <c r="F28" s="5"/>
      <c r="G28" s="13" t="s">
        <v>27</v>
      </c>
      <c r="H28" s="142">
        <v>14</v>
      </c>
      <c r="I28" s="40">
        <f t="shared" si="8"/>
        <v>3.8356164383561646E-2</v>
      </c>
      <c r="J28" s="64"/>
      <c r="K28" s="41">
        <f t="shared" si="9"/>
        <v>351</v>
      </c>
      <c r="L28" s="40">
        <f t="shared" si="10"/>
        <v>0.9616438356164384</v>
      </c>
    </row>
    <row r="29" spans="1:12" x14ac:dyDescent="0.2">
      <c r="A29" s="135" t="s">
        <v>160</v>
      </c>
      <c r="B29" s="135" t="s">
        <v>185</v>
      </c>
      <c r="C29" s="135" t="s">
        <v>186</v>
      </c>
      <c r="D29" s="135">
        <v>1</v>
      </c>
      <c r="E29" s="30">
        <v>365</v>
      </c>
      <c r="F29" s="5"/>
      <c r="G29" s="13" t="s">
        <v>27</v>
      </c>
      <c r="H29" s="142">
        <v>18</v>
      </c>
      <c r="I29" s="40">
        <f t="shared" si="8"/>
        <v>4.9315068493150684E-2</v>
      </c>
      <c r="J29" s="64"/>
      <c r="K29" s="41">
        <f t="shared" si="9"/>
        <v>347</v>
      </c>
      <c r="L29" s="40">
        <f t="shared" si="10"/>
        <v>0.9506849315068493</v>
      </c>
    </row>
    <row r="30" spans="1:12" x14ac:dyDescent="0.2">
      <c r="A30" s="135" t="s">
        <v>160</v>
      </c>
      <c r="B30" s="135" t="s">
        <v>187</v>
      </c>
      <c r="C30" s="135" t="s">
        <v>188</v>
      </c>
      <c r="D30" s="135">
        <v>1</v>
      </c>
      <c r="E30" s="30">
        <v>365</v>
      </c>
      <c r="F30" s="5"/>
      <c r="G30" s="13" t="s">
        <v>27</v>
      </c>
      <c r="H30" s="142">
        <v>48</v>
      </c>
      <c r="I30" s="40">
        <f t="shared" si="8"/>
        <v>0.13150684931506848</v>
      </c>
      <c r="J30" s="64"/>
      <c r="K30" s="41">
        <f t="shared" si="9"/>
        <v>317</v>
      </c>
      <c r="L30" s="40">
        <f t="shared" si="10"/>
        <v>0.86849315068493149</v>
      </c>
    </row>
    <row r="31" spans="1:12" x14ac:dyDescent="0.2">
      <c r="A31" s="135" t="s">
        <v>160</v>
      </c>
      <c r="B31" s="135" t="s">
        <v>189</v>
      </c>
      <c r="C31" s="135" t="s">
        <v>190</v>
      </c>
      <c r="D31" s="135">
        <v>1</v>
      </c>
      <c r="E31" s="30">
        <v>365</v>
      </c>
      <c r="F31" s="5"/>
      <c r="G31" s="13" t="s">
        <v>27</v>
      </c>
      <c r="H31" s="142">
        <v>30</v>
      </c>
      <c r="I31" s="40">
        <f t="shared" si="8"/>
        <v>8.2191780821917804E-2</v>
      </c>
      <c r="J31" s="64"/>
      <c r="K31" s="41">
        <f t="shared" si="9"/>
        <v>335</v>
      </c>
      <c r="L31" s="40">
        <f t="shared" si="10"/>
        <v>0.9178082191780822</v>
      </c>
    </row>
    <row r="32" spans="1:12" x14ac:dyDescent="0.2">
      <c r="A32" s="135" t="s">
        <v>160</v>
      </c>
      <c r="B32" s="135" t="s">
        <v>191</v>
      </c>
      <c r="C32" s="135" t="s">
        <v>192</v>
      </c>
      <c r="D32" s="135">
        <v>1</v>
      </c>
      <c r="E32" s="30">
        <v>365</v>
      </c>
      <c r="F32" s="5"/>
      <c r="G32" s="13" t="s">
        <v>27</v>
      </c>
      <c r="H32" s="142">
        <v>56</v>
      </c>
      <c r="I32" s="40">
        <f t="shared" si="8"/>
        <v>0.15342465753424658</v>
      </c>
      <c r="J32" s="64"/>
      <c r="K32" s="41">
        <f t="shared" si="9"/>
        <v>309</v>
      </c>
      <c r="L32" s="40">
        <f t="shared" si="10"/>
        <v>0.84657534246575339</v>
      </c>
    </row>
    <row r="33" spans="1:12" x14ac:dyDescent="0.2">
      <c r="A33" s="135" t="s">
        <v>160</v>
      </c>
      <c r="B33" s="135" t="s">
        <v>193</v>
      </c>
      <c r="C33" s="135" t="s">
        <v>194</v>
      </c>
      <c r="D33" s="135">
        <v>1</v>
      </c>
      <c r="E33" s="30">
        <v>365</v>
      </c>
      <c r="F33" s="5"/>
      <c r="G33" s="13" t="s">
        <v>27</v>
      </c>
      <c r="H33" s="142">
        <v>6</v>
      </c>
      <c r="I33" s="40">
        <f t="shared" si="8"/>
        <v>1.643835616438356E-2</v>
      </c>
      <c r="J33" s="64"/>
      <c r="K33" s="41">
        <f t="shared" si="9"/>
        <v>359</v>
      </c>
      <c r="L33" s="40">
        <f t="shared" si="10"/>
        <v>0.98356164383561639</v>
      </c>
    </row>
    <row r="34" spans="1:12" x14ac:dyDescent="0.2">
      <c r="A34" s="135" t="s">
        <v>160</v>
      </c>
      <c r="B34" s="135" t="s">
        <v>195</v>
      </c>
      <c r="C34" s="135" t="s">
        <v>196</v>
      </c>
      <c r="D34" s="135">
        <v>1</v>
      </c>
      <c r="E34" s="30">
        <v>365</v>
      </c>
      <c r="F34" s="5"/>
      <c r="G34" s="13" t="s">
        <v>27</v>
      </c>
      <c r="H34" s="142">
        <v>2</v>
      </c>
      <c r="I34" s="40">
        <f t="shared" si="8"/>
        <v>5.4794520547945206E-3</v>
      </c>
      <c r="J34" s="64"/>
      <c r="K34" s="41">
        <f t="shared" si="9"/>
        <v>363</v>
      </c>
      <c r="L34" s="40">
        <f t="shared" si="10"/>
        <v>0.9945205479452055</v>
      </c>
    </row>
    <row r="35" spans="1:12" x14ac:dyDescent="0.2">
      <c r="A35" s="135" t="s">
        <v>160</v>
      </c>
      <c r="B35" s="135" t="s">
        <v>197</v>
      </c>
      <c r="C35" s="135" t="s">
        <v>198</v>
      </c>
      <c r="D35" s="135">
        <v>1</v>
      </c>
      <c r="E35" s="30">
        <v>365</v>
      </c>
      <c r="F35" s="5"/>
      <c r="G35" s="13" t="s">
        <v>27</v>
      </c>
      <c r="H35" s="142">
        <v>28</v>
      </c>
      <c r="I35" s="40">
        <f t="shared" si="8"/>
        <v>7.6712328767123292E-2</v>
      </c>
      <c r="J35" s="64"/>
      <c r="K35" s="41">
        <f t="shared" si="9"/>
        <v>337</v>
      </c>
      <c r="L35" s="40">
        <f t="shared" si="10"/>
        <v>0.92328767123287669</v>
      </c>
    </row>
    <row r="36" spans="1:12" x14ac:dyDescent="0.2">
      <c r="A36" s="135" t="s">
        <v>160</v>
      </c>
      <c r="B36" s="135" t="s">
        <v>199</v>
      </c>
      <c r="C36" s="135" t="s">
        <v>200</v>
      </c>
      <c r="D36" s="135">
        <v>1</v>
      </c>
      <c r="E36" s="30">
        <v>365</v>
      </c>
      <c r="F36" s="5"/>
      <c r="G36" s="13" t="s">
        <v>27</v>
      </c>
      <c r="H36" s="142">
        <v>10</v>
      </c>
      <c r="I36" s="40">
        <f t="shared" si="8"/>
        <v>2.7397260273972601E-2</v>
      </c>
      <c r="J36" s="64"/>
      <c r="K36" s="41">
        <f t="shared" si="9"/>
        <v>355</v>
      </c>
      <c r="L36" s="40">
        <f t="shared" si="10"/>
        <v>0.9726027397260274</v>
      </c>
    </row>
    <row r="37" spans="1:12" x14ac:dyDescent="0.2">
      <c r="A37" s="135" t="s">
        <v>160</v>
      </c>
      <c r="B37" s="135" t="s">
        <v>201</v>
      </c>
      <c r="C37" s="135" t="s">
        <v>202</v>
      </c>
      <c r="D37" s="135">
        <v>1</v>
      </c>
      <c r="E37" s="30">
        <v>365</v>
      </c>
      <c r="F37" s="5"/>
      <c r="G37" s="13" t="s">
        <v>27</v>
      </c>
      <c r="H37" s="142">
        <v>6</v>
      </c>
      <c r="I37" s="40">
        <f t="shared" si="8"/>
        <v>1.643835616438356E-2</v>
      </c>
      <c r="J37" s="64"/>
      <c r="K37" s="41">
        <f t="shared" si="9"/>
        <v>359</v>
      </c>
      <c r="L37" s="40">
        <f t="shared" si="10"/>
        <v>0.98356164383561639</v>
      </c>
    </row>
    <row r="38" spans="1:12" x14ac:dyDescent="0.2">
      <c r="A38" s="135" t="s">
        <v>160</v>
      </c>
      <c r="B38" s="135" t="s">
        <v>203</v>
      </c>
      <c r="C38" s="135" t="s">
        <v>204</v>
      </c>
      <c r="D38" s="135">
        <v>1</v>
      </c>
      <c r="E38" s="30">
        <v>365</v>
      </c>
      <c r="F38" s="5"/>
      <c r="G38" s="13" t="s">
        <v>27</v>
      </c>
      <c r="H38" s="142">
        <v>14</v>
      </c>
      <c r="I38" s="40">
        <f t="shared" si="8"/>
        <v>3.8356164383561646E-2</v>
      </c>
      <c r="J38" s="64"/>
      <c r="K38" s="41">
        <f t="shared" si="9"/>
        <v>351</v>
      </c>
      <c r="L38" s="40">
        <f t="shared" si="10"/>
        <v>0.9616438356164384</v>
      </c>
    </row>
    <row r="39" spans="1:12" x14ac:dyDescent="0.2">
      <c r="A39" s="135" t="s">
        <v>160</v>
      </c>
      <c r="B39" s="135" t="s">
        <v>205</v>
      </c>
      <c r="C39" s="135" t="s">
        <v>206</v>
      </c>
      <c r="D39" s="135">
        <v>1</v>
      </c>
      <c r="E39" s="30">
        <v>365</v>
      </c>
      <c r="F39" s="5"/>
      <c r="G39" s="13" t="s">
        <v>27</v>
      </c>
      <c r="H39" s="142">
        <v>20</v>
      </c>
      <c r="I39" s="40">
        <f t="shared" si="8"/>
        <v>5.4794520547945202E-2</v>
      </c>
      <c r="J39" s="64"/>
      <c r="K39" s="41">
        <f t="shared" si="9"/>
        <v>345</v>
      </c>
      <c r="L39" s="40">
        <f t="shared" si="10"/>
        <v>0.9452054794520548</v>
      </c>
    </row>
    <row r="40" spans="1:12" x14ac:dyDescent="0.2">
      <c r="A40" s="135" t="s">
        <v>160</v>
      </c>
      <c r="B40" s="135" t="s">
        <v>207</v>
      </c>
      <c r="C40" s="135" t="s">
        <v>208</v>
      </c>
      <c r="D40" s="135">
        <v>1</v>
      </c>
      <c r="E40" s="30">
        <v>365</v>
      </c>
      <c r="F40" s="5"/>
      <c r="G40" s="13" t="s">
        <v>27</v>
      </c>
      <c r="H40" s="142">
        <v>10</v>
      </c>
      <c r="I40" s="40">
        <f t="shared" si="8"/>
        <v>2.7397260273972601E-2</v>
      </c>
      <c r="J40" s="64"/>
      <c r="K40" s="41">
        <f t="shared" si="9"/>
        <v>355</v>
      </c>
      <c r="L40" s="40">
        <f t="shared" si="10"/>
        <v>0.9726027397260274</v>
      </c>
    </row>
    <row r="41" spans="1:12" x14ac:dyDescent="0.2">
      <c r="A41" s="135" t="s">
        <v>160</v>
      </c>
      <c r="B41" s="135" t="s">
        <v>275</v>
      </c>
      <c r="C41" s="135" t="s">
        <v>276</v>
      </c>
      <c r="D41" s="135">
        <v>1</v>
      </c>
      <c r="E41" s="30">
        <v>365</v>
      </c>
      <c r="F41" s="5"/>
      <c r="G41" s="13" t="s">
        <v>27</v>
      </c>
      <c r="H41" s="142">
        <v>4</v>
      </c>
      <c r="I41" s="40">
        <f t="shared" si="8"/>
        <v>1.0958904109589041E-2</v>
      </c>
      <c r="J41" s="64"/>
      <c r="K41" s="41">
        <f t="shared" si="9"/>
        <v>361</v>
      </c>
      <c r="L41" s="40">
        <f t="shared" si="10"/>
        <v>0.989041095890411</v>
      </c>
    </row>
    <row r="42" spans="1:12" x14ac:dyDescent="0.2">
      <c r="A42" s="135" t="s">
        <v>160</v>
      </c>
      <c r="B42" s="135" t="s">
        <v>277</v>
      </c>
      <c r="C42" s="135" t="s">
        <v>278</v>
      </c>
      <c r="D42" s="135">
        <v>1</v>
      </c>
      <c r="E42" s="30">
        <v>365</v>
      </c>
      <c r="F42" s="5"/>
      <c r="G42" s="13" t="s">
        <v>27</v>
      </c>
      <c r="H42" s="142">
        <v>4</v>
      </c>
      <c r="I42" s="40">
        <f t="shared" si="8"/>
        <v>1.0958904109589041E-2</v>
      </c>
      <c r="J42" s="64"/>
      <c r="K42" s="41">
        <f t="shared" si="9"/>
        <v>361</v>
      </c>
      <c r="L42" s="40">
        <f t="shared" si="10"/>
        <v>0.989041095890411</v>
      </c>
    </row>
    <row r="43" spans="1:12" x14ac:dyDescent="0.2">
      <c r="A43" s="135" t="s">
        <v>160</v>
      </c>
      <c r="B43" s="135" t="s">
        <v>279</v>
      </c>
      <c r="C43" s="135" t="s">
        <v>280</v>
      </c>
      <c r="D43" s="135">
        <v>1</v>
      </c>
      <c r="E43" s="30">
        <v>365</v>
      </c>
      <c r="F43" s="5"/>
      <c r="G43" s="13" t="s">
        <v>27</v>
      </c>
      <c r="H43" s="142">
        <v>4</v>
      </c>
      <c r="I43" s="40">
        <f t="shared" si="8"/>
        <v>1.0958904109589041E-2</v>
      </c>
      <c r="J43" s="64"/>
      <c r="K43" s="41">
        <f t="shared" si="9"/>
        <v>361</v>
      </c>
      <c r="L43" s="40">
        <f t="shared" si="10"/>
        <v>0.989041095890411</v>
      </c>
    </row>
    <row r="44" spans="1:12" x14ac:dyDescent="0.2">
      <c r="A44" s="135" t="s">
        <v>160</v>
      </c>
      <c r="B44" s="135" t="s">
        <v>281</v>
      </c>
      <c r="C44" s="135" t="s">
        <v>282</v>
      </c>
      <c r="D44" s="135">
        <v>1</v>
      </c>
      <c r="E44" s="30">
        <v>365</v>
      </c>
      <c r="F44" s="5"/>
      <c r="G44" s="13" t="s">
        <v>27</v>
      </c>
      <c r="H44" s="142">
        <v>2</v>
      </c>
      <c r="I44" s="40">
        <f t="shared" si="8"/>
        <v>5.4794520547945206E-3</v>
      </c>
      <c r="J44" s="64"/>
      <c r="K44" s="41">
        <f t="shared" si="9"/>
        <v>363</v>
      </c>
      <c r="L44" s="40">
        <f t="shared" si="10"/>
        <v>0.9945205479452055</v>
      </c>
    </row>
    <row r="45" spans="1:12" x14ac:dyDescent="0.2">
      <c r="A45" s="135" t="s">
        <v>160</v>
      </c>
      <c r="B45" s="135" t="s">
        <v>283</v>
      </c>
      <c r="C45" s="135" t="s">
        <v>209</v>
      </c>
      <c r="D45" s="135">
        <v>1</v>
      </c>
      <c r="E45" s="30">
        <v>365</v>
      </c>
      <c r="F45" s="5"/>
      <c r="G45" s="13" t="s">
        <v>27</v>
      </c>
      <c r="H45" s="142">
        <v>2</v>
      </c>
      <c r="I45" s="40">
        <f t="shared" si="8"/>
        <v>5.4794520547945206E-3</v>
      </c>
      <c r="J45" s="64"/>
      <c r="K45" s="41">
        <f t="shared" si="9"/>
        <v>363</v>
      </c>
      <c r="L45" s="40">
        <f t="shared" si="10"/>
        <v>0.9945205479452055</v>
      </c>
    </row>
    <row r="46" spans="1:12" x14ac:dyDescent="0.2">
      <c r="A46" s="135" t="s">
        <v>160</v>
      </c>
      <c r="B46" s="135" t="s">
        <v>210</v>
      </c>
      <c r="C46" s="135" t="s">
        <v>211</v>
      </c>
      <c r="D46" s="135">
        <v>1</v>
      </c>
      <c r="E46" s="30">
        <v>365</v>
      </c>
      <c r="F46" s="5"/>
      <c r="G46" s="13" t="s">
        <v>27</v>
      </c>
      <c r="H46" s="142">
        <v>4</v>
      </c>
      <c r="I46" s="40">
        <f t="shared" si="8"/>
        <v>1.0958904109589041E-2</v>
      </c>
      <c r="J46" s="64"/>
      <c r="K46" s="41">
        <f t="shared" si="9"/>
        <v>361</v>
      </c>
      <c r="L46" s="40">
        <f t="shared" si="10"/>
        <v>0.989041095890411</v>
      </c>
    </row>
    <row r="47" spans="1:12" x14ac:dyDescent="0.2">
      <c r="A47" s="135" t="s">
        <v>160</v>
      </c>
      <c r="B47" s="135" t="s">
        <v>212</v>
      </c>
      <c r="C47" s="135" t="s">
        <v>213</v>
      </c>
      <c r="D47" s="135">
        <v>1</v>
      </c>
      <c r="E47" s="30">
        <v>365</v>
      </c>
      <c r="F47" s="5"/>
      <c r="G47" s="13" t="s">
        <v>27</v>
      </c>
      <c r="H47" s="142">
        <v>16</v>
      </c>
      <c r="I47" s="40">
        <f t="shared" si="8"/>
        <v>4.3835616438356165E-2</v>
      </c>
      <c r="J47" s="64"/>
      <c r="K47" s="41">
        <f t="shared" si="9"/>
        <v>349</v>
      </c>
      <c r="L47" s="40">
        <f t="shared" si="10"/>
        <v>0.95616438356164379</v>
      </c>
    </row>
    <row r="48" spans="1:12" x14ac:dyDescent="0.2">
      <c r="A48" s="135" t="s">
        <v>160</v>
      </c>
      <c r="B48" s="135" t="s">
        <v>214</v>
      </c>
      <c r="C48" s="135" t="s">
        <v>215</v>
      </c>
      <c r="D48" s="135">
        <v>1</v>
      </c>
      <c r="E48" s="30">
        <v>365</v>
      </c>
      <c r="F48" s="5"/>
      <c r="G48" s="13" t="s">
        <v>27</v>
      </c>
      <c r="H48" s="142">
        <v>8</v>
      </c>
      <c r="I48" s="40">
        <f t="shared" si="8"/>
        <v>2.1917808219178082E-2</v>
      </c>
      <c r="J48" s="64"/>
      <c r="K48" s="41">
        <f t="shared" si="9"/>
        <v>357</v>
      </c>
      <c r="L48" s="40">
        <f t="shared" si="10"/>
        <v>0.9780821917808219</v>
      </c>
    </row>
    <row r="49" spans="1:12" x14ac:dyDescent="0.2">
      <c r="A49" s="135" t="s">
        <v>160</v>
      </c>
      <c r="B49" s="135" t="s">
        <v>216</v>
      </c>
      <c r="C49" s="135" t="s">
        <v>217</v>
      </c>
      <c r="D49" s="135">
        <v>1</v>
      </c>
      <c r="E49" s="30">
        <v>365</v>
      </c>
      <c r="F49" s="5"/>
      <c r="G49" s="13" t="s">
        <v>27</v>
      </c>
      <c r="H49" s="142">
        <v>10</v>
      </c>
      <c r="I49" s="40">
        <f t="shared" si="8"/>
        <v>2.7397260273972601E-2</v>
      </c>
      <c r="J49" s="64"/>
      <c r="K49" s="41">
        <f t="shared" si="9"/>
        <v>355</v>
      </c>
      <c r="L49" s="40">
        <f t="shared" si="10"/>
        <v>0.9726027397260274</v>
      </c>
    </row>
    <row r="50" spans="1:12" x14ac:dyDescent="0.2">
      <c r="A50" s="135" t="s">
        <v>160</v>
      </c>
      <c r="B50" s="135" t="s">
        <v>218</v>
      </c>
      <c r="C50" s="135" t="s">
        <v>219</v>
      </c>
      <c r="D50" s="135">
        <v>1</v>
      </c>
      <c r="E50" s="30">
        <v>365</v>
      </c>
      <c r="F50" s="5"/>
      <c r="G50" s="13" t="s">
        <v>27</v>
      </c>
      <c r="H50" s="142">
        <v>6</v>
      </c>
      <c r="I50" s="40">
        <f t="shared" si="8"/>
        <v>1.643835616438356E-2</v>
      </c>
      <c r="J50" s="64"/>
      <c r="K50" s="41">
        <f t="shared" si="9"/>
        <v>359</v>
      </c>
      <c r="L50" s="40">
        <f t="shared" si="10"/>
        <v>0.98356164383561639</v>
      </c>
    </row>
    <row r="51" spans="1:12" x14ac:dyDescent="0.2">
      <c r="A51" s="135" t="s">
        <v>160</v>
      </c>
      <c r="B51" s="135" t="s">
        <v>220</v>
      </c>
      <c r="C51" s="135" t="s">
        <v>221</v>
      </c>
      <c r="D51" s="135">
        <v>1</v>
      </c>
      <c r="E51" s="30">
        <v>365</v>
      </c>
      <c r="F51" s="5"/>
      <c r="G51" s="13" t="s">
        <v>27</v>
      </c>
      <c r="H51" s="142">
        <v>6</v>
      </c>
      <c r="I51" s="40">
        <f t="shared" si="8"/>
        <v>1.643835616438356E-2</v>
      </c>
      <c r="J51" s="64"/>
      <c r="K51" s="41">
        <f t="shared" si="9"/>
        <v>359</v>
      </c>
      <c r="L51" s="40">
        <f t="shared" si="10"/>
        <v>0.98356164383561639</v>
      </c>
    </row>
    <row r="52" spans="1:12" x14ac:dyDescent="0.2">
      <c r="A52" s="135" t="s">
        <v>160</v>
      </c>
      <c r="B52" s="135" t="s">
        <v>222</v>
      </c>
      <c r="C52" s="135" t="s">
        <v>223</v>
      </c>
      <c r="D52" s="135">
        <v>1</v>
      </c>
      <c r="E52" s="30">
        <v>365</v>
      </c>
      <c r="F52" s="5"/>
      <c r="G52" s="13" t="s">
        <v>27</v>
      </c>
      <c r="H52" s="142">
        <v>8</v>
      </c>
      <c r="I52" s="40">
        <f t="shared" si="8"/>
        <v>2.1917808219178082E-2</v>
      </c>
      <c r="J52" s="64"/>
      <c r="K52" s="41">
        <f t="shared" si="9"/>
        <v>357</v>
      </c>
      <c r="L52" s="40">
        <f t="shared" si="10"/>
        <v>0.9780821917808219</v>
      </c>
    </row>
    <row r="53" spans="1:12" x14ac:dyDescent="0.2">
      <c r="A53" s="135" t="s">
        <v>160</v>
      </c>
      <c r="B53" s="135" t="s">
        <v>224</v>
      </c>
      <c r="C53" s="135" t="s">
        <v>225</v>
      </c>
      <c r="D53" s="135">
        <v>1</v>
      </c>
      <c r="E53" s="30">
        <v>365</v>
      </c>
      <c r="F53" s="5"/>
      <c r="G53" s="13" t="s">
        <v>27</v>
      </c>
      <c r="H53" s="142">
        <v>6</v>
      </c>
      <c r="I53" s="40">
        <f t="shared" si="8"/>
        <v>1.643835616438356E-2</v>
      </c>
      <c r="J53" s="64"/>
      <c r="K53" s="41">
        <f t="shared" si="9"/>
        <v>359</v>
      </c>
      <c r="L53" s="40">
        <f t="shared" si="10"/>
        <v>0.98356164383561639</v>
      </c>
    </row>
    <row r="54" spans="1:12" x14ac:dyDescent="0.2">
      <c r="A54" s="135" t="s">
        <v>160</v>
      </c>
      <c r="B54" s="135" t="s">
        <v>284</v>
      </c>
      <c r="C54" s="135" t="s">
        <v>285</v>
      </c>
      <c r="D54" s="135">
        <v>1</v>
      </c>
      <c r="E54" s="30">
        <v>365</v>
      </c>
      <c r="F54" s="5"/>
      <c r="G54" s="13" t="s">
        <v>27</v>
      </c>
      <c r="H54" s="142">
        <v>6</v>
      </c>
      <c r="I54" s="40">
        <f t="shared" si="8"/>
        <v>1.643835616438356E-2</v>
      </c>
      <c r="J54" s="64"/>
      <c r="K54" s="41">
        <f t="shared" si="9"/>
        <v>359</v>
      </c>
      <c r="L54" s="40">
        <f t="shared" si="10"/>
        <v>0.98356164383561639</v>
      </c>
    </row>
    <row r="55" spans="1:12" x14ac:dyDescent="0.2">
      <c r="A55" s="135" t="s">
        <v>160</v>
      </c>
      <c r="B55" s="135" t="s">
        <v>226</v>
      </c>
      <c r="C55" s="135" t="s">
        <v>227</v>
      </c>
      <c r="D55" s="135">
        <v>1</v>
      </c>
      <c r="E55" s="30">
        <v>365</v>
      </c>
      <c r="F55" s="5"/>
      <c r="G55" s="13" t="s">
        <v>27</v>
      </c>
      <c r="H55" s="142">
        <v>20</v>
      </c>
      <c r="I55" s="40">
        <f t="shared" si="8"/>
        <v>5.4794520547945202E-2</v>
      </c>
      <c r="J55" s="64"/>
      <c r="K55" s="41">
        <f t="shared" si="9"/>
        <v>345</v>
      </c>
      <c r="L55" s="40">
        <f t="shared" si="10"/>
        <v>0.9452054794520548</v>
      </c>
    </row>
    <row r="56" spans="1:12" x14ac:dyDescent="0.2">
      <c r="A56" s="135" t="s">
        <v>160</v>
      </c>
      <c r="B56" s="135" t="s">
        <v>228</v>
      </c>
      <c r="C56" s="135" t="s">
        <v>229</v>
      </c>
      <c r="D56" s="135">
        <v>1</v>
      </c>
      <c r="E56" s="30">
        <v>365</v>
      </c>
      <c r="F56" s="5"/>
      <c r="G56" s="13" t="s">
        <v>27</v>
      </c>
      <c r="H56" s="142">
        <v>22</v>
      </c>
      <c r="I56" s="40">
        <f t="shared" si="8"/>
        <v>6.0273972602739728E-2</v>
      </c>
      <c r="J56" s="64"/>
      <c r="K56" s="41">
        <f t="shared" si="9"/>
        <v>343</v>
      </c>
      <c r="L56" s="40">
        <f t="shared" si="10"/>
        <v>0.9397260273972603</v>
      </c>
    </row>
    <row r="57" spans="1:12" x14ac:dyDescent="0.2">
      <c r="A57" s="135" t="s">
        <v>160</v>
      </c>
      <c r="B57" s="135" t="s">
        <v>230</v>
      </c>
      <c r="C57" s="135" t="s">
        <v>231</v>
      </c>
      <c r="D57" s="135">
        <v>1</v>
      </c>
      <c r="E57" s="30">
        <v>365</v>
      </c>
      <c r="F57" s="5"/>
      <c r="G57" s="13" t="s">
        <v>27</v>
      </c>
      <c r="H57" s="142">
        <v>8</v>
      </c>
      <c r="I57" s="40">
        <f t="shared" si="8"/>
        <v>2.1917808219178082E-2</v>
      </c>
      <c r="J57" s="64"/>
      <c r="K57" s="41">
        <f t="shared" si="9"/>
        <v>357</v>
      </c>
      <c r="L57" s="40">
        <f t="shared" si="10"/>
        <v>0.9780821917808219</v>
      </c>
    </row>
    <row r="58" spans="1:12" x14ac:dyDescent="0.2">
      <c r="A58" s="135" t="s">
        <v>160</v>
      </c>
      <c r="B58" s="135" t="s">
        <v>232</v>
      </c>
      <c r="C58" s="135" t="s">
        <v>233</v>
      </c>
      <c r="D58" s="135">
        <v>1</v>
      </c>
      <c r="E58" s="30">
        <v>365</v>
      </c>
      <c r="F58" s="5"/>
      <c r="G58" s="13" t="s">
        <v>27</v>
      </c>
      <c r="H58" s="142">
        <v>4</v>
      </c>
      <c r="I58" s="40">
        <f t="shared" si="8"/>
        <v>1.0958904109589041E-2</v>
      </c>
      <c r="J58" s="64"/>
      <c r="K58" s="41">
        <f t="shared" si="9"/>
        <v>361</v>
      </c>
      <c r="L58" s="40">
        <f t="shared" si="10"/>
        <v>0.989041095890411</v>
      </c>
    </row>
    <row r="59" spans="1:12" x14ac:dyDescent="0.2">
      <c r="A59" s="135" t="s">
        <v>160</v>
      </c>
      <c r="B59" s="135" t="s">
        <v>234</v>
      </c>
      <c r="C59" s="135" t="s">
        <v>235</v>
      </c>
      <c r="D59" s="135">
        <v>1</v>
      </c>
      <c r="E59" s="30">
        <v>365</v>
      </c>
      <c r="F59" s="5"/>
      <c r="G59" s="13" t="s">
        <v>27</v>
      </c>
      <c r="H59" s="142">
        <v>8</v>
      </c>
      <c r="I59" s="40">
        <f t="shared" si="8"/>
        <v>2.1917808219178082E-2</v>
      </c>
      <c r="J59" s="64"/>
      <c r="K59" s="41">
        <f t="shared" si="9"/>
        <v>357</v>
      </c>
      <c r="L59" s="40">
        <f t="shared" si="10"/>
        <v>0.9780821917808219</v>
      </c>
    </row>
    <row r="60" spans="1:12" x14ac:dyDescent="0.2">
      <c r="A60" s="135" t="s">
        <v>160</v>
      </c>
      <c r="B60" s="135" t="s">
        <v>236</v>
      </c>
      <c r="C60" s="135" t="s">
        <v>237</v>
      </c>
      <c r="D60" s="135">
        <v>1</v>
      </c>
      <c r="E60" s="30">
        <v>365</v>
      </c>
      <c r="F60" s="5"/>
      <c r="G60" s="13" t="s">
        <v>27</v>
      </c>
      <c r="H60" s="142">
        <v>14</v>
      </c>
      <c r="I60" s="40">
        <f t="shared" si="8"/>
        <v>3.8356164383561646E-2</v>
      </c>
      <c r="J60" s="64"/>
      <c r="K60" s="41">
        <f t="shared" si="9"/>
        <v>351</v>
      </c>
      <c r="L60" s="40">
        <f t="shared" si="10"/>
        <v>0.9616438356164384</v>
      </c>
    </row>
    <row r="61" spans="1:12" x14ac:dyDescent="0.2">
      <c r="A61" s="135" t="s">
        <v>160</v>
      </c>
      <c r="B61" s="135" t="s">
        <v>238</v>
      </c>
      <c r="C61" s="135" t="s">
        <v>239</v>
      </c>
      <c r="D61" s="135">
        <v>1</v>
      </c>
      <c r="E61" s="30">
        <v>365</v>
      </c>
      <c r="F61" s="5"/>
      <c r="G61" s="13" t="s">
        <v>27</v>
      </c>
      <c r="H61" s="142">
        <v>8</v>
      </c>
      <c r="I61" s="40">
        <f t="shared" si="8"/>
        <v>2.1917808219178082E-2</v>
      </c>
      <c r="J61" s="64"/>
      <c r="K61" s="41">
        <f t="shared" si="9"/>
        <v>357</v>
      </c>
      <c r="L61" s="40">
        <f t="shared" si="10"/>
        <v>0.9780821917808219</v>
      </c>
    </row>
    <row r="62" spans="1:12" x14ac:dyDescent="0.2">
      <c r="A62" s="135" t="s">
        <v>160</v>
      </c>
      <c r="B62" s="135" t="s">
        <v>240</v>
      </c>
      <c r="C62" s="135" t="s">
        <v>241</v>
      </c>
      <c r="D62" s="135">
        <v>1</v>
      </c>
      <c r="E62" s="30">
        <v>365</v>
      </c>
      <c r="F62" s="5"/>
      <c r="G62" s="13" t="s">
        <v>27</v>
      </c>
      <c r="H62" s="142">
        <v>2</v>
      </c>
      <c r="I62" s="40">
        <f t="shared" si="8"/>
        <v>5.4794520547945206E-3</v>
      </c>
      <c r="J62" s="64"/>
      <c r="K62" s="41">
        <f t="shared" si="9"/>
        <v>363</v>
      </c>
      <c r="L62" s="40">
        <f t="shared" si="10"/>
        <v>0.9945205479452055</v>
      </c>
    </row>
    <row r="63" spans="1:12" x14ac:dyDescent="0.2">
      <c r="A63" s="135" t="s">
        <v>160</v>
      </c>
      <c r="B63" s="135" t="s">
        <v>242</v>
      </c>
      <c r="C63" s="135" t="s">
        <v>243</v>
      </c>
      <c r="D63" s="135">
        <v>1</v>
      </c>
      <c r="E63" s="30">
        <v>365</v>
      </c>
      <c r="F63" s="5"/>
      <c r="G63" s="13" t="s">
        <v>27</v>
      </c>
      <c r="H63" s="142">
        <v>18</v>
      </c>
      <c r="I63" s="40">
        <f t="shared" si="8"/>
        <v>4.9315068493150684E-2</v>
      </c>
      <c r="J63" s="64"/>
      <c r="K63" s="41">
        <f t="shared" si="9"/>
        <v>347</v>
      </c>
      <c r="L63" s="40">
        <f t="shared" si="10"/>
        <v>0.9506849315068493</v>
      </c>
    </row>
    <row r="64" spans="1:12" x14ac:dyDescent="0.2">
      <c r="A64" s="135" t="s">
        <v>160</v>
      </c>
      <c r="B64" s="135" t="s">
        <v>244</v>
      </c>
      <c r="C64" s="135" t="s">
        <v>245</v>
      </c>
      <c r="D64" s="135">
        <v>1</v>
      </c>
      <c r="E64" s="30">
        <v>365</v>
      </c>
      <c r="F64" s="5"/>
      <c r="G64" s="13" t="s">
        <v>27</v>
      </c>
      <c r="H64" s="142">
        <v>10</v>
      </c>
      <c r="I64" s="40">
        <f t="shared" si="8"/>
        <v>2.7397260273972601E-2</v>
      </c>
      <c r="J64" s="64"/>
      <c r="K64" s="41">
        <f t="shared" si="9"/>
        <v>355</v>
      </c>
      <c r="L64" s="40">
        <f t="shared" si="10"/>
        <v>0.9726027397260274</v>
      </c>
    </row>
    <row r="65" spans="1:12" x14ac:dyDescent="0.2">
      <c r="A65" s="135" t="s">
        <v>160</v>
      </c>
      <c r="B65" s="135" t="s">
        <v>246</v>
      </c>
      <c r="C65" s="135" t="s">
        <v>247</v>
      </c>
      <c r="D65" s="135">
        <v>1</v>
      </c>
      <c r="E65" s="30">
        <v>365</v>
      </c>
      <c r="F65" s="5"/>
      <c r="G65" s="13" t="s">
        <v>27</v>
      </c>
      <c r="H65" s="142">
        <v>28</v>
      </c>
      <c r="I65" s="40">
        <f t="shared" si="6"/>
        <v>7.6712328767123292E-2</v>
      </c>
      <c r="J65" s="64"/>
      <c r="K65" s="41">
        <f>E65-H65</f>
        <v>337</v>
      </c>
      <c r="L65" s="40">
        <f t="shared" si="7"/>
        <v>0.92328767123287669</v>
      </c>
    </row>
    <row r="66" spans="1:12" x14ac:dyDescent="0.2">
      <c r="A66" s="135" t="s">
        <v>160</v>
      </c>
      <c r="B66" s="135" t="s">
        <v>248</v>
      </c>
      <c r="C66" s="135" t="s">
        <v>249</v>
      </c>
      <c r="D66" s="135">
        <v>1</v>
      </c>
      <c r="E66" s="30">
        <v>365</v>
      </c>
      <c r="F66" s="5"/>
      <c r="G66" s="13" t="s">
        <v>27</v>
      </c>
      <c r="H66" s="142">
        <v>6</v>
      </c>
      <c r="I66" s="40">
        <f t="shared" si="6"/>
        <v>1.643835616438356E-2</v>
      </c>
      <c r="J66" s="64"/>
      <c r="K66" s="41">
        <f>E66-H66</f>
        <v>359</v>
      </c>
      <c r="L66" s="40">
        <f t="shared" si="7"/>
        <v>0.98356164383561639</v>
      </c>
    </row>
    <row r="67" spans="1:12" x14ac:dyDescent="0.2">
      <c r="A67" s="135" t="s">
        <v>160</v>
      </c>
      <c r="B67" s="135" t="s">
        <v>250</v>
      </c>
      <c r="C67" s="135" t="s">
        <v>251</v>
      </c>
      <c r="D67" s="135">
        <v>1</v>
      </c>
      <c r="E67" s="30">
        <v>365</v>
      </c>
      <c r="F67" s="5"/>
      <c r="G67" s="13" t="s">
        <v>27</v>
      </c>
      <c r="H67" s="142">
        <v>18</v>
      </c>
      <c r="I67" s="40">
        <f t="shared" si="6"/>
        <v>4.9315068493150684E-2</v>
      </c>
      <c r="J67" s="64"/>
      <c r="K67" s="41">
        <f>E67-H67</f>
        <v>347</v>
      </c>
      <c r="L67" s="40">
        <f t="shared" si="7"/>
        <v>0.9506849315068493</v>
      </c>
    </row>
    <row r="68" spans="1:12" x14ac:dyDescent="0.2">
      <c r="A68" s="138" t="s">
        <v>160</v>
      </c>
      <c r="B68" s="138" t="s">
        <v>252</v>
      </c>
      <c r="C68" s="138" t="s">
        <v>253</v>
      </c>
      <c r="D68" s="138">
        <v>1</v>
      </c>
      <c r="E68" s="31">
        <v>365</v>
      </c>
      <c r="F68" s="65"/>
      <c r="G68" s="67" t="s">
        <v>27</v>
      </c>
      <c r="H68" s="69">
        <v>2</v>
      </c>
      <c r="I68" s="42">
        <f t="shared" si="6"/>
        <v>5.4794520547945206E-3</v>
      </c>
      <c r="J68" s="66"/>
      <c r="K68" s="43">
        <f>E68-H68</f>
        <v>363</v>
      </c>
      <c r="L68" s="42">
        <f t="shared" si="7"/>
        <v>0.9945205479452055</v>
      </c>
    </row>
    <row r="69" spans="1:12" x14ac:dyDescent="0.2">
      <c r="A69" s="30"/>
      <c r="B69" s="34">
        <f>COUNTA(B16:B68)</f>
        <v>53</v>
      </c>
      <c r="C69" s="29"/>
      <c r="D69" s="78"/>
      <c r="E69" s="38">
        <f>SUM(E16:E68)</f>
        <v>19345</v>
      </c>
      <c r="F69" s="5"/>
      <c r="G69" s="34">
        <f>COUNTA(G16:G68)</f>
        <v>53</v>
      </c>
      <c r="H69" s="29">
        <f>SUM(H16:H68)</f>
        <v>742</v>
      </c>
      <c r="I69" s="45">
        <f t="shared" si="6"/>
        <v>3.8356164383561646E-2</v>
      </c>
      <c r="J69" s="46"/>
      <c r="K69" s="38">
        <f>SUM(K16:K68)</f>
        <v>18603</v>
      </c>
      <c r="L69" s="45">
        <f t="shared" si="7"/>
        <v>0.9616438356164384</v>
      </c>
    </row>
    <row r="70" spans="1:12" ht="12.75" customHeight="1" x14ac:dyDescent="0.2">
      <c r="A70" s="33"/>
      <c r="B70" s="34"/>
      <c r="C70" s="33"/>
      <c r="D70" s="57"/>
      <c r="E70" s="38"/>
      <c r="F70" s="44"/>
      <c r="G70" s="34"/>
      <c r="H70" s="37"/>
      <c r="I70" s="45"/>
      <c r="J70" s="46"/>
      <c r="K70" s="38"/>
      <c r="L70" s="45"/>
    </row>
    <row r="71" spans="1:12" x14ac:dyDescent="0.2">
      <c r="A71" s="135" t="s">
        <v>254</v>
      </c>
      <c r="B71" s="135" t="s">
        <v>286</v>
      </c>
      <c r="C71" s="135" t="s">
        <v>287</v>
      </c>
      <c r="D71" s="135">
        <v>1</v>
      </c>
      <c r="E71" s="30">
        <v>365</v>
      </c>
      <c r="F71" s="5"/>
      <c r="G71" s="13" t="s">
        <v>27</v>
      </c>
      <c r="H71" s="142">
        <v>2</v>
      </c>
      <c r="I71" s="40">
        <f t="shared" ref="I71:I75" si="14">H71/E71</f>
        <v>5.4794520547945206E-3</v>
      </c>
      <c r="J71" s="64"/>
      <c r="K71" s="41">
        <f t="shared" ref="K71:K75" si="15">E71-H71</f>
        <v>363</v>
      </c>
      <c r="L71" s="40">
        <f t="shared" ref="L71:L75" si="16">K71/E71</f>
        <v>0.9945205479452055</v>
      </c>
    </row>
    <row r="72" spans="1:12" x14ac:dyDescent="0.2">
      <c r="A72" s="135" t="s">
        <v>254</v>
      </c>
      <c r="B72" s="135" t="s">
        <v>255</v>
      </c>
      <c r="C72" s="135" t="s">
        <v>256</v>
      </c>
      <c r="D72" s="135">
        <v>1</v>
      </c>
      <c r="E72" s="30">
        <v>365</v>
      </c>
      <c r="F72" s="5"/>
      <c r="G72" s="13" t="s">
        <v>27</v>
      </c>
      <c r="H72" s="142">
        <v>2</v>
      </c>
      <c r="I72" s="40">
        <f t="shared" si="14"/>
        <v>5.4794520547945206E-3</v>
      </c>
      <c r="J72" s="64"/>
      <c r="K72" s="41">
        <f t="shared" si="15"/>
        <v>363</v>
      </c>
      <c r="L72" s="40">
        <f t="shared" si="16"/>
        <v>0.9945205479452055</v>
      </c>
    </row>
    <row r="73" spans="1:12" x14ac:dyDescent="0.2">
      <c r="A73" s="135" t="s">
        <v>254</v>
      </c>
      <c r="B73" s="135" t="s">
        <v>257</v>
      </c>
      <c r="C73" s="135" t="s">
        <v>258</v>
      </c>
      <c r="D73" s="135">
        <v>1</v>
      </c>
      <c r="E73" s="30">
        <v>365</v>
      </c>
      <c r="F73" s="5"/>
      <c r="G73" s="13" t="s">
        <v>27</v>
      </c>
      <c r="H73" s="142">
        <v>6</v>
      </c>
      <c r="I73" s="40">
        <f t="shared" si="14"/>
        <v>1.643835616438356E-2</v>
      </c>
      <c r="J73" s="64"/>
      <c r="K73" s="41">
        <f t="shared" si="15"/>
        <v>359</v>
      </c>
      <c r="L73" s="40">
        <f t="shared" si="16"/>
        <v>0.98356164383561639</v>
      </c>
    </row>
    <row r="74" spans="1:12" x14ac:dyDescent="0.2">
      <c r="A74" s="135" t="s">
        <v>254</v>
      </c>
      <c r="B74" s="135" t="s">
        <v>288</v>
      </c>
      <c r="C74" s="135" t="s">
        <v>289</v>
      </c>
      <c r="D74" s="135">
        <v>1</v>
      </c>
      <c r="E74" s="30">
        <v>365</v>
      </c>
      <c r="F74" s="5"/>
      <c r="G74" s="13" t="s">
        <v>27</v>
      </c>
      <c r="H74" s="142">
        <v>4</v>
      </c>
      <c r="I74" s="40">
        <f t="shared" si="14"/>
        <v>1.0958904109589041E-2</v>
      </c>
      <c r="J74" s="64"/>
      <c r="K74" s="41">
        <f t="shared" si="15"/>
        <v>361</v>
      </c>
      <c r="L74" s="40">
        <f t="shared" si="16"/>
        <v>0.989041095890411</v>
      </c>
    </row>
    <row r="75" spans="1:12" x14ac:dyDescent="0.2">
      <c r="A75" s="138" t="s">
        <v>254</v>
      </c>
      <c r="B75" s="138" t="s">
        <v>259</v>
      </c>
      <c r="C75" s="138" t="s">
        <v>260</v>
      </c>
      <c r="D75" s="138">
        <v>1</v>
      </c>
      <c r="E75" s="31">
        <v>365</v>
      </c>
      <c r="F75" s="65"/>
      <c r="G75" s="67" t="s">
        <v>27</v>
      </c>
      <c r="H75" s="69">
        <v>2</v>
      </c>
      <c r="I75" s="42">
        <f t="shared" si="14"/>
        <v>5.4794520547945206E-3</v>
      </c>
      <c r="J75" s="66"/>
      <c r="K75" s="43">
        <f t="shared" si="15"/>
        <v>363</v>
      </c>
      <c r="L75" s="42">
        <f t="shared" si="16"/>
        <v>0.9945205479452055</v>
      </c>
    </row>
    <row r="76" spans="1:12" x14ac:dyDescent="0.2">
      <c r="A76" s="33"/>
      <c r="B76" s="34">
        <f>COUNTA(B71:B75)</f>
        <v>5</v>
      </c>
      <c r="C76" s="33"/>
      <c r="E76" s="38">
        <f>SUM(E71:E75)</f>
        <v>1825</v>
      </c>
      <c r="F76" s="44"/>
      <c r="G76" s="34">
        <f>COUNTA(G71:G75)</f>
        <v>5</v>
      </c>
      <c r="H76" s="29">
        <f>SUM(H71:H75)</f>
        <v>16</v>
      </c>
      <c r="I76" s="45">
        <f>H76/E76</f>
        <v>8.7671232876712323E-3</v>
      </c>
      <c r="J76" s="46"/>
      <c r="K76" s="54">
        <f>E76-H76</f>
        <v>1809</v>
      </c>
      <c r="L76" s="45">
        <f>K76/E76</f>
        <v>0.99123287671232874</v>
      </c>
    </row>
    <row r="77" spans="1:12" ht="12.75" customHeight="1" x14ac:dyDescent="0.2">
      <c r="A77" s="33"/>
      <c r="B77" s="33"/>
      <c r="C77" s="33"/>
      <c r="H77" s="39"/>
      <c r="I77" s="39"/>
      <c r="J77" s="39"/>
      <c r="K77" s="39"/>
      <c r="L77" s="39"/>
    </row>
    <row r="78" spans="1:12" x14ac:dyDescent="0.2">
      <c r="A78" s="33"/>
      <c r="B78" s="34"/>
      <c r="C78" s="33"/>
      <c r="E78" s="38"/>
      <c r="F78" s="44"/>
      <c r="G78" s="34"/>
      <c r="H78" s="38"/>
      <c r="I78" s="45"/>
      <c r="J78" s="77"/>
      <c r="K78" s="54"/>
      <c r="L78" s="45"/>
    </row>
    <row r="79" spans="1:12" x14ac:dyDescent="0.2">
      <c r="C79" s="121"/>
      <c r="D79" s="125" t="s">
        <v>291</v>
      </c>
      <c r="G79" s="39"/>
      <c r="H79" s="39"/>
    </row>
    <row r="80" spans="1:12" x14ac:dyDescent="0.2">
      <c r="B80" s="106"/>
      <c r="D80" s="124" t="s">
        <v>99</v>
      </c>
      <c r="E80" s="105">
        <f>SUM(B14+B69+B76)</f>
        <v>69</v>
      </c>
      <c r="G80" s="39"/>
      <c r="H80" s="39"/>
    </row>
    <row r="81" spans="2:8" x14ac:dyDescent="0.2">
      <c r="B81" s="106"/>
      <c r="D81" s="124" t="s">
        <v>135</v>
      </c>
      <c r="E81" s="104">
        <f>SUM(E14+E69+E76)</f>
        <v>25185</v>
      </c>
      <c r="G81" s="39"/>
      <c r="H81" s="39"/>
    </row>
    <row r="82" spans="2:8" x14ac:dyDescent="0.2">
      <c r="B82" s="123"/>
      <c r="D82" s="124" t="s">
        <v>126</v>
      </c>
      <c r="E82" s="105">
        <f>SUM(G14+G69+G76)</f>
        <v>69</v>
      </c>
      <c r="G82" s="39"/>
      <c r="H82" s="39"/>
    </row>
    <row r="83" spans="2:8" x14ac:dyDescent="0.2">
      <c r="B83" s="123"/>
      <c r="D83" s="124" t="s">
        <v>136</v>
      </c>
      <c r="E83" s="104">
        <f>SUM(H14+H69+H76)</f>
        <v>820</v>
      </c>
      <c r="G83" s="39"/>
      <c r="H83" s="39"/>
    </row>
    <row r="84" spans="2:8" x14ac:dyDescent="0.2">
      <c r="B84" s="123"/>
      <c r="D84" s="124" t="s">
        <v>137</v>
      </c>
      <c r="E84" s="131">
        <f>E83/E81</f>
        <v>3.255906293428628E-2</v>
      </c>
      <c r="G84" s="39"/>
      <c r="H84" s="39"/>
    </row>
    <row r="85" spans="2:8" x14ac:dyDescent="0.2">
      <c r="D85" s="124" t="s">
        <v>138</v>
      </c>
      <c r="E85" s="104">
        <f>SUM(K14+K69+K76)</f>
        <v>24365</v>
      </c>
      <c r="G85" s="39"/>
      <c r="H85" s="39"/>
    </row>
    <row r="86" spans="2:8" x14ac:dyDescent="0.2">
      <c r="D86" s="124" t="s">
        <v>139</v>
      </c>
      <c r="E86" s="131">
        <f>E85/E81</f>
        <v>0.96744093706571377</v>
      </c>
      <c r="G86" s="39"/>
      <c r="H86" s="39"/>
    </row>
    <row r="87" spans="2:8" x14ac:dyDescent="0.2">
      <c r="G87" s="39"/>
      <c r="H87" s="39"/>
    </row>
    <row r="88" spans="2:8" x14ac:dyDescent="0.2">
      <c r="G88" s="39"/>
      <c r="H88" s="39"/>
    </row>
    <row r="89" spans="2:8" x14ac:dyDescent="0.2">
      <c r="G89" s="39"/>
      <c r="H89" s="39"/>
    </row>
    <row r="90" spans="2:8" x14ac:dyDescent="0.2">
      <c r="G90" s="39"/>
      <c r="H90" s="39"/>
    </row>
    <row r="91" spans="2:8" x14ac:dyDescent="0.2">
      <c r="G91" s="39"/>
      <c r="H91" s="39"/>
    </row>
  </sheetData>
  <mergeCells count="3">
    <mergeCell ref="G1:I1"/>
    <mergeCell ref="K1:L1"/>
    <mergeCell ref="B1:C1"/>
  </mergeCells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2011 Swimming Season
N. Mariana Islands Beach Days at Monitored Beaches</oddHeader>
    <oddFooter>&amp;R&amp;P of &amp;N</oddFooter>
  </headerFooter>
  <rowBreaks count="1" manualBreakCount="1">
    <brk id="7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Summary</vt:lpstr>
      <vt:lpstr>Attributes</vt:lpstr>
      <vt:lpstr>Monitoring</vt:lpstr>
      <vt:lpstr>Pollution Sources</vt:lpstr>
      <vt:lpstr>2011 Actions</vt:lpstr>
      <vt:lpstr>Action Durations</vt:lpstr>
      <vt:lpstr>Beach Days</vt:lpstr>
      <vt:lpstr>'2011 Actions'!Print_Area</vt:lpstr>
      <vt:lpstr>'Action Durations'!Print_Area</vt:lpstr>
      <vt:lpstr>Attributes!Print_Area</vt:lpstr>
      <vt:lpstr>'Beach Days'!Print_Area</vt:lpstr>
      <vt:lpstr>Monitoring!Print_Area</vt:lpstr>
      <vt:lpstr>'Pollution Sources'!Print_Area</vt:lpstr>
      <vt:lpstr>Summary!Print_Area</vt:lpstr>
      <vt:lpstr>'2011 Actions'!Print_Titles</vt:lpstr>
      <vt:lpstr>'Action Durations'!Print_Titles</vt:lpstr>
      <vt:lpstr>Attributes!Print_Titles</vt:lpstr>
      <vt:lpstr>'Beach Days'!Print_Titles</vt:lpstr>
      <vt:lpstr>Monitoring!Print_Titles</vt:lpstr>
      <vt:lpstr>'Pollution Sources'!Print_Titles</vt:lpstr>
      <vt:lpstr>Summary!Print_Titles</vt:lpstr>
    </vt:vector>
  </TitlesOfParts>
  <Company>Tetra Tech,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Simpson, Jonathan</cp:lastModifiedBy>
  <cp:lastPrinted>2012-09-27T17:56:27Z</cp:lastPrinted>
  <dcterms:created xsi:type="dcterms:W3CDTF">2006-12-12T20:37:17Z</dcterms:created>
  <dcterms:modified xsi:type="dcterms:W3CDTF">2012-09-27T17:56:41Z</dcterms:modified>
</cp:coreProperties>
</file>