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60" windowWidth="18870" windowHeight="5730"/>
  </bookViews>
  <sheets>
    <sheet name="Summary" sheetId="8" r:id="rId1"/>
    <sheet name="Attributes" sheetId="2" r:id="rId2"/>
    <sheet name="Monitoring" sheetId="10" r:id="rId3"/>
    <sheet name="Pollution Sources" sheetId="11" r:id="rId4"/>
    <sheet name="2010 Actions" sheetId="4" r:id="rId5"/>
    <sheet name="Action Durations" sheetId="9" r:id="rId6"/>
    <sheet name="Beach Days" sheetId="7" r:id="rId7"/>
    <sheet name="Tier 1 Stats" sheetId="12" r:id="rId8"/>
    <sheet name="Oil Actions" sheetId="14" r:id="rId9"/>
  </sheets>
  <definedNames>
    <definedName name="_xlnm.Print_Area" localSheetId="4">'2010 Actions'!$A$1:$J$46</definedName>
    <definedName name="_xlnm.Print_Area" localSheetId="5">'Action Durations'!$A$1:$K$31</definedName>
    <definedName name="_xlnm.Print_Area" localSheetId="1">Attributes!$A$1:$J$33</definedName>
    <definedName name="_xlnm.Print_Area" localSheetId="6">'Beach Days'!$A$1:$L$39</definedName>
    <definedName name="_xlnm.Print_Area" localSheetId="2">Monitoring!$A$1:$J$36</definedName>
    <definedName name="_xlnm.Print_Area" localSheetId="8">'Oil Actions'!$A$1:$K$32</definedName>
    <definedName name="_xlnm.Print_Area" localSheetId="3">'Pollution Sources'!$A$1:$R$51</definedName>
    <definedName name="_xlnm.Print_Area" localSheetId="0">Summary!$A$1:$W$20</definedName>
    <definedName name="_xlnm.Print_Area" localSheetId="7">'Tier 1 Stats'!$A$1:$L$34</definedName>
    <definedName name="_xlnm.Print_Titles" localSheetId="4">'2010 Actions'!$1:$1</definedName>
    <definedName name="_xlnm.Print_Titles" localSheetId="5">'Action Durations'!$1:$2</definedName>
    <definedName name="_xlnm.Print_Titles" localSheetId="1">Attributes!$1:$1</definedName>
    <definedName name="_xlnm.Print_Titles" localSheetId="6">'Beach Days'!$1:$2</definedName>
    <definedName name="_xlnm.Print_Titles" localSheetId="2">Monitoring!$1:$1</definedName>
    <definedName name="_xlnm.Print_Titles" localSheetId="3">'Pollution Sources'!$1:$2</definedName>
    <definedName name="_xlnm.Print_Titles" localSheetId="0">Summary!$1:$2</definedName>
    <definedName name="_xlnm.Print_Titles" localSheetId="7">'Tier 1 Stats'!$1:$1</definedName>
  </definedNames>
  <calcPr calcId="125725"/>
</workbook>
</file>

<file path=xl/calcChain.xml><?xml version="1.0" encoding="utf-8"?>
<calcChain xmlns="http://schemas.openxmlformats.org/spreadsheetml/2006/main">
  <c r="D38" i="4"/>
  <c r="D37"/>
  <c r="B23"/>
  <c r="D23"/>
  <c r="G23"/>
  <c r="D17"/>
  <c r="G17"/>
  <c r="G5"/>
  <c r="B5"/>
  <c r="D5"/>
  <c r="E32" i="14"/>
  <c r="K5"/>
  <c r="G5"/>
  <c r="D5"/>
  <c r="B5"/>
  <c r="K24"/>
  <c r="K20"/>
  <c r="G24"/>
  <c r="D24"/>
  <c r="B24"/>
  <c r="G20"/>
  <c r="D20"/>
  <c r="B20"/>
  <c r="E31" l="1"/>
  <c r="E30"/>
  <c r="J6" i="10"/>
  <c r="F6"/>
  <c r="B6"/>
  <c r="F6" i="2"/>
  <c r="B6"/>
  <c r="E31" i="12"/>
  <c r="E29"/>
  <c r="E28"/>
  <c r="E27"/>
  <c r="L11"/>
  <c r="L10"/>
  <c r="L9"/>
  <c r="L8"/>
  <c r="L7"/>
  <c r="K10" i="7"/>
  <c r="L10" s="1"/>
  <c r="I10"/>
  <c r="B17" i="12"/>
  <c r="D17"/>
  <c r="E17"/>
  <c r="B7" i="7"/>
  <c r="E7"/>
  <c r="G7"/>
  <c r="H7"/>
  <c r="K3"/>
  <c r="L3" s="1"/>
  <c r="I3"/>
  <c r="K16"/>
  <c r="L16" s="1"/>
  <c r="I16"/>
  <c r="K5"/>
  <c r="L5" s="1"/>
  <c r="I5"/>
  <c r="D45" i="4"/>
  <c r="D41"/>
  <c r="R22" i="11" l="1"/>
  <c r="Q22"/>
  <c r="P22"/>
  <c r="O22"/>
  <c r="N22"/>
  <c r="M22"/>
  <c r="L22"/>
  <c r="K22"/>
  <c r="J22"/>
  <c r="I22"/>
  <c r="H22"/>
  <c r="G22"/>
  <c r="F22"/>
  <c r="J28" i="10" l="1"/>
  <c r="J21"/>
  <c r="D44" i="4"/>
  <c r="E22" i="11"/>
  <c r="D22"/>
  <c r="B22"/>
  <c r="L20" i="12"/>
  <c r="K18" i="7"/>
  <c r="L18" s="1"/>
  <c r="I18"/>
  <c r="K17"/>
  <c r="L17" s="1"/>
  <c r="I17"/>
  <c r="K15"/>
  <c r="L15" s="1"/>
  <c r="I15"/>
  <c r="K14"/>
  <c r="L14" s="1"/>
  <c r="I14"/>
  <c r="K13"/>
  <c r="L13" s="1"/>
  <c r="I13"/>
  <c r="K12"/>
  <c r="L12" s="1"/>
  <c r="I12"/>
  <c r="K11"/>
  <c r="L11" s="1"/>
  <c r="I11"/>
  <c r="D42" i="4" l="1"/>
  <c r="E41" s="1"/>
  <c r="D39"/>
  <c r="L14" i="12"/>
  <c r="L13"/>
  <c r="L12"/>
  <c r="L22"/>
  <c r="K6" i="7"/>
  <c r="L6" s="1"/>
  <c r="I6"/>
  <c r="B7" i="11"/>
  <c r="D7"/>
  <c r="E7"/>
  <c r="F7"/>
  <c r="G38" s="1"/>
  <c r="G7"/>
  <c r="G39" s="1"/>
  <c r="H7"/>
  <c r="G40" s="1"/>
  <c r="I7"/>
  <c r="G41" s="1"/>
  <c r="J7"/>
  <c r="G42" s="1"/>
  <c r="K7"/>
  <c r="G43" s="1"/>
  <c r="L7"/>
  <c r="G44" s="1"/>
  <c r="M7"/>
  <c r="G45" s="1"/>
  <c r="N7"/>
  <c r="O7"/>
  <c r="G47" s="1"/>
  <c r="P7"/>
  <c r="G48" s="1"/>
  <c r="Q7"/>
  <c r="R7"/>
  <c r="D36" i="10"/>
  <c r="D33" i="2"/>
  <c r="E37" i="4" l="1"/>
  <c r="K23" i="12"/>
  <c r="J23"/>
  <c r="I23"/>
  <c r="G23"/>
  <c r="E23"/>
  <c r="D23"/>
  <c r="B23"/>
  <c r="G5" i="8" s="1"/>
  <c r="L21" i="12"/>
  <c r="L19"/>
  <c r="K28" i="7"/>
  <c r="L28" s="1"/>
  <c r="I28"/>
  <c r="K27"/>
  <c r="L27" s="1"/>
  <c r="I27"/>
  <c r="K26"/>
  <c r="L26" s="1"/>
  <c r="I26"/>
  <c r="K25"/>
  <c r="L25" s="1"/>
  <c r="I25"/>
  <c r="K24"/>
  <c r="L24" s="1"/>
  <c r="I24"/>
  <c r="K21"/>
  <c r="L21" s="1"/>
  <c r="I21"/>
  <c r="K20"/>
  <c r="L20" s="1"/>
  <c r="I20"/>
  <c r="K19"/>
  <c r="L19" s="1"/>
  <c r="I19"/>
  <c r="K9"/>
  <c r="L9" s="1"/>
  <c r="I9"/>
  <c r="K4"/>
  <c r="I4"/>
  <c r="L4" l="1"/>
  <c r="K7"/>
  <c r="F23" i="12"/>
  <c r="H5" i="8" s="1"/>
  <c r="L23" i="12"/>
  <c r="D46" i="4"/>
  <c r="E45" l="1"/>
  <c r="E44"/>
  <c r="F5" i="8" l="1"/>
  <c r="F4"/>
  <c r="D36" i="7"/>
  <c r="E4" i="12" l="1"/>
  <c r="G4"/>
  <c r="L16"/>
  <c r="L15"/>
  <c r="L6"/>
  <c r="L3"/>
  <c r="L2"/>
  <c r="K17"/>
  <c r="J17"/>
  <c r="E32" s="1"/>
  <c r="K4"/>
  <c r="E33" s="1"/>
  <c r="J4"/>
  <c r="I17"/>
  <c r="I4"/>
  <c r="G17"/>
  <c r="G4" i="8"/>
  <c r="D4" i="12"/>
  <c r="B4"/>
  <c r="F3" i="8"/>
  <c r="F28" i="2"/>
  <c r="F21"/>
  <c r="B17" i="4"/>
  <c r="J4" i="8" s="1"/>
  <c r="B29" i="11"/>
  <c r="G33" s="1"/>
  <c r="D29"/>
  <c r="G34" s="1"/>
  <c r="E29"/>
  <c r="G35" s="1"/>
  <c r="F29"/>
  <c r="G29"/>
  <c r="H29"/>
  <c r="I29"/>
  <c r="J29"/>
  <c r="K29"/>
  <c r="L29"/>
  <c r="M29"/>
  <c r="N29"/>
  <c r="G46" s="1"/>
  <c r="O29"/>
  <c r="P29"/>
  <c r="Q29"/>
  <c r="G49" s="1"/>
  <c r="R29"/>
  <c r="G50" s="1"/>
  <c r="F21" i="10"/>
  <c r="D4" i="8" s="1"/>
  <c r="F28" i="10"/>
  <c r="D5" i="8" s="1"/>
  <c r="E22" i="7"/>
  <c r="U4" i="8" s="1"/>
  <c r="J3"/>
  <c r="H22" i="7"/>
  <c r="H29"/>
  <c r="V5" i="8" s="1"/>
  <c r="E29" i="7"/>
  <c r="G22"/>
  <c r="G29"/>
  <c r="B22"/>
  <c r="E33" s="1"/>
  <c r="B29"/>
  <c r="G5" i="9"/>
  <c r="E5"/>
  <c r="D5"/>
  <c r="N3" i="8" s="1"/>
  <c r="B17" i="9"/>
  <c r="B13"/>
  <c r="B5"/>
  <c r="B28" i="10"/>
  <c r="C5" i="8" s="1"/>
  <c r="B21" i="10"/>
  <c r="C4" i="8" s="1"/>
  <c r="K17" i="9"/>
  <c r="S5" i="8" s="1"/>
  <c r="J17" i="9"/>
  <c r="R5" i="8" s="1"/>
  <c r="I17" i="9"/>
  <c r="Q5" i="8" s="1"/>
  <c r="H17" i="9"/>
  <c r="P5" i="8" s="1"/>
  <c r="G17" i="9"/>
  <c r="O5" i="8" s="1"/>
  <c r="D17" i="9"/>
  <c r="N5" i="8" s="1"/>
  <c r="K13" i="9"/>
  <c r="S4" i="8" s="1"/>
  <c r="J13" i="9"/>
  <c r="R4" i="8" s="1"/>
  <c r="I13" i="9"/>
  <c r="Q4" i="8" s="1"/>
  <c r="H13" i="9"/>
  <c r="P4" i="8" s="1"/>
  <c r="G13" i="9"/>
  <c r="O4" i="8" s="1"/>
  <c r="D13" i="9"/>
  <c r="N4" i="8" s="1"/>
  <c r="H5" i="9"/>
  <c r="P3" i="8" s="1"/>
  <c r="I5" i="9"/>
  <c r="Q3" i="8" s="1"/>
  <c r="J5" i="9"/>
  <c r="R3" i="8" s="1"/>
  <c r="K5" i="9"/>
  <c r="E13"/>
  <c r="D23" s="1"/>
  <c r="E17"/>
  <c r="D32" i="2"/>
  <c r="B21"/>
  <c r="B28"/>
  <c r="G26" i="9" l="1"/>
  <c r="O3" i="8"/>
  <c r="G30" i="9"/>
  <c r="S3" i="8"/>
  <c r="D33" i="10"/>
  <c r="D34"/>
  <c r="E34" i="7"/>
  <c r="E36"/>
  <c r="E35"/>
  <c r="G29" i="9"/>
  <c r="G27"/>
  <c r="D21"/>
  <c r="G28"/>
  <c r="D22"/>
  <c r="D32" i="4"/>
  <c r="D30"/>
  <c r="D31"/>
  <c r="P6" i="8"/>
  <c r="S6"/>
  <c r="O6"/>
  <c r="L4"/>
  <c r="V4"/>
  <c r="W4" s="1"/>
  <c r="G3"/>
  <c r="G6" s="1"/>
  <c r="D37" i="7"/>
  <c r="U5" i="8"/>
  <c r="W5" s="1"/>
  <c r="I7" i="7"/>
  <c r="V3" i="8"/>
  <c r="U3"/>
  <c r="E42" i="4"/>
  <c r="E38"/>
  <c r="E39" s="1"/>
  <c r="L5" i="8"/>
  <c r="K5"/>
  <c r="E5"/>
  <c r="E4"/>
  <c r="C3"/>
  <c r="K29" i="7"/>
  <c r="L29" s="1"/>
  <c r="I22"/>
  <c r="F17" i="12"/>
  <c r="H4" i="8" s="1"/>
  <c r="F4" i="12"/>
  <c r="H3" i="8" s="1"/>
  <c r="E46" i="4"/>
  <c r="L17" i="12"/>
  <c r="L4"/>
  <c r="F6" i="8"/>
  <c r="I29" i="7"/>
  <c r="D3" i="8"/>
  <c r="R6"/>
  <c r="K22" i="7"/>
  <c r="E38" l="1"/>
  <c r="U6" i="8"/>
  <c r="Q6"/>
  <c r="K4"/>
  <c r="L22" i="7"/>
  <c r="V6" i="8"/>
  <c r="D35" i="10"/>
  <c r="E3" i="8"/>
  <c r="E34" i="12"/>
  <c r="E30"/>
  <c r="H6" i="8" s="1"/>
  <c r="W3"/>
  <c r="N6"/>
  <c r="C6"/>
  <c r="E37" i="7"/>
  <c r="L7"/>
  <c r="G51" i="11"/>
  <c r="G31" i="9"/>
  <c r="H30" s="1"/>
  <c r="D6" i="8"/>
  <c r="J6"/>
  <c r="L3"/>
  <c r="K3"/>
  <c r="E39" i="7" l="1"/>
  <c r="W6" i="8"/>
  <c r="E6"/>
  <c r="H43" i="11"/>
  <c r="H44"/>
  <c r="H38"/>
  <c r="H39"/>
  <c r="H40"/>
  <c r="H50"/>
  <c r="H47"/>
  <c r="H48"/>
  <c r="H42"/>
  <c r="H45"/>
  <c r="H46"/>
  <c r="H49"/>
  <c r="H41"/>
  <c r="H27" i="9"/>
  <c r="H29"/>
  <c r="H28"/>
  <c r="H26"/>
  <c r="L6" i="8"/>
  <c r="K6"/>
  <c r="H51" i="11" l="1"/>
  <c r="H31" i="9"/>
</calcChain>
</file>

<file path=xl/sharedStrings.xml><?xml version="1.0" encoding="utf-8"?>
<sst xmlns="http://schemas.openxmlformats.org/spreadsheetml/2006/main" count="1033" uniqueCount="243">
  <si>
    <t>No. of monitored beaches with actions</t>
  </si>
  <si>
    <t>No. of monitored beaches without actions</t>
  </si>
  <si>
    <t>Percent of monitored beaches affected by a beach action</t>
  </si>
  <si>
    <t>No. of beach actions</t>
  </si>
  <si>
    <t>No. of actions of 1 day duration</t>
  </si>
  <si>
    <t>No. of actions of 2 day duration</t>
  </si>
  <si>
    <t>No. of actions of 3 - 7 day duration</t>
  </si>
  <si>
    <t>No. of actions of 8 - 30 day duration</t>
  </si>
  <si>
    <t>No. of actions greater than 30 day duration</t>
  </si>
  <si>
    <t>No. of beach days (monitored beaches)</t>
  </si>
  <si>
    <t>No. of days under a beach action (monitored beaches)</t>
  </si>
  <si>
    <t>Beach Name</t>
  </si>
  <si>
    <t xml:space="preserve">COUNTY </t>
  </si>
  <si>
    <t xml:space="preserve">BEACH ID </t>
  </si>
  <si>
    <t xml:space="preserve">BEACH NAME </t>
  </si>
  <si>
    <t>County</t>
  </si>
  <si>
    <t>Beach ID</t>
  </si>
  <si>
    <t>No. of days under a beach action</t>
  </si>
  <si>
    <t>Percent days under a beach action</t>
  </si>
  <si>
    <t>No. of days not under a beach action</t>
  </si>
  <si>
    <t>Percent days not under a beach action</t>
  </si>
  <si>
    <t>No. of days under an action</t>
  </si>
  <si>
    <t>CSO</t>
  </si>
  <si>
    <t>SSO</t>
  </si>
  <si>
    <t>CAFO</t>
  </si>
  <si>
    <t>POTW</t>
  </si>
  <si>
    <t>UNKNOWN</t>
  </si>
  <si>
    <t>Swim Season Actions Sorted by Duration</t>
  </si>
  <si>
    <t>Monitored Beaches with Actions During Swim Season</t>
  </si>
  <si>
    <t>Monitored Beaches</t>
  </si>
  <si>
    <t>No. of beach days</t>
  </si>
  <si>
    <t>Under a Beach Action</t>
  </si>
  <si>
    <t>Yes</t>
  </si>
  <si>
    <t>Public/Public</t>
  </si>
  <si>
    <t>ELEV_BACT</t>
  </si>
  <si>
    <t>ENTERO</t>
  </si>
  <si>
    <t>Contamination Advisory</t>
  </si>
  <si>
    <t>Not Under an Action</t>
  </si>
  <si>
    <t>BEACH Act Beaches</t>
  </si>
  <si>
    <t>MONITORED BEACHES</t>
  </si>
  <si>
    <t>Beach action in 2010?</t>
  </si>
  <si>
    <t>Actions During Swim Season</t>
  </si>
  <si>
    <t>No. of BEACH Act beaches</t>
  </si>
  <si>
    <t>No. of Tier 1 beaches</t>
  </si>
  <si>
    <t>Swim Season Beach Days</t>
  </si>
  <si>
    <t>Actions Sorted by Duration</t>
  </si>
  <si>
    <t>Total no. of beach actions</t>
  </si>
  <si>
    <t>No. of monitored beaches</t>
  </si>
  <si>
    <t>Percent of beaches monitored</t>
  </si>
  <si>
    <t xml:space="preserve">BEACH Act Beaches: </t>
  </si>
  <si>
    <t xml:space="preserve">Tier 1 beaches: </t>
  </si>
  <si>
    <t xml:space="preserve">Beach actions: </t>
  </si>
  <si>
    <t>Definitions</t>
  </si>
  <si>
    <t xml:space="preserve">Monitored beaches: </t>
  </si>
  <si>
    <t xml:space="preserve">Swim season: </t>
  </si>
  <si>
    <t xml:space="preserve">Action duration: </t>
  </si>
  <si>
    <t xml:space="preserve">Beach days: </t>
  </si>
  <si>
    <t>Percent of Tier 1 beaches monitored</t>
  </si>
  <si>
    <t>States indicate to EPA the period of time they consider to be the swim (or recreational) season for each beach. See "Monitoring" tab for swim season lengths.</t>
  </si>
  <si>
    <t>The number of days in the swim season. See "Beach Days" tab for the number of beach days under an action.</t>
  </si>
  <si>
    <t>Beaches that are monitored at regular intervals. See "Monitoring" tab for monitoring frequency information.</t>
  </si>
  <si>
    <t>BEACH Act refers to the Beaches Environmental Assessment, Closure, and Health Act of 2000 which focuses on coastal recreational waters. States/territories provide EPA with a list of their</t>
  </si>
  <si>
    <t>coastal recreational beaches.</t>
  </si>
  <si>
    <t>States and territories designate their significant public beaches as Tier 1 beaches (requirement of BEACH Act grant program).  These are the beaches that have the highest risk. See "Attributes" tab</t>
  </si>
  <si>
    <t>for Tier designations.</t>
  </si>
  <si>
    <t xml:space="preserve">Beach-specific advisories or closings issued by the reporting state or local governments. An action is recorded for a beach even if only a portion of the beach is affected. See "2010 Actions" tab </t>
  </si>
  <si>
    <t>for action information.</t>
  </si>
  <si>
    <t>Action duration is based on the times an action begins and ends. One "day" is considered the 24-hour period following the time an action is issued. Additional "days" are recorded when an action</t>
  </si>
  <si>
    <t>extends into any portion of subsequent 24-hour period(s). For example, an action that lasts 26 hours is recorded as a two-day action. See "Action Durations" tab for duration breakdowns.</t>
  </si>
  <si>
    <t xml:space="preserve">Beach Tier Rank </t>
  </si>
  <si>
    <t>Swim season monitor frequency</t>
  </si>
  <si>
    <t>Swim season monitor frequency units</t>
  </si>
  <si>
    <t>Is beach monitored?</t>
  </si>
  <si>
    <t>POLLUTION SOURCES SUMMARY</t>
  </si>
  <si>
    <t>2010 ACTIONS SUMMARY</t>
  </si>
  <si>
    <t>TIER 1 BEACH SUMMARY</t>
  </si>
  <si>
    <t xml:space="preserve">Beach Name </t>
  </si>
  <si>
    <t>Swim Season Length</t>
  </si>
  <si>
    <t>Swim Season Length Units</t>
  </si>
  <si>
    <t>Swim Season Monitoring Frequency</t>
  </si>
  <si>
    <t>Swim Season Monitoring Frequency Units</t>
  </si>
  <si>
    <t>Off Season Monitoring Frequency</t>
  </si>
  <si>
    <t>Off Season Monitoring Frequency Units</t>
  </si>
  <si>
    <t xml:space="preserve">Beach name </t>
  </si>
  <si>
    <t>Beach accessibility</t>
  </si>
  <si>
    <t xml:space="preserve">Beach tier rank </t>
  </si>
  <si>
    <t>Start latitude</t>
  </si>
  <si>
    <t>Start longitude</t>
  </si>
  <si>
    <t>End latitude</t>
  </si>
  <si>
    <t>End longitude</t>
  </si>
  <si>
    <t>Pollution sources investigated?</t>
  </si>
  <si>
    <t>Pollution sources found?</t>
  </si>
  <si>
    <t>Runoff</t>
  </si>
  <si>
    <t>Storm</t>
  </si>
  <si>
    <t>Agriculture</t>
  </si>
  <si>
    <t>Boat</t>
  </si>
  <si>
    <t>Sewer line</t>
  </si>
  <si>
    <t>Septic</t>
  </si>
  <si>
    <t>Wildlife</t>
  </si>
  <si>
    <t>Other</t>
  </si>
  <si>
    <t>Unknown</t>
  </si>
  <si>
    <t xml:space="preserve">Action type </t>
  </si>
  <si>
    <t xml:space="preserve">Action start date/time </t>
  </si>
  <si>
    <t xml:space="preserve">Action end date/time </t>
  </si>
  <si>
    <t xml:space="preserve">Action duration (Days) </t>
  </si>
  <si>
    <t xml:space="preserve">Action reason(s) </t>
  </si>
  <si>
    <t>Action indicator(s)</t>
  </si>
  <si>
    <t>Action source(s)</t>
  </si>
  <si>
    <t>ELEV_BACT:</t>
  </si>
  <si>
    <t>ENTERO:</t>
  </si>
  <si>
    <t>Totals</t>
  </si>
  <si>
    <t>Percentages</t>
  </si>
  <si>
    <t>No. of BEACH Act beaches:</t>
  </si>
  <si>
    <t>Total length of BEACH Act beaches:</t>
  </si>
  <si>
    <t xml:space="preserve"> ATTRIBUTE SUMMARY</t>
  </si>
  <si>
    <t>No. of monitored beaches:</t>
  </si>
  <si>
    <t>Total length of monitored beaches:</t>
  </si>
  <si>
    <t xml:space="preserve"> MONITORING SUMMARY</t>
  </si>
  <si>
    <t>No. of investigated monitored beaches:</t>
  </si>
  <si>
    <t>No. of investigated monitored beaches with possible pollution sources:</t>
  </si>
  <si>
    <t>POLLUTION SOURCE TALLY</t>
  </si>
  <si>
    <t>Percent</t>
  </si>
  <si>
    <t>No. of actions during the swim season:</t>
  </si>
  <si>
    <t>No. of days under an action during the swim season:</t>
  </si>
  <si>
    <t>ACTION REASON, INDICATOR, AND SOURCE TALLY</t>
  </si>
  <si>
    <t>UNKNOWN:</t>
  </si>
  <si>
    <r>
      <rPr>
        <b/>
        <sz val="9"/>
        <rFont val="Arial"/>
        <family val="2"/>
      </rPr>
      <t>Runoff</t>
    </r>
    <r>
      <rPr>
        <sz val="9"/>
        <rFont val="Arial"/>
        <family val="2"/>
      </rPr>
      <t xml:space="preserve"> (Non-storm related, dryweather runoff):</t>
    </r>
  </si>
  <si>
    <r>
      <rPr>
        <b/>
        <sz val="9"/>
        <rFont val="Arial"/>
        <family val="2"/>
      </rPr>
      <t>Storm</t>
    </r>
    <r>
      <rPr>
        <sz val="9"/>
        <rFont val="Arial"/>
        <family val="2"/>
      </rPr>
      <t xml:space="preserve"> (Storm related, wet-weather runoff):</t>
    </r>
  </si>
  <si>
    <r>
      <rPr>
        <b/>
        <sz val="9"/>
        <rFont val="Arial"/>
        <family val="2"/>
      </rPr>
      <t>Agriculture</t>
    </r>
    <r>
      <rPr>
        <sz val="9"/>
        <rFont val="Arial"/>
        <family val="2"/>
      </rPr>
      <t xml:space="preserve"> (Agricultural runoff):</t>
    </r>
  </si>
  <si>
    <r>
      <rPr>
        <b/>
        <sz val="9"/>
        <rFont val="Arial"/>
        <family val="2"/>
      </rPr>
      <t>Boat</t>
    </r>
    <r>
      <rPr>
        <sz val="9"/>
        <rFont val="Arial"/>
        <family val="2"/>
      </rPr>
      <t xml:space="preserve"> (Boat discharge):</t>
    </r>
  </si>
  <si>
    <r>
      <rPr>
        <b/>
        <sz val="9"/>
        <rFont val="Arial"/>
        <family val="2"/>
      </rPr>
      <t>CAFO</t>
    </r>
    <r>
      <rPr>
        <sz val="9"/>
        <rFont val="Arial"/>
        <family val="2"/>
      </rPr>
      <t xml:space="preserve"> (Concentrated animal feeding operation):</t>
    </r>
  </si>
  <si>
    <r>
      <rPr>
        <b/>
        <sz val="9"/>
        <rFont val="Arial"/>
        <family val="2"/>
      </rPr>
      <t>CSO</t>
    </r>
    <r>
      <rPr>
        <sz val="9"/>
        <rFont val="Arial"/>
        <family val="2"/>
      </rPr>
      <t xml:space="preserve"> (Combined sewer overflow):</t>
    </r>
  </si>
  <si>
    <r>
      <rPr>
        <b/>
        <sz val="9"/>
        <rFont val="Arial"/>
        <family val="2"/>
      </rPr>
      <t>SSO</t>
    </r>
    <r>
      <rPr>
        <sz val="9"/>
        <rFont val="Arial"/>
        <family val="2"/>
      </rPr>
      <t xml:space="preserve"> (Sanitary sewer overflow):</t>
    </r>
  </si>
  <si>
    <r>
      <rPr>
        <b/>
        <sz val="9"/>
        <rFont val="Arial"/>
        <family val="2"/>
      </rPr>
      <t>POTW</t>
    </r>
    <r>
      <rPr>
        <sz val="9"/>
        <rFont val="Arial"/>
        <family val="2"/>
      </rPr>
      <t xml:space="preserve"> (Publicly-owned treatment works):</t>
    </r>
  </si>
  <si>
    <r>
      <rPr>
        <b/>
        <sz val="9"/>
        <rFont val="Arial"/>
        <family val="2"/>
      </rPr>
      <t>Sewer line</t>
    </r>
    <r>
      <rPr>
        <sz val="9"/>
        <rFont val="Arial"/>
        <family val="2"/>
      </rPr>
      <t xml:space="preserve"> (Sewer line leak, blockage, or break):</t>
    </r>
  </si>
  <si>
    <r>
      <rPr>
        <b/>
        <sz val="9"/>
        <rFont val="Arial"/>
        <family val="2"/>
      </rPr>
      <t>Septic</t>
    </r>
    <r>
      <rPr>
        <sz val="9"/>
        <rFont val="Arial"/>
        <family val="2"/>
      </rPr>
      <t xml:space="preserve"> (Septic system leakage):</t>
    </r>
  </si>
  <si>
    <r>
      <rPr>
        <b/>
        <sz val="9"/>
        <rFont val="Arial"/>
        <family val="2"/>
      </rPr>
      <t>Wildlife</t>
    </r>
    <r>
      <rPr>
        <sz val="9"/>
        <rFont val="Arial"/>
        <family val="2"/>
      </rPr>
      <t xml:space="preserve"> (Wildlife pollution):</t>
    </r>
  </si>
  <si>
    <r>
      <rPr>
        <b/>
        <sz val="9"/>
        <rFont val="Arial"/>
        <family val="2"/>
      </rPr>
      <t>Other</t>
    </r>
    <r>
      <rPr>
        <sz val="9"/>
        <rFont val="Arial"/>
        <family val="2"/>
      </rPr>
      <t xml:space="preserve"> (Other source known but not listed above):</t>
    </r>
  </si>
  <si>
    <r>
      <rPr>
        <b/>
        <sz val="9"/>
        <rFont val="Arial"/>
        <family val="2"/>
      </rPr>
      <t>Unknown</t>
    </r>
    <r>
      <rPr>
        <sz val="9"/>
        <rFont val="Arial"/>
        <family val="2"/>
      </rPr>
      <t xml:space="preserve"> (Source exists but unidentified):</t>
    </r>
  </si>
  <si>
    <t>Action reasons summary:</t>
  </si>
  <si>
    <t>Action indicators summary:</t>
  </si>
  <si>
    <t>Action sources summary:</t>
  </si>
  <si>
    <t>2010 ACTIONS DURATION SUMMARY</t>
  </si>
  <si>
    <t>No. of monitored beaches with actions during swim season:</t>
  </si>
  <si>
    <t>No. of actions during swim season:</t>
  </si>
  <si>
    <t>No. of days under an action during swim season:</t>
  </si>
  <si>
    <t>No. of actions of 1 day duration:</t>
  </si>
  <si>
    <t>No. of actions of 2 day duration:</t>
  </si>
  <si>
    <t>No. of actions of 3-7 day duration:</t>
  </si>
  <si>
    <t>No. of actions of 8-30 day duration:</t>
  </si>
  <si>
    <t>No. of actions of greater than 30 day duration:</t>
  </si>
  <si>
    <t>ACTION DURATION DAY TALLY</t>
  </si>
  <si>
    <t>2010 BEACH DAYS SUMMARY</t>
  </si>
  <si>
    <t>No. of beach days in swim season:</t>
  </si>
  <si>
    <t>No. of beach days under an action during the swim season:</t>
  </si>
  <si>
    <t>Percent of beach days under an action during the swim season:</t>
  </si>
  <si>
    <t>No. of beach days not under an action during the swim season:</t>
  </si>
  <si>
    <t>Percent of beach days not under an action during the swim season:</t>
  </si>
  <si>
    <t>No. of Tier 1 beaches:</t>
  </si>
  <si>
    <t>Total length of Tier 1 beaches:</t>
  </si>
  <si>
    <t>Percent of Tier 1 beaches monitored:</t>
  </si>
  <si>
    <t>Percent of BEACH Act beaches monitored:</t>
  </si>
  <si>
    <t>No.  of Tier 1 beaches monitored:</t>
  </si>
  <si>
    <t>No. of Tier 1 beach days:</t>
  </si>
  <si>
    <t>No. of Tier 1 beaches with actions:</t>
  </si>
  <si>
    <t>No. of days under a Tier 1 beach action:</t>
  </si>
  <si>
    <t>Percent of Tier 1 beach days under an action:</t>
  </si>
  <si>
    <t>POSSIBLE POLLUTION SOURCES</t>
  </si>
  <si>
    <t>DAYS</t>
  </si>
  <si>
    <t>Beach length (MI)</t>
  </si>
  <si>
    <t>Miles</t>
  </si>
  <si>
    <t>PER_WEEK</t>
  </si>
  <si>
    <t>CHEM_OIL</t>
  </si>
  <si>
    <t>OTHER</t>
  </si>
  <si>
    <t>Beach Length (MI)</t>
  </si>
  <si>
    <t>Total length of monitored beaches (MI)</t>
  </si>
  <si>
    <t>HANCOCK</t>
  </si>
  <si>
    <t>MS999656</t>
  </si>
  <si>
    <t>Buccaneer State Park Beach</t>
  </si>
  <si>
    <t>MS594393</t>
  </si>
  <si>
    <t>Waveland Beach</t>
  </si>
  <si>
    <t>HARRISON</t>
  </si>
  <si>
    <t>MS335067</t>
  </si>
  <si>
    <t>Biloxi East Beach</t>
  </si>
  <si>
    <t>MS444095</t>
  </si>
  <si>
    <t>MS589107</t>
  </si>
  <si>
    <t>Biloxi West Central Beach</t>
  </si>
  <si>
    <t>MS152167</t>
  </si>
  <si>
    <t>Courthouse Road Beach</t>
  </si>
  <si>
    <t>MS424283</t>
  </si>
  <si>
    <t>Edgewater Beach</t>
  </si>
  <si>
    <t>MS984335</t>
  </si>
  <si>
    <t>Gulfport Central Beach</t>
  </si>
  <si>
    <t>MS501920</t>
  </si>
  <si>
    <t>Gulfport East Beach</t>
  </si>
  <si>
    <t>MS837600</t>
  </si>
  <si>
    <t>Gulfport Harbor Beach</t>
  </si>
  <si>
    <t>MS315015</t>
  </si>
  <si>
    <t>Gulfport West Beach</t>
  </si>
  <si>
    <t>MS951039</t>
  </si>
  <si>
    <t>Long Beach</t>
  </si>
  <si>
    <t>MS268175</t>
  </si>
  <si>
    <t>Pass Christian Central Beach</t>
  </si>
  <si>
    <t>MS409670</t>
  </si>
  <si>
    <t>Pass Christian East Beach</t>
  </si>
  <si>
    <t>MS183900</t>
  </si>
  <si>
    <t>Pass Christian West Beach</t>
  </si>
  <si>
    <t>JACKSON</t>
  </si>
  <si>
    <t>MS334678</t>
  </si>
  <si>
    <t>Front Beach</t>
  </si>
  <si>
    <t>MS743032</t>
  </si>
  <si>
    <t>Pascagoula Beach East</t>
  </si>
  <si>
    <t>MS091756</t>
  </si>
  <si>
    <t>Pascagoula Beach West</t>
  </si>
  <si>
    <t>MS464589</t>
  </si>
  <si>
    <t>Shearwater Beach</t>
  </si>
  <si>
    <t>MS550208</t>
  </si>
  <si>
    <t>St. Andrews Beach</t>
  </si>
  <si>
    <t>MS356172</t>
  </si>
  <si>
    <t>Bay St. Louis Beach</t>
  </si>
  <si>
    <t>SEWAGE</t>
  </si>
  <si>
    <t>MS447804</t>
  </si>
  <si>
    <t>Lakeshore</t>
  </si>
  <si>
    <t>SEWER_LINE</t>
  </si>
  <si>
    <t>SEWAGE:</t>
  </si>
  <si>
    <t>SEWER_LINE:</t>
  </si>
  <si>
    <t>Note: For this summary EPA assumes that the swim season runs from April 1 through October 31.</t>
  </si>
  <si>
    <t xml:space="preserve"> = Action occurs outside of the swim season. Per EPA policy, this action will not be</t>
  </si>
  <si>
    <t xml:space="preserve">    included in this report's summary statistics.</t>
  </si>
  <si>
    <t>Biloxi Porter Avenue Beach</t>
  </si>
  <si>
    <t>2010 OIL-RELATED ACTIONS SUMMARY</t>
  </si>
  <si>
    <t>No. of monitored beaches with oil-related actions during swim season:</t>
  </si>
  <si>
    <t>No. of oil-related actions during swim season:</t>
  </si>
  <si>
    <t>No. of days under an oil-related action during swim season:</t>
  </si>
  <si>
    <t xml:space="preserve">Swim season duration (Days) </t>
  </si>
  <si>
    <t xml:space="preserve"> = Action occurs inside and outside the swim season. Days within the </t>
  </si>
  <si>
    <t xml:space="preserve">    swim season are presented in the last column.</t>
  </si>
  <si>
    <t>Oil Spill-Related Notification Actions</t>
  </si>
  <si>
    <t>Notification actions directly attributable to the oil spill that resulted from the April 20, 2010 explosion on the BP leased Deepwater Horizon offshore drilling platform are not included in the summary statistics presented above.</t>
  </si>
  <si>
    <t>A list of oil-related actions can be found in the last tab of this file, labeled "Oil Actions."</t>
  </si>
  <si>
    <t>Summary</t>
  </si>
  <si>
    <t>Action start date</t>
  </si>
  <si>
    <t>Action end date</t>
  </si>
</sst>
</file>

<file path=xl/styles.xml><?xml version="1.0" encoding="utf-8"?>
<styleSheet xmlns="http://schemas.openxmlformats.org/spreadsheetml/2006/main">
  <numFmts count="3">
    <numFmt numFmtId="164" formatCode="0.0%"/>
    <numFmt numFmtId="165" formatCode="[$-409]m/d/yy\ h:mm\ AM/PM;@"/>
    <numFmt numFmtId="166" formatCode="#,##0.0"/>
  </numFmts>
  <fonts count="22">
    <font>
      <sz val="10"/>
      <name val="Arial"/>
    </font>
    <font>
      <b/>
      <sz val="8"/>
      <name val="Arial"/>
      <family val="2"/>
    </font>
    <font>
      <sz val="8"/>
      <name val="Arial"/>
      <family val="2"/>
    </font>
    <font>
      <sz val="8"/>
      <name val="Arial"/>
      <family val="2"/>
    </font>
    <font>
      <b/>
      <sz val="7"/>
      <name val="Arial"/>
      <family val="2"/>
    </font>
    <font>
      <sz val="7"/>
      <name val="Arial"/>
      <family val="2"/>
    </font>
    <font>
      <b/>
      <i/>
      <sz val="7"/>
      <name val="Arial"/>
      <family val="2"/>
    </font>
    <font>
      <b/>
      <sz val="10"/>
      <name val="Arial"/>
      <family val="2"/>
    </font>
    <font>
      <sz val="7"/>
      <name val="Arial"/>
      <family val="2"/>
    </font>
    <font>
      <b/>
      <sz val="8"/>
      <color indexed="9"/>
      <name val="Arial"/>
      <family val="2"/>
    </font>
    <font>
      <sz val="8"/>
      <color indexed="9"/>
      <name val="Arial"/>
      <family val="2"/>
    </font>
    <font>
      <sz val="10"/>
      <color indexed="9"/>
      <name val="Arial"/>
      <family val="2"/>
    </font>
    <font>
      <sz val="7"/>
      <color theme="1"/>
      <name val="Arial"/>
      <family val="2"/>
    </font>
    <font>
      <b/>
      <sz val="7"/>
      <color rgb="FFFF0000"/>
      <name val="Arial"/>
      <family val="2"/>
    </font>
    <font>
      <sz val="7"/>
      <color theme="0"/>
      <name val="Arial"/>
      <family val="2"/>
    </font>
    <font>
      <sz val="8"/>
      <color rgb="FF151515"/>
      <name val="Arial"/>
      <family val="2"/>
    </font>
    <font>
      <b/>
      <sz val="9"/>
      <color rgb="FFFF0000"/>
      <name val="Arial"/>
      <family val="2"/>
    </font>
    <font>
      <sz val="9"/>
      <name val="Arial"/>
      <family val="2"/>
    </font>
    <font>
      <b/>
      <sz val="9"/>
      <name val="Arial"/>
      <family val="2"/>
    </font>
    <font>
      <sz val="9"/>
      <color theme="1"/>
      <name val="Arial"/>
      <family val="2"/>
    </font>
    <font>
      <sz val="10"/>
      <name val="Arial"/>
      <family val="2"/>
    </font>
    <font>
      <strike/>
      <sz val="7"/>
      <color theme="1"/>
      <name val="Arial"/>
      <family val="2"/>
    </font>
  </fonts>
  <fills count="5">
    <fill>
      <patternFill patternType="none"/>
    </fill>
    <fill>
      <patternFill patternType="gray125"/>
    </fill>
    <fill>
      <patternFill patternType="solid">
        <fgColor indexed="8"/>
        <bgColor indexed="64"/>
      </patternFill>
    </fill>
    <fill>
      <patternFill patternType="solid">
        <fgColor theme="9" tint="0.39997558519241921"/>
        <bgColor indexed="64"/>
      </patternFill>
    </fill>
    <fill>
      <patternFill patternType="solid">
        <fgColor theme="6" tint="0.39997558519241921"/>
        <bgColor indexed="64"/>
      </patternFill>
    </fill>
  </fills>
  <borders count="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13">
    <xf numFmtId="0" fontId="0" fillId="0" borderId="0" xfId="0"/>
    <xf numFmtId="0" fontId="5" fillId="0" borderId="0" xfId="0" applyFont="1"/>
    <xf numFmtId="0" fontId="5" fillId="0" borderId="0" xfId="0" applyFont="1" applyFill="1" applyBorder="1"/>
    <xf numFmtId="0" fontId="4" fillId="0" borderId="1" xfId="0" applyFont="1" applyFill="1" applyBorder="1" applyAlignment="1">
      <alignment horizontal="center" wrapText="1"/>
    </xf>
    <xf numFmtId="0" fontId="4" fillId="0" borderId="1" xfId="0" applyFont="1" applyFill="1" applyBorder="1" applyAlignment="1">
      <alignment horizontal="center"/>
    </xf>
    <xf numFmtId="0" fontId="0" fillId="0" borderId="0" xfId="0" applyFill="1"/>
    <xf numFmtId="0" fontId="0" fillId="0" borderId="0" xfId="0" applyFill="1" applyAlignment="1">
      <alignment horizontal="center"/>
    </xf>
    <xf numFmtId="0" fontId="2" fillId="0" borderId="0" xfId="0" applyFont="1" applyFill="1" applyBorder="1" applyAlignment="1">
      <alignment wrapText="1"/>
    </xf>
    <xf numFmtId="0" fontId="2" fillId="0" borderId="2" xfId="0" applyFont="1" applyFill="1" applyBorder="1" applyAlignment="1">
      <alignment wrapText="1"/>
    </xf>
    <xf numFmtId="0" fontId="1" fillId="0" borderId="0" xfId="0" applyFont="1" applyFill="1" applyBorder="1" applyAlignment="1">
      <alignment horizontal="center" wrapText="1"/>
    </xf>
    <xf numFmtId="3" fontId="4" fillId="0" borderId="0" xfId="0" applyNumberFormat="1" applyFont="1" applyFill="1" applyAlignment="1">
      <alignment horizontal="center"/>
    </xf>
    <xf numFmtId="0" fontId="5" fillId="0" borderId="0" xfId="0" applyFont="1" applyFill="1"/>
    <xf numFmtId="0" fontId="4" fillId="0" borderId="0" xfId="0" applyFont="1" applyFill="1" applyAlignment="1">
      <alignment horizontal="center"/>
    </xf>
    <xf numFmtId="0" fontId="5" fillId="0" borderId="0" xfId="0" applyFont="1" applyFill="1" applyAlignment="1">
      <alignment horizontal="center"/>
    </xf>
    <xf numFmtId="0" fontId="4" fillId="0" borderId="1" xfId="0" applyNumberFormat="1" applyFont="1" applyFill="1" applyBorder="1" applyAlignment="1">
      <alignment horizontal="center" wrapText="1"/>
    </xf>
    <xf numFmtId="3" fontId="4" fillId="0" borderId="1" xfId="0" applyNumberFormat="1" applyFont="1" applyFill="1" applyBorder="1" applyAlignment="1">
      <alignment horizontal="center" wrapText="1"/>
    </xf>
    <xf numFmtId="0" fontId="6" fillId="0" borderId="0" xfId="0" applyFont="1" applyFill="1" applyBorder="1" applyAlignment="1">
      <alignment horizontal="right" wrapText="1"/>
    </xf>
    <xf numFmtId="1" fontId="4" fillId="0" borderId="0" xfId="0" applyNumberFormat="1" applyFont="1" applyFill="1" applyAlignment="1">
      <alignment horizontal="center"/>
    </xf>
    <xf numFmtId="164" fontId="4" fillId="0" borderId="0" xfId="0" applyNumberFormat="1" applyFont="1" applyFill="1" applyAlignment="1">
      <alignment horizontal="center"/>
    </xf>
    <xf numFmtId="3" fontId="0" fillId="0" borderId="0" xfId="0" applyNumberFormat="1" applyFill="1"/>
    <xf numFmtId="0" fontId="4" fillId="0" borderId="0" xfId="0" applyFont="1" applyFill="1" applyBorder="1" applyAlignment="1">
      <alignment horizontal="center" wrapText="1"/>
    </xf>
    <xf numFmtId="0" fontId="5" fillId="0" borderId="0" xfId="0" applyFont="1" applyAlignment="1">
      <alignment horizontal="center" wrapText="1"/>
    </xf>
    <xf numFmtId="165" fontId="5" fillId="0" borderId="0" xfId="0" applyNumberFormat="1" applyFont="1"/>
    <xf numFmtId="3" fontId="5" fillId="0" borderId="0" xfId="0" applyNumberFormat="1" applyFont="1"/>
    <xf numFmtId="0" fontId="5" fillId="0" borderId="0" xfId="0" applyFont="1" applyBorder="1"/>
    <xf numFmtId="0" fontId="4" fillId="0" borderId="1" xfId="0" applyFont="1" applyBorder="1" applyAlignment="1">
      <alignment horizontal="center" wrapText="1"/>
    </xf>
    <xf numFmtId="165" fontId="4" fillId="0" borderId="1" xfId="0" applyNumberFormat="1" applyFont="1" applyBorder="1" applyAlignment="1">
      <alignment horizontal="center" wrapText="1"/>
    </xf>
    <xf numFmtId="3" fontId="4" fillId="0" borderId="1" xfId="0" applyNumberFormat="1" applyFont="1" applyBorder="1" applyAlignment="1">
      <alignment horizontal="center" wrapText="1"/>
    </xf>
    <xf numFmtId="0" fontId="5" fillId="0" borderId="0" xfId="0" applyFont="1" applyBorder="1" applyAlignment="1">
      <alignment horizontal="center"/>
    </xf>
    <xf numFmtId="0" fontId="4" fillId="0" borderId="0" xfId="0" applyFont="1" applyBorder="1" applyAlignment="1">
      <alignment horizontal="center" wrapText="1"/>
    </xf>
    <xf numFmtId="0" fontId="5" fillId="0" borderId="0" xfId="0" applyFont="1" applyBorder="1" applyAlignment="1">
      <alignment horizontal="center" wrapText="1"/>
    </xf>
    <xf numFmtId="0" fontId="5" fillId="0" borderId="0" xfId="0" applyFont="1" applyFill="1" applyBorder="1" applyAlignment="1">
      <alignment horizontal="center" wrapText="1"/>
    </xf>
    <xf numFmtId="0" fontId="5" fillId="0" borderId="0"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Fill="1" applyAlignment="1">
      <alignment vertical="center"/>
    </xf>
    <xf numFmtId="0" fontId="8" fillId="0" borderId="0" xfId="0" applyFont="1" applyFill="1" applyAlignment="1">
      <alignment horizontal="center" vertical="center"/>
    </xf>
    <xf numFmtId="3" fontId="4" fillId="0" borderId="0" xfId="0" applyNumberFormat="1" applyFont="1" applyBorder="1" applyAlignment="1">
      <alignment horizontal="center" vertical="center" wrapText="1"/>
    </xf>
    <xf numFmtId="0" fontId="8" fillId="0" borderId="0" xfId="0" applyFont="1" applyFill="1" applyAlignment="1">
      <alignment horizontal="center"/>
    </xf>
    <xf numFmtId="164" fontId="5" fillId="0" borderId="0" xfId="0" applyNumberFormat="1" applyFont="1" applyFill="1" applyBorder="1" applyAlignment="1">
      <alignment horizontal="center"/>
    </xf>
    <xf numFmtId="3" fontId="5" fillId="0" borderId="0" xfId="0" applyNumberFormat="1" applyFont="1" applyFill="1" applyBorder="1" applyAlignment="1">
      <alignment horizontal="center"/>
    </xf>
    <xf numFmtId="164" fontId="5" fillId="0" borderId="1" xfId="0" applyNumberFormat="1" applyFont="1" applyFill="1" applyBorder="1" applyAlignment="1">
      <alignment horizontal="center"/>
    </xf>
    <xf numFmtId="3" fontId="5" fillId="0" borderId="1" xfId="0" applyNumberFormat="1" applyFont="1" applyFill="1" applyBorder="1" applyAlignment="1">
      <alignment horizontal="center"/>
    </xf>
    <xf numFmtId="0" fontId="7" fillId="0" borderId="0" xfId="0" applyFont="1" applyFill="1" applyAlignment="1">
      <alignment horizontal="center" vertical="center"/>
    </xf>
    <xf numFmtId="164" fontId="4" fillId="0" borderId="0" xfId="0" applyNumberFormat="1"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xf numFmtId="164" fontId="4" fillId="0" borderId="0" xfId="0" applyNumberFormat="1" applyFont="1" applyFill="1" applyBorder="1" applyAlignment="1">
      <alignment horizontal="center"/>
    </xf>
    <xf numFmtId="3" fontId="4" fillId="0" borderId="0" xfId="0" applyNumberFormat="1"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2" xfId="0" applyFont="1" applyFill="1" applyBorder="1" applyAlignment="1">
      <alignment horizontal="center" wrapText="1"/>
    </xf>
    <xf numFmtId="3" fontId="0" fillId="0" borderId="0" xfId="0" applyNumberFormat="1" applyFill="1" applyAlignment="1">
      <alignment horizontal="center" vertical="center"/>
    </xf>
    <xf numFmtId="0" fontId="5" fillId="0" borderId="0" xfId="0" applyFont="1" applyFill="1" applyAlignment="1">
      <alignment horizontal="center" vertical="center"/>
    </xf>
    <xf numFmtId="0" fontId="0" fillId="0" borderId="0" xfId="0" applyAlignment="1">
      <alignment horizontal="center" vertical="center"/>
    </xf>
    <xf numFmtId="0" fontId="4" fillId="0" borderId="0" xfId="0" applyFont="1" applyFill="1" applyBorder="1" applyAlignment="1">
      <alignment horizontal="center" vertical="center" wrapText="1"/>
    </xf>
    <xf numFmtId="0" fontId="4" fillId="0" borderId="0" xfId="0" applyFont="1" applyAlignment="1">
      <alignment horizontal="center"/>
    </xf>
    <xf numFmtId="0" fontId="5" fillId="0" borderId="0" xfId="0" applyFont="1" applyFill="1" applyBorder="1" applyAlignment="1">
      <alignment horizontal="left" vertical="center"/>
    </xf>
    <xf numFmtId="0" fontId="0" fillId="0" borderId="1" xfId="0" applyFill="1" applyBorder="1"/>
    <xf numFmtId="0" fontId="5" fillId="0" borderId="1" xfId="0" applyFont="1" applyFill="1" applyBorder="1" applyAlignment="1">
      <alignment horizontal="left" vertical="center"/>
    </xf>
    <xf numFmtId="0" fontId="5" fillId="0" borderId="1" xfId="0" applyFont="1" applyFill="1" applyBorder="1" applyAlignment="1">
      <alignment horizontal="center"/>
    </xf>
    <xf numFmtId="0" fontId="5" fillId="0" borderId="1" xfId="0" applyFont="1" applyFill="1" applyBorder="1" applyAlignment="1">
      <alignment horizontal="center" vertical="center"/>
    </xf>
    <xf numFmtId="0" fontId="0" fillId="0" borderId="0" xfId="0" applyFill="1" applyBorder="1"/>
    <xf numFmtId="0" fontId="2" fillId="0" borderId="0" xfId="0" applyFont="1" applyFill="1" applyBorder="1" applyAlignment="1">
      <alignment horizontal="center" vertical="center"/>
    </xf>
    <xf numFmtId="3" fontId="1" fillId="0" borderId="0" xfId="0" applyNumberFormat="1" applyFont="1" applyFill="1" applyBorder="1" applyAlignment="1">
      <alignment horizontal="center" vertical="center"/>
    </xf>
    <xf numFmtId="0" fontId="5" fillId="0" borderId="0" xfId="0" applyFont="1" applyFill="1" applyAlignment="1">
      <alignment horizontal="center" vertical="center"/>
    </xf>
    <xf numFmtId="0" fontId="12" fillId="0" borderId="0" xfId="0" applyFont="1" applyBorder="1" applyAlignment="1">
      <alignment horizontal="center" vertical="center" wrapText="1"/>
    </xf>
    <xf numFmtId="0" fontId="12" fillId="0" borderId="1" xfId="0" applyFont="1" applyBorder="1" applyAlignment="1">
      <alignment horizontal="center" vertical="center" wrapText="1"/>
    </xf>
    <xf numFmtId="14" fontId="12" fillId="0" borderId="0" xfId="0" applyNumberFormat="1" applyFont="1" applyBorder="1" applyAlignment="1">
      <alignment horizontal="center" vertical="center" wrapText="1"/>
    </xf>
    <xf numFmtId="0" fontId="5" fillId="0" borderId="0" xfId="0" applyFont="1" applyFill="1" applyAlignment="1">
      <alignment horizontal="center" vertical="center"/>
    </xf>
    <xf numFmtId="0" fontId="4" fillId="0" borderId="0" xfId="0" applyFont="1" applyFill="1" applyAlignment="1">
      <alignment horizontal="center" vertical="center"/>
    </xf>
    <xf numFmtId="0" fontId="14" fillId="0" borderId="0" xfId="0" applyFont="1" applyFill="1" applyBorder="1" applyAlignment="1">
      <alignment horizontal="center" vertical="center" wrapText="1"/>
    </xf>
    <xf numFmtId="4" fontId="4" fillId="0" borderId="1" xfId="0" applyNumberFormat="1" applyFont="1" applyFill="1" applyBorder="1" applyAlignment="1">
      <alignment horizontal="center" wrapText="1"/>
    </xf>
    <xf numFmtId="0" fontId="2" fillId="0" borderId="0" xfId="0" applyFont="1" applyFill="1"/>
    <xf numFmtId="0" fontId="15" fillId="0" borderId="0" xfId="0" applyFont="1"/>
    <xf numFmtId="9" fontId="4" fillId="0" borderId="0" xfId="0" applyNumberFormat="1" applyFont="1" applyFill="1" applyBorder="1" applyAlignment="1">
      <alignment horizontal="center" vertical="center" wrapText="1"/>
    </xf>
    <xf numFmtId="9" fontId="4" fillId="0" borderId="0" xfId="0" applyNumberFormat="1" applyFont="1" applyFill="1" applyAlignment="1">
      <alignment horizontal="center"/>
    </xf>
    <xf numFmtId="0" fontId="5" fillId="0" borderId="0" xfId="0" applyFont="1" applyAlignment="1">
      <alignment horizontal="right"/>
    </xf>
    <xf numFmtId="0" fontId="12" fillId="0" borderId="0" xfId="0" applyFont="1" applyBorder="1" applyAlignment="1">
      <alignment horizontal="right" vertical="center" wrapText="1"/>
    </xf>
    <xf numFmtId="0" fontId="13" fillId="0" borderId="0" xfId="0" applyFont="1" applyBorder="1" applyAlignment="1">
      <alignment horizontal="right" vertical="center"/>
    </xf>
    <xf numFmtId="0" fontId="13" fillId="0" borderId="0" xfId="0" applyFont="1" applyBorder="1" applyAlignment="1">
      <alignment horizontal="center" vertical="top" wrapText="1"/>
    </xf>
    <xf numFmtId="0" fontId="4" fillId="0" borderId="0" xfId="0" quotePrefix="1" applyFont="1" applyFill="1" applyBorder="1" applyAlignment="1">
      <alignment horizontal="center" wrapText="1"/>
    </xf>
    <xf numFmtId="0" fontId="1" fillId="0" borderId="0" xfId="0" applyFont="1" applyFill="1" applyAlignment="1">
      <alignment horizontal="right"/>
    </xf>
    <xf numFmtId="0" fontId="7" fillId="0" borderId="0" xfId="0" applyFont="1" applyFill="1"/>
    <xf numFmtId="3" fontId="4" fillId="0" borderId="0" xfId="0" applyNumberFormat="1" applyFont="1" applyBorder="1" applyAlignment="1">
      <alignment horizontal="center" vertical="center"/>
    </xf>
    <xf numFmtId="0" fontId="0" fillId="0" borderId="0" xfId="0" applyBorder="1" applyAlignment="1">
      <alignment horizontal="center" vertical="center"/>
    </xf>
    <xf numFmtId="164" fontId="5" fillId="0" borderId="0" xfId="0" applyNumberFormat="1" applyFont="1" applyBorder="1" applyAlignment="1">
      <alignment horizontal="center" vertical="center"/>
    </xf>
    <xf numFmtId="1" fontId="5" fillId="0" borderId="0" xfId="0" applyNumberFormat="1" applyFont="1" applyBorder="1" applyAlignment="1">
      <alignment horizontal="center" vertical="center"/>
    </xf>
    <xf numFmtId="0" fontId="2" fillId="0" borderId="0" xfId="0" applyFont="1"/>
    <xf numFmtId="0" fontId="2" fillId="0" borderId="0" xfId="0" applyFont="1" applyBorder="1"/>
    <xf numFmtId="0" fontId="16" fillId="0" borderId="0" xfId="0" applyFont="1" applyBorder="1" applyAlignment="1">
      <alignment horizontal="left" vertical="center" wrapText="1"/>
    </xf>
    <xf numFmtId="0" fontId="17" fillId="0" borderId="0" xfId="0" applyFont="1" applyFill="1" applyBorder="1" applyAlignment="1">
      <alignment horizontal="center" vertical="center"/>
    </xf>
    <xf numFmtId="0" fontId="17" fillId="0" borderId="0" xfId="0" applyFont="1" applyFill="1" applyBorder="1" applyAlignment="1">
      <alignment horizontal="right" vertical="center" wrapText="1"/>
    </xf>
    <xf numFmtId="1" fontId="17" fillId="0" borderId="0" xfId="0" applyNumberFormat="1" applyFont="1" applyBorder="1" applyAlignment="1">
      <alignment horizontal="center" vertical="center"/>
    </xf>
    <xf numFmtId="3" fontId="17" fillId="0" borderId="0" xfId="0" applyNumberFormat="1" applyFont="1" applyBorder="1" applyAlignment="1">
      <alignment horizontal="center" vertical="center"/>
    </xf>
    <xf numFmtId="0" fontId="17" fillId="0" borderId="0" xfId="0" applyFont="1" applyBorder="1" applyAlignment="1">
      <alignment horizontal="center" vertical="center"/>
    </xf>
    <xf numFmtId="0" fontId="16" fillId="0" borderId="0" xfId="0" applyFont="1" applyBorder="1" applyAlignment="1">
      <alignment horizontal="left" vertical="center"/>
    </xf>
    <xf numFmtId="0" fontId="17"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6" fillId="0" borderId="0" xfId="0" applyFont="1" applyBorder="1" applyAlignment="1">
      <alignment horizontal="center" vertical="center"/>
    </xf>
    <xf numFmtId="0" fontId="17" fillId="0" borderId="0" xfId="0" applyFont="1" applyBorder="1"/>
    <xf numFmtId="0" fontId="17" fillId="0" borderId="0" xfId="0" applyFont="1"/>
    <xf numFmtId="0" fontId="18" fillId="0" borderId="0" xfId="0" applyFont="1"/>
    <xf numFmtId="0" fontId="18" fillId="0" borderId="0" xfId="0" applyFont="1" applyBorder="1"/>
    <xf numFmtId="0" fontId="17" fillId="0" borderId="0" xfId="0" applyFont="1" applyFill="1" applyBorder="1" applyAlignment="1">
      <alignment horizontal="right" vertical="center"/>
    </xf>
    <xf numFmtId="0" fontId="17" fillId="0" borderId="0" xfId="0" quotePrefix="1" applyFont="1" applyFill="1" applyBorder="1" applyAlignment="1">
      <alignment horizontal="right"/>
    </xf>
    <xf numFmtId="0" fontId="18" fillId="0" borderId="3" xfId="0" applyFont="1" applyFill="1" applyBorder="1" applyAlignment="1">
      <alignment horizontal="center" wrapText="1"/>
    </xf>
    <xf numFmtId="0" fontId="17" fillId="0" borderId="0" xfId="0" applyFont="1" applyFill="1" applyBorder="1" applyAlignment="1">
      <alignment horizontal="right"/>
    </xf>
    <xf numFmtId="0" fontId="18" fillId="0" borderId="0" xfId="0" applyFont="1" applyBorder="1" applyAlignment="1">
      <alignment horizontal="center" vertical="center"/>
    </xf>
    <xf numFmtId="164" fontId="17" fillId="0" borderId="0" xfId="0" applyNumberFormat="1" applyFont="1" applyAlignment="1">
      <alignment horizontal="center" vertical="center"/>
    </xf>
    <xf numFmtId="164" fontId="17" fillId="0" borderId="0" xfId="0" applyNumberFormat="1" applyFont="1" applyAlignment="1">
      <alignment horizontal="center"/>
    </xf>
    <xf numFmtId="164" fontId="17" fillId="0" borderId="1" xfId="0" applyNumberFormat="1" applyFont="1" applyBorder="1" applyAlignment="1">
      <alignment horizontal="center" vertical="center"/>
    </xf>
    <xf numFmtId="0" fontId="18" fillId="0" borderId="0" xfId="0" applyFont="1" applyBorder="1" applyAlignment="1">
      <alignment horizontal="center" vertical="center" wrapText="1"/>
    </xf>
    <xf numFmtId="0" fontId="18" fillId="0" borderId="0" xfId="0" applyFont="1" applyBorder="1" applyAlignment="1">
      <alignment horizontal="center" wrapText="1"/>
    </xf>
    <xf numFmtId="0" fontId="18" fillId="0" borderId="0" xfId="0" applyFont="1" applyAlignment="1">
      <alignment horizontal="center"/>
    </xf>
    <xf numFmtId="0" fontId="17" fillId="0" borderId="0" xfId="0" quotePrefix="1" applyFont="1" applyFill="1" applyBorder="1" applyAlignment="1">
      <alignment horizontal="right" vertical="center"/>
    </xf>
    <xf numFmtId="0" fontId="16" fillId="0" borderId="0" xfId="0" applyFont="1" applyBorder="1" applyAlignment="1">
      <alignment horizontal="right" vertical="center"/>
    </xf>
    <xf numFmtId="0" fontId="18" fillId="0" borderId="0" xfId="0" applyFont="1" applyBorder="1" applyAlignment="1">
      <alignment horizontal="right" vertical="center"/>
    </xf>
    <xf numFmtId="0" fontId="19" fillId="0" borderId="0" xfId="0" applyFont="1" applyBorder="1" applyAlignment="1">
      <alignment horizontal="right" vertical="center" wrapText="1"/>
    </xf>
    <xf numFmtId="0" fontId="17" fillId="0" borderId="0" xfId="0" applyFont="1" applyAlignment="1">
      <alignment horizontal="center" vertical="center"/>
    </xf>
    <xf numFmtId="0" fontId="17" fillId="0" borderId="1" xfId="0" applyFont="1" applyBorder="1" applyAlignment="1">
      <alignment horizontal="center" vertical="center"/>
    </xf>
    <xf numFmtId="0" fontId="17" fillId="0" borderId="0" xfId="0" applyFont="1" applyAlignment="1">
      <alignment vertical="center"/>
    </xf>
    <xf numFmtId="1" fontId="17" fillId="0" borderId="0" xfId="0" applyNumberFormat="1" applyFont="1" applyAlignment="1">
      <alignment horizontal="center" vertical="center"/>
    </xf>
    <xf numFmtId="164" fontId="17" fillId="0" borderId="0" xfId="0" applyNumberFormat="1" applyFont="1" applyBorder="1" applyAlignment="1">
      <alignment horizontal="center" vertical="center"/>
    </xf>
    <xf numFmtId="4" fontId="4" fillId="0" borderId="0" xfId="0" applyNumberFormat="1" applyFont="1" applyFill="1" applyBorder="1" applyAlignment="1">
      <alignment horizontal="center"/>
    </xf>
    <xf numFmtId="0" fontId="4" fillId="0" borderId="0" xfId="0" applyFont="1" applyFill="1" applyAlignment="1">
      <alignment horizontal="center" vertical="center"/>
    </xf>
    <xf numFmtId="4" fontId="4" fillId="0" borderId="0" xfId="0" applyNumberFormat="1" applyFont="1" applyBorder="1" applyAlignment="1">
      <alignment horizontal="center" vertical="center" wrapText="1"/>
    </xf>
    <xf numFmtId="164" fontId="5" fillId="0" borderId="0"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0" fontId="0" fillId="0" borderId="0" xfId="0" applyFill="1" applyAlignment="1">
      <alignment horizontal="center" vertical="center"/>
    </xf>
    <xf numFmtId="0" fontId="20" fillId="0" borderId="0" xfId="0" applyFont="1" applyFill="1" applyAlignment="1">
      <alignment horizontal="center" vertical="center"/>
    </xf>
    <xf numFmtId="0" fontId="18" fillId="0" borderId="0" xfId="0" applyFont="1" applyAlignment="1">
      <alignment horizontal="center" vertical="center"/>
    </xf>
    <xf numFmtId="0" fontId="5" fillId="0" borderId="1" xfId="0" applyFont="1" applyFill="1" applyBorder="1" applyAlignment="1">
      <alignment horizontal="center" vertical="center" wrapText="1"/>
    </xf>
    <xf numFmtId="166" fontId="4" fillId="0" borderId="0" xfId="0" applyNumberFormat="1" applyFont="1" applyFill="1" applyBorder="1" applyAlignment="1">
      <alignment horizontal="center"/>
    </xf>
    <xf numFmtId="166" fontId="5" fillId="0" borderId="0" xfId="0" applyNumberFormat="1" applyFont="1" applyBorder="1"/>
    <xf numFmtId="4" fontId="17" fillId="0" borderId="0" xfId="0" applyNumberFormat="1" applyFont="1" applyBorder="1" applyAlignment="1">
      <alignment horizontal="center" vertical="center"/>
    </xf>
    <xf numFmtId="3" fontId="4" fillId="0" borderId="0" xfId="0" applyNumberFormat="1" applyFont="1" applyBorder="1" applyAlignment="1">
      <alignment horizontal="center" wrapText="1"/>
    </xf>
    <xf numFmtId="0" fontId="5"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164" fontId="5" fillId="0" borderId="0" xfId="0" applyNumberFormat="1" applyFont="1" applyFill="1" applyAlignment="1">
      <alignment horizontal="center" vertical="center"/>
    </xf>
    <xf numFmtId="1" fontId="5" fillId="0" borderId="0" xfId="0" applyNumberFormat="1" applyFont="1" applyFill="1" applyAlignment="1">
      <alignment horizontal="center" vertical="center"/>
    </xf>
    <xf numFmtId="3" fontId="5" fillId="0" borderId="0" xfId="0" applyNumberFormat="1" applyFont="1" applyFill="1" applyAlignment="1">
      <alignment horizontal="center" vertical="center"/>
    </xf>
    <xf numFmtId="164" fontId="4" fillId="0" borderId="0" xfId="0" applyNumberFormat="1" applyFont="1" applyFill="1" applyAlignment="1">
      <alignment horizontal="center" vertical="center"/>
    </xf>
    <xf numFmtId="3" fontId="4" fillId="0" borderId="0" xfId="0" applyNumberFormat="1" applyFont="1" applyFill="1" applyAlignment="1">
      <alignment horizontal="center" vertical="center"/>
    </xf>
    <xf numFmtId="1" fontId="4" fillId="0" borderId="0" xfId="0" applyNumberFormat="1" applyFont="1" applyFill="1" applyAlignment="1">
      <alignment horizontal="center" vertical="center"/>
    </xf>
    <xf numFmtId="0" fontId="5" fillId="0" borderId="1" xfId="0" applyFont="1" applyBorder="1" applyAlignment="1">
      <alignment horizontal="center" vertical="center" wrapText="1"/>
    </xf>
    <xf numFmtId="1" fontId="5"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0" fontId="5" fillId="0" borderId="0" xfId="0" applyFont="1" applyFill="1" applyAlignment="1">
      <alignment horizontal="center" vertical="center"/>
    </xf>
    <xf numFmtId="166" fontId="12" fillId="0" borderId="0"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166" fontId="17" fillId="0" borderId="0" xfId="0" applyNumberFormat="1" applyFont="1" applyBorder="1" applyAlignment="1">
      <alignment horizontal="center" vertical="center"/>
    </xf>
    <xf numFmtId="0" fontId="4" fillId="0" borderId="0" xfId="0" applyFont="1" applyFill="1" applyBorder="1" applyAlignment="1">
      <alignment horizontal="left"/>
    </xf>
    <xf numFmtId="0" fontId="5" fillId="0" borderId="0" xfId="0" applyFont="1" applyFill="1" applyBorder="1" applyAlignment="1">
      <alignment horizontal="left"/>
    </xf>
    <xf numFmtId="0" fontId="4" fillId="0" borderId="0" xfId="0" applyFont="1" applyBorder="1" applyAlignment="1">
      <alignment horizontal="left" vertical="center"/>
    </xf>
    <xf numFmtId="0" fontId="1" fillId="0" borderId="0" xfId="0" applyFont="1" applyFill="1" applyBorder="1" applyAlignment="1">
      <alignment horizontal="left"/>
    </xf>
    <xf numFmtId="0" fontId="1" fillId="0" borderId="0" xfId="0" applyFont="1" applyFill="1" applyBorder="1"/>
    <xf numFmtId="0" fontId="12" fillId="3" borderId="0" xfId="0" applyFont="1" applyFill="1" applyBorder="1" applyAlignment="1">
      <alignment horizontal="center" vertical="center" wrapText="1"/>
    </xf>
    <xf numFmtId="14" fontId="12" fillId="3" borderId="0" xfId="0" applyNumberFormat="1" applyFont="1" applyFill="1" applyBorder="1" applyAlignment="1">
      <alignment horizontal="center" vertical="center" wrapText="1"/>
    </xf>
    <xf numFmtId="14" fontId="12" fillId="4" borderId="0" xfId="0" applyNumberFormat="1" applyFont="1" applyFill="1" applyBorder="1" applyAlignment="1">
      <alignment horizontal="center" vertical="center" wrapText="1"/>
    </xf>
    <xf numFmtId="0" fontId="12" fillId="4" borderId="0" xfId="0" applyFont="1" applyFill="1" applyBorder="1" applyAlignment="1">
      <alignment horizontal="center" vertical="center" wrapText="1"/>
    </xf>
    <xf numFmtId="14" fontId="12"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4" fillId="3" borderId="4" xfId="0" applyFont="1" applyFill="1" applyBorder="1" applyAlignment="1">
      <alignment horizontal="center"/>
    </xf>
    <xf numFmtId="0" fontId="1" fillId="0" borderId="2" xfId="0" applyFont="1" applyFill="1" applyBorder="1" applyAlignment="1">
      <alignment horizontal="left"/>
    </xf>
    <xf numFmtId="0" fontId="4" fillId="0" borderId="2" xfId="0" applyFont="1" applyBorder="1" applyAlignment="1">
      <alignment horizontal="center" wrapText="1"/>
    </xf>
    <xf numFmtId="0" fontId="4" fillId="0" borderId="5" xfId="0" applyFont="1" applyBorder="1" applyAlignment="1">
      <alignment horizontal="center" wrapText="1"/>
    </xf>
    <xf numFmtId="0" fontId="1" fillId="0" borderId="1" xfId="0" applyFont="1" applyFill="1" applyBorder="1" applyAlignment="1">
      <alignment horizontal="left"/>
    </xf>
    <xf numFmtId="0" fontId="17" fillId="0" borderId="0" xfId="0" applyFont="1" applyBorder="1" applyAlignment="1">
      <alignment horizontal="center" wrapText="1"/>
    </xf>
    <xf numFmtId="3" fontId="17" fillId="0" borderId="0" xfId="0" applyNumberFormat="1" applyFont="1" applyBorder="1" applyAlignment="1">
      <alignment horizontal="center" wrapText="1"/>
    </xf>
    <xf numFmtId="0" fontId="5" fillId="0" borderId="0" xfId="0" applyFont="1" applyFill="1" applyAlignment="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wrapText="1"/>
    </xf>
    <xf numFmtId="166" fontId="5" fillId="0" borderId="0" xfId="0" applyNumberFormat="1" applyFont="1" applyBorder="1" applyAlignment="1">
      <alignment horizontal="center" vertical="center" wrapText="1"/>
    </xf>
    <xf numFmtId="166" fontId="4" fillId="0" borderId="0" xfId="0" applyNumberFormat="1" applyFont="1" applyFill="1" applyAlignment="1">
      <alignment horizontal="center" vertical="center"/>
    </xf>
    <xf numFmtId="0" fontId="6" fillId="0" borderId="1" xfId="0" applyFont="1" applyFill="1" applyBorder="1" applyAlignment="1">
      <alignment horizontal="right" wrapText="1"/>
    </xf>
    <xf numFmtId="166" fontId="5" fillId="0" borderId="1" xfId="0" applyNumberFormat="1" applyFont="1" applyBorder="1" applyAlignment="1">
      <alignment horizontal="center" vertical="center" wrapText="1"/>
    </xf>
    <xf numFmtId="0" fontId="5" fillId="0" borderId="0" xfId="0" applyFont="1" applyFill="1" applyAlignment="1">
      <alignment horizontal="center" vertical="center"/>
    </xf>
    <xf numFmtId="0" fontId="5" fillId="4" borderId="0" xfId="0" applyFont="1" applyFill="1" applyBorder="1"/>
    <xf numFmtId="165" fontId="5" fillId="0" borderId="0" xfId="0" applyNumberFormat="1" applyFont="1" applyFill="1" applyBorder="1"/>
    <xf numFmtId="0" fontId="12"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0" xfId="0" applyFont="1" applyAlignment="1">
      <alignment horizontal="center" vertical="center"/>
    </xf>
    <xf numFmtId="3" fontId="5" fillId="0" borderId="0" xfId="0" applyNumberFormat="1" applyFont="1" applyFill="1" applyBorder="1" applyAlignment="1">
      <alignment horizontal="center" vertical="center" wrapText="1"/>
    </xf>
    <xf numFmtId="3" fontId="5" fillId="0" borderId="0" xfId="0" applyNumberFormat="1" applyFont="1" applyBorder="1" applyAlignment="1">
      <alignment horizontal="center" vertical="center" wrapText="1"/>
    </xf>
    <xf numFmtId="3" fontId="0" fillId="0" borderId="0" xfId="0" applyNumberFormat="1"/>
    <xf numFmtId="0" fontId="16" fillId="0" borderId="1" xfId="0" applyFont="1" applyFill="1" applyBorder="1" applyAlignment="1">
      <alignment horizontal="left"/>
    </xf>
    <xf numFmtId="0" fontId="1" fillId="0" borderId="1" xfId="0" applyFont="1" applyFill="1" applyBorder="1"/>
    <xf numFmtId="0" fontId="2" fillId="0" borderId="0" xfId="0" quotePrefix="1" applyFont="1" applyFill="1" applyBorder="1" applyAlignment="1">
      <alignment horizontal="right" vertical="center"/>
    </xf>
    <xf numFmtId="0" fontId="2" fillId="0" borderId="0" xfId="0" applyFont="1" applyFill="1" applyAlignment="1">
      <alignment horizontal="center"/>
    </xf>
    <xf numFmtId="0" fontId="16" fillId="0" borderId="1" xfId="0" applyFont="1" applyFill="1" applyBorder="1" applyAlignment="1">
      <alignment horizontal="center"/>
    </xf>
    <xf numFmtId="3" fontId="2" fillId="0" borderId="0" xfId="0" applyNumberFormat="1" applyFont="1" applyFill="1" applyAlignment="1">
      <alignment horizontal="center"/>
    </xf>
    <xf numFmtId="14" fontId="12" fillId="0" borderId="1" xfId="0" applyNumberFormat="1" applyFont="1" applyBorder="1" applyAlignment="1">
      <alignment horizontal="center" vertical="center" wrapText="1"/>
    </xf>
    <xf numFmtId="0" fontId="4" fillId="0" borderId="6" xfId="0" applyFont="1" applyBorder="1" applyAlignment="1">
      <alignment horizontal="center"/>
    </xf>
    <xf numFmtId="0" fontId="4" fillId="0" borderId="7" xfId="0" applyFont="1" applyBorder="1" applyAlignment="1">
      <alignment horizontal="center" wrapText="1"/>
    </xf>
    <xf numFmtId="0" fontId="21" fillId="3" borderId="0" xfId="0" applyFont="1" applyFill="1" applyBorder="1" applyAlignment="1">
      <alignment horizontal="center" vertical="center" wrapText="1"/>
    </xf>
    <xf numFmtId="0" fontId="5"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Alignment="1">
      <alignment horizontal="center" vertical="center"/>
    </xf>
    <xf numFmtId="0" fontId="5" fillId="0" borderId="0" xfId="0" applyFont="1" applyFill="1" applyAlignment="1">
      <alignment horizontal="center" vertical="center"/>
    </xf>
    <xf numFmtId="14" fontId="9" fillId="2" borderId="0" xfId="0" applyNumberFormat="1" applyFont="1" applyFill="1" applyBorder="1" applyAlignment="1">
      <alignment horizontal="center" vertical="center" wrapText="1"/>
    </xf>
    <xf numFmtId="0" fontId="9" fillId="2" borderId="0" xfId="0" applyFont="1" applyFill="1" applyAlignment="1">
      <alignment horizontal="center" vertical="center"/>
    </xf>
    <xf numFmtId="0" fontId="0" fillId="2" borderId="0" xfId="0" applyFill="1" applyAlignment="1">
      <alignment horizontal="center" vertical="center"/>
    </xf>
    <xf numFmtId="0" fontId="9" fillId="2" borderId="0" xfId="0" applyFont="1" applyFill="1" applyAlignment="1">
      <alignment horizontal="center"/>
    </xf>
    <xf numFmtId="0" fontId="11" fillId="2" borderId="0" xfId="0" applyFont="1" applyFill="1" applyAlignment="1">
      <alignment horizontal="center"/>
    </xf>
    <xf numFmtId="0" fontId="9" fillId="2" borderId="0" xfId="0" applyFont="1" applyFill="1" applyBorder="1" applyAlignment="1">
      <alignment horizontal="center" wrapText="1"/>
    </xf>
    <xf numFmtId="0" fontId="10" fillId="2" borderId="0" xfId="0" applyFont="1" applyFill="1" applyBorder="1" applyAlignment="1">
      <alignment horizontal="center"/>
    </xf>
    <xf numFmtId="14" fontId="9" fillId="2" borderId="0" xfId="0" applyNumberFormat="1" applyFont="1" applyFill="1" applyBorder="1" applyAlignment="1">
      <alignment horizontal="center"/>
    </xf>
    <xf numFmtId="14" fontId="9" fillId="2" borderId="0" xfId="0" applyNumberFormat="1"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W28"/>
  <sheetViews>
    <sheetView tabSelected="1" zoomScaleNormal="100" workbookViewId="0"/>
  </sheetViews>
  <sheetFormatPr defaultRowHeight="12.75"/>
  <cols>
    <col min="1" max="1" width="11.5703125" style="5" customWidth="1"/>
    <col min="2" max="2" width="0.5703125" style="5" customWidth="1"/>
    <col min="3" max="8" width="8.28515625" style="5" customWidth="1"/>
    <col min="9" max="9" width="0.5703125" style="5" customWidth="1"/>
    <col min="10" max="12" width="8.28515625" style="5" customWidth="1"/>
    <col min="13" max="13" width="0.5703125" style="5" customWidth="1"/>
    <col min="14" max="19" width="8.28515625" style="5" customWidth="1"/>
    <col min="20" max="20" width="0.5703125" style="5" customWidth="1"/>
    <col min="21" max="16384" width="9.140625" style="5"/>
  </cols>
  <sheetData>
    <row r="1" spans="1:23">
      <c r="A1" s="11"/>
      <c r="B1" s="11"/>
      <c r="C1" s="201" t="s">
        <v>38</v>
      </c>
      <c r="D1" s="203"/>
      <c r="E1" s="203"/>
      <c r="F1" s="202"/>
      <c r="G1" s="202"/>
      <c r="H1" s="55"/>
      <c r="I1" s="71"/>
      <c r="J1" s="201" t="s">
        <v>41</v>
      </c>
      <c r="K1" s="201"/>
      <c r="L1" s="201"/>
      <c r="M1" s="55"/>
      <c r="N1" s="201" t="s">
        <v>45</v>
      </c>
      <c r="O1" s="202"/>
      <c r="P1" s="202"/>
      <c r="Q1" s="202"/>
      <c r="R1" s="202"/>
      <c r="S1" s="202"/>
      <c r="T1" s="55"/>
      <c r="U1" s="201" t="s">
        <v>44</v>
      </c>
      <c r="V1" s="202"/>
      <c r="W1" s="202"/>
    </row>
    <row r="2" spans="1:23" ht="88.5" customHeight="1">
      <c r="A2" s="4" t="s">
        <v>15</v>
      </c>
      <c r="B2" s="4"/>
      <c r="C2" s="3" t="s">
        <v>42</v>
      </c>
      <c r="D2" s="3" t="s">
        <v>47</v>
      </c>
      <c r="E2" s="3" t="s">
        <v>48</v>
      </c>
      <c r="F2" s="3" t="s">
        <v>175</v>
      </c>
      <c r="G2" s="3" t="s">
        <v>43</v>
      </c>
      <c r="H2" s="3" t="s">
        <v>57</v>
      </c>
      <c r="I2" s="3"/>
      <c r="J2" s="3" t="s">
        <v>0</v>
      </c>
      <c r="K2" s="3" t="s">
        <v>1</v>
      </c>
      <c r="L2" s="3" t="s">
        <v>2</v>
      </c>
      <c r="M2" s="3"/>
      <c r="N2" s="14" t="s">
        <v>46</v>
      </c>
      <c r="O2" s="3" t="s">
        <v>4</v>
      </c>
      <c r="P2" s="3" t="s">
        <v>5</v>
      </c>
      <c r="Q2" s="3" t="s">
        <v>6</v>
      </c>
      <c r="R2" s="3" t="s">
        <v>7</v>
      </c>
      <c r="S2" s="3" t="s">
        <v>8</v>
      </c>
      <c r="T2" s="3"/>
      <c r="U2" s="14" t="s">
        <v>9</v>
      </c>
      <c r="V2" s="15" t="s">
        <v>10</v>
      </c>
      <c r="W2" s="3" t="s">
        <v>18</v>
      </c>
    </row>
    <row r="3" spans="1:23">
      <c r="A3" s="68" t="s">
        <v>176</v>
      </c>
      <c r="B3" s="16"/>
      <c r="C3" s="32">
        <f>Monitoring!$B$6</f>
        <v>4</v>
      </c>
      <c r="D3" s="32">
        <f>Monitoring!$F$6</f>
        <v>4</v>
      </c>
      <c r="E3" s="143">
        <f>D3/C3</f>
        <v>1</v>
      </c>
      <c r="F3" s="177">
        <f>Monitoring!$J$6</f>
        <v>5.7</v>
      </c>
      <c r="G3" s="142">
        <f>'Tier 1 Stats'!B4</f>
        <v>2</v>
      </c>
      <c r="H3" s="143">
        <f>'Tier 1 Stats'!F4</f>
        <v>1</v>
      </c>
      <c r="I3" s="142"/>
      <c r="J3" s="144">
        <f>'2010 Actions'!B5</f>
        <v>2</v>
      </c>
      <c r="K3" s="144">
        <f>D3-J3</f>
        <v>2</v>
      </c>
      <c r="L3" s="143">
        <f>J3/D3</f>
        <v>0.5</v>
      </c>
      <c r="M3" s="142"/>
      <c r="N3" s="175">
        <f>'Action Durations'!D5</f>
        <v>2</v>
      </c>
      <c r="O3" s="144">
        <f>'Action Durations'!G5</f>
        <v>0</v>
      </c>
      <c r="P3" s="144">
        <f>'Action Durations'!H5</f>
        <v>0</v>
      </c>
      <c r="Q3" s="144">
        <f>'Action Durations'!I5</f>
        <v>2</v>
      </c>
      <c r="R3" s="144">
        <f>'Action Durations'!J5</f>
        <v>0</v>
      </c>
      <c r="S3" s="144">
        <f>'Action Durations'!K5</f>
        <v>0</v>
      </c>
      <c r="T3" s="142"/>
      <c r="U3" s="145">
        <f>'Beach Days'!E7</f>
        <v>852</v>
      </c>
      <c r="V3" s="145">
        <f>'Beach Days'!H7</f>
        <v>12</v>
      </c>
      <c r="W3" s="129">
        <f>V3/U3</f>
        <v>1.4084507042253521E-2</v>
      </c>
    </row>
    <row r="4" spans="1:23">
      <c r="A4" s="51" t="s">
        <v>181</v>
      </c>
      <c r="B4" s="16"/>
      <c r="C4" s="51">
        <f>Monitoring!$B$21</f>
        <v>13</v>
      </c>
      <c r="D4" s="32">
        <f>Monitoring!$F$21</f>
        <v>13</v>
      </c>
      <c r="E4" s="143">
        <f>D4/C4</f>
        <v>1</v>
      </c>
      <c r="F4" s="177">
        <f>Monitoring!$J$21</f>
        <v>25.8</v>
      </c>
      <c r="G4" s="142">
        <f>'Tier 1 Stats'!B17</f>
        <v>11</v>
      </c>
      <c r="H4" s="143">
        <f>'Tier 1 Stats'!F17</f>
        <v>1</v>
      </c>
      <c r="I4" s="142"/>
      <c r="J4" s="144">
        <f>'2010 Actions'!B17</f>
        <v>6</v>
      </c>
      <c r="K4" s="144">
        <f>D4-J4</f>
        <v>7</v>
      </c>
      <c r="L4" s="143">
        <f>J4/D4</f>
        <v>0.46153846153846156</v>
      </c>
      <c r="M4" s="142"/>
      <c r="N4" s="142">
        <f>'Action Durations'!D13</f>
        <v>8</v>
      </c>
      <c r="O4" s="144">
        <f>'Action Durations'!G13</f>
        <v>0</v>
      </c>
      <c r="P4" s="144">
        <f>'Action Durations'!H13</f>
        <v>0</v>
      </c>
      <c r="Q4" s="144">
        <f>'Action Durations'!I13</f>
        <v>8</v>
      </c>
      <c r="R4" s="144">
        <f>'Action Durations'!J13</f>
        <v>0</v>
      </c>
      <c r="S4" s="144">
        <f>'Action Durations'!K13</f>
        <v>0</v>
      </c>
      <c r="T4" s="142"/>
      <c r="U4" s="145">
        <f>'Beach Days'!E22</f>
        <v>2769</v>
      </c>
      <c r="V4" s="145">
        <f>'Beach Days'!H22</f>
        <v>38</v>
      </c>
      <c r="W4" s="129">
        <f>V4/U4</f>
        <v>1.3723365836041893E-2</v>
      </c>
    </row>
    <row r="5" spans="1:23">
      <c r="A5" s="149" t="s">
        <v>207</v>
      </c>
      <c r="B5" s="179"/>
      <c r="C5" s="134">
        <f>Monitoring!$B$28</f>
        <v>5</v>
      </c>
      <c r="D5" s="149">
        <f>Monitoring!$F$28</f>
        <v>5</v>
      </c>
      <c r="E5" s="130">
        <f>D5/C5</f>
        <v>1</v>
      </c>
      <c r="F5" s="180">
        <f>Monitoring!$J$28</f>
        <v>9</v>
      </c>
      <c r="G5" s="63">
        <f>'Tier 1 Stats'!B23</f>
        <v>4</v>
      </c>
      <c r="H5" s="130">
        <f>'Tier 1 Stats'!F23</f>
        <v>1</v>
      </c>
      <c r="I5" s="63"/>
      <c r="J5" s="150">
        <v>2</v>
      </c>
      <c r="K5" s="150">
        <f>D5-J5</f>
        <v>3</v>
      </c>
      <c r="L5" s="130">
        <f>J5/D5</f>
        <v>0.4</v>
      </c>
      <c r="M5" s="63"/>
      <c r="N5" s="63">
        <f>'Action Durations'!D17</f>
        <v>3</v>
      </c>
      <c r="O5" s="150">
        <f>'Action Durations'!G17</f>
        <v>0</v>
      </c>
      <c r="P5" s="150">
        <f>'Action Durations'!H17</f>
        <v>0</v>
      </c>
      <c r="Q5" s="150">
        <f>'Action Durations'!I17</f>
        <v>3</v>
      </c>
      <c r="R5" s="150">
        <f>'Action Durations'!J17</f>
        <v>0</v>
      </c>
      <c r="S5" s="150">
        <f>'Action Durations'!K17</f>
        <v>0</v>
      </c>
      <c r="T5" s="63"/>
      <c r="U5" s="151">
        <f>'Beach Days'!E29</f>
        <v>1065</v>
      </c>
      <c r="V5" s="151">
        <f>'Beach Days'!H29</f>
        <v>16</v>
      </c>
      <c r="W5" s="130">
        <f>V5/U5</f>
        <v>1.5023474178403756E-2</v>
      </c>
    </row>
    <row r="6" spans="1:23">
      <c r="C6" s="141">
        <f>SUM(C3:C5)</f>
        <v>22</v>
      </c>
      <c r="D6" s="141">
        <f>SUM(D3:D5)</f>
        <v>22</v>
      </c>
      <c r="E6" s="146">
        <f>D6/C6</f>
        <v>1</v>
      </c>
      <c r="F6" s="178">
        <f>SUM(F3:F5)</f>
        <v>40.5</v>
      </c>
      <c r="G6" s="147">
        <f>SUM(G3:G5)</f>
        <v>17</v>
      </c>
      <c r="H6" s="146">
        <f>'Tier 1 Stats'!E30</f>
        <v>1</v>
      </c>
      <c r="I6" s="141"/>
      <c r="J6" s="141">
        <f>SUM(J3:J5)</f>
        <v>10</v>
      </c>
      <c r="K6" s="148">
        <f>D6-J6</f>
        <v>12</v>
      </c>
      <c r="L6" s="146">
        <f>J6/D6</f>
        <v>0.45454545454545453</v>
      </c>
      <c r="M6" s="141"/>
      <c r="N6" s="141">
        <f t="shared" ref="N6:S6" si="0">SUM(N3:N5)</f>
        <v>13</v>
      </c>
      <c r="O6" s="141">
        <f t="shared" si="0"/>
        <v>0</v>
      </c>
      <c r="P6" s="141">
        <f t="shared" si="0"/>
        <v>0</v>
      </c>
      <c r="Q6" s="141">
        <f t="shared" si="0"/>
        <v>13</v>
      </c>
      <c r="R6" s="141">
        <f t="shared" si="0"/>
        <v>0</v>
      </c>
      <c r="S6" s="141">
        <f t="shared" si="0"/>
        <v>0</v>
      </c>
      <c r="T6" s="141"/>
      <c r="U6" s="147">
        <f>SUM(U3:U5)</f>
        <v>4686</v>
      </c>
      <c r="V6" s="147">
        <f>SUM(V3:V5)</f>
        <v>66</v>
      </c>
      <c r="W6" s="43">
        <f>V6/U6</f>
        <v>1.4084507042253521E-2</v>
      </c>
    </row>
    <row r="7" spans="1:23">
      <c r="C7" s="12"/>
      <c r="D7" s="12"/>
      <c r="E7" s="18"/>
      <c r="F7" s="10"/>
      <c r="G7" s="10"/>
      <c r="H7" s="78"/>
      <c r="I7" s="12"/>
      <c r="J7" s="12"/>
      <c r="K7" s="17"/>
      <c r="L7" s="18"/>
      <c r="M7" s="12"/>
      <c r="N7" s="12"/>
      <c r="O7" s="12"/>
      <c r="P7" s="12"/>
      <c r="Q7" s="12"/>
      <c r="R7" s="12"/>
      <c r="S7" s="12"/>
      <c r="T7" s="12"/>
      <c r="U7" s="10"/>
      <c r="V7" s="10"/>
      <c r="W7" s="48"/>
    </row>
    <row r="8" spans="1:23">
      <c r="V8" s="19"/>
    </row>
    <row r="9" spans="1:23">
      <c r="A9" s="194" t="s">
        <v>52</v>
      </c>
      <c r="V9" s="19"/>
    </row>
    <row r="10" spans="1:23">
      <c r="C10" s="84" t="s">
        <v>49</v>
      </c>
      <c r="D10" s="76" t="s">
        <v>61</v>
      </c>
    </row>
    <row r="11" spans="1:23">
      <c r="C11" s="84"/>
      <c r="D11" s="76" t="s">
        <v>62</v>
      </c>
    </row>
    <row r="12" spans="1:23">
      <c r="C12" s="84" t="s">
        <v>53</v>
      </c>
      <c r="D12" s="75" t="s">
        <v>60</v>
      </c>
    </row>
    <row r="13" spans="1:23">
      <c r="C13" s="84" t="s">
        <v>50</v>
      </c>
      <c r="D13" s="76" t="s">
        <v>63</v>
      </c>
    </row>
    <row r="14" spans="1:23">
      <c r="C14" s="84"/>
      <c r="D14" s="76" t="s">
        <v>64</v>
      </c>
    </row>
    <row r="15" spans="1:23">
      <c r="C15" s="84" t="s">
        <v>51</v>
      </c>
      <c r="D15" s="75" t="s">
        <v>65</v>
      </c>
    </row>
    <row r="16" spans="1:23">
      <c r="C16" s="84"/>
      <c r="D16" s="75" t="s">
        <v>66</v>
      </c>
    </row>
    <row r="17" spans="1:10">
      <c r="C17" s="84" t="s">
        <v>55</v>
      </c>
      <c r="D17" s="75" t="s">
        <v>67</v>
      </c>
    </row>
    <row r="18" spans="1:10">
      <c r="C18" s="85"/>
      <c r="D18" s="75" t="s">
        <v>68</v>
      </c>
    </row>
    <row r="19" spans="1:10">
      <c r="C19" s="84" t="s">
        <v>54</v>
      </c>
      <c r="D19" s="75" t="s">
        <v>58</v>
      </c>
    </row>
    <row r="20" spans="1:10">
      <c r="C20" s="84" t="s">
        <v>56</v>
      </c>
      <c r="D20" s="75" t="s">
        <v>59</v>
      </c>
    </row>
    <row r="22" spans="1:10">
      <c r="A22" s="190" t="s">
        <v>237</v>
      </c>
      <c r="B22" s="60"/>
      <c r="C22" s="60"/>
      <c r="D22" s="60"/>
    </row>
    <row r="23" spans="1:10">
      <c r="C23" s="75" t="s">
        <v>238</v>
      </c>
    </row>
    <row r="24" spans="1:10">
      <c r="C24" s="75" t="s">
        <v>239</v>
      </c>
    </row>
    <row r="25" spans="1:10">
      <c r="C25" s="191" t="s">
        <v>240</v>
      </c>
    </row>
    <row r="26" spans="1:10">
      <c r="C26" s="75"/>
      <c r="D26" s="75"/>
      <c r="E26" s="75"/>
      <c r="F26" s="75"/>
      <c r="G26" s="75"/>
      <c r="H26" s="75"/>
      <c r="I26" s="192" t="s">
        <v>231</v>
      </c>
      <c r="J26" s="193">
        <v>16</v>
      </c>
    </row>
    <row r="27" spans="1:10">
      <c r="C27" s="75"/>
      <c r="D27" s="75"/>
      <c r="E27" s="75"/>
      <c r="F27" s="75"/>
      <c r="G27" s="75"/>
      <c r="H27" s="75"/>
      <c r="I27" s="192" t="s">
        <v>232</v>
      </c>
      <c r="J27" s="193">
        <v>16</v>
      </c>
    </row>
    <row r="28" spans="1:10">
      <c r="C28" s="75"/>
      <c r="D28" s="75"/>
      <c r="E28" s="75"/>
      <c r="F28" s="75"/>
      <c r="G28" s="75"/>
      <c r="H28" s="75"/>
      <c r="I28" s="192" t="s">
        <v>233</v>
      </c>
      <c r="J28" s="195">
        <v>1955</v>
      </c>
    </row>
  </sheetData>
  <mergeCells count="4">
    <mergeCell ref="J1:L1"/>
    <mergeCell ref="N1:S1"/>
    <mergeCell ref="U1:W1"/>
    <mergeCell ref="C1:G1"/>
  </mergeCells>
  <phoneticPr fontId="3" type="noConversion"/>
  <printOptions horizontalCentered="1" gridLines="1"/>
  <pageMargins left="0.25" right="0.25" top="1.5" bottom="0.75" header="0.5" footer="0.5"/>
  <pageSetup scale="80" orientation="landscape" r:id="rId1"/>
  <headerFooter alignWithMargins="0">
    <oddHeader>&amp;C&amp;"Arial,Bold"&amp;16 2010 Swimming Season
Mississippi Summary</oddHeader>
    <oddFooter>&amp;R&amp;P of &amp;N</oddFooter>
  </headerFooter>
</worksheet>
</file>

<file path=xl/worksheets/sheet2.xml><?xml version="1.0" encoding="utf-8"?>
<worksheet xmlns="http://schemas.openxmlformats.org/spreadsheetml/2006/main" xmlns:r="http://schemas.openxmlformats.org/officeDocument/2006/relationships">
  <sheetPr codeName="Sheet2"/>
  <dimension ref="A1:K33"/>
  <sheetViews>
    <sheetView zoomScaleNormal="100" workbookViewId="0"/>
  </sheetViews>
  <sheetFormatPr defaultRowHeight="12.75"/>
  <cols>
    <col min="1" max="1" width="12.5703125" style="28" customWidth="1"/>
    <col min="2" max="2" width="7.7109375" style="28" customWidth="1"/>
    <col min="3" max="3" width="33" style="28" customWidth="1"/>
    <col min="4" max="4" width="12.5703125" style="28" customWidth="1"/>
    <col min="5" max="5" width="8.28515625" style="50" customWidth="1"/>
    <col min="6" max="6" width="9.140625" style="24"/>
    <col min="7" max="10" width="9.7109375" style="28" customWidth="1"/>
    <col min="12" max="16384" width="9.140625" style="24"/>
  </cols>
  <sheetData>
    <row r="1" spans="1:10" ht="33.75" customHeight="1">
      <c r="A1" s="25" t="s">
        <v>15</v>
      </c>
      <c r="B1" s="25" t="s">
        <v>16</v>
      </c>
      <c r="C1" s="25" t="s">
        <v>83</v>
      </c>
      <c r="D1" s="25" t="s">
        <v>84</v>
      </c>
      <c r="E1" s="3" t="s">
        <v>85</v>
      </c>
      <c r="F1" s="74" t="s">
        <v>169</v>
      </c>
      <c r="G1" s="25" t="s">
        <v>86</v>
      </c>
      <c r="H1" s="25" t="s">
        <v>87</v>
      </c>
      <c r="I1" s="25" t="s">
        <v>88</v>
      </c>
      <c r="J1" s="25" t="s">
        <v>89</v>
      </c>
    </row>
    <row r="2" spans="1:10" ht="12" customHeight="1">
      <c r="A2" s="68" t="s">
        <v>176</v>
      </c>
      <c r="B2" s="68" t="s">
        <v>218</v>
      </c>
      <c r="C2" s="68" t="s">
        <v>219</v>
      </c>
      <c r="D2" s="68" t="s">
        <v>33</v>
      </c>
      <c r="E2" s="68">
        <v>1</v>
      </c>
      <c r="F2" s="68">
        <v>0.9</v>
      </c>
      <c r="G2" s="68">
        <v>30.2974</v>
      </c>
      <c r="H2" s="68">
        <v>-89.337199999999996</v>
      </c>
      <c r="I2" s="68">
        <v>30.303000000000001</v>
      </c>
      <c r="J2" s="68">
        <v>-89.329499999999996</v>
      </c>
    </row>
    <row r="3" spans="1:10" ht="12.75" customHeight="1">
      <c r="A3" s="32" t="s">
        <v>176</v>
      </c>
      <c r="B3" s="32" t="s">
        <v>177</v>
      </c>
      <c r="C3" s="32" t="s">
        <v>178</v>
      </c>
      <c r="D3" s="32" t="s">
        <v>33</v>
      </c>
      <c r="E3" s="32">
        <v>2</v>
      </c>
      <c r="F3" s="68">
        <v>0.3</v>
      </c>
      <c r="G3" s="68">
        <v>30.2606</v>
      </c>
      <c r="H3" s="68">
        <v>-89.403899999999993</v>
      </c>
      <c r="I3" s="68">
        <v>30.261099999999999</v>
      </c>
      <c r="J3" s="68">
        <v>-89.402500000000003</v>
      </c>
    </row>
    <row r="4" spans="1:10" ht="12.75" customHeight="1">
      <c r="A4" s="68" t="s">
        <v>176</v>
      </c>
      <c r="B4" s="68" t="s">
        <v>221</v>
      </c>
      <c r="C4" s="68" t="s">
        <v>222</v>
      </c>
      <c r="D4" s="68" t="s">
        <v>33</v>
      </c>
      <c r="E4" s="68">
        <v>1</v>
      </c>
      <c r="F4" s="68">
        <v>0.9</v>
      </c>
      <c r="G4" s="68">
        <v>30.239599999999999</v>
      </c>
      <c r="H4" s="68">
        <v>-89.424400000000006</v>
      </c>
      <c r="I4" s="68">
        <v>30.251799999999999</v>
      </c>
      <c r="J4" s="68">
        <v>-89.4208</v>
      </c>
    </row>
    <row r="5" spans="1:10" ht="12.75" customHeight="1">
      <c r="A5" s="149" t="s">
        <v>176</v>
      </c>
      <c r="B5" s="149" t="s">
        <v>179</v>
      </c>
      <c r="C5" s="149" t="s">
        <v>180</v>
      </c>
      <c r="D5" s="149" t="s">
        <v>33</v>
      </c>
      <c r="E5" s="149">
        <v>2</v>
      </c>
      <c r="F5" s="154">
        <v>3.6</v>
      </c>
      <c r="G5" s="69">
        <v>30.273099999999999</v>
      </c>
      <c r="H5" s="69">
        <v>-89.376800000000003</v>
      </c>
      <c r="I5" s="69">
        <v>30.279800000000002</v>
      </c>
      <c r="J5" s="69">
        <v>-89.370999999999995</v>
      </c>
    </row>
    <row r="6" spans="1:10" ht="12.75" customHeight="1">
      <c r="A6" s="32"/>
      <c r="B6" s="33">
        <f>COUNTA(B2:B5)</f>
        <v>4</v>
      </c>
      <c r="C6" s="32"/>
      <c r="D6" s="32"/>
      <c r="E6" s="73"/>
      <c r="F6" s="135">
        <f>SUM(F2:F5)</f>
        <v>5.7</v>
      </c>
      <c r="G6" s="32"/>
      <c r="H6" s="32"/>
      <c r="I6" s="32"/>
      <c r="J6" s="32"/>
    </row>
    <row r="7" spans="1:10" ht="9" customHeight="1">
      <c r="A7" s="32"/>
      <c r="B7" s="32"/>
      <c r="C7" s="32"/>
      <c r="D7" s="32"/>
      <c r="E7" s="51"/>
      <c r="F7" s="136"/>
      <c r="G7" s="32"/>
      <c r="H7" s="32"/>
      <c r="I7" s="32"/>
      <c r="J7" s="32"/>
    </row>
    <row r="8" spans="1:10" ht="12.75" customHeight="1">
      <c r="A8" s="32" t="s">
        <v>181</v>
      </c>
      <c r="B8" s="32" t="s">
        <v>182</v>
      </c>
      <c r="C8" s="32" t="s">
        <v>183</v>
      </c>
      <c r="D8" s="32" t="s">
        <v>33</v>
      </c>
      <c r="E8" s="32">
        <v>1</v>
      </c>
      <c r="F8" s="153">
        <v>1</v>
      </c>
      <c r="G8" s="68">
        <v>30.3916</v>
      </c>
      <c r="H8" s="68">
        <v>-88.882900000000006</v>
      </c>
      <c r="I8" s="68">
        <v>30.3916</v>
      </c>
      <c r="J8" s="68">
        <v>-88.868600000000001</v>
      </c>
    </row>
    <row r="9" spans="1:10" ht="12.75" customHeight="1">
      <c r="A9" s="51" t="s">
        <v>181</v>
      </c>
      <c r="B9" s="51" t="s">
        <v>184</v>
      </c>
      <c r="C9" s="51" t="s">
        <v>229</v>
      </c>
      <c r="D9" s="51" t="s">
        <v>33</v>
      </c>
      <c r="E9" s="51">
        <v>1</v>
      </c>
      <c r="F9" s="153">
        <v>2.2999999999999998</v>
      </c>
      <c r="G9" s="68">
        <v>30.3935</v>
      </c>
      <c r="H9" s="68">
        <v>-88.925399999999996</v>
      </c>
      <c r="I9" s="68">
        <v>30.393999999999998</v>
      </c>
      <c r="J9" s="68">
        <v>-88.916300000000007</v>
      </c>
    </row>
    <row r="10" spans="1:10" ht="12.75" customHeight="1">
      <c r="A10" s="32" t="s">
        <v>181</v>
      </c>
      <c r="B10" s="32" t="s">
        <v>185</v>
      </c>
      <c r="C10" s="32" t="s">
        <v>186</v>
      </c>
      <c r="D10" s="32" t="s">
        <v>33</v>
      </c>
      <c r="E10" s="32">
        <v>1</v>
      </c>
      <c r="F10" s="153">
        <v>1.8</v>
      </c>
      <c r="G10" s="68">
        <v>30.391200000000001</v>
      </c>
      <c r="H10" s="68">
        <v>-88.961500000000001</v>
      </c>
      <c r="I10" s="68">
        <v>30.392800000000001</v>
      </c>
      <c r="J10" s="68">
        <v>-88.931799999999996</v>
      </c>
    </row>
    <row r="11" spans="1:10" ht="12.75" customHeight="1">
      <c r="A11" s="32" t="s">
        <v>181</v>
      </c>
      <c r="B11" s="32" t="s">
        <v>187</v>
      </c>
      <c r="C11" s="32" t="s">
        <v>188</v>
      </c>
      <c r="D11" s="32" t="s">
        <v>33</v>
      </c>
      <c r="E11" s="32">
        <v>1</v>
      </c>
      <c r="F11" s="153">
        <v>0.6</v>
      </c>
      <c r="G11" s="68">
        <v>30.377199999999998</v>
      </c>
      <c r="H11" s="68">
        <v>-89.046199999999999</v>
      </c>
      <c r="I11" s="68">
        <v>30.3794</v>
      </c>
      <c r="J11" s="68">
        <v>-89.035600000000002</v>
      </c>
    </row>
    <row r="12" spans="1:10" ht="12.75" customHeight="1">
      <c r="A12" s="32" t="s">
        <v>181</v>
      </c>
      <c r="B12" s="32" t="s">
        <v>189</v>
      </c>
      <c r="C12" s="32" t="s">
        <v>190</v>
      </c>
      <c r="D12" s="32" t="s">
        <v>33</v>
      </c>
      <c r="E12" s="32">
        <v>1</v>
      </c>
      <c r="F12" s="153">
        <v>2.9</v>
      </c>
      <c r="G12" s="68">
        <v>30.387</v>
      </c>
      <c r="H12" s="68">
        <v>-89.001300000000001</v>
      </c>
      <c r="I12" s="68">
        <v>30.3889</v>
      </c>
      <c r="J12" s="68">
        <v>-88.986000000000004</v>
      </c>
    </row>
    <row r="13" spans="1:10" ht="12.75" customHeight="1">
      <c r="A13" s="32" t="s">
        <v>181</v>
      </c>
      <c r="B13" s="32" t="s">
        <v>191</v>
      </c>
      <c r="C13" s="32" t="s">
        <v>192</v>
      </c>
      <c r="D13" s="32" t="s">
        <v>33</v>
      </c>
      <c r="E13" s="32">
        <v>1</v>
      </c>
      <c r="F13" s="153">
        <v>1</v>
      </c>
      <c r="G13" s="68">
        <v>30.374300000000002</v>
      </c>
      <c r="H13" s="68">
        <v>-89.059899999999999</v>
      </c>
      <c r="I13" s="68">
        <v>30.377199999999998</v>
      </c>
      <c r="J13" s="68">
        <v>-89.046199999999999</v>
      </c>
    </row>
    <row r="14" spans="1:10" ht="12.75" customHeight="1">
      <c r="A14" s="32" t="s">
        <v>181</v>
      </c>
      <c r="B14" s="32" t="s">
        <v>193</v>
      </c>
      <c r="C14" s="32" t="s">
        <v>194</v>
      </c>
      <c r="D14" s="32" t="s">
        <v>33</v>
      </c>
      <c r="E14" s="32">
        <v>1</v>
      </c>
      <c r="F14" s="153">
        <v>1.6</v>
      </c>
      <c r="G14" s="68">
        <v>30.3794</v>
      </c>
      <c r="H14" s="68">
        <v>-89.035600000000002</v>
      </c>
      <c r="I14" s="68">
        <v>30.384599999999999</v>
      </c>
      <c r="J14" s="68">
        <v>-89.013000000000005</v>
      </c>
    </row>
    <row r="15" spans="1:10" ht="12.75" customHeight="1">
      <c r="A15" s="32" t="s">
        <v>181</v>
      </c>
      <c r="B15" s="32" t="s">
        <v>195</v>
      </c>
      <c r="C15" s="32" t="s">
        <v>196</v>
      </c>
      <c r="D15" s="32" t="s">
        <v>33</v>
      </c>
      <c r="E15" s="32">
        <v>1</v>
      </c>
      <c r="F15" s="153">
        <v>2</v>
      </c>
      <c r="G15" s="68">
        <v>30.3629</v>
      </c>
      <c r="H15" s="68">
        <v>-89.085300000000004</v>
      </c>
      <c r="I15" s="68">
        <v>30.374300000000002</v>
      </c>
      <c r="J15" s="68">
        <v>-89.059899999999999</v>
      </c>
    </row>
    <row r="16" spans="1:10" ht="12.75" customHeight="1">
      <c r="A16" s="32" t="s">
        <v>181</v>
      </c>
      <c r="B16" s="32" t="s">
        <v>197</v>
      </c>
      <c r="C16" s="32" t="s">
        <v>198</v>
      </c>
      <c r="D16" s="32" t="s">
        <v>33</v>
      </c>
      <c r="E16" s="32">
        <v>1</v>
      </c>
      <c r="F16" s="153">
        <v>3</v>
      </c>
      <c r="G16" s="68">
        <v>30.345700000000001</v>
      </c>
      <c r="H16" s="68">
        <v>-89.141800000000003</v>
      </c>
      <c r="I16" s="68">
        <v>30.3626</v>
      </c>
      <c r="J16" s="68">
        <v>-89.098500000000001</v>
      </c>
    </row>
    <row r="17" spans="1:10" ht="12.75" customHeight="1">
      <c r="A17" s="32" t="s">
        <v>181</v>
      </c>
      <c r="B17" s="32" t="s">
        <v>199</v>
      </c>
      <c r="C17" s="32" t="s">
        <v>200</v>
      </c>
      <c r="D17" s="32" t="s">
        <v>33</v>
      </c>
      <c r="E17" s="32">
        <v>1</v>
      </c>
      <c r="F17" s="153">
        <v>2.2999999999999998</v>
      </c>
      <c r="G17" s="68">
        <v>30.3369</v>
      </c>
      <c r="H17" s="68">
        <v>-89.169600000000003</v>
      </c>
      <c r="I17" s="68">
        <v>30.342500000000001</v>
      </c>
      <c r="J17" s="68">
        <v>-89.153800000000004</v>
      </c>
    </row>
    <row r="18" spans="1:10" ht="12.75" customHeight="1">
      <c r="A18" s="32" t="s">
        <v>181</v>
      </c>
      <c r="B18" s="32" t="s">
        <v>201</v>
      </c>
      <c r="C18" s="32" t="s">
        <v>202</v>
      </c>
      <c r="D18" s="32" t="s">
        <v>33</v>
      </c>
      <c r="E18" s="32">
        <v>2</v>
      </c>
      <c r="F18" s="153">
        <v>1.8</v>
      </c>
      <c r="G18" s="68">
        <v>30.310300000000002</v>
      </c>
      <c r="H18" s="68">
        <v>-89.255300000000005</v>
      </c>
      <c r="I18" s="68">
        <v>30.312799999999999</v>
      </c>
      <c r="J18" s="68">
        <v>-89.249300000000005</v>
      </c>
    </row>
    <row r="19" spans="1:10" ht="12.75" customHeight="1">
      <c r="A19" s="32" t="s">
        <v>181</v>
      </c>
      <c r="B19" s="32" t="s">
        <v>203</v>
      </c>
      <c r="C19" s="32" t="s">
        <v>204</v>
      </c>
      <c r="D19" s="32" t="s">
        <v>33</v>
      </c>
      <c r="E19" s="32">
        <v>1</v>
      </c>
      <c r="F19" s="153">
        <v>4.3</v>
      </c>
      <c r="G19" s="68">
        <v>30.313400000000001</v>
      </c>
      <c r="H19" s="68">
        <v>-89.246499999999997</v>
      </c>
      <c r="I19" s="68">
        <v>30.332599999999999</v>
      </c>
      <c r="J19" s="68">
        <v>-89.180199999999999</v>
      </c>
    </row>
    <row r="20" spans="1:10" ht="12.75" customHeight="1">
      <c r="A20" s="149" t="s">
        <v>181</v>
      </c>
      <c r="B20" s="149" t="s">
        <v>205</v>
      </c>
      <c r="C20" s="149" t="s">
        <v>206</v>
      </c>
      <c r="D20" s="149" t="s">
        <v>33</v>
      </c>
      <c r="E20" s="149">
        <v>2</v>
      </c>
      <c r="F20" s="154">
        <v>1.2</v>
      </c>
      <c r="G20" s="69">
        <v>30.3034</v>
      </c>
      <c r="H20" s="69">
        <v>-89.281899999999993</v>
      </c>
      <c r="I20" s="69">
        <v>30.304400000000001</v>
      </c>
      <c r="J20" s="69">
        <v>-89.2761</v>
      </c>
    </row>
    <row r="21" spans="1:10" ht="12.75" customHeight="1">
      <c r="A21" s="32"/>
      <c r="B21" s="33">
        <f>COUNTA(B8:B20)</f>
        <v>13</v>
      </c>
      <c r="C21" s="32"/>
      <c r="D21" s="45"/>
      <c r="E21" s="73"/>
      <c r="F21" s="135">
        <f>SUM(F8:F20)</f>
        <v>25.8</v>
      </c>
      <c r="G21" s="45"/>
      <c r="H21" s="45"/>
      <c r="I21" s="45"/>
      <c r="J21" s="45"/>
    </row>
    <row r="22" spans="1:10" ht="9" customHeight="1">
      <c r="A22" s="32"/>
      <c r="B22" s="33"/>
      <c r="C22" s="32"/>
      <c r="D22" s="45"/>
      <c r="E22" s="52"/>
      <c r="F22" s="136"/>
      <c r="G22" s="45"/>
      <c r="H22" s="45"/>
      <c r="I22" s="45"/>
      <c r="J22" s="45"/>
    </row>
    <row r="23" spans="1:10" ht="12.75" customHeight="1">
      <c r="A23" s="32" t="s">
        <v>207</v>
      </c>
      <c r="B23" s="32" t="s">
        <v>208</v>
      </c>
      <c r="C23" s="32" t="s">
        <v>209</v>
      </c>
      <c r="D23" s="32" t="s">
        <v>33</v>
      </c>
      <c r="E23" s="32">
        <v>1</v>
      </c>
      <c r="F23" s="153">
        <v>1.3</v>
      </c>
      <c r="G23" s="68">
        <v>30.409600000000001</v>
      </c>
      <c r="H23" s="68">
        <v>-88.840900000000005</v>
      </c>
      <c r="I23" s="68">
        <v>30.402699999999999</v>
      </c>
      <c r="J23" s="68">
        <v>-88.824299999999994</v>
      </c>
    </row>
    <row r="24" spans="1:10" ht="12.75" customHeight="1">
      <c r="A24" s="32" t="s">
        <v>207</v>
      </c>
      <c r="B24" s="32" t="s">
        <v>210</v>
      </c>
      <c r="C24" s="32" t="s">
        <v>211</v>
      </c>
      <c r="D24" s="32" t="s">
        <v>33</v>
      </c>
      <c r="E24" s="32">
        <v>1</v>
      </c>
      <c r="F24" s="153">
        <v>0.3</v>
      </c>
      <c r="G24" s="68">
        <v>30.3428</v>
      </c>
      <c r="H24" s="68">
        <v>-88.531800000000004</v>
      </c>
      <c r="I24" s="68">
        <v>30.341999999999999</v>
      </c>
      <c r="J24" s="68">
        <v>-88.527500000000003</v>
      </c>
    </row>
    <row r="25" spans="1:10" ht="12.75" customHeight="1">
      <c r="A25" s="32" t="s">
        <v>207</v>
      </c>
      <c r="B25" s="32" t="s">
        <v>212</v>
      </c>
      <c r="C25" s="32" t="s">
        <v>213</v>
      </c>
      <c r="D25" s="32" t="s">
        <v>33</v>
      </c>
      <c r="E25" s="32">
        <v>1</v>
      </c>
      <c r="F25" s="153">
        <v>0.3</v>
      </c>
      <c r="G25" s="68">
        <v>30.3432</v>
      </c>
      <c r="H25" s="68">
        <v>-88.535799999999995</v>
      </c>
      <c r="I25" s="68">
        <v>30.3428</v>
      </c>
      <c r="J25" s="68">
        <v>-88.531800000000004</v>
      </c>
    </row>
    <row r="26" spans="1:10" ht="12.75" customHeight="1">
      <c r="A26" s="32" t="s">
        <v>207</v>
      </c>
      <c r="B26" s="32" t="s">
        <v>214</v>
      </c>
      <c r="C26" s="32" t="s">
        <v>215</v>
      </c>
      <c r="D26" s="32" t="s">
        <v>33</v>
      </c>
      <c r="E26" s="32">
        <v>1</v>
      </c>
      <c r="F26" s="153">
        <v>1.3</v>
      </c>
      <c r="G26" s="68">
        <v>30.3977</v>
      </c>
      <c r="H26" s="68">
        <v>-88.815799999999996</v>
      </c>
      <c r="I26" s="68">
        <v>30.391999999999999</v>
      </c>
      <c r="J26" s="68">
        <v>-88.799599999999998</v>
      </c>
    </row>
    <row r="27" spans="1:10" ht="12.75" customHeight="1">
      <c r="A27" s="149" t="s">
        <v>207</v>
      </c>
      <c r="B27" s="149" t="s">
        <v>216</v>
      </c>
      <c r="C27" s="149" t="s">
        <v>217</v>
      </c>
      <c r="D27" s="149" t="s">
        <v>33</v>
      </c>
      <c r="E27" s="149">
        <v>2</v>
      </c>
      <c r="F27" s="154">
        <v>5.8</v>
      </c>
      <c r="G27" s="69">
        <v>30.342500000000001</v>
      </c>
      <c r="H27" s="69">
        <v>-88.708500000000001</v>
      </c>
      <c r="I27" s="69">
        <v>30.342600000000001</v>
      </c>
      <c r="J27" s="69">
        <v>-88.707499999999996</v>
      </c>
    </row>
    <row r="28" spans="1:10" ht="12.75" customHeight="1">
      <c r="A28" s="32"/>
      <c r="B28" s="33">
        <f>COUNTA(B23:B27)</f>
        <v>5</v>
      </c>
      <c r="C28" s="32"/>
      <c r="D28" s="32"/>
      <c r="E28" s="73"/>
      <c r="F28" s="135">
        <f>SUM(F23:F27)</f>
        <v>9</v>
      </c>
      <c r="G28" s="32"/>
      <c r="H28" s="32"/>
      <c r="I28" s="32"/>
      <c r="J28" s="32"/>
    </row>
    <row r="29" spans="1:10" ht="9" customHeight="1">
      <c r="A29" s="32"/>
      <c r="B29" s="33"/>
      <c r="C29" s="32"/>
      <c r="D29" s="32"/>
      <c r="E29" s="73"/>
      <c r="F29" s="126"/>
      <c r="G29" s="32"/>
      <c r="H29" s="32"/>
      <c r="I29" s="32"/>
      <c r="J29" s="32"/>
    </row>
    <row r="30" spans="1:10" ht="12.75" customHeight="1">
      <c r="A30" s="32"/>
      <c r="B30" s="33"/>
      <c r="C30" s="32"/>
      <c r="D30" s="32"/>
      <c r="E30" s="73"/>
      <c r="F30" s="49"/>
      <c r="G30" s="32"/>
      <c r="H30" s="32"/>
      <c r="I30" s="32"/>
      <c r="J30" s="32"/>
    </row>
    <row r="31" spans="1:10" ht="12.75" customHeight="1">
      <c r="A31" s="32"/>
      <c r="C31" s="98" t="s">
        <v>114</v>
      </c>
      <c r="D31" s="99"/>
      <c r="E31" s="100"/>
      <c r="G31" s="32"/>
      <c r="H31" s="32"/>
      <c r="I31" s="32"/>
      <c r="J31" s="32"/>
    </row>
    <row r="32" spans="1:10" s="2" customFormat="1" ht="12.75" customHeight="1">
      <c r="C32" s="94" t="s">
        <v>112</v>
      </c>
      <c r="D32" s="95">
        <f>SUM(B6+B21+B28)</f>
        <v>22</v>
      </c>
      <c r="E32" s="100"/>
      <c r="G32" s="50"/>
      <c r="H32" s="50"/>
      <c r="I32" s="50"/>
      <c r="J32" s="50"/>
    </row>
    <row r="33" spans="1:10" ht="12.75" customHeight="1">
      <c r="A33" s="46"/>
      <c r="B33" s="46"/>
      <c r="C33" s="94" t="s">
        <v>113</v>
      </c>
      <c r="D33" s="155">
        <f>SUM(F6+F21+F28)</f>
        <v>40.5</v>
      </c>
      <c r="E33" s="97" t="s">
        <v>170</v>
      </c>
      <c r="F33" s="86"/>
      <c r="G33" s="45"/>
      <c r="H33" s="45"/>
      <c r="I33" s="45"/>
      <c r="J33" s="45"/>
    </row>
  </sheetData>
  <phoneticPr fontId="3" type="noConversion"/>
  <printOptions horizontalCentered="1" gridLines="1"/>
  <pageMargins left="0.5" right="0.5" top="1.5" bottom="0.75" header="0.5" footer="0.5"/>
  <pageSetup scale="80" orientation="landscape" r:id="rId1"/>
  <headerFooter alignWithMargins="0">
    <oddHeader>&amp;C&amp;"Arial,Bold"&amp;16 2010 Swimming Season
Mississippi Beach Attributes</oddHeader>
    <oddFooter>&amp;R&amp;P of &amp;N</oddFooter>
  </headerFooter>
</worksheet>
</file>

<file path=xl/worksheets/sheet3.xml><?xml version="1.0" encoding="utf-8"?>
<worksheet xmlns="http://schemas.openxmlformats.org/spreadsheetml/2006/main" xmlns:r="http://schemas.openxmlformats.org/officeDocument/2006/relationships">
  <sheetPr codeName="Sheet3"/>
  <dimension ref="A1:J41"/>
  <sheetViews>
    <sheetView workbookViewId="0"/>
  </sheetViews>
  <sheetFormatPr defaultRowHeight="12.75"/>
  <cols>
    <col min="1" max="1" width="11.5703125" style="5" customWidth="1"/>
    <col min="2" max="2" width="7.7109375" style="5" customWidth="1"/>
    <col min="3" max="3" width="41" style="5" customWidth="1"/>
    <col min="4" max="6" width="9.28515625" style="5" customWidth="1"/>
    <col min="7" max="7" width="11" style="5" customWidth="1"/>
    <col min="8" max="8" width="9.28515625" style="5" customWidth="1"/>
    <col min="9" max="9" width="11" style="5" customWidth="1"/>
    <col min="10" max="10" width="9.140625" style="24"/>
    <col min="11" max="16384" width="9.140625" style="5"/>
  </cols>
  <sheetData>
    <row r="1" spans="1:10" s="2" customFormat="1" ht="40.5" customHeight="1">
      <c r="A1" s="25" t="s">
        <v>15</v>
      </c>
      <c r="B1" s="25" t="s">
        <v>16</v>
      </c>
      <c r="C1" s="25" t="s">
        <v>76</v>
      </c>
      <c r="D1" s="3" t="s">
        <v>77</v>
      </c>
      <c r="E1" s="3" t="s">
        <v>78</v>
      </c>
      <c r="F1" s="3" t="s">
        <v>79</v>
      </c>
      <c r="G1" s="3" t="s">
        <v>80</v>
      </c>
      <c r="H1" s="3" t="s">
        <v>81</v>
      </c>
      <c r="I1" s="3" t="s">
        <v>82</v>
      </c>
      <c r="J1" s="74" t="s">
        <v>169</v>
      </c>
    </row>
    <row r="2" spans="1:10" s="2" customFormat="1" ht="12.75" customHeight="1">
      <c r="A2" s="68" t="s">
        <v>176</v>
      </c>
      <c r="B2" s="68" t="s">
        <v>218</v>
      </c>
      <c r="C2" s="68" t="s">
        <v>219</v>
      </c>
      <c r="D2" s="32">
        <v>213</v>
      </c>
      <c r="E2" s="32" t="s">
        <v>168</v>
      </c>
      <c r="F2" s="32">
        <v>1</v>
      </c>
      <c r="G2" s="32" t="s">
        <v>171</v>
      </c>
      <c r="H2" s="32">
        <v>1</v>
      </c>
      <c r="I2" s="32" t="s">
        <v>171</v>
      </c>
      <c r="J2" s="68">
        <v>0.9</v>
      </c>
    </row>
    <row r="3" spans="1:10" ht="12.75" customHeight="1">
      <c r="A3" s="32" t="s">
        <v>176</v>
      </c>
      <c r="B3" s="32" t="s">
        <v>177</v>
      </c>
      <c r="C3" s="32" t="s">
        <v>178</v>
      </c>
      <c r="D3" s="32">
        <v>213</v>
      </c>
      <c r="E3" s="32" t="s">
        <v>168</v>
      </c>
      <c r="F3" s="32">
        <v>1</v>
      </c>
      <c r="G3" s="32" t="s">
        <v>171</v>
      </c>
      <c r="H3" s="32">
        <v>1</v>
      </c>
      <c r="I3" s="32" t="s">
        <v>171</v>
      </c>
      <c r="J3" s="68">
        <v>0.3</v>
      </c>
    </row>
    <row r="4" spans="1:10" ht="12.75" customHeight="1">
      <c r="A4" s="68" t="s">
        <v>176</v>
      </c>
      <c r="B4" s="68" t="s">
        <v>221</v>
      </c>
      <c r="C4" s="68" t="s">
        <v>222</v>
      </c>
      <c r="D4" s="68">
        <v>213</v>
      </c>
      <c r="E4" s="68" t="s">
        <v>168</v>
      </c>
      <c r="F4" s="32">
        <v>1</v>
      </c>
      <c r="G4" s="32" t="s">
        <v>171</v>
      </c>
      <c r="H4" s="32">
        <v>1</v>
      </c>
      <c r="I4" s="32" t="s">
        <v>171</v>
      </c>
      <c r="J4" s="68">
        <v>0.9</v>
      </c>
    </row>
    <row r="5" spans="1:10" ht="12.75" customHeight="1">
      <c r="A5" s="149" t="s">
        <v>176</v>
      </c>
      <c r="B5" s="149" t="s">
        <v>179</v>
      </c>
      <c r="C5" s="149" t="s">
        <v>180</v>
      </c>
      <c r="D5" s="149">
        <v>213</v>
      </c>
      <c r="E5" s="149" t="s">
        <v>168</v>
      </c>
      <c r="F5" s="149">
        <v>1</v>
      </c>
      <c r="G5" s="149" t="s">
        <v>171</v>
      </c>
      <c r="H5" s="149">
        <v>1</v>
      </c>
      <c r="I5" s="149" t="s">
        <v>171</v>
      </c>
      <c r="J5" s="154">
        <v>3.6</v>
      </c>
    </row>
    <row r="6" spans="1:10" ht="12.75" customHeight="1">
      <c r="A6" s="31"/>
      <c r="B6" s="57">
        <f>COUNTA(B2:B5)</f>
        <v>4</v>
      </c>
      <c r="C6" s="20"/>
      <c r="D6" s="20"/>
      <c r="E6" s="20"/>
      <c r="F6" s="20">
        <f>COUNTIF(F2:F5, "&gt;0")</f>
        <v>4</v>
      </c>
      <c r="G6" s="20"/>
      <c r="H6" s="29"/>
      <c r="I6" s="31"/>
      <c r="J6" s="135">
        <f>SUM(J2:J5)</f>
        <v>5.7</v>
      </c>
    </row>
    <row r="7" spans="1:10" ht="12.75" customHeight="1">
      <c r="A7" s="31"/>
      <c r="B7" s="51"/>
      <c r="C7" s="31"/>
      <c r="D7" s="31"/>
      <c r="E7" s="31"/>
      <c r="F7" s="31"/>
      <c r="G7" s="31"/>
      <c r="H7" s="31"/>
      <c r="I7" s="31"/>
      <c r="J7" s="136"/>
    </row>
    <row r="8" spans="1:10" ht="12.75" customHeight="1">
      <c r="A8" s="32" t="s">
        <v>181</v>
      </c>
      <c r="B8" s="32" t="s">
        <v>182</v>
      </c>
      <c r="C8" s="32" t="s">
        <v>183</v>
      </c>
      <c r="D8" s="32">
        <v>213</v>
      </c>
      <c r="E8" s="32" t="s">
        <v>168</v>
      </c>
      <c r="F8" s="32">
        <v>1</v>
      </c>
      <c r="G8" s="32" t="s">
        <v>171</v>
      </c>
      <c r="H8" s="32">
        <v>1</v>
      </c>
      <c r="I8" s="32" t="s">
        <v>171</v>
      </c>
      <c r="J8" s="153">
        <v>1</v>
      </c>
    </row>
    <row r="9" spans="1:10" ht="12.75" customHeight="1">
      <c r="A9" s="32" t="s">
        <v>181</v>
      </c>
      <c r="B9" s="32" t="s">
        <v>184</v>
      </c>
      <c r="C9" s="51" t="s">
        <v>229</v>
      </c>
      <c r="D9" s="32">
        <v>213</v>
      </c>
      <c r="E9" s="32" t="s">
        <v>168</v>
      </c>
      <c r="F9" s="32">
        <v>1</v>
      </c>
      <c r="G9" s="32" t="s">
        <v>171</v>
      </c>
      <c r="H9" s="32">
        <v>1</v>
      </c>
      <c r="I9" s="32" t="s">
        <v>171</v>
      </c>
      <c r="J9" s="153">
        <v>2.2999999999999998</v>
      </c>
    </row>
    <row r="10" spans="1:10" ht="12.75" customHeight="1">
      <c r="A10" s="32" t="s">
        <v>181</v>
      </c>
      <c r="B10" s="32" t="s">
        <v>185</v>
      </c>
      <c r="C10" s="32" t="s">
        <v>186</v>
      </c>
      <c r="D10" s="32">
        <v>213</v>
      </c>
      <c r="E10" s="32" t="s">
        <v>168</v>
      </c>
      <c r="F10" s="32">
        <v>1</v>
      </c>
      <c r="G10" s="32" t="s">
        <v>171</v>
      </c>
      <c r="H10" s="32">
        <v>1</v>
      </c>
      <c r="I10" s="32" t="s">
        <v>171</v>
      </c>
      <c r="J10" s="153">
        <v>1.8</v>
      </c>
    </row>
    <row r="11" spans="1:10" ht="12.75" customHeight="1">
      <c r="A11" s="32" t="s">
        <v>181</v>
      </c>
      <c r="B11" s="32" t="s">
        <v>187</v>
      </c>
      <c r="C11" s="32" t="s">
        <v>188</v>
      </c>
      <c r="D11" s="32">
        <v>213</v>
      </c>
      <c r="E11" s="32" t="s">
        <v>168</v>
      </c>
      <c r="F11" s="32">
        <v>1</v>
      </c>
      <c r="G11" s="32" t="s">
        <v>171</v>
      </c>
      <c r="H11" s="32">
        <v>1</v>
      </c>
      <c r="I11" s="32" t="s">
        <v>171</v>
      </c>
      <c r="J11" s="153">
        <v>0.6</v>
      </c>
    </row>
    <row r="12" spans="1:10" ht="12.75" customHeight="1">
      <c r="A12" s="32" t="s">
        <v>181</v>
      </c>
      <c r="B12" s="32" t="s">
        <v>189</v>
      </c>
      <c r="C12" s="32" t="s">
        <v>190</v>
      </c>
      <c r="D12" s="32">
        <v>213</v>
      </c>
      <c r="E12" s="32" t="s">
        <v>168</v>
      </c>
      <c r="F12" s="32">
        <v>1</v>
      </c>
      <c r="G12" s="32" t="s">
        <v>171</v>
      </c>
      <c r="H12" s="32">
        <v>1</v>
      </c>
      <c r="I12" s="32" t="s">
        <v>171</v>
      </c>
      <c r="J12" s="153">
        <v>2.9</v>
      </c>
    </row>
    <row r="13" spans="1:10" ht="12.75" customHeight="1">
      <c r="A13" s="32" t="s">
        <v>181</v>
      </c>
      <c r="B13" s="32" t="s">
        <v>191</v>
      </c>
      <c r="C13" s="32" t="s">
        <v>192</v>
      </c>
      <c r="D13" s="32">
        <v>213</v>
      </c>
      <c r="E13" s="32" t="s">
        <v>168</v>
      </c>
      <c r="F13" s="32">
        <v>1</v>
      </c>
      <c r="G13" s="32" t="s">
        <v>171</v>
      </c>
      <c r="H13" s="32">
        <v>1</v>
      </c>
      <c r="I13" s="32" t="s">
        <v>171</v>
      </c>
      <c r="J13" s="153">
        <v>1</v>
      </c>
    </row>
    <row r="14" spans="1:10" ht="12.75" customHeight="1">
      <c r="A14" s="32" t="s">
        <v>181</v>
      </c>
      <c r="B14" s="32" t="s">
        <v>193</v>
      </c>
      <c r="C14" s="32" t="s">
        <v>194</v>
      </c>
      <c r="D14" s="32">
        <v>213</v>
      </c>
      <c r="E14" s="32" t="s">
        <v>168</v>
      </c>
      <c r="F14" s="32">
        <v>1</v>
      </c>
      <c r="G14" s="32" t="s">
        <v>171</v>
      </c>
      <c r="H14" s="32">
        <v>1</v>
      </c>
      <c r="I14" s="32" t="s">
        <v>171</v>
      </c>
      <c r="J14" s="153">
        <v>1.6</v>
      </c>
    </row>
    <row r="15" spans="1:10" ht="12.75" customHeight="1">
      <c r="A15" s="32" t="s">
        <v>181</v>
      </c>
      <c r="B15" s="32" t="s">
        <v>195</v>
      </c>
      <c r="C15" s="32" t="s">
        <v>196</v>
      </c>
      <c r="D15" s="32">
        <v>213</v>
      </c>
      <c r="E15" s="32" t="s">
        <v>168</v>
      </c>
      <c r="F15" s="32">
        <v>1</v>
      </c>
      <c r="G15" s="32" t="s">
        <v>171</v>
      </c>
      <c r="H15" s="32">
        <v>1</v>
      </c>
      <c r="I15" s="32" t="s">
        <v>171</v>
      </c>
      <c r="J15" s="153">
        <v>2</v>
      </c>
    </row>
    <row r="16" spans="1:10" ht="12.75" customHeight="1">
      <c r="A16" s="32" t="s">
        <v>181</v>
      </c>
      <c r="B16" s="32" t="s">
        <v>197</v>
      </c>
      <c r="C16" s="32" t="s">
        <v>198</v>
      </c>
      <c r="D16" s="32">
        <v>213</v>
      </c>
      <c r="E16" s="32" t="s">
        <v>168</v>
      </c>
      <c r="F16" s="32">
        <v>1</v>
      </c>
      <c r="G16" s="32" t="s">
        <v>171</v>
      </c>
      <c r="H16" s="32">
        <v>1</v>
      </c>
      <c r="I16" s="32" t="s">
        <v>171</v>
      </c>
      <c r="J16" s="153">
        <v>3</v>
      </c>
    </row>
    <row r="17" spans="1:10" ht="12.75" customHeight="1">
      <c r="A17" s="32" t="s">
        <v>181</v>
      </c>
      <c r="B17" s="32" t="s">
        <v>199</v>
      </c>
      <c r="C17" s="32" t="s">
        <v>200</v>
      </c>
      <c r="D17" s="32">
        <v>213</v>
      </c>
      <c r="E17" s="32" t="s">
        <v>168</v>
      </c>
      <c r="F17" s="32">
        <v>1</v>
      </c>
      <c r="G17" s="32" t="s">
        <v>171</v>
      </c>
      <c r="H17" s="32">
        <v>1</v>
      </c>
      <c r="I17" s="32" t="s">
        <v>171</v>
      </c>
      <c r="J17" s="153">
        <v>2.2999999999999998</v>
      </c>
    </row>
    <row r="18" spans="1:10" ht="12.75" customHeight="1">
      <c r="A18" s="32" t="s">
        <v>181</v>
      </c>
      <c r="B18" s="32" t="s">
        <v>201</v>
      </c>
      <c r="C18" s="32" t="s">
        <v>202</v>
      </c>
      <c r="D18" s="32">
        <v>213</v>
      </c>
      <c r="E18" s="32" t="s">
        <v>168</v>
      </c>
      <c r="F18" s="32">
        <v>1</v>
      </c>
      <c r="G18" s="32" t="s">
        <v>171</v>
      </c>
      <c r="H18" s="32">
        <v>1</v>
      </c>
      <c r="I18" s="32" t="s">
        <v>171</v>
      </c>
      <c r="J18" s="153">
        <v>1.8</v>
      </c>
    </row>
    <row r="19" spans="1:10" ht="12.75" customHeight="1">
      <c r="A19" s="32" t="s">
        <v>181</v>
      </c>
      <c r="B19" s="32" t="s">
        <v>203</v>
      </c>
      <c r="C19" s="32" t="s">
        <v>204</v>
      </c>
      <c r="D19" s="32">
        <v>213</v>
      </c>
      <c r="E19" s="32" t="s">
        <v>168</v>
      </c>
      <c r="F19" s="32">
        <v>1</v>
      </c>
      <c r="G19" s="32" t="s">
        <v>171</v>
      </c>
      <c r="H19" s="32">
        <v>1</v>
      </c>
      <c r="I19" s="32" t="s">
        <v>171</v>
      </c>
      <c r="J19" s="153">
        <v>4.3</v>
      </c>
    </row>
    <row r="20" spans="1:10" ht="12.75" customHeight="1">
      <c r="A20" s="149" t="s">
        <v>181</v>
      </c>
      <c r="B20" s="149" t="s">
        <v>205</v>
      </c>
      <c r="C20" s="149" t="s">
        <v>206</v>
      </c>
      <c r="D20" s="149">
        <v>213</v>
      </c>
      <c r="E20" s="149" t="s">
        <v>168</v>
      </c>
      <c r="F20" s="149">
        <v>1</v>
      </c>
      <c r="G20" s="149" t="s">
        <v>171</v>
      </c>
      <c r="H20" s="149">
        <v>1</v>
      </c>
      <c r="I20" s="149" t="s">
        <v>171</v>
      </c>
      <c r="J20" s="154">
        <v>1.2</v>
      </c>
    </row>
    <row r="21" spans="1:10" ht="12.75" customHeight="1">
      <c r="A21" s="30"/>
      <c r="B21" s="20">
        <f>COUNTA(F8:F20)</f>
        <v>13</v>
      </c>
      <c r="C21" s="20"/>
      <c r="D21" s="31"/>
      <c r="E21" s="31"/>
      <c r="F21" s="20">
        <f>COUNTIF(F8:F20, "&gt;0")</f>
        <v>13</v>
      </c>
      <c r="G21" s="31"/>
      <c r="H21" s="29"/>
      <c r="I21" s="30"/>
      <c r="J21" s="135">
        <f>SUM(J8:J20)</f>
        <v>25.8</v>
      </c>
    </row>
    <row r="22" spans="1:10" ht="12.75" customHeight="1">
      <c r="A22" s="31"/>
      <c r="B22" s="57"/>
      <c r="C22" s="31"/>
      <c r="D22" s="31"/>
      <c r="E22" s="31"/>
      <c r="F22" s="31"/>
      <c r="G22" s="31"/>
      <c r="H22" s="31"/>
      <c r="I22" s="31"/>
      <c r="J22" s="136"/>
    </row>
    <row r="23" spans="1:10" ht="12.75" customHeight="1">
      <c r="A23" s="32" t="s">
        <v>207</v>
      </c>
      <c r="B23" s="32" t="s">
        <v>208</v>
      </c>
      <c r="C23" s="32" t="s">
        <v>209</v>
      </c>
      <c r="D23" s="32">
        <v>213</v>
      </c>
      <c r="E23" s="32" t="s">
        <v>168</v>
      </c>
      <c r="F23" s="32">
        <v>1</v>
      </c>
      <c r="G23" s="32" t="s">
        <v>171</v>
      </c>
      <c r="H23" s="32">
        <v>1</v>
      </c>
      <c r="I23" s="32" t="s">
        <v>171</v>
      </c>
      <c r="J23" s="153">
        <v>1.3</v>
      </c>
    </row>
    <row r="24" spans="1:10" ht="12.75" customHeight="1">
      <c r="A24" s="32" t="s">
        <v>207</v>
      </c>
      <c r="B24" s="32" t="s">
        <v>210</v>
      </c>
      <c r="C24" s="32" t="s">
        <v>211</v>
      </c>
      <c r="D24" s="32">
        <v>213</v>
      </c>
      <c r="E24" s="32" t="s">
        <v>168</v>
      </c>
      <c r="F24" s="32">
        <v>1</v>
      </c>
      <c r="G24" s="32" t="s">
        <v>171</v>
      </c>
      <c r="H24" s="32">
        <v>1</v>
      </c>
      <c r="I24" s="32" t="s">
        <v>171</v>
      </c>
      <c r="J24" s="153">
        <v>0.3</v>
      </c>
    </row>
    <row r="25" spans="1:10" ht="12.75" customHeight="1">
      <c r="A25" s="32" t="s">
        <v>207</v>
      </c>
      <c r="B25" s="32" t="s">
        <v>212</v>
      </c>
      <c r="C25" s="32" t="s">
        <v>213</v>
      </c>
      <c r="D25" s="32">
        <v>213</v>
      </c>
      <c r="E25" s="32" t="s">
        <v>168</v>
      </c>
      <c r="F25" s="32">
        <v>1</v>
      </c>
      <c r="G25" s="32" t="s">
        <v>171</v>
      </c>
      <c r="H25" s="32">
        <v>1</v>
      </c>
      <c r="I25" s="32" t="s">
        <v>171</v>
      </c>
      <c r="J25" s="153">
        <v>0.3</v>
      </c>
    </row>
    <row r="26" spans="1:10" ht="12.75" customHeight="1">
      <c r="A26" s="32" t="s">
        <v>207</v>
      </c>
      <c r="B26" s="32" t="s">
        <v>214</v>
      </c>
      <c r="C26" s="32" t="s">
        <v>215</v>
      </c>
      <c r="D26" s="32">
        <v>213</v>
      </c>
      <c r="E26" s="32" t="s">
        <v>168</v>
      </c>
      <c r="F26" s="32">
        <v>1</v>
      </c>
      <c r="G26" s="32" t="s">
        <v>171</v>
      </c>
      <c r="H26" s="32">
        <v>1</v>
      </c>
      <c r="I26" s="32" t="s">
        <v>171</v>
      </c>
      <c r="J26" s="153">
        <v>1.3</v>
      </c>
    </row>
    <row r="27" spans="1:10" ht="12.75" customHeight="1">
      <c r="A27" s="149" t="s">
        <v>207</v>
      </c>
      <c r="B27" s="149" t="s">
        <v>216</v>
      </c>
      <c r="C27" s="149" t="s">
        <v>217</v>
      </c>
      <c r="D27" s="149">
        <v>213</v>
      </c>
      <c r="E27" s="149" t="s">
        <v>168</v>
      </c>
      <c r="F27" s="149">
        <v>1</v>
      </c>
      <c r="G27" s="149" t="s">
        <v>171</v>
      </c>
      <c r="H27" s="149">
        <v>1</v>
      </c>
      <c r="I27" s="149" t="s">
        <v>171</v>
      </c>
      <c r="J27" s="154">
        <v>5.8</v>
      </c>
    </row>
    <row r="28" spans="1:10">
      <c r="A28" s="30"/>
      <c r="B28" s="20">
        <f>COUNTA(B23:B27)</f>
        <v>5</v>
      </c>
      <c r="C28" s="20"/>
      <c r="D28" s="31"/>
      <c r="E28" s="31"/>
      <c r="F28" s="20">
        <f>COUNTIF(F23:F27, "&gt;0")</f>
        <v>5</v>
      </c>
      <c r="G28" s="31"/>
      <c r="H28" s="29"/>
      <c r="I28" s="30"/>
      <c r="J28" s="135">
        <f>SUM(J23:J27)</f>
        <v>9</v>
      </c>
    </row>
    <row r="29" spans="1:10">
      <c r="A29" s="30"/>
      <c r="B29" s="20"/>
      <c r="C29" s="20"/>
      <c r="D29" s="31"/>
      <c r="E29" s="31"/>
      <c r="F29" s="20"/>
      <c r="G29" s="31"/>
      <c r="H29" s="29"/>
      <c r="I29" s="30"/>
      <c r="J29" s="126"/>
    </row>
    <row r="30" spans="1:10">
      <c r="A30" s="30"/>
      <c r="B30" s="156" t="s">
        <v>226</v>
      </c>
      <c r="C30" s="156"/>
      <c r="D30" s="157"/>
      <c r="E30" s="157"/>
      <c r="F30" s="20"/>
      <c r="G30" s="31"/>
      <c r="H30" s="29"/>
      <c r="I30" s="30"/>
      <c r="J30" s="135"/>
    </row>
    <row r="31" spans="1:10">
      <c r="A31" s="30"/>
      <c r="B31" s="29"/>
      <c r="C31" s="29"/>
      <c r="D31" s="30"/>
      <c r="E31" s="30"/>
      <c r="F31" s="29"/>
      <c r="G31" s="30"/>
      <c r="H31" s="29"/>
      <c r="I31" s="30"/>
      <c r="J31" s="49"/>
    </row>
    <row r="32" spans="1:10">
      <c r="A32" s="64"/>
      <c r="B32" s="64"/>
      <c r="C32" s="92" t="s">
        <v>117</v>
      </c>
      <c r="D32" s="93"/>
      <c r="E32" s="93"/>
      <c r="F32" s="64"/>
      <c r="G32" s="64"/>
      <c r="H32" s="64"/>
      <c r="I32" s="64"/>
    </row>
    <row r="33" spans="1:10">
      <c r="A33" s="64"/>
      <c r="B33" s="64"/>
      <c r="C33" s="94" t="s">
        <v>112</v>
      </c>
      <c r="D33" s="95">
        <f>SUM(B6+B21+B28)</f>
        <v>22</v>
      </c>
      <c r="E33" s="93"/>
      <c r="F33" s="64"/>
      <c r="G33" s="64"/>
      <c r="H33" s="64"/>
      <c r="I33" s="64"/>
      <c r="J33" s="2"/>
    </row>
    <row r="34" spans="1:10">
      <c r="C34" s="94" t="s">
        <v>115</v>
      </c>
      <c r="D34" s="95">
        <f>SUM(F6+F21+F28)</f>
        <v>22</v>
      </c>
      <c r="E34" s="93"/>
      <c r="J34" s="86"/>
    </row>
    <row r="35" spans="1:10">
      <c r="C35" s="106" t="s">
        <v>161</v>
      </c>
      <c r="D35" s="125">
        <f>D34/D33</f>
        <v>1</v>
      </c>
      <c r="E35" s="93"/>
    </row>
    <row r="36" spans="1:10">
      <c r="C36" s="94" t="s">
        <v>116</v>
      </c>
      <c r="D36" s="155">
        <f>SUM(J6+J21+J28)</f>
        <v>40.5</v>
      </c>
      <c r="E36" s="97" t="s">
        <v>170</v>
      </c>
    </row>
    <row r="40" spans="1:10">
      <c r="J40" s="5"/>
    </row>
    <row r="41" spans="1:10">
      <c r="J41" s="5"/>
    </row>
  </sheetData>
  <phoneticPr fontId="3" type="noConversion"/>
  <printOptions horizontalCentered="1" gridLines="1"/>
  <pageMargins left="0.5" right="0.5" top="1.5" bottom="0.75" header="0.5" footer="0.5"/>
  <pageSetup scale="80" orientation="landscape" r:id="rId1"/>
  <headerFooter alignWithMargins="0">
    <oddHeader>&amp;C&amp;"Arial,Bold"&amp;16  2010 Swimming Season
Mississippi Beach Monitoring</oddHeader>
    <oddFooter>&amp;R&amp;P of &amp;N</oddFooter>
  </headerFooter>
</worksheet>
</file>

<file path=xl/worksheets/sheet4.xml><?xml version="1.0" encoding="utf-8"?>
<worksheet xmlns="http://schemas.openxmlformats.org/spreadsheetml/2006/main" xmlns:r="http://schemas.openxmlformats.org/officeDocument/2006/relationships">
  <sheetPr codeName="Sheet4"/>
  <dimension ref="A1:AG51"/>
  <sheetViews>
    <sheetView zoomScaleNormal="100" workbookViewId="0">
      <pane ySplit="2" topLeftCell="A3" activePane="bottomLeft" state="frozen"/>
      <selection pane="bottomLeft"/>
    </sheetView>
  </sheetViews>
  <sheetFormatPr defaultRowHeight="12.75"/>
  <cols>
    <col min="1" max="1" width="11.140625" customWidth="1"/>
    <col min="2" max="2" width="7.28515625" customWidth="1"/>
    <col min="3" max="3" width="24.140625" customWidth="1"/>
    <col min="4" max="4" width="8" customWidth="1"/>
    <col min="5" max="5" width="7.7109375" customWidth="1"/>
    <col min="6" max="7" width="8" customWidth="1"/>
    <col min="8" max="8" width="8.85546875" customWidth="1"/>
    <col min="9" max="18" width="7.85546875" customWidth="1"/>
  </cols>
  <sheetData>
    <row r="1" spans="1:33">
      <c r="A1" s="56"/>
      <c r="B1" s="204" t="s">
        <v>39</v>
      </c>
      <c r="C1" s="204"/>
      <c r="D1" s="56"/>
      <c r="E1" s="56"/>
      <c r="F1" s="205" t="s">
        <v>167</v>
      </c>
      <c r="G1" s="206"/>
      <c r="H1" s="206"/>
      <c r="I1" s="206"/>
      <c r="J1" s="206"/>
      <c r="K1" s="206"/>
      <c r="L1" s="206"/>
      <c r="M1" s="206"/>
      <c r="N1" s="206"/>
      <c r="O1" s="206"/>
      <c r="P1" s="206"/>
      <c r="Q1" s="206"/>
      <c r="R1" s="206"/>
    </row>
    <row r="2" spans="1:33" s="24" customFormat="1" ht="39" customHeight="1">
      <c r="A2" s="25" t="s">
        <v>15</v>
      </c>
      <c r="B2" s="25" t="s">
        <v>16</v>
      </c>
      <c r="C2" s="25" t="s">
        <v>76</v>
      </c>
      <c r="D2" s="25" t="s">
        <v>90</v>
      </c>
      <c r="E2" s="25" t="s">
        <v>91</v>
      </c>
      <c r="F2" s="25" t="s">
        <v>92</v>
      </c>
      <c r="G2" s="25" t="s">
        <v>93</v>
      </c>
      <c r="H2" s="3" t="s">
        <v>94</v>
      </c>
      <c r="I2" s="25" t="s">
        <v>95</v>
      </c>
      <c r="J2" s="25" t="s">
        <v>24</v>
      </c>
      <c r="K2" s="25" t="s">
        <v>22</v>
      </c>
      <c r="L2" s="25" t="s">
        <v>23</v>
      </c>
      <c r="M2" s="25" t="s">
        <v>25</v>
      </c>
      <c r="N2" s="25" t="s">
        <v>96</v>
      </c>
      <c r="O2" s="25" t="s">
        <v>97</v>
      </c>
      <c r="P2" s="25" t="s">
        <v>98</v>
      </c>
      <c r="Q2" s="25" t="s">
        <v>99</v>
      </c>
      <c r="R2" s="25" t="s">
        <v>100</v>
      </c>
    </row>
    <row r="3" spans="1:33" ht="12.75" customHeight="1">
      <c r="A3" s="68" t="s">
        <v>176</v>
      </c>
      <c r="B3" s="68" t="s">
        <v>218</v>
      </c>
      <c r="C3" s="68" t="s">
        <v>219</v>
      </c>
      <c r="D3" s="32" t="s">
        <v>32</v>
      </c>
      <c r="E3" s="32" t="s">
        <v>32</v>
      </c>
      <c r="F3" s="32"/>
      <c r="G3" s="32"/>
      <c r="H3" s="32"/>
      <c r="I3" s="32"/>
      <c r="J3" s="32"/>
      <c r="K3" s="32"/>
      <c r="L3" s="32" t="s">
        <v>32</v>
      </c>
      <c r="M3" s="32"/>
      <c r="N3" s="32"/>
      <c r="O3" s="32"/>
      <c r="P3" s="32"/>
      <c r="Q3" s="32"/>
      <c r="R3" s="32" t="s">
        <v>32</v>
      </c>
      <c r="S3" s="30"/>
      <c r="T3" s="47"/>
      <c r="U3" s="47"/>
      <c r="V3" s="47"/>
      <c r="W3" s="47"/>
      <c r="X3" s="47"/>
      <c r="Y3" s="47"/>
      <c r="Z3" s="47"/>
      <c r="AA3" s="47"/>
      <c r="AB3" s="47"/>
      <c r="AC3" s="47"/>
      <c r="AD3" s="47"/>
      <c r="AE3" s="47"/>
      <c r="AF3" s="47"/>
      <c r="AG3" s="47"/>
    </row>
    <row r="4" spans="1:33" ht="12.75" customHeight="1">
      <c r="A4" s="32" t="s">
        <v>176</v>
      </c>
      <c r="B4" s="32" t="s">
        <v>177</v>
      </c>
      <c r="C4" s="32" t="s">
        <v>178</v>
      </c>
      <c r="D4" s="32" t="s">
        <v>32</v>
      </c>
      <c r="E4" s="32" t="s">
        <v>32</v>
      </c>
      <c r="F4" s="32"/>
      <c r="G4" s="32"/>
      <c r="H4" s="32"/>
      <c r="I4" s="32"/>
      <c r="J4" s="32"/>
      <c r="K4" s="32"/>
      <c r="L4" s="32"/>
      <c r="M4" s="32"/>
      <c r="N4" s="32"/>
      <c r="O4" s="32"/>
      <c r="P4" s="32"/>
      <c r="Q4" s="32" t="s">
        <v>32</v>
      </c>
      <c r="R4" s="32" t="s">
        <v>32</v>
      </c>
      <c r="S4" s="30"/>
      <c r="T4" s="47"/>
      <c r="U4" s="47"/>
      <c r="V4" s="47"/>
      <c r="W4" s="47"/>
      <c r="X4" s="47"/>
      <c r="Y4" s="47"/>
      <c r="Z4" s="47"/>
      <c r="AA4" s="47"/>
      <c r="AB4" s="47"/>
      <c r="AC4" s="47"/>
      <c r="AD4" s="47"/>
      <c r="AE4" s="47"/>
      <c r="AF4" s="47"/>
      <c r="AG4" s="47"/>
    </row>
    <row r="5" spans="1:33" ht="12.75" customHeight="1">
      <c r="A5" s="68" t="s">
        <v>176</v>
      </c>
      <c r="B5" s="68" t="s">
        <v>221</v>
      </c>
      <c r="C5" s="68" t="s">
        <v>222</v>
      </c>
      <c r="D5" s="32" t="s">
        <v>32</v>
      </c>
      <c r="E5" s="32" t="s">
        <v>32</v>
      </c>
      <c r="F5" s="32"/>
      <c r="G5" s="32"/>
      <c r="H5" s="32"/>
      <c r="I5" s="32"/>
      <c r="J5" s="32"/>
      <c r="K5" s="32"/>
      <c r="L5" s="32"/>
      <c r="M5" s="32"/>
      <c r="N5" s="32"/>
      <c r="O5" s="32"/>
      <c r="P5" s="32"/>
      <c r="Q5" s="32"/>
      <c r="R5" s="32" t="s">
        <v>32</v>
      </c>
      <c r="S5" s="30"/>
      <c r="T5" s="47"/>
      <c r="U5" s="47"/>
      <c r="V5" s="47"/>
      <c r="W5" s="47"/>
      <c r="X5" s="47"/>
      <c r="Y5" s="47"/>
      <c r="Z5" s="47"/>
      <c r="AA5" s="47"/>
      <c r="AB5" s="47"/>
      <c r="AC5" s="47"/>
      <c r="AD5" s="47"/>
      <c r="AE5" s="47"/>
      <c r="AF5" s="47"/>
      <c r="AG5" s="47"/>
    </row>
    <row r="6" spans="1:33" ht="12.75" customHeight="1">
      <c r="A6" s="149" t="s">
        <v>176</v>
      </c>
      <c r="B6" s="149" t="s">
        <v>179</v>
      </c>
      <c r="C6" s="149" t="s">
        <v>180</v>
      </c>
      <c r="D6" s="149" t="s">
        <v>32</v>
      </c>
      <c r="E6" s="149" t="s">
        <v>32</v>
      </c>
      <c r="F6" s="149"/>
      <c r="G6" s="149"/>
      <c r="H6" s="149"/>
      <c r="I6" s="149"/>
      <c r="J6" s="149"/>
      <c r="K6" s="149"/>
      <c r="L6" s="149"/>
      <c r="M6" s="149"/>
      <c r="N6" s="149"/>
      <c r="O6" s="149"/>
      <c r="P6" s="149"/>
      <c r="Q6" s="149" t="s">
        <v>32</v>
      </c>
      <c r="R6" s="149" t="s">
        <v>32</v>
      </c>
      <c r="S6" s="30"/>
      <c r="T6" s="47"/>
      <c r="U6" s="47"/>
      <c r="V6" s="47"/>
      <c r="W6" s="47"/>
      <c r="X6" s="47"/>
      <c r="Y6" s="47"/>
      <c r="Z6" s="47"/>
      <c r="AA6" s="47"/>
      <c r="AB6" s="47"/>
      <c r="AC6" s="47"/>
      <c r="AD6" s="47"/>
      <c r="AE6" s="47"/>
      <c r="AF6" s="47"/>
      <c r="AG6" s="47"/>
    </row>
    <row r="7" spans="1:33" ht="12.75" customHeight="1">
      <c r="A7" s="32"/>
      <c r="B7" s="33">
        <f>COUNTA(B3:B6)</f>
        <v>4</v>
      </c>
      <c r="C7" s="56"/>
      <c r="D7" s="33">
        <f t="shared" ref="D7:R7" si="0">COUNTIF(D3:D6,"Yes")</f>
        <v>4</v>
      </c>
      <c r="E7" s="33">
        <f t="shared" si="0"/>
        <v>4</v>
      </c>
      <c r="F7" s="33">
        <f t="shared" si="0"/>
        <v>0</v>
      </c>
      <c r="G7" s="33">
        <f t="shared" si="0"/>
        <v>0</v>
      </c>
      <c r="H7" s="33">
        <f t="shared" si="0"/>
        <v>0</v>
      </c>
      <c r="I7" s="33">
        <f t="shared" si="0"/>
        <v>0</v>
      </c>
      <c r="J7" s="33">
        <f t="shared" si="0"/>
        <v>0</v>
      </c>
      <c r="K7" s="33">
        <f t="shared" si="0"/>
        <v>0</v>
      </c>
      <c r="L7" s="33">
        <f t="shared" si="0"/>
        <v>1</v>
      </c>
      <c r="M7" s="33">
        <f t="shared" si="0"/>
        <v>0</v>
      </c>
      <c r="N7" s="33">
        <f t="shared" si="0"/>
        <v>0</v>
      </c>
      <c r="O7" s="33">
        <f t="shared" si="0"/>
        <v>0</v>
      </c>
      <c r="P7" s="33">
        <f t="shared" si="0"/>
        <v>0</v>
      </c>
      <c r="Q7" s="33">
        <f t="shared" si="0"/>
        <v>2</v>
      </c>
      <c r="R7" s="33">
        <f t="shared" si="0"/>
        <v>4</v>
      </c>
      <c r="S7" s="47"/>
      <c r="T7" s="47"/>
      <c r="U7" s="47"/>
      <c r="V7" s="47"/>
      <c r="W7" s="47"/>
      <c r="X7" s="47"/>
      <c r="Y7" s="47"/>
      <c r="Z7" s="47"/>
      <c r="AA7" s="47"/>
      <c r="AB7" s="47"/>
      <c r="AC7" s="47"/>
      <c r="AD7" s="47"/>
      <c r="AE7" s="47"/>
      <c r="AF7" s="47"/>
      <c r="AG7" s="47"/>
    </row>
    <row r="8" spans="1:33" ht="12.75" customHeight="1">
      <c r="A8" s="32"/>
      <c r="B8" s="32"/>
      <c r="C8" s="32"/>
      <c r="D8" s="32"/>
      <c r="E8" s="32"/>
      <c r="F8" s="32"/>
      <c r="G8" s="32"/>
      <c r="H8" s="32"/>
      <c r="I8" s="32"/>
      <c r="J8" s="32"/>
      <c r="K8" s="32"/>
      <c r="L8" s="32"/>
      <c r="M8" s="32"/>
      <c r="N8" s="32"/>
      <c r="O8" s="32"/>
      <c r="P8" s="32"/>
      <c r="Q8" s="32"/>
      <c r="R8" s="32"/>
      <c r="S8" s="47"/>
      <c r="T8" s="47"/>
      <c r="U8" s="47"/>
      <c r="V8" s="47"/>
      <c r="W8" s="47"/>
      <c r="X8" s="47"/>
      <c r="Y8" s="47"/>
      <c r="Z8" s="47"/>
      <c r="AA8" s="47"/>
      <c r="AB8" s="47"/>
      <c r="AC8" s="47"/>
      <c r="AD8" s="47"/>
      <c r="AE8" s="47"/>
      <c r="AF8" s="47"/>
      <c r="AG8" s="47"/>
    </row>
    <row r="9" spans="1:33" ht="12.75" customHeight="1">
      <c r="A9" s="32" t="s">
        <v>181</v>
      </c>
      <c r="B9" s="32" t="s">
        <v>182</v>
      </c>
      <c r="C9" s="32" t="s">
        <v>183</v>
      </c>
      <c r="D9" s="32" t="s">
        <v>32</v>
      </c>
      <c r="E9" s="32" t="s">
        <v>32</v>
      </c>
      <c r="F9" s="32"/>
      <c r="G9" s="32"/>
      <c r="H9" s="32"/>
      <c r="I9" s="32"/>
      <c r="J9" s="32"/>
      <c r="K9" s="32"/>
      <c r="L9" s="32"/>
      <c r="M9" s="32"/>
      <c r="N9" s="32"/>
      <c r="O9" s="32"/>
      <c r="P9" s="32"/>
      <c r="Q9" s="32"/>
      <c r="R9" s="32" t="s">
        <v>32</v>
      </c>
    </row>
    <row r="10" spans="1:33" ht="12.75" customHeight="1">
      <c r="A10" s="32" t="s">
        <v>181</v>
      </c>
      <c r="B10" s="32" t="s">
        <v>184</v>
      </c>
      <c r="C10" s="51" t="s">
        <v>229</v>
      </c>
      <c r="D10" s="32" t="s">
        <v>32</v>
      </c>
      <c r="E10" s="32" t="s">
        <v>32</v>
      </c>
      <c r="F10" s="32"/>
      <c r="G10" s="32"/>
      <c r="H10" s="32"/>
      <c r="I10" s="32"/>
      <c r="J10" s="32"/>
      <c r="K10" s="32"/>
      <c r="L10" s="32"/>
      <c r="M10" s="32"/>
      <c r="N10" s="32"/>
      <c r="O10" s="32"/>
      <c r="P10" s="32"/>
      <c r="Q10" s="32" t="s">
        <v>32</v>
      </c>
      <c r="R10" s="32" t="s">
        <v>32</v>
      </c>
    </row>
    <row r="11" spans="1:33" ht="12.75" customHeight="1">
      <c r="A11" s="32" t="s">
        <v>181</v>
      </c>
      <c r="B11" s="32" t="s">
        <v>185</v>
      </c>
      <c r="C11" s="32" t="s">
        <v>186</v>
      </c>
      <c r="D11" s="32" t="s">
        <v>32</v>
      </c>
      <c r="E11" s="32" t="s">
        <v>32</v>
      </c>
      <c r="F11" s="32"/>
      <c r="G11" s="32"/>
      <c r="H11" s="32"/>
      <c r="I11" s="32"/>
      <c r="J11" s="32"/>
      <c r="K11" s="32"/>
      <c r="L11" s="32"/>
      <c r="M11" s="32"/>
      <c r="N11" s="32"/>
      <c r="O11" s="32"/>
      <c r="P11" s="32"/>
      <c r="Q11" s="32" t="s">
        <v>32</v>
      </c>
      <c r="R11" s="32" t="s">
        <v>32</v>
      </c>
    </row>
    <row r="12" spans="1:33" ht="12.75" customHeight="1">
      <c r="A12" s="32" t="s">
        <v>181</v>
      </c>
      <c r="B12" s="32" t="s">
        <v>187</v>
      </c>
      <c r="C12" s="32" t="s">
        <v>188</v>
      </c>
      <c r="D12" s="32" t="s">
        <v>32</v>
      </c>
      <c r="E12" s="32" t="s">
        <v>32</v>
      </c>
      <c r="F12" s="32"/>
      <c r="G12" s="32"/>
      <c r="H12" s="32"/>
      <c r="I12" s="32"/>
      <c r="J12" s="32"/>
      <c r="K12" s="32"/>
      <c r="L12" s="32"/>
      <c r="M12" s="32"/>
      <c r="N12" s="32"/>
      <c r="O12" s="32"/>
      <c r="P12" s="32"/>
      <c r="Q12" s="32" t="s">
        <v>32</v>
      </c>
      <c r="R12" s="32" t="s">
        <v>32</v>
      </c>
    </row>
    <row r="13" spans="1:33" ht="12.75" customHeight="1">
      <c r="A13" s="32" t="s">
        <v>181</v>
      </c>
      <c r="B13" s="32" t="s">
        <v>189</v>
      </c>
      <c r="C13" s="32" t="s">
        <v>190</v>
      </c>
      <c r="D13" s="32" t="s">
        <v>32</v>
      </c>
      <c r="E13" s="32" t="s">
        <v>32</v>
      </c>
      <c r="F13" s="32"/>
      <c r="G13" s="32"/>
      <c r="H13" s="32"/>
      <c r="I13" s="32"/>
      <c r="J13" s="32"/>
      <c r="K13" s="32"/>
      <c r="L13" s="32"/>
      <c r="M13" s="32"/>
      <c r="N13" s="32"/>
      <c r="O13" s="32"/>
      <c r="P13" s="32"/>
      <c r="Q13" s="32" t="s">
        <v>32</v>
      </c>
      <c r="R13" s="32" t="s">
        <v>32</v>
      </c>
    </row>
    <row r="14" spans="1:33" ht="12.75" customHeight="1">
      <c r="A14" s="32" t="s">
        <v>181</v>
      </c>
      <c r="B14" s="32" t="s">
        <v>191</v>
      </c>
      <c r="C14" s="32" t="s">
        <v>192</v>
      </c>
      <c r="D14" s="32" t="s">
        <v>32</v>
      </c>
      <c r="E14" s="32" t="s">
        <v>32</v>
      </c>
      <c r="F14" s="32"/>
      <c r="G14" s="32"/>
      <c r="H14" s="32"/>
      <c r="I14" s="32"/>
      <c r="J14" s="32"/>
      <c r="K14" s="32"/>
      <c r="L14" s="32"/>
      <c r="M14" s="32"/>
      <c r="N14" s="32"/>
      <c r="O14" s="32"/>
      <c r="P14" s="32"/>
      <c r="Q14" s="32" t="s">
        <v>32</v>
      </c>
      <c r="R14" s="32" t="s">
        <v>32</v>
      </c>
    </row>
    <row r="15" spans="1:33" ht="12.75" customHeight="1">
      <c r="A15" s="32" t="s">
        <v>181</v>
      </c>
      <c r="B15" s="32" t="s">
        <v>193</v>
      </c>
      <c r="C15" s="32" t="s">
        <v>194</v>
      </c>
      <c r="D15" s="32" t="s">
        <v>32</v>
      </c>
      <c r="E15" s="32" t="s">
        <v>32</v>
      </c>
      <c r="F15" s="32"/>
      <c r="G15" s="32"/>
      <c r="H15" s="32"/>
      <c r="I15" s="32"/>
      <c r="J15" s="32"/>
      <c r="K15" s="32"/>
      <c r="L15" s="32"/>
      <c r="M15" s="32"/>
      <c r="N15" s="32"/>
      <c r="O15" s="32"/>
      <c r="P15" s="32"/>
      <c r="Q15" s="32" t="s">
        <v>32</v>
      </c>
      <c r="R15" s="32" t="s">
        <v>32</v>
      </c>
    </row>
    <row r="16" spans="1:33" ht="12.75" customHeight="1">
      <c r="A16" s="32" t="s">
        <v>181</v>
      </c>
      <c r="B16" s="32" t="s">
        <v>195</v>
      </c>
      <c r="C16" s="32" t="s">
        <v>196</v>
      </c>
      <c r="D16" s="32" t="s">
        <v>32</v>
      </c>
      <c r="E16" s="32" t="s">
        <v>32</v>
      </c>
      <c r="F16" s="32"/>
      <c r="G16" s="32"/>
      <c r="H16" s="32"/>
      <c r="I16" s="32"/>
      <c r="J16" s="32"/>
      <c r="K16" s="32"/>
      <c r="L16" s="32"/>
      <c r="M16" s="32"/>
      <c r="N16" s="32"/>
      <c r="O16" s="32"/>
      <c r="P16" s="32"/>
      <c r="Q16" s="32" t="s">
        <v>32</v>
      </c>
      <c r="R16" s="32" t="s">
        <v>32</v>
      </c>
    </row>
    <row r="17" spans="1:18">
      <c r="A17" s="32" t="s">
        <v>181</v>
      </c>
      <c r="B17" s="32" t="s">
        <v>197</v>
      </c>
      <c r="C17" s="32" t="s">
        <v>198</v>
      </c>
      <c r="D17" s="32" t="s">
        <v>32</v>
      </c>
      <c r="E17" s="32" t="s">
        <v>32</v>
      </c>
      <c r="F17" s="32"/>
      <c r="G17" s="32"/>
      <c r="H17" s="32"/>
      <c r="I17" s="32"/>
      <c r="J17" s="32"/>
      <c r="K17" s="32"/>
      <c r="L17" s="32"/>
      <c r="M17" s="32"/>
      <c r="N17" s="32" t="s">
        <v>32</v>
      </c>
      <c r="O17" s="32"/>
      <c r="P17" s="32"/>
      <c r="Q17" s="32" t="s">
        <v>32</v>
      </c>
      <c r="R17" s="32" t="s">
        <v>32</v>
      </c>
    </row>
    <row r="18" spans="1:18" ht="12.75" customHeight="1">
      <c r="A18" s="32" t="s">
        <v>181</v>
      </c>
      <c r="B18" s="32" t="s">
        <v>199</v>
      </c>
      <c r="C18" s="32" t="s">
        <v>200</v>
      </c>
      <c r="D18" s="32" t="s">
        <v>32</v>
      </c>
      <c r="E18" s="32" t="s">
        <v>32</v>
      </c>
      <c r="F18" s="32"/>
      <c r="G18" s="32"/>
      <c r="H18" s="32"/>
      <c r="I18" s="32"/>
      <c r="J18" s="32"/>
      <c r="K18" s="32"/>
      <c r="L18" s="32"/>
      <c r="M18" s="32"/>
      <c r="N18" s="32"/>
      <c r="O18" s="32"/>
      <c r="P18" s="32"/>
      <c r="Q18" s="32" t="s">
        <v>32</v>
      </c>
      <c r="R18" s="32" t="s">
        <v>32</v>
      </c>
    </row>
    <row r="19" spans="1:18" ht="12.75" customHeight="1">
      <c r="A19" s="32" t="s">
        <v>181</v>
      </c>
      <c r="B19" s="32" t="s">
        <v>201</v>
      </c>
      <c r="C19" s="32" t="s">
        <v>202</v>
      </c>
      <c r="D19" s="32" t="s">
        <v>32</v>
      </c>
      <c r="E19" s="32" t="s">
        <v>32</v>
      </c>
      <c r="F19" s="32"/>
      <c r="G19" s="32"/>
      <c r="H19" s="32"/>
      <c r="I19" s="32"/>
      <c r="J19" s="32"/>
      <c r="K19" s="32"/>
      <c r="L19" s="32"/>
      <c r="M19" s="32"/>
      <c r="N19" s="32"/>
      <c r="O19" s="32"/>
      <c r="P19" s="32"/>
      <c r="Q19" s="32" t="s">
        <v>32</v>
      </c>
      <c r="R19" s="32" t="s">
        <v>32</v>
      </c>
    </row>
    <row r="20" spans="1:18" ht="12.75" customHeight="1">
      <c r="A20" s="32" t="s">
        <v>181</v>
      </c>
      <c r="B20" s="32" t="s">
        <v>203</v>
      </c>
      <c r="C20" s="32" t="s">
        <v>204</v>
      </c>
      <c r="D20" s="32" t="s">
        <v>32</v>
      </c>
      <c r="E20" s="32" t="s">
        <v>32</v>
      </c>
      <c r="F20" s="32"/>
      <c r="G20" s="32"/>
      <c r="H20" s="32"/>
      <c r="I20" s="32"/>
      <c r="J20" s="32"/>
      <c r="K20" s="32"/>
      <c r="L20" s="32"/>
      <c r="M20" s="32"/>
      <c r="N20" s="32"/>
      <c r="O20" s="32"/>
      <c r="P20" s="32"/>
      <c r="Q20" s="32" t="s">
        <v>32</v>
      </c>
      <c r="R20" s="32" t="s">
        <v>32</v>
      </c>
    </row>
    <row r="21" spans="1:18">
      <c r="A21" s="149" t="s">
        <v>181</v>
      </c>
      <c r="B21" s="149" t="s">
        <v>205</v>
      </c>
      <c r="C21" s="149" t="s">
        <v>206</v>
      </c>
      <c r="D21" s="149" t="s">
        <v>32</v>
      </c>
      <c r="E21" s="149" t="s">
        <v>32</v>
      </c>
      <c r="F21" s="149"/>
      <c r="G21" s="149"/>
      <c r="H21" s="149"/>
      <c r="I21" s="149"/>
      <c r="J21" s="149"/>
      <c r="K21" s="149"/>
      <c r="L21" s="149"/>
      <c r="M21" s="149"/>
      <c r="N21" s="149"/>
      <c r="O21" s="149"/>
      <c r="P21" s="149"/>
      <c r="Q21" s="149" t="s">
        <v>32</v>
      </c>
      <c r="R21" s="149" t="s">
        <v>32</v>
      </c>
    </row>
    <row r="22" spans="1:18">
      <c r="A22" s="32"/>
      <c r="B22" s="33">
        <f>COUNTA(B9:B21)</f>
        <v>13</v>
      </c>
      <c r="C22" s="32"/>
      <c r="D22" s="33">
        <f>COUNTIF(D9:D21,"Yes")</f>
        <v>13</v>
      </c>
      <c r="E22" s="33">
        <f>COUNTIF(E9:E21,"Yes")</f>
        <v>13</v>
      </c>
      <c r="F22" s="33">
        <f>COUNTIF(F9:F21,"Yes")</f>
        <v>0</v>
      </c>
      <c r="G22" s="33">
        <f t="shared" ref="G22:R22" si="1">COUNTIF(G9:G21,"Yes")</f>
        <v>0</v>
      </c>
      <c r="H22" s="33">
        <f t="shared" si="1"/>
        <v>0</v>
      </c>
      <c r="I22" s="33">
        <f t="shared" si="1"/>
        <v>0</v>
      </c>
      <c r="J22" s="33">
        <f t="shared" si="1"/>
        <v>0</v>
      </c>
      <c r="K22" s="33">
        <f t="shared" si="1"/>
        <v>0</v>
      </c>
      <c r="L22" s="33">
        <f t="shared" si="1"/>
        <v>0</v>
      </c>
      <c r="M22" s="33">
        <f t="shared" si="1"/>
        <v>0</v>
      </c>
      <c r="N22" s="33">
        <f t="shared" si="1"/>
        <v>1</v>
      </c>
      <c r="O22" s="33">
        <f t="shared" si="1"/>
        <v>0</v>
      </c>
      <c r="P22" s="33">
        <f t="shared" si="1"/>
        <v>0</v>
      </c>
      <c r="Q22" s="33">
        <f t="shared" si="1"/>
        <v>12</v>
      </c>
      <c r="R22" s="33">
        <f t="shared" si="1"/>
        <v>13</v>
      </c>
    </row>
    <row r="23" spans="1:18">
      <c r="A23" s="32"/>
      <c r="B23" s="45"/>
      <c r="C23" s="32"/>
      <c r="D23" s="32"/>
      <c r="E23" s="32"/>
      <c r="F23" s="32"/>
      <c r="G23" s="32"/>
      <c r="H23" s="32"/>
      <c r="I23" s="32"/>
      <c r="J23" s="32"/>
      <c r="K23" s="32"/>
      <c r="L23" s="32"/>
      <c r="M23" s="32"/>
      <c r="N23" s="32"/>
      <c r="O23" s="32"/>
      <c r="P23" s="32"/>
      <c r="Q23" s="32"/>
      <c r="R23" s="32"/>
    </row>
    <row r="24" spans="1:18" ht="12.75" customHeight="1">
      <c r="A24" s="32" t="s">
        <v>207</v>
      </c>
      <c r="B24" s="32" t="s">
        <v>208</v>
      </c>
      <c r="C24" s="32" t="s">
        <v>209</v>
      </c>
      <c r="D24" s="32" t="s">
        <v>32</v>
      </c>
      <c r="E24" s="32" t="s">
        <v>32</v>
      </c>
      <c r="F24" s="32"/>
      <c r="G24" s="32"/>
      <c r="H24" s="32"/>
      <c r="I24" s="32"/>
      <c r="J24" s="32"/>
      <c r="K24" s="32"/>
      <c r="L24" s="32"/>
      <c r="M24" s="32"/>
      <c r="N24" s="32"/>
      <c r="O24" s="32"/>
      <c r="P24" s="32"/>
      <c r="Q24" s="32"/>
      <c r="R24" s="32" t="s">
        <v>32</v>
      </c>
    </row>
    <row r="25" spans="1:18" ht="12.75" customHeight="1">
      <c r="A25" s="32" t="s">
        <v>207</v>
      </c>
      <c r="B25" s="32" t="s">
        <v>210</v>
      </c>
      <c r="C25" s="32" t="s">
        <v>211</v>
      </c>
      <c r="D25" s="32" t="s">
        <v>32</v>
      </c>
      <c r="E25" s="32" t="s">
        <v>32</v>
      </c>
      <c r="F25" s="32"/>
      <c r="G25" s="32"/>
      <c r="H25" s="32"/>
      <c r="I25" s="32"/>
      <c r="J25" s="32"/>
      <c r="K25" s="32"/>
      <c r="L25" s="32"/>
      <c r="M25" s="32"/>
      <c r="N25" s="32"/>
      <c r="O25" s="32"/>
      <c r="P25" s="32"/>
      <c r="Q25" s="32"/>
      <c r="R25" s="32" t="s">
        <v>32</v>
      </c>
    </row>
    <row r="26" spans="1:18" ht="12.75" customHeight="1">
      <c r="A26" s="32" t="s">
        <v>207</v>
      </c>
      <c r="B26" s="32" t="s">
        <v>212</v>
      </c>
      <c r="C26" s="32" t="s">
        <v>213</v>
      </c>
      <c r="D26" s="32" t="s">
        <v>32</v>
      </c>
      <c r="E26" s="32" t="s">
        <v>32</v>
      </c>
      <c r="F26" s="32"/>
      <c r="G26" s="32"/>
      <c r="H26" s="32"/>
      <c r="I26" s="32"/>
      <c r="J26" s="32"/>
      <c r="K26" s="32"/>
      <c r="L26" s="32"/>
      <c r="M26" s="32"/>
      <c r="N26" s="32"/>
      <c r="O26" s="32"/>
      <c r="P26" s="32"/>
      <c r="Q26" s="32"/>
      <c r="R26" s="32" t="s">
        <v>32</v>
      </c>
    </row>
    <row r="27" spans="1:18" ht="12.75" customHeight="1">
      <c r="A27" s="32" t="s">
        <v>207</v>
      </c>
      <c r="B27" s="32" t="s">
        <v>214</v>
      </c>
      <c r="C27" s="32" t="s">
        <v>215</v>
      </c>
      <c r="D27" s="32" t="s">
        <v>32</v>
      </c>
      <c r="E27" s="32" t="s">
        <v>32</v>
      </c>
      <c r="F27" s="32"/>
      <c r="G27" s="32"/>
      <c r="H27" s="32"/>
      <c r="I27" s="32"/>
      <c r="J27" s="32"/>
      <c r="K27" s="32"/>
      <c r="L27" s="32"/>
      <c r="M27" s="32"/>
      <c r="N27" s="32"/>
      <c r="O27" s="32"/>
      <c r="P27" s="32"/>
      <c r="Q27" s="32"/>
      <c r="R27" s="32" t="s">
        <v>32</v>
      </c>
    </row>
    <row r="28" spans="1:18" ht="12.75" customHeight="1">
      <c r="A28" s="149" t="s">
        <v>207</v>
      </c>
      <c r="B28" s="149" t="s">
        <v>216</v>
      </c>
      <c r="C28" s="149" t="s">
        <v>217</v>
      </c>
      <c r="D28" s="149" t="s">
        <v>32</v>
      </c>
      <c r="E28" s="149" t="s">
        <v>32</v>
      </c>
      <c r="F28" s="149"/>
      <c r="G28" s="149"/>
      <c r="H28" s="149"/>
      <c r="I28" s="149"/>
      <c r="J28" s="149"/>
      <c r="K28" s="149"/>
      <c r="L28" s="149"/>
      <c r="M28" s="149"/>
      <c r="N28" s="149"/>
      <c r="O28" s="149"/>
      <c r="P28" s="149"/>
      <c r="Q28" s="149" t="s">
        <v>32</v>
      </c>
      <c r="R28" s="149" t="s">
        <v>32</v>
      </c>
    </row>
    <row r="29" spans="1:18">
      <c r="A29" s="32"/>
      <c r="B29" s="33">
        <f>COUNTA(B24:B28)</f>
        <v>5</v>
      </c>
      <c r="C29" s="56"/>
      <c r="D29" s="33">
        <f t="shared" ref="D29:R29" si="2">COUNTIF(D24:D28,"Yes")</f>
        <v>5</v>
      </c>
      <c r="E29" s="33">
        <f t="shared" si="2"/>
        <v>5</v>
      </c>
      <c r="F29" s="33">
        <f t="shared" si="2"/>
        <v>0</v>
      </c>
      <c r="G29" s="33">
        <f t="shared" si="2"/>
        <v>0</v>
      </c>
      <c r="H29" s="33">
        <f t="shared" si="2"/>
        <v>0</v>
      </c>
      <c r="I29" s="33">
        <f t="shared" si="2"/>
        <v>0</v>
      </c>
      <c r="J29" s="33">
        <f t="shared" si="2"/>
        <v>0</v>
      </c>
      <c r="K29" s="33">
        <f t="shared" si="2"/>
        <v>0</v>
      </c>
      <c r="L29" s="33">
        <f t="shared" si="2"/>
        <v>0</v>
      </c>
      <c r="M29" s="33">
        <f t="shared" si="2"/>
        <v>0</v>
      </c>
      <c r="N29" s="33">
        <f t="shared" si="2"/>
        <v>0</v>
      </c>
      <c r="O29" s="33">
        <f t="shared" si="2"/>
        <v>0</v>
      </c>
      <c r="P29" s="33">
        <f t="shared" si="2"/>
        <v>0</v>
      </c>
      <c r="Q29" s="33">
        <f t="shared" si="2"/>
        <v>1</v>
      </c>
      <c r="R29" s="33">
        <f t="shared" si="2"/>
        <v>5</v>
      </c>
    </row>
    <row r="30" spans="1:18">
      <c r="A30" s="46"/>
      <c r="B30" s="46"/>
      <c r="C30" s="87"/>
      <c r="D30" s="46"/>
      <c r="E30" s="46"/>
      <c r="F30" s="46"/>
      <c r="G30" s="46"/>
      <c r="H30" s="46"/>
      <c r="I30" s="46"/>
      <c r="J30" s="46"/>
      <c r="K30" s="46"/>
      <c r="L30" s="46"/>
      <c r="M30" s="46"/>
      <c r="N30" s="46"/>
      <c r="O30" s="46"/>
      <c r="P30" s="46"/>
      <c r="Q30" s="46"/>
      <c r="R30" s="46"/>
    </row>
    <row r="31" spans="1:18">
      <c r="A31" s="47"/>
      <c r="B31" s="64"/>
      <c r="C31" s="64"/>
      <c r="D31" s="64"/>
      <c r="E31" s="64"/>
      <c r="F31" s="64"/>
      <c r="G31" s="64"/>
      <c r="H31" s="64"/>
      <c r="I31" s="64"/>
      <c r="J31" s="64"/>
      <c r="K31" s="64"/>
      <c r="L31" s="64"/>
      <c r="M31" s="64"/>
      <c r="N31" s="64"/>
      <c r="O31" s="64"/>
      <c r="P31" s="64"/>
      <c r="Q31" s="64"/>
      <c r="R31" s="64"/>
    </row>
    <row r="32" spans="1:18">
      <c r="A32" s="47"/>
      <c r="C32" s="101" t="s">
        <v>73</v>
      </c>
      <c r="D32" s="102"/>
      <c r="E32" s="102"/>
      <c r="F32" s="102"/>
      <c r="G32" s="102"/>
      <c r="H32" s="102"/>
      <c r="I32" s="47"/>
      <c r="J32" s="47"/>
      <c r="K32" s="47"/>
      <c r="L32" s="47"/>
      <c r="M32" s="47"/>
      <c r="N32" s="47"/>
      <c r="O32" s="47"/>
      <c r="P32" s="47"/>
      <c r="Q32" s="47"/>
      <c r="R32" s="47"/>
    </row>
    <row r="33" spans="1:18">
      <c r="A33" s="47"/>
      <c r="B33" s="91"/>
      <c r="C33" s="103"/>
      <c r="D33" s="104"/>
      <c r="E33" s="105"/>
      <c r="F33" s="106" t="s">
        <v>115</v>
      </c>
      <c r="G33" s="97">
        <f>SUM(B7+B22+B29)</f>
        <v>22</v>
      </c>
      <c r="H33" s="102"/>
      <c r="I33" s="47"/>
      <c r="J33" s="47"/>
      <c r="K33" s="47"/>
      <c r="L33" s="47"/>
      <c r="M33" s="47"/>
      <c r="N33" s="47"/>
      <c r="O33" s="47"/>
      <c r="P33" s="47"/>
      <c r="Q33" s="47"/>
      <c r="R33" s="47"/>
    </row>
    <row r="34" spans="1:18">
      <c r="B34" s="90"/>
      <c r="C34" s="103"/>
      <c r="D34" s="104"/>
      <c r="E34" s="104"/>
      <c r="F34" s="107" t="s">
        <v>118</v>
      </c>
      <c r="G34" s="97">
        <f>SUM(D7+D22+D29)</f>
        <v>22</v>
      </c>
      <c r="H34" s="103"/>
    </row>
    <row r="35" spans="1:18">
      <c r="B35" s="90"/>
      <c r="C35" s="103"/>
      <c r="D35" s="104"/>
      <c r="E35" s="104"/>
      <c r="F35" s="107" t="s">
        <v>119</v>
      </c>
      <c r="G35" s="97">
        <f>SUM(E7+E22+E29)</f>
        <v>22</v>
      </c>
      <c r="H35" s="103"/>
    </row>
    <row r="36" spans="1:18">
      <c r="B36" s="90"/>
      <c r="C36" s="103"/>
      <c r="D36" s="103"/>
      <c r="E36" s="103"/>
      <c r="F36" s="103"/>
      <c r="G36" s="103"/>
      <c r="H36" s="103"/>
    </row>
    <row r="37" spans="1:18">
      <c r="B37" s="90"/>
      <c r="C37" s="101" t="s">
        <v>120</v>
      </c>
      <c r="D37" s="103"/>
      <c r="E37" s="103"/>
      <c r="F37" s="103"/>
      <c r="G37" s="108" t="s">
        <v>110</v>
      </c>
      <c r="H37" s="108" t="s">
        <v>121</v>
      </c>
    </row>
    <row r="38" spans="1:18">
      <c r="B38" s="90"/>
      <c r="C38" s="103"/>
      <c r="D38" s="103"/>
      <c r="E38" s="103"/>
      <c r="F38" s="109" t="s">
        <v>126</v>
      </c>
      <c r="G38" s="97">
        <f>SUM(F7+F22+F29)</f>
        <v>0</v>
      </c>
      <c r="H38" s="111">
        <f>G38/(G51)</f>
        <v>0</v>
      </c>
    </row>
    <row r="39" spans="1:18">
      <c r="B39" s="90"/>
      <c r="C39" s="103"/>
      <c r="D39" s="103"/>
      <c r="E39" s="103"/>
      <c r="F39" s="109" t="s">
        <v>127</v>
      </c>
      <c r="G39" s="97">
        <f>SUM(G7+G22+G29)</f>
        <v>0</v>
      </c>
      <c r="H39" s="111">
        <f>G39/G51</f>
        <v>0</v>
      </c>
    </row>
    <row r="40" spans="1:18">
      <c r="B40" s="90"/>
      <c r="C40" s="103"/>
      <c r="D40" s="103"/>
      <c r="E40" s="103"/>
      <c r="F40" s="109" t="s">
        <v>128</v>
      </c>
      <c r="G40" s="97">
        <f>SUM(H7+H22+H29)</f>
        <v>0</v>
      </c>
      <c r="H40" s="111">
        <f>G40/G51</f>
        <v>0</v>
      </c>
    </row>
    <row r="41" spans="1:18">
      <c r="B41" s="90"/>
      <c r="C41" s="103"/>
      <c r="D41" s="103"/>
      <c r="E41" s="103"/>
      <c r="F41" s="109" t="s">
        <v>129</v>
      </c>
      <c r="G41" s="97">
        <f>SUM(I7+I22+I29)</f>
        <v>0</v>
      </c>
      <c r="H41" s="111">
        <f>G41/G51</f>
        <v>0</v>
      </c>
    </row>
    <row r="42" spans="1:18">
      <c r="B42" s="90"/>
      <c r="C42" s="103"/>
      <c r="D42" s="103"/>
      <c r="E42" s="103"/>
      <c r="F42" s="109" t="s">
        <v>130</v>
      </c>
      <c r="G42" s="97">
        <f>SUM(J7+J22+J29)</f>
        <v>0</v>
      </c>
      <c r="H42" s="111">
        <f>G42/G51</f>
        <v>0</v>
      </c>
    </row>
    <row r="43" spans="1:18">
      <c r="B43" s="90"/>
      <c r="C43" s="103"/>
      <c r="D43" s="103"/>
      <c r="E43" s="103"/>
      <c r="F43" s="109" t="s">
        <v>131</v>
      </c>
      <c r="G43" s="97">
        <f>SUM(K7+K22+K29)</f>
        <v>0</v>
      </c>
      <c r="H43" s="111">
        <f>G43/G51</f>
        <v>0</v>
      </c>
    </row>
    <row r="44" spans="1:18">
      <c r="B44" s="90"/>
      <c r="C44" s="103"/>
      <c r="D44" s="103"/>
      <c r="E44" s="103"/>
      <c r="F44" s="109" t="s">
        <v>132</v>
      </c>
      <c r="G44" s="97">
        <f>SUM(L7+L22+L29)</f>
        <v>1</v>
      </c>
      <c r="H44" s="111">
        <f>G44/G51</f>
        <v>2.564102564102564E-2</v>
      </c>
    </row>
    <row r="45" spans="1:18">
      <c r="B45" s="90"/>
      <c r="C45" s="103"/>
      <c r="D45" s="103"/>
      <c r="E45" s="103"/>
      <c r="F45" s="109" t="s">
        <v>133</v>
      </c>
      <c r="G45" s="97">
        <f>SUM(M7+M22+M29)</f>
        <v>0</v>
      </c>
      <c r="H45" s="111">
        <f>G45/G51</f>
        <v>0</v>
      </c>
    </row>
    <row r="46" spans="1:18">
      <c r="B46" s="90"/>
      <c r="C46" s="103"/>
      <c r="D46" s="103"/>
      <c r="E46" s="103"/>
      <c r="F46" s="109" t="s">
        <v>134</v>
      </c>
      <c r="G46" s="97">
        <f>SUM(N7+N22+N29)</f>
        <v>1</v>
      </c>
      <c r="H46" s="111">
        <f>G46/G51</f>
        <v>2.564102564102564E-2</v>
      </c>
    </row>
    <row r="47" spans="1:18">
      <c r="B47" s="90"/>
      <c r="C47" s="103"/>
      <c r="D47" s="103"/>
      <c r="E47" s="103"/>
      <c r="F47" s="109" t="s">
        <v>135</v>
      </c>
      <c r="G47" s="97">
        <f>SUM(O7+O22+O29)</f>
        <v>0</v>
      </c>
      <c r="H47" s="111">
        <f>G47/G51</f>
        <v>0</v>
      </c>
    </row>
    <row r="48" spans="1:18">
      <c r="B48" s="90"/>
      <c r="C48" s="103"/>
      <c r="D48" s="103"/>
      <c r="E48" s="103"/>
      <c r="F48" s="109" t="s">
        <v>136</v>
      </c>
      <c r="G48" s="97">
        <f>SUM(P7+P22+P29)</f>
        <v>0</v>
      </c>
      <c r="H48" s="111">
        <f>G48/G51</f>
        <v>0</v>
      </c>
    </row>
    <row r="49" spans="2:8">
      <c r="B49" s="90"/>
      <c r="C49" s="103"/>
      <c r="D49" s="103"/>
      <c r="E49" s="103"/>
      <c r="F49" s="109" t="s">
        <v>137</v>
      </c>
      <c r="G49" s="97">
        <f>SUM(Q7+Q22+Q29)</f>
        <v>15</v>
      </c>
      <c r="H49" s="111">
        <f>G49/G51</f>
        <v>0.38461538461538464</v>
      </c>
    </row>
    <row r="50" spans="2:8">
      <c r="B50" s="90"/>
      <c r="C50" s="103"/>
      <c r="D50" s="103"/>
      <c r="E50" s="103"/>
      <c r="F50" s="109" t="s">
        <v>138</v>
      </c>
      <c r="G50" s="122">
        <f>SUM(R7+R22+R29)</f>
        <v>22</v>
      </c>
      <c r="H50" s="113">
        <f>G50/G51</f>
        <v>0.5641025641025641</v>
      </c>
    </row>
    <row r="51" spans="2:8">
      <c r="B51" s="90"/>
      <c r="C51" s="103"/>
      <c r="D51" s="103"/>
      <c r="E51" s="103"/>
      <c r="F51" s="109"/>
      <c r="G51" s="121">
        <f>SUM(G38:G50)</f>
        <v>39</v>
      </c>
      <c r="H51" s="112">
        <f>SUM(H38:H50)</f>
        <v>1</v>
      </c>
    </row>
  </sheetData>
  <sortState ref="A3:R6">
    <sortCondition ref="C3:C6"/>
  </sortState>
  <mergeCells count="2">
    <mergeCell ref="B1:C1"/>
    <mergeCell ref="F1:R1"/>
  </mergeCells>
  <phoneticPr fontId="3" type="noConversion"/>
  <printOptions gridLines="1"/>
  <pageMargins left="0.5" right="0.5" top="1.5" bottom="0.75" header="0.5" footer="0.5"/>
  <pageSetup scale="80" orientation="landscape" r:id="rId1"/>
  <headerFooter alignWithMargins="0">
    <oddHeader>&amp;C&amp;"Arial,Bold"&amp;16 2010 Swimming Season
Possible Pollution Sources for Monitored Mississippi Beaches</oddHeader>
    <oddFooter>&amp;R&amp;P of &amp;N</oddFooter>
  </headerFooter>
  <rowBreaks count="1" manualBreakCount="1">
    <brk id="30" max="17" man="1"/>
  </rowBreaks>
</worksheet>
</file>

<file path=xl/worksheets/sheet5.xml><?xml version="1.0" encoding="utf-8"?>
<worksheet xmlns="http://schemas.openxmlformats.org/spreadsheetml/2006/main" xmlns:r="http://schemas.openxmlformats.org/officeDocument/2006/relationships">
  <sheetPr codeName="Sheet5"/>
  <dimension ref="A1:N49"/>
  <sheetViews>
    <sheetView zoomScaleNormal="100" workbookViewId="0">
      <pane ySplit="1" topLeftCell="A2" activePane="bottomLeft" state="frozen"/>
      <selection pane="bottomLeft" activeCell="D3" sqref="D3"/>
    </sheetView>
  </sheetViews>
  <sheetFormatPr defaultRowHeight="9"/>
  <cols>
    <col min="1" max="1" width="12.7109375" style="1" customWidth="1"/>
    <col min="2" max="2" width="8.28515625" style="1" customWidth="1"/>
    <col min="3" max="3" width="39" style="21" customWidth="1"/>
    <col min="4" max="4" width="16.7109375" style="1" customWidth="1"/>
    <col min="5" max="6" width="13" style="22" customWidth="1"/>
    <col min="7" max="7" width="9.28515625" style="23" customWidth="1"/>
    <col min="8" max="10" width="12.28515625" style="1" customWidth="1"/>
    <col min="11" max="16384" width="9.140625" style="1"/>
  </cols>
  <sheetData>
    <row r="1" spans="1:10" ht="37.5" customHeight="1">
      <c r="A1" s="25" t="s">
        <v>15</v>
      </c>
      <c r="B1" s="25" t="s">
        <v>16</v>
      </c>
      <c r="C1" s="25" t="s">
        <v>76</v>
      </c>
      <c r="D1" s="25" t="s">
        <v>101</v>
      </c>
      <c r="E1" s="26" t="s">
        <v>241</v>
      </c>
      <c r="F1" s="26" t="s">
        <v>242</v>
      </c>
      <c r="G1" s="27" t="s">
        <v>104</v>
      </c>
      <c r="H1" s="25" t="s">
        <v>105</v>
      </c>
      <c r="I1" s="25" t="s">
        <v>106</v>
      </c>
      <c r="J1" s="25" t="s">
        <v>107</v>
      </c>
    </row>
    <row r="2" spans="1:10" ht="12.75" customHeight="1">
      <c r="A2" s="68" t="s">
        <v>176</v>
      </c>
      <c r="B2" s="68" t="s">
        <v>218</v>
      </c>
      <c r="C2" s="68" t="s">
        <v>219</v>
      </c>
      <c r="D2" s="68" t="s">
        <v>36</v>
      </c>
      <c r="E2" s="70">
        <v>40403</v>
      </c>
      <c r="F2" s="70">
        <v>40409</v>
      </c>
      <c r="G2" s="68">
        <v>6</v>
      </c>
      <c r="H2" s="68" t="s">
        <v>34</v>
      </c>
      <c r="I2" s="68" t="s">
        <v>35</v>
      </c>
      <c r="J2" s="68" t="s">
        <v>26</v>
      </c>
    </row>
    <row r="3" spans="1:10" ht="12.75" customHeight="1">
      <c r="A3" s="161" t="s">
        <v>176</v>
      </c>
      <c r="B3" s="199" t="s">
        <v>218</v>
      </c>
      <c r="C3" s="161" t="s">
        <v>219</v>
      </c>
      <c r="D3" s="199" t="s">
        <v>36</v>
      </c>
      <c r="E3" s="162">
        <v>40492</v>
      </c>
      <c r="F3" s="162">
        <v>40500</v>
      </c>
      <c r="G3" s="199">
        <v>8</v>
      </c>
      <c r="H3" s="199" t="s">
        <v>220</v>
      </c>
      <c r="I3" s="199" t="s">
        <v>35</v>
      </c>
      <c r="J3" s="199" t="s">
        <v>23</v>
      </c>
    </row>
    <row r="4" spans="1:10" ht="12.75" customHeight="1">
      <c r="A4" s="69" t="s">
        <v>176</v>
      </c>
      <c r="B4" s="69" t="s">
        <v>221</v>
      </c>
      <c r="C4" s="69" t="s">
        <v>222</v>
      </c>
      <c r="D4" s="69" t="s">
        <v>36</v>
      </c>
      <c r="E4" s="196">
        <v>40283</v>
      </c>
      <c r="F4" s="196">
        <v>40289</v>
      </c>
      <c r="G4" s="69">
        <v>6</v>
      </c>
      <c r="H4" s="69" t="s">
        <v>34</v>
      </c>
      <c r="I4" s="69" t="s">
        <v>35</v>
      </c>
      <c r="J4" s="69" t="s">
        <v>26</v>
      </c>
    </row>
    <row r="5" spans="1:10" ht="12.75" customHeight="1">
      <c r="A5" s="32"/>
      <c r="B5" s="58">
        <f>SUM(IF(FREQUENCY(MATCH(B2:B4,B2:B4,0),MATCH(B2:B4,B2:B4,0))&gt;0,1))</f>
        <v>2</v>
      </c>
      <c r="C5" s="58"/>
      <c r="D5" s="29">
        <f>COUNTA(D2:D4)-1</f>
        <v>2</v>
      </c>
      <c r="E5" s="29"/>
      <c r="F5" s="29"/>
      <c r="G5" s="138">
        <f>SUM(G2:G4)-8</f>
        <v>12</v>
      </c>
      <c r="H5" s="32"/>
      <c r="I5" s="32"/>
      <c r="J5" s="32"/>
    </row>
    <row r="6" spans="1:10" ht="12.75" customHeight="1">
      <c r="A6" s="32"/>
      <c r="B6" s="32"/>
      <c r="C6" s="32"/>
      <c r="D6" s="32"/>
      <c r="E6" s="32"/>
      <c r="F6" s="32"/>
      <c r="G6" s="32"/>
      <c r="H6" s="32"/>
      <c r="I6" s="32"/>
      <c r="J6" s="32"/>
    </row>
    <row r="7" spans="1:10" ht="12.75" customHeight="1">
      <c r="A7" s="161" t="s">
        <v>181</v>
      </c>
      <c r="B7" s="199" t="s">
        <v>187</v>
      </c>
      <c r="C7" s="161" t="s">
        <v>188</v>
      </c>
      <c r="D7" s="199" t="s">
        <v>36</v>
      </c>
      <c r="E7" s="162">
        <v>40179</v>
      </c>
      <c r="F7" s="162">
        <v>40183</v>
      </c>
      <c r="G7" s="199">
        <v>4</v>
      </c>
      <c r="H7" s="199" t="s">
        <v>34</v>
      </c>
      <c r="I7" s="199" t="s">
        <v>35</v>
      </c>
      <c r="J7" s="199" t="s">
        <v>26</v>
      </c>
    </row>
    <row r="8" spans="1:10" ht="12.75" customHeight="1">
      <c r="A8" s="68" t="s">
        <v>181</v>
      </c>
      <c r="B8" s="68" t="s">
        <v>187</v>
      </c>
      <c r="C8" s="68" t="s">
        <v>188</v>
      </c>
      <c r="D8" s="68" t="s">
        <v>36</v>
      </c>
      <c r="E8" s="70">
        <v>40284</v>
      </c>
      <c r="F8" s="70">
        <v>40289</v>
      </c>
      <c r="G8" s="68">
        <v>5</v>
      </c>
      <c r="H8" s="68" t="s">
        <v>34</v>
      </c>
      <c r="I8" s="68" t="s">
        <v>35</v>
      </c>
      <c r="J8" s="68" t="s">
        <v>26</v>
      </c>
    </row>
    <row r="9" spans="1:10" ht="12.75" customHeight="1">
      <c r="A9" s="161" t="s">
        <v>181</v>
      </c>
      <c r="B9" s="199" t="s">
        <v>191</v>
      </c>
      <c r="C9" s="161" t="s">
        <v>192</v>
      </c>
      <c r="D9" s="199" t="s">
        <v>36</v>
      </c>
      <c r="E9" s="162">
        <v>40186</v>
      </c>
      <c r="F9" s="162">
        <v>40191</v>
      </c>
      <c r="G9" s="199">
        <v>5</v>
      </c>
      <c r="H9" s="199" t="s">
        <v>34</v>
      </c>
      <c r="I9" s="199" t="s">
        <v>35</v>
      </c>
      <c r="J9" s="199" t="s">
        <v>26</v>
      </c>
    </row>
    <row r="10" spans="1:10" ht="12.75" customHeight="1">
      <c r="A10" s="68" t="s">
        <v>181</v>
      </c>
      <c r="B10" s="68" t="s">
        <v>191</v>
      </c>
      <c r="C10" s="68" t="s">
        <v>192</v>
      </c>
      <c r="D10" s="68" t="s">
        <v>36</v>
      </c>
      <c r="E10" s="70">
        <v>40284</v>
      </c>
      <c r="F10" s="70">
        <v>40289</v>
      </c>
      <c r="G10" s="68">
        <v>5</v>
      </c>
      <c r="H10" s="68" t="s">
        <v>34</v>
      </c>
      <c r="I10" s="68" t="s">
        <v>35</v>
      </c>
      <c r="J10" s="68" t="s">
        <v>26</v>
      </c>
    </row>
    <row r="11" spans="1:10" ht="12.75" customHeight="1">
      <c r="A11" s="68" t="s">
        <v>181</v>
      </c>
      <c r="B11" s="68" t="s">
        <v>193</v>
      </c>
      <c r="C11" s="68" t="s">
        <v>194</v>
      </c>
      <c r="D11" s="68" t="s">
        <v>36</v>
      </c>
      <c r="E11" s="70">
        <v>40247</v>
      </c>
      <c r="F11" s="70">
        <v>40254</v>
      </c>
      <c r="G11" s="68">
        <v>7</v>
      </c>
      <c r="H11" s="68" t="s">
        <v>34</v>
      </c>
      <c r="I11" s="68" t="s">
        <v>35</v>
      </c>
      <c r="J11" s="68" t="s">
        <v>26</v>
      </c>
    </row>
    <row r="12" spans="1:10" ht="12.75" customHeight="1">
      <c r="A12" s="68" t="s">
        <v>181</v>
      </c>
      <c r="B12" s="68" t="s">
        <v>195</v>
      </c>
      <c r="C12" s="68" t="s">
        <v>196</v>
      </c>
      <c r="D12" s="68" t="s">
        <v>36</v>
      </c>
      <c r="E12" s="70">
        <v>40284</v>
      </c>
      <c r="F12" s="70">
        <v>40289</v>
      </c>
      <c r="G12" s="68">
        <v>5</v>
      </c>
      <c r="H12" s="68" t="s">
        <v>34</v>
      </c>
      <c r="I12" s="68" t="s">
        <v>35</v>
      </c>
      <c r="J12" s="68" t="s">
        <v>26</v>
      </c>
    </row>
    <row r="13" spans="1:10" ht="12.75" customHeight="1">
      <c r="A13" s="68" t="s">
        <v>181</v>
      </c>
      <c r="B13" s="68" t="s">
        <v>195</v>
      </c>
      <c r="C13" s="68" t="s">
        <v>196</v>
      </c>
      <c r="D13" s="68" t="s">
        <v>36</v>
      </c>
      <c r="E13" s="70">
        <v>40354</v>
      </c>
      <c r="F13" s="70">
        <v>40358</v>
      </c>
      <c r="G13" s="68">
        <v>4</v>
      </c>
      <c r="H13" s="68" t="s">
        <v>34</v>
      </c>
      <c r="I13" s="68" t="s">
        <v>35</v>
      </c>
      <c r="J13" s="68" t="s">
        <v>26</v>
      </c>
    </row>
    <row r="14" spans="1:10" ht="12.75" customHeight="1">
      <c r="A14" s="68" t="s">
        <v>181</v>
      </c>
      <c r="B14" s="68" t="s">
        <v>197</v>
      </c>
      <c r="C14" s="68" t="s">
        <v>198</v>
      </c>
      <c r="D14" s="68" t="s">
        <v>36</v>
      </c>
      <c r="E14" s="70">
        <v>40284</v>
      </c>
      <c r="F14" s="70">
        <v>40288</v>
      </c>
      <c r="G14" s="68">
        <v>4</v>
      </c>
      <c r="H14" s="68" t="s">
        <v>34</v>
      </c>
      <c r="I14" s="68" t="s">
        <v>35</v>
      </c>
      <c r="J14" s="68" t="s">
        <v>26</v>
      </c>
    </row>
    <row r="15" spans="1:10" ht="12.75" customHeight="1">
      <c r="A15" s="68" t="s">
        <v>181</v>
      </c>
      <c r="B15" s="68" t="s">
        <v>197</v>
      </c>
      <c r="C15" s="68" t="s">
        <v>198</v>
      </c>
      <c r="D15" s="68" t="s">
        <v>36</v>
      </c>
      <c r="E15" s="70">
        <v>40466</v>
      </c>
      <c r="F15" s="70">
        <v>40470</v>
      </c>
      <c r="G15" s="68">
        <v>4</v>
      </c>
      <c r="H15" s="68" t="s">
        <v>220</v>
      </c>
      <c r="I15" s="68" t="s">
        <v>35</v>
      </c>
      <c r="J15" s="68" t="s">
        <v>223</v>
      </c>
    </row>
    <row r="16" spans="1:10" ht="12.75" customHeight="1">
      <c r="A16" s="69" t="s">
        <v>181</v>
      </c>
      <c r="B16" s="69" t="s">
        <v>199</v>
      </c>
      <c r="C16" s="69" t="s">
        <v>200</v>
      </c>
      <c r="D16" s="69" t="s">
        <v>36</v>
      </c>
      <c r="E16" s="196">
        <v>40284</v>
      </c>
      <c r="F16" s="196">
        <v>40288</v>
      </c>
      <c r="G16" s="69">
        <v>4</v>
      </c>
      <c r="H16" s="69" t="s">
        <v>34</v>
      </c>
      <c r="I16" s="69" t="s">
        <v>35</v>
      </c>
      <c r="J16" s="69" t="s">
        <v>26</v>
      </c>
    </row>
    <row r="17" spans="1:14" ht="12.75" customHeight="1">
      <c r="A17" s="32"/>
      <c r="B17" s="58">
        <f>SUM(IF(FREQUENCY(MATCH(B7:B16,B7:B16,0),MATCH(B7:B16,B7:B16,0))&gt;0,1))</f>
        <v>6</v>
      </c>
      <c r="C17" s="58"/>
      <c r="D17" s="29">
        <f>COUNTA(D7:D16)-2</f>
        <v>8</v>
      </c>
      <c r="E17" s="29"/>
      <c r="F17" s="29"/>
      <c r="G17" s="138">
        <f>SUM(G7:G16)-9</f>
        <v>38</v>
      </c>
      <c r="H17" s="32"/>
      <c r="I17" s="51"/>
      <c r="J17" s="51"/>
    </row>
    <row r="18" spans="1:14" ht="12.75" customHeight="1">
      <c r="A18" s="32"/>
      <c r="B18" s="32"/>
      <c r="C18" s="32"/>
      <c r="D18" s="32"/>
      <c r="E18" s="32"/>
      <c r="F18" s="32"/>
      <c r="G18" s="32"/>
      <c r="H18" s="32"/>
      <c r="I18" s="51"/>
      <c r="J18" s="51"/>
    </row>
    <row r="19" spans="1:14" ht="12.75" customHeight="1">
      <c r="A19" s="68" t="s">
        <v>207</v>
      </c>
      <c r="B19" s="68" t="s">
        <v>208</v>
      </c>
      <c r="C19" s="68" t="s">
        <v>209</v>
      </c>
      <c r="D19" s="68" t="s">
        <v>36</v>
      </c>
      <c r="E19" s="70">
        <v>40276</v>
      </c>
      <c r="F19" s="70">
        <v>40281</v>
      </c>
      <c r="G19" s="68">
        <v>5</v>
      </c>
      <c r="H19" s="68" t="s">
        <v>34</v>
      </c>
      <c r="I19" s="68" t="s">
        <v>35</v>
      </c>
      <c r="J19" s="68" t="s">
        <v>26</v>
      </c>
    </row>
    <row r="20" spans="1:14" ht="12.75" customHeight="1">
      <c r="A20" s="68" t="s">
        <v>207</v>
      </c>
      <c r="B20" s="68" t="s">
        <v>208</v>
      </c>
      <c r="C20" s="68" t="s">
        <v>209</v>
      </c>
      <c r="D20" s="68" t="s">
        <v>36</v>
      </c>
      <c r="E20" s="70">
        <v>40298</v>
      </c>
      <c r="F20" s="70">
        <v>40304</v>
      </c>
      <c r="G20" s="68">
        <v>6</v>
      </c>
      <c r="H20" s="68" t="s">
        <v>34</v>
      </c>
      <c r="I20" s="68" t="s">
        <v>35</v>
      </c>
      <c r="J20" s="68" t="s">
        <v>26</v>
      </c>
    </row>
    <row r="21" spans="1:14" ht="12.75" customHeight="1">
      <c r="A21" s="161" t="s">
        <v>207</v>
      </c>
      <c r="B21" s="199" t="s">
        <v>214</v>
      </c>
      <c r="C21" s="161" t="s">
        <v>215</v>
      </c>
      <c r="D21" s="161" t="s">
        <v>36</v>
      </c>
      <c r="E21" s="162">
        <v>40220</v>
      </c>
      <c r="F21" s="162">
        <v>40225</v>
      </c>
      <c r="G21" s="199">
        <v>5</v>
      </c>
      <c r="H21" s="199" t="s">
        <v>34</v>
      </c>
      <c r="I21" s="199" t="s">
        <v>35</v>
      </c>
      <c r="J21" s="199" t="s">
        <v>26</v>
      </c>
    </row>
    <row r="22" spans="1:14" ht="12.75" customHeight="1">
      <c r="A22" s="69" t="s">
        <v>207</v>
      </c>
      <c r="B22" s="69" t="s">
        <v>216</v>
      </c>
      <c r="C22" s="69" t="s">
        <v>217</v>
      </c>
      <c r="D22" s="69" t="s">
        <v>36</v>
      </c>
      <c r="E22" s="196">
        <v>40312</v>
      </c>
      <c r="F22" s="196">
        <v>40317</v>
      </c>
      <c r="G22" s="69">
        <v>5</v>
      </c>
      <c r="H22" s="69" t="s">
        <v>34</v>
      </c>
      <c r="I22" s="69" t="s">
        <v>35</v>
      </c>
      <c r="J22" s="69" t="s">
        <v>26</v>
      </c>
    </row>
    <row r="23" spans="1:14" ht="12.75" customHeight="1">
      <c r="A23" s="32"/>
      <c r="B23" s="58">
        <f>SUM(IF(FREQUENCY(MATCH(B19:B22,B19:B22,0),MATCH(B19:B22,B19:B22,0))&gt;0,1))-1</f>
        <v>2</v>
      </c>
      <c r="C23" s="33"/>
      <c r="D23" s="29">
        <f>COUNTA(D19:D22)-1</f>
        <v>3</v>
      </c>
      <c r="E23" s="29"/>
      <c r="F23" s="29"/>
      <c r="G23" s="29">
        <f>SUM(G19:G22)-5</f>
        <v>16</v>
      </c>
      <c r="H23" s="32"/>
      <c r="I23" s="32"/>
      <c r="J23" s="32"/>
    </row>
    <row r="24" spans="1:14" ht="12.75" customHeight="1">
      <c r="A24" s="32"/>
      <c r="B24" s="58"/>
      <c r="C24" s="33"/>
      <c r="D24" s="29"/>
      <c r="E24" s="29"/>
      <c r="F24" s="29"/>
      <c r="G24" s="29"/>
      <c r="H24" s="32"/>
      <c r="I24" s="32"/>
      <c r="J24" s="32"/>
    </row>
    <row r="25" spans="1:14" ht="12.75" customHeight="1">
      <c r="A25" s="32"/>
      <c r="B25" s="167"/>
      <c r="C25" s="168" t="s">
        <v>227</v>
      </c>
      <c r="D25" s="169"/>
      <c r="E25" s="170"/>
      <c r="F25" s="29"/>
      <c r="G25" s="29"/>
      <c r="H25" s="32"/>
      <c r="I25" s="32"/>
      <c r="J25" s="32"/>
    </row>
    <row r="26" spans="1:14" ht="12.75" customHeight="1">
      <c r="A26" s="32"/>
      <c r="B26" s="197"/>
      <c r="C26" s="171" t="s">
        <v>228</v>
      </c>
      <c r="D26" s="25"/>
      <c r="E26" s="198"/>
      <c r="F26" s="29"/>
      <c r="G26" s="29"/>
      <c r="H26" s="32"/>
      <c r="I26" s="32"/>
      <c r="J26" s="32"/>
    </row>
    <row r="27" spans="1:14" ht="12.75" customHeight="1">
      <c r="A27" s="32"/>
      <c r="C27" s="158"/>
      <c r="D27" s="29"/>
      <c r="E27" s="29"/>
      <c r="F27" s="29"/>
      <c r="G27" s="29"/>
      <c r="H27" s="32"/>
      <c r="I27" s="32"/>
      <c r="J27" s="32"/>
    </row>
    <row r="28" spans="1:14" ht="12.75" customHeight="1">
      <c r="A28" s="32"/>
      <c r="B28" s="58"/>
      <c r="C28" s="33"/>
      <c r="D28" s="29"/>
      <c r="E28" s="29"/>
      <c r="F28" s="29"/>
      <c r="G28" s="5"/>
      <c r="H28" s="5"/>
      <c r="I28" s="5"/>
      <c r="J28" s="5"/>
      <c r="K28" s="5"/>
      <c r="L28" s="5"/>
      <c r="M28" s="5"/>
      <c r="N28" s="24"/>
    </row>
    <row r="29" spans="1:14" ht="12.75" customHeight="1">
      <c r="A29" s="32"/>
      <c r="B29" s="98" t="s">
        <v>74</v>
      </c>
      <c r="C29" s="114"/>
      <c r="D29" s="115"/>
      <c r="E29" s="115"/>
      <c r="F29" s="29"/>
      <c r="G29" s="29"/>
      <c r="H29" s="29"/>
      <c r="J29" s="160"/>
      <c r="K29" s="5"/>
      <c r="L29" s="5"/>
      <c r="M29" s="5"/>
      <c r="N29" s="24"/>
    </row>
    <row r="30" spans="1:14" ht="12.75" customHeight="1">
      <c r="A30" s="32"/>
      <c r="B30" s="116"/>
      <c r="C30" s="117" t="s">
        <v>143</v>
      </c>
      <c r="D30" s="97">
        <f>SUM(B5+B17+B23)</f>
        <v>10</v>
      </c>
      <c r="E30" s="172"/>
      <c r="F30" s="29"/>
      <c r="G30" s="29"/>
      <c r="H30" s="29"/>
      <c r="J30" s="160"/>
      <c r="K30" s="5"/>
      <c r="L30" s="5"/>
      <c r="M30" s="5"/>
      <c r="N30" s="24"/>
    </row>
    <row r="31" spans="1:14" ht="12.75" customHeight="1">
      <c r="A31" s="32"/>
      <c r="B31" s="116"/>
      <c r="C31" s="117" t="s">
        <v>144</v>
      </c>
      <c r="D31" s="97">
        <f>SUM(D5+D17+D23)</f>
        <v>13</v>
      </c>
      <c r="E31" s="172"/>
      <c r="F31" s="29"/>
      <c r="G31" s="29"/>
      <c r="H31" s="32"/>
      <c r="I31" s="32"/>
      <c r="J31" s="32"/>
    </row>
    <row r="32" spans="1:14" ht="12.75" customHeight="1">
      <c r="A32" s="32"/>
      <c r="B32" s="116"/>
      <c r="C32" s="117" t="s">
        <v>145</v>
      </c>
      <c r="D32" s="96">
        <f>SUM(G5+G17+G23)</f>
        <v>66</v>
      </c>
      <c r="E32" s="173"/>
      <c r="F32" s="29"/>
      <c r="G32" s="29"/>
      <c r="H32" s="32"/>
      <c r="I32" s="32"/>
      <c r="J32" s="32"/>
    </row>
    <row r="33" spans="1:10" ht="12.75" customHeight="1">
      <c r="A33" s="32"/>
      <c r="B33" s="116"/>
      <c r="C33" s="114"/>
      <c r="D33" s="115"/>
      <c r="E33" s="115"/>
      <c r="F33" s="29"/>
      <c r="G33" s="29"/>
      <c r="H33" s="32"/>
      <c r="I33" s="32"/>
      <c r="J33" s="32"/>
    </row>
    <row r="34" spans="1:10" ht="12.75" customHeight="1">
      <c r="A34" s="32"/>
      <c r="B34" s="103"/>
      <c r="C34" s="118" t="s">
        <v>124</v>
      </c>
      <c r="D34" s="115"/>
      <c r="E34" s="115"/>
      <c r="F34" s="29"/>
      <c r="G34" s="29"/>
      <c r="H34" s="32"/>
      <c r="I34" s="32"/>
      <c r="J34" s="32"/>
    </row>
    <row r="35" spans="1:10" ht="12.75" customHeight="1">
      <c r="A35" s="32"/>
      <c r="B35" s="116"/>
      <c r="C35" s="99"/>
      <c r="D35" s="108" t="s">
        <v>110</v>
      </c>
      <c r="E35" s="108" t="s">
        <v>111</v>
      </c>
      <c r="F35" s="29"/>
      <c r="G35" s="29"/>
      <c r="H35" s="32"/>
      <c r="I35" s="32"/>
      <c r="J35" s="32"/>
    </row>
    <row r="36" spans="1:10" ht="12.75" customHeight="1">
      <c r="A36" s="82"/>
      <c r="B36" s="103"/>
      <c r="C36" s="119" t="s">
        <v>139</v>
      </c>
      <c r="D36" s="99"/>
      <c r="E36" s="99"/>
      <c r="F36" s="30"/>
      <c r="G36" s="83"/>
      <c r="H36" s="32"/>
      <c r="I36" s="32"/>
      <c r="J36" s="51"/>
    </row>
    <row r="37" spans="1:10" ht="12.75" customHeight="1">
      <c r="A37" s="82"/>
      <c r="B37" s="103"/>
      <c r="C37" s="120" t="s">
        <v>224</v>
      </c>
      <c r="D37" s="97">
        <f>COUNTIF(H3:H26, "*SEWAGE*")-1</f>
        <v>1</v>
      </c>
      <c r="E37" s="125">
        <f>D37/D39</f>
        <v>7.6923076923076927E-2</v>
      </c>
      <c r="F37" s="30"/>
      <c r="G37" s="83"/>
      <c r="H37" s="32"/>
      <c r="I37" s="32"/>
      <c r="J37" s="51"/>
    </row>
    <row r="38" spans="1:10" ht="12.75" customHeight="1">
      <c r="A38" s="29"/>
      <c r="B38" s="110"/>
      <c r="C38" s="120" t="s">
        <v>108</v>
      </c>
      <c r="D38" s="122">
        <f>COUNTIF(H2:H23, "*ELEV_BACT*")-3</f>
        <v>12</v>
      </c>
      <c r="E38" s="113">
        <f>D38/D39</f>
        <v>0.92307692307692313</v>
      </c>
      <c r="F38" s="32"/>
      <c r="G38" s="46"/>
      <c r="H38" s="32"/>
      <c r="I38" s="32"/>
      <c r="J38" s="32"/>
    </row>
    <row r="39" spans="1:10" ht="12.75" customHeight="1">
      <c r="B39" s="103"/>
      <c r="C39" s="123"/>
      <c r="D39" s="124">
        <f>SUM(D37:D38)</f>
        <v>13</v>
      </c>
      <c r="E39" s="111">
        <f>SUM(E37:E38)</f>
        <v>1</v>
      </c>
      <c r="F39" s="32"/>
      <c r="H39" s="81"/>
      <c r="I39" s="32"/>
      <c r="J39" s="32"/>
    </row>
    <row r="40" spans="1:10" ht="12.75" customHeight="1">
      <c r="B40" s="103"/>
      <c r="C40" s="119" t="s">
        <v>140</v>
      </c>
      <c r="D40" s="99"/>
      <c r="E40" s="121"/>
      <c r="G40" s="79"/>
      <c r="H40" s="80"/>
      <c r="I40" s="45"/>
      <c r="J40" s="88"/>
    </row>
    <row r="41" spans="1:10" ht="12.75" customHeight="1">
      <c r="B41" s="103"/>
      <c r="C41" s="120" t="s">
        <v>109</v>
      </c>
      <c r="D41" s="122">
        <f>COUNTIF(I1:I23, "*ENTERO*")-4</f>
        <v>13</v>
      </c>
      <c r="E41" s="113">
        <f>D41/D42</f>
        <v>1</v>
      </c>
      <c r="G41" s="79"/>
      <c r="H41" s="80"/>
      <c r="I41" s="45"/>
      <c r="J41" s="88"/>
    </row>
    <row r="42" spans="1:10" ht="12.75" customHeight="1">
      <c r="B42" s="103"/>
      <c r="C42" s="123"/>
      <c r="D42" s="124">
        <f>SUM(D41:D41)</f>
        <v>13</v>
      </c>
      <c r="E42" s="111">
        <f>SUM(E41:E41)</f>
        <v>1</v>
      </c>
      <c r="H42" s="81"/>
      <c r="I42" s="32"/>
      <c r="J42" s="45"/>
    </row>
    <row r="43" spans="1:10" ht="12.75" customHeight="1">
      <c r="B43" s="103"/>
      <c r="C43" s="119" t="s">
        <v>141</v>
      </c>
      <c r="D43" s="99"/>
      <c r="E43" s="121"/>
      <c r="H43" s="80"/>
      <c r="I43" s="45"/>
      <c r="J43" s="88"/>
    </row>
    <row r="44" spans="1:10" ht="12.75" customHeight="1">
      <c r="B44" s="103"/>
      <c r="C44" s="120" t="s">
        <v>225</v>
      </c>
      <c r="D44" s="97">
        <f>COUNTIF(J2:J22, "*SEWER_LINE*")</f>
        <v>1</v>
      </c>
      <c r="E44" s="125">
        <f>D44/D46</f>
        <v>7.6923076923076927E-2</v>
      </c>
      <c r="H44" s="80"/>
      <c r="I44" s="45"/>
      <c r="J44" s="88"/>
    </row>
    <row r="45" spans="1:10" ht="12.75" customHeight="1">
      <c r="B45" s="103"/>
      <c r="C45" s="120" t="s">
        <v>125</v>
      </c>
      <c r="D45" s="122">
        <f>COUNTIF(J2:J22, "*UNKNOWN*")-3</f>
        <v>12</v>
      </c>
      <c r="E45" s="113">
        <f>D45/D46</f>
        <v>0.92307692307692313</v>
      </c>
      <c r="H45" s="68"/>
      <c r="I45" s="45"/>
      <c r="J45" s="88"/>
    </row>
    <row r="46" spans="1:10" ht="12.75" customHeight="1">
      <c r="B46" s="103"/>
      <c r="C46" s="103"/>
      <c r="D46" s="124">
        <f>SUM(D44:D45)</f>
        <v>13</v>
      </c>
      <c r="E46" s="111">
        <f>SUM(E44:E45)</f>
        <v>1</v>
      </c>
      <c r="H46" s="68"/>
      <c r="I46" s="45"/>
      <c r="J46" s="88"/>
    </row>
    <row r="47" spans="1:10" ht="12.75" customHeight="1">
      <c r="H47" s="68"/>
      <c r="I47" s="45"/>
      <c r="J47" s="88"/>
    </row>
    <row r="48" spans="1:10" ht="12.75" customHeight="1">
      <c r="H48" s="68"/>
      <c r="I48" s="45"/>
      <c r="J48" s="88"/>
    </row>
    <row r="49" spans="8:10" ht="12" customHeight="1">
      <c r="H49" s="24"/>
      <c r="I49" s="89"/>
      <c r="J49" s="24"/>
    </row>
  </sheetData>
  <phoneticPr fontId="3" type="noConversion"/>
  <printOptions horizontalCentered="1" gridLines="1"/>
  <pageMargins left="0.5" right="0.5" top="1.5" bottom="0.75" header="0.5" footer="0.5"/>
  <pageSetup scale="71" orientation="landscape" r:id="rId1"/>
  <headerFooter alignWithMargins="0">
    <oddHeader>&amp;C&amp;"Arial,Bold"&amp;16 2010 Swimming Season
Mississippi Beach Actions</oddHeader>
    <oddFooter>&amp;R&amp;P of &amp;N</oddFooter>
  </headerFooter>
  <rowBreaks count="1" manualBreakCount="1">
    <brk id="28" max="9" man="1"/>
  </rowBreaks>
</worksheet>
</file>

<file path=xl/worksheets/sheet6.xml><?xml version="1.0" encoding="utf-8"?>
<worksheet xmlns="http://schemas.openxmlformats.org/spreadsheetml/2006/main" xmlns:r="http://schemas.openxmlformats.org/officeDocument/2006/relationships">
  <sheetPr codeName="Sheet6"/>
  <dimension ref="A1:EP31"/>
  <sheetViews>
    <sheetView zoomScaleNormal="100" workbookViewId="0"/>
  </sheetViews>
  <sheetFormatPr defaultRowHeight="9" customHeight="1"/>
  <cols>
    <col min="1" max="1" width="10.85546875" style="5" customWidth="1"/>
    <col min="2" max="2" width="9.140625" style="5"/>
    <col min="3" max="3" width="39.28515625" style="34" customWidth="1"/>
    <col min="4" max="5" width="9.140625" style="6"/>
    <col min="6" max="6" width="0.5703125" style="6" customWidth="1"/>
    <col min="7" max="11" width="9.140625" style="6"/>
    <col min="12" max="16384" width="9.140625" style="5"/>
  </cols>
  <sheetData>
    <row r="1" spans="1:146" s="2" customFormat="1" ht="12" customHeight="1">
      <c r="A1" s="9"/>
      <c r="B1" s="209" t="s">
        <v>28</v>
      </c>
      <c r="C1" s="210"/>
      <c r="D1" s="210"/>
      <c r="E1" s="210"/>
      <c r="F1" s="31"/>
      <c r="G1" s="207" t="s">
        <v>27</v>
      </c>
      <c r="H1" s="208"/>
      <c r="I1" s="208"/>
      <c r="J1" s="208"/>
      <c r="K1" s="208"/>
    </row>
    <row r="2" spans="1:146" s="8" customFormat="1" ht="48" customHeight="1">
      <c r="A2" s="4" t="s">
        <v>15</v>
      </c>
      <c r="B2" s="3" t="s">
        <v>16</v>
      </c>
      <c r="C2" s="3" t="s">
        <v>11</v>
      </c>
      <c r="D2" s="3" t="s">
        <v>3</v>
      </c>
      <c r="E2" s="3" t="s">
        <v>21</v>
      </c>
      <c r="F2" s="31"/>
      <c r="G2" s="3" t="s">
        <v>4</v>
      </c>
      <c r="H2" s="3" t="s">
        <v>5</v>
      </c>
      <c r="I2" s="3" t="s">
        <v>6</v>
      </c>
      <c r="J2" s="3" t="s">
        <v>7</v>
      </c>
      <c r="K2" s="3" t="s">
        <v>8</v>
      </c>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row>
    <row r="3" spans="1:146" ht="12.75" customHeight="1">
      <c r="A3" s="68" t="s">
        <v>176</v>
      </c>
      <c r="B3" s="68" t="s">
        <v>218</v>
      </c>
      <c r="C3" s="68" t="s">
        <v>219</v>
      </c>
      <c r="D3" s="139">
        <v>1</v>
      </c>
      <c r="E3" s="68">
        <v>6</v>
      </c>
      <c r="F3" s="139"/>
      <c r="G3" s="139"/>
      <c r="H3" s="139"/>
      <c r="I3" s="139">
        <v>1</v>
      </c>
      <c r="J3" s="139"/>
      <c r="K3" s="139"/>
    </row>
    <row r="4" spans="1:146" ht="12.75" customHeight="1">
      <c r="A4" s="69" t="s">
        <v>176</v>
      </c>
      <c r="B4" s="69" t="s">
        <v>221</v>
      </c>
      <c r="C4" s="69" t="s">
        <v>222</v>
      </c>
      <c r="D4" s="63">
        <v>1</v>
      </c>
      <c r="E4" s="69">
        <v>6</v>
      </c>
      <c r="F4" s="63"/>
      <c r="G4" s="63"/>
      <c r="H4" s="63"/>
      <c r="I4" s="63">
        <v>1</v>
      </c>
      <c r="J4" s="63"/>
      <c r="K4" s="63"/>
    </row>
    <row r="5" spans="1:146" ht="12.75" customHeight="1">
      <c r="A5" s="32"/>
      <c r="B5" s="33">
        <f>COUNTA(B3:B4)</f>
        <v>2</v>
      </c>
      <c r="C5" s="33"/>
      <c r="D5" s="44">
        <f>SUM(D3:D4)</f>
        <v>2</v>
      </c>
      <c r="E5" s="44">
        <f>SUM(E3:E4)</f>
        <v>12</v>
      </c>
      <c r="F5" s="44"/>
      <c r="G5" s="44">
        <f>SUM(G3:G4)</f>
        <v>0</v>
      </c>
      <c r="H5" s="44">
        <f>SUM(H3:H4)</f>
        <v>0</v>
      </c>
      <c r="I5" s="44">
        <f>SUM(I3:I4)</f>
        <v>2</v>
      </c>
      <c r="J5" s="44">
        <f>SUM(J3:J4)</f>
        <v>0</v>
      </c>
      <c r="K5" s="44">
        <f>SUM(K3:K4)</f>
        <v>0</v>
      </c>
    </row>
    <row r="6" spans="1:146" ht="12.75" customHeight="1">
      <c r="A6" s="32"/>
      <c r="B6" s="32"/>
      <c r="C6" s="32"/>
      <c r="D6" s="35"/>
      <c r="E6" s="35"/>
      <c r="F6" s="35"/>
      <c r="G6" s="35"/>
      <c r="H6" s="35"/>
      <c r="I6" s="35"/>
      <c r="J6" s="35"/>
      <c r="K6" s="35"/>
    </row>
    <row r="7" spans="1:146" ht="12.75" customHeight="1">
      <c r="A7" s="68" t="s">
        <v>181</v>
      </c>
      <c r="B7" s="68" t="s">
        <v>187</v>
      </c>
      <c r="C7" s="68" t="s">
        <v>188</v>
      </c>
      <c r="D7" s="139">
        <v>1</v>
      </c>
      <c r="E7" s="139">
        <v>5</v>
      </c>
      <c r="F7" s="139"/>
      <c r="G7" s="139"/>
      <c r="H7" s="139"/>
      <c r="I7" s="139">
        <v>1</v>
      </c>
      <c r="J7" s="139"/>
      <c r="K7" s="139"/>
    </row>
    <row r="8" spans="1:146" ht="12.75" customHeight="1">
      <c r="A8" s="68" t="s">
        <v>181</v>
      </c>
      <c r="B8" s="68" t="s">
        <v>191</v>
      </c>
      <c r="C8" s="68" t="s">
        <v>192</v>
      </c>
      <c r="D8" s="139">
        <v>1</v>
      </c>
      <c r="E8" s="68">
        <v>5</v>
      </c>
      <c r="F8" s="139"/>
      <c r="G8" s="139"/>
      <c r="H8" s="139"/>
      <c r="I8" s="139">
        <v>1</v>
      </c>
      <c r="J8" s="139"/>
      <c r="K8" s="139"/>
    </row>
    <row r="9" spans="1:146" ht="12.75" customHeight="1">
      <c r="A9" s="68" t="s">
        <v>181</v>
      </c>
      <c r="B9" s="68" t="s">
        <v>193</v>
      </c>
      <c r="C9" s="68" t="s">
        <v>194</v>
      </c>
      <c r="D9" s="152">
        <v>1</v>
      </c>
      <c r="E9" s="68">
        <v>7</v>
      </c>
      <c r="F9" s="152"/>
      <c r="G9" s="152"/>
      <c r="H9" s="152"/>
      <c r="I9" s="152">
        <v>1</v>
      </c>
      <c r="J9" s="152"/>
      <c r="K9" s="152"/>
    </row>
    <row r="10" spans="1:146" ht="12.75" customHeight="1">
      <c r="A10" s="68" t="s">
        <v>181</v>
      </c>
      <c r="B10" s="68" t="s">
        <v>195</v>
      </c>
      <c r="C10" s="68" t="s">
        <v>196</v>
      </c>
      <c r="D10" s="152">
        <v>2</v>
      </c>
      <c r="E10" s="68">
        <v>9</v>
      </c>
      <c r="F10" s="152"/>
      <c r="G10" s="152"/>
      <c r="H10" s="152"/>
      <c r="I10" s="152">
        <v>2</v>
      </c>
      <c r="J10" s="152"/>
      <c r="K10" s="152"/>
    </row>
    <row r="11" spans="1:146" ht="12.75" customHeight="1">
      <c r="A11" s="68" t="s">
        <v>181</v>
      </c>
      <c r="B11" s="68" t="s">
        <v>197</v>
      </c>
      <c r="C11" s="68" t="s">
        <v>198</v>
      </c>
      <c r="D11" s="152">
        <v>2</v>
      </c>
      <c r="E11" s="68">
        <v>8</v>
      </c>
      <c r="F11" s="152"/>
      <c r="G11" s="152"/>
      <c r="H11" s="152"/>
      <c r="I11" s="152">
        <v>2</v>
      </c>
      <c r="J11" s="152"/>
      <c r="K11" s="152"/>
    </row>
    <row r="12" spans="1:146" ht="12.75" customHeight="1">
      <c r="A12" s="69" t="s">
        <v>181</v>
      </c>
      <c r="B12" s="69" t="s">
        <v>199</v>
      </c>
      <c r="C12" s="69" t="s">
        <v>200</v>
      </c>
      <c r="D12" s="63">
        <v>1</v>
      </c>
      <c r="E12" s="69">
        <v>4</v>
      </c>
      <c r="F12" s="63"/>
      <c r="G12" s="63"/>
      <c r="H12" s="63"/>
      <c r="I12" s="63">
        <v>1</v>
      </c>
      <c r="J12" s="63"/>
      <c r="K12" s="63"/>
    </row>
    <row r="13" spans="1:146" ht="12.75" customHeight="1">
      <c r="A13" s="32"/>
      <c r="B13" s="33">
        <f>COUNTA(B7:B12)</f>
        <v>6</v>
      </c>
      <c r="C13" s="33"/>
      <c r="D13" s="29">
        <f>SUM(D7:D12)</f>
        <v>8</v>
      </c>
      <c r="E13" s="138">
        <f>SUM(E7:E12)</f>
        <v>38</v>
      </c>
      <c r="F13" s="35"/>
      <c r="G13" s="29">
        <f>SUM(G7:G12)</f>
        <v>0</v>
      </c>
      <c r="H13" s="29">
        <f>SUM(H7:H12)</f>
        <v>0</v>
      </c>
      <c r="I13" s="29">
        <f>SUM(I7:I12)</f>
        <v>8</v>
      </c>
      <c r="J13" s="29">
        <f>SUM(J7:J12)</f>
        <v>0</v>
      </c>
      <c r="K13" s="29">
        <f>SUM(K7:K12)</f>
        <v>0</v>
      </c>
    </row>
    <row r="14" spans="1:146" ht="12.75" customHeight="1">
      <c r="A14" s="32"/>
      <c r="B14" s="32"/>
      <c r="C14" s="32"/>
      <c r="D14" s="35"/>
      <c r="E14" s="35"/>
      <c r="F14" s="35"/>
      <c r="G14" s="35"/>
      <c r="H14" s="35"/>
      <c r="I14" s="35"/>
      <c r="J14" s="35"/>
      <c r="K14" s="35"/>
    </row>
    <row r="15" spans="1:146" ht="12.75" customHeight="1">
      <c r="A15" s="68" t="s">
        <v>207</v>
      </c>
      <c r="B15" s="68" t="s">
        <v>208</v>
      </c>
      <c r="C15" s="68" t="s">
        <v>209</v>
      </c>
      <c r="D15" s="67">
        <v>2</v>
      </c>
      <c r="E15" s="68">
        <v>11</v>
      </c>
      <c r="F15" s="67"/>
      <c r="G15" s="67"/>
      <c r="H15" s="67"/>
      <c r="I15" s="55">
        <v>2</v>
      </c>
      <c r="J15" s="55"/>
      <c r="K15" s="55"/>
    </row>
    <row r="16" spans="1:146" ht="12.75" customHeight="1">
      <c r="A16" s="69" t="s">
        <v>207</v>
      </c>
      <c r="B16" s="69" t="s">
        <v>216</v>
      </c>
      <c r="C16" s="69" t="s">
        <v>217</v>
      </c>
      <c r="D16" s="63">
        <v>1</v>
      </c>
      <c r="E16" s="69">
        <v>5</v>
      </c>
      <c r="F16" s="63"/>
      <c r="G16" s="63"/>
      <c r="H16" s="63"/>
      <c r="I16" s="63">
        <v>1</v>
      </c>
      <c r="J16" s="63"/>
      <c r="K16" s="63"/>
    </row>
    <row r="17" spans="1:11" ht="12.75" customHeight="1">
      <c r="A17" s="32"/>
      <c r="B17" s="33">
        <f>COUNTA(B15:B16)</f>
        <v>2</v>
      </c>
      <c r="C17" s="33"/>
      <c r="D17" s="29">
        <f>SUM(D15:D16)</f>
        <v>3</v>
      </c>
      <c r="E17" s="29">
        <f>SUM(E15:E16)</f>
        <v>16</v>
      </c>
      <c r="F17" s="35"/>
      <c r="G17" s="29">
        <f>SUM(G15:G16)</f>
        <v>0</v>
      </c>
      <c r="H17" s="29">
        <f>SUM(H15:H16)</f>
        <v>0</v>
      </c>
      <c r="I17" s="29">
        <f>SUM(I15:I16)</f>
        <v>3</v>
      </c>
      <c r="J17" s="29">
        <f>SUM(J15:J16)</f>
        <v>0</v>
      </c>
      <c r="K17" s="29">
        <f>SUM(K15:K16)</f>
        <v>0</v>
      </c>
    </row>
    <row r="18" spans="1:11" ht="12.75" customHeight="1">
      <c r="A18" s="32"/>
      <c r="B18" s="33"/>
      <c r="C18" s="33"/>
      <c r="D18" s="29"/>
      <c r="E18" s="29"/>
      <c r="F18" s="35"/>
      <c r="G18" s="29"/>
      <c r="H18" s="29"/>
      <c r="I18" s="29"/>
      <c r="J18" s="29"/>
      <c r="K18" s="29"/>
    </row>
    <row r="19" spans="1:11" ht="12.75" customHeight="1">
      <c r="A19" s="32"/>
      <c r="B19" s="33"/>
      <c r="C19" s="33"/>
      <c r="D19" s="29"/>
      <c r="E19" s="29"/>
      <c r="F19" s="35"/>
      <c r="G19" s="29"/>
      <c r="H19" s="29"/>
      <c r="I19" s="29"/>
      <c r="J19" s="29"/>
      <c r="K19" s="29"/>
    </row>
    <row r="20" spans="1:11" ht="12.75" customHeight="1">
      <c r="B20" s="98" t="s">
        <v>142</v>
      </c>
      <c r="C20" s="114"/>
      <c r="D20" s="115"/>
    </row>
    <row r="21" spans="1:11" ht="12.75" customHeight="1">
      <c r="B21" s="116"/>
      <c r="C21" s="117" t="s">
        <v>143</v>
      </c>
      <c r="D21" s="97">
        <f>SUM(B5+B13+B17)</f>
        <v>10</v>
      </c>
    </row>
    <row r="22" spans="1:11" ht="12.75" customHeight="1">
      <c r="B22" s="116"/>
      <c r="C22" s="117" t="s">
        <v>122</v>
      </c>
      <c r="D22" s="97">
        <f>SUM(D5+D13+D17)</f>
        <v>13</v>
      </c>
    </row>
    <row r="23" spans="1:11" ht="12.75" customHeight="1">
      <c r="B23" s="116"/>
      <c r="C23" s="117" t="s">
        <v>123</v>
      </c>
      <c r="D23" s="96">
        <f>SUM(E5+E13+E17)</f>
        <v>66</v>
      </c>
    </row>
    <row r="24" spans="1:11" ht="12.75" customHeight="1"/>
    <row r="25" spans="1:11" ht="12.75" customHeight="1">
      <c r="C25" s="101" t="s">
        <v>151</v>
      </c>
      <c r="D25" s="103"/>
      <c r="E25" s="103"/>
      <c r="F25" s="103"/>
      <c r="G25" s="108" t="s">
        <v>110</v>
      </c>
      <c r="H25" s="108" t="s">
        <v>121</v>
      </c>
    </row>
    <row r="26" spans="1:11" ht="12.75" customHeight="1">
      <c r="C26" s="123"/>
      <c r="D26" s="123"/>
      <c r="E26" s="106" t="s">
        <v>146</v>
      </c>
      <c r="G26" s="97">
        <f>SUM(G5+G13+G17)</f>
        <v>0</v>
      </c>
      <c r="H26" s="111">
        <f>G26/(G31)</f>
        <v>0</v>
      </c>
    </row>
    <row r="27" spans="1:11" ht="12.75" customHeight="1">
      <c r="C27" s="123"/>
      <c r="D27" s="123"/>
      <c r="E27" s="106" t="s">
        <v>147</v>
      </c>
      <c r="G27" s="97">
        <f>SUM(H5+H13+H17)</f>
        <v>0</v>
      </c>
      <c r="H27" s="111">
        <f>G27/G31</f>
        <v>0</v>
      </c>
    </row>
    <row r="28" spans="1:11" ht="12.75" customHeight="1">
      <c r="C28" s="123"/>
      <c r="D28" s="123"/>
      <c r="E28" s="106" t="s">
        <v>148</v>
      </c>
      <c r="G28" s="97">
        <f>SUM(I5+I13+I17)</f>
        <v>13</v>
      </c>
      <c r="H28" s="111">
        <f>G28/G31</f>
        <v>1</v>
      </c>
    </row>
    <row r="29" spans="1:11" ht="12.75" customHeight="1">
      <c r="C29" s="123"/>
      <c r="D29" s="123"/>
      <c r="E29" s="106" t="s">
        <v>149</v>
      </c>
      <c r="G29" s="97">
        <f>SUM(J5+J13+J17)</f>
        <v>0</v>
      </c>
      <c r="H29" s="111">
        <f>G29/G31</f>
        <v>0</v>
      </c>
    </row>
    <row r="30" spans="1:11" ht="12.75" customHeight="1">
      <c r="C30" s="123"/>
      <c r="D30" s="123"/>
      <c r="E30" s="106" t="s">
        <v>150</v>
      </c>
      <c r="G30" s="122">
        <f>SUM(K5+K13+K17)</f>
        <v>0</v>
      </c>
      <c r="H30" s="113">
        <f>G30/G31</f>
        <v>0</v>
      </c>
    </row>
    <row r="31" spans="1:11" ht="12.75" customHeight="1">
      <c r="C31" s="123"/>
      <c r="D31" s="123"/>
      <c r="E31" s="123"/>
      <c r="F31" s="106"/>
      <c r="G31" s="121">
        <f>SUM(G26:G30)</f>
        <v>13</v>
      </c>
      <c r="H31" s="111">
        <f>SUM(H26:H30)</f>
        <v>1</v>
      </c>
    </row>
  </sheetData>
  <mergeCells count="2">
    <mergeCell ref="G1:K1"/>
    <mergeCell ref="B1:E1"/>
  </mergeCells>
  <phoneticPr fontId="3" type="noConversion"/>
  <printOptions horizontalCentered="1" gridLines="1"/>
  <pageMargins left="0.5" right="0.5" top="1.5" bottom="1" header="0.5" footer="0.5"/>
  <pageSetup scale="74" orientation="landscape" r:id="rId1"/>
  <headerFooter alignWithMargins="0">
    <oddHeader>&amp;C&amp;"Arial,Bold"&amp;16 2010 Swimming Season
Mississippi Beach Action Durations</oddHeader>
    <oddFooter>&amp;R&amp;P of &amp;N</oddFooter>
  </headerFooter>
</worksheet>
</file>

<file path=xl/worksheets/sheet7.xml><?xml version="1.0" encoding="utf-8"?>
<worksheet xmlns="http://schemas.openxmlformats.org/spreadsheetml/2006/main" xmlns:r="http://schemas.openxmlformats.org/officeDocument/2006/relationships">
  <sheetPr codeName="Sheet7"/>
  <dimension ref="A1:L44"/>
  <sheetViews>
    <sheetView zoomScaleNormal="100" workbookViewId="0">
      <pane ySplit="2" topLeftCell="A3" activePane="bottomLeft" state="frozen"/>
      <selection pane="bottomLeft"/>
    </sheetView>
  </sheetViews>
  <sheetFormatPr defaultRowHeight="12.75"/>
  <cols>
    <col min="1" max="1" width="11.42578125" style="6" customWidth="1"/>
    <col min="2" max="2" width="9" style="6" customWidth="1"/>
    <col min="3" max="3" width="41" style="6" customWidth="1"/>
    <col min="4" max="4" width="0.85546875" style="6" customWidth="1"/>
    <col min="5" max="5" width="9.140625" style="54"/>
    <col min="6" max="6" width="0.85546875" style="6" customWidth="1"/>
    <col min="7" max="9" width="9.140625" style="6"/>
    <col min="10" max="10" width="0.85546875" style="6" customWidth="1"/>
    <col min="11" max="16384" width="9.140625" style="6"/>
  </cols>
  <sheetData>
    <row r="1" spans="1:12" s="50" customFormat="1" ht="12" customHeight="1">
      <c r="B1" s="212" t="s">
        <v>29</v>
      </c>
      <c r="C1" s="212"/>
      <c r="D1" s="65"/>
      <c r="E1" s="66"/>
      <c r="F1" s="65"/>
      <c r="G1" s="211" t="s">
        <v>31</v>
      </c>
      <c r="H1" s="211"/>
      <c r="I1" s="211"/>
      <c r="J1" s="65"/>
      <c r="K1" s="212" t="s">
        <v>37</v>
      </c>
      <c r="L1" s="212"/>
    </row>
    <row r="2" spans="1:12" s="53" customFormat="1" ht="48.75" customHeight="1">
      <c r="A2" s="3" t="s">
        <v>15</v>
      </c>
      <c r="B2" s="3" t="s">
        <v>16</v>
      </c>
      <c r="C2" s="3" t="s">
        <v>11</v>
      </c>
      <c r="D2" s="3"/>
      <c r="E2" s="15" t="s">
        <v>30</v>
      </c>
      <c r="F2" s="3"/>
      <c r="G2" s="3" t="s">
        <v>40</v>
      </c>
      <c r="H2" s="3" t="s">
        <v>17</v>
      </c>
      <c r="I2" s="3" t="s">
        <v>18</v>
      </c>
      <c r="J2" s="3"/>
      <c r="K2" s="3" t="s">
        <v>19</v>
      </c>
      <c r="L2" s="3" t="s">
        <v>20</v>
      </c>
    </row>
    <row r="3" spans="1:12" s="31" customFormat="1" ht="12.75" customHeight="1">
      <c r="A3" s="68" t="s">
        <v>176</v>
      </c>
      <c r="B3" s="68" t="s">
        <v>218</v>
      </c>
      <c r="C3" s="68" t="s">
        <v>219</v>
      </c>
      <c r="D3" s="20"/>
      <c r="E3" s="32">
        <v>213</v>
      </c>
      <c r="F3" s="20"/>
      <c r="G3" s="31" t="s">
        <v>32</v>
      </c>
      <c r="H3" s="68">
        <v>6</v>
      </c>
      <c r="I3" s="38">
        <f t="shared" ref="I3" si="0">H3/E3</f>
        <v>2.8169014084507043E-2</v>
      </c>
      <c r="J3" s="59"/>
      <c r="K3" s="39">
        <f t="shared" ref="K3" si="1">E3-H3</f>
        <v>207</v>
      </c>
      <c r="L3" s="38">
        <f t="shared" ref="L3" si="2">K3/E3</f>
        <v>0.971830985915493</v>
      </c>
    </row>
    <row r="4" spans="1:12" ht="12.75" customHeight="1">
      <c r="A4" s="32" t="s">
        <v>176</v>
      </c>
      <c r="B4" s="32" t="s">
        <v>177</v>
      </c>
      <c r="C4" s="32" t="s">
        <v>178</v>
      </c>
      <c r="D4" s="32"/>
      <c r="E4" s="32">
        <v>213</v>
      </c>
      <c r="F4" s="5"/>
      <c r="G4" s="31"/>
      <c r="H4" s="68"/>
      <c r="I4" s="38">
        <f t="shared" ref="I4:I6" si="3">H4/E4</f>
        <v>0</v>
      </c>
      <c r="J4" s="59"/>
      <c r="K4" s="39">
        <f t="shared" ref="K4:K6" si="4">E4-H4</f>
        <v>213</v>
      </c>
      <c r="L4" s="38">
        <f t="shared" ref="L4:L6" si="5">K4/E4</f>
        <v>1</v>
      </c>
    </row>
    <row r="5" spans="1:12" ht="12.75" customHeight="1">
      <c r="A5" s="68" t="s">
        <v>176</v>
      </c>
      <c r="B5" s="68" t="s">
        <v>221</v>
      </c>
      <c r="C5" s="68" t="s">
        <v>222</v>
      </c>
      <c r="D5" s="32"/>
      <c r="E5" s="32">
        <v>213</v>
      </c>
      <c r="F5" s="5"/>
      <c r="G5" s="31" t="s">
        <v>32</v>
      </c>
      <c r="H5" s="68">
        <v>6</v>
      </c>
      <c r="I5" s="38">
        <f t="shared" ref="I5" si="6">H5/E5</f>
        <v>2.8169014084507043E-2</v>
      </c>
      <c r="J5" s="59"/>
      <c r="K5" s="39">
        <f t="shared" ref="K5" si="7">E5-H5</f>
        <v>207</v>
      </c>
      <c r="L5" s="38">
        <f t="shared" ref="L5" si="8">K5/E5</f>
        <v>0.971830985915493</v>
      </c>
    </row>
    <row r="6" spans="1:12" ht="12.75" customHeight="1">
      <c r="A6" s="149" t="s">
        <v>176</v>
      </c>
      <c r="B6" s="149" t="s">
        <v>179</v>
      </c>
      <c r="C6" s="149" t="s">
        <v>180</v>
      </c>
      <c r="D6" s="149"/>
      <c r="E6" s="149">
        <v>213</v>
      </c>
      <c r="F6" s="60"/>
      <c r="G6" s="176"/>
      <c r="H6" s="69"/>
      <c r="I6" s="40">
        <f t="shared" si="3"/>
        <v>0</v>
      </c>
      <c r="J6" s="61"/>
      <c r="K6" s="41">
        <f t="shared" si="4"/>
        <v>213</v>
      </c>
      <c r="L6" s="40">
        <f t="shared" si="5"/>
        <v>1</v>
      </c>
    </row>
    <row r="7" spans="1:12">
      <c r="A7" s="32"/>
      <c r="B7" s="33">
        <f>COUNTA(B3:B6)</f>
        <v>4</v>
      </c>
      <c r="C7" s="32"/>
      <c r="E7" s="36">
        <f>SUM(E3:E6)</f>
        <v>852</v>
      </c>
      <c r="F7" s="42"/>
      <c r="G7" s="33">
        <f>COUNTA(G3:G6)</f>
        <v>2</v>
      </c>
      <c r="H7" s="36">
        <f>SUM(H3:H6)</f>
        <v>12</v>
      </c>
      <c r="I7" s="43">
        <f>H7/E7</f>
        <v>1.4084507042253521E-2</v>
      </c>
      <c r="J7" s="44"/>
      <c r="K7" s="36">
        <f>SUM(K3:K6)</f>
        <v>840</v>
      </c>
      <c r="L7" s="43">
        <f>K7/E7</f>
        <v>0.9859154929577465</v>
      </c>
    </row>
    <row r="8" spans="1:12" ht="8.25" customHeight="1">
      <c r="A8" s="32"/>
      <c r="B8" s="33"/>
      <c r="C8" s="32"/>
      <c r="E8" s="36"/>
      <c r="F8" s="42"/>
      <c r="G8" s="33"/>
      <c r="H8" s="36"/>
      <c r="I8" s="43"/>
      <c r="J8" s="44"/>
      <c r="K8" s="36"/>
      <c r="L8" s="43"/>
    </row>
    <row r="9" spans="1:12">
      <c r="A9" s="32" t="s">
        <v>181</v>
      </c>
      <c r="B9" s="32" t="s">
        <v>182</v>
      </c>
      <c r="C9" s="32" t="s">
        <v>183</v>
      </c>
      <c r="D9" s="32"/>
      <c r="E9" s="32">
        <v>213</v>
      </c>
      <c r="F9" s="5"/>
      <c r="G9" s="13"/>
      <c r="H9" s="174"/>
      <c r="I9" s="38">
        <f>H9/E9</f>
        <v>0</v>
      </c>
      <c r="J9" s="59"/>
      <c r="K9" s="39">
        <f>E9-H9</f>
        <v>213</v>
      </c>
      <c r="L9" s="38">
        <f t="shared" ref="L9:L21" si="9">K9/E9</f>
        <v>1</v>
      </c>
    </row>
    <row r="10" spans="1:12">
      <c r="A10" s="32" t="s">
        <v>181</v>
      </c>
      <c r="B10" s="32" t="s">
        <v>184</v>
      </c>
      <c r="C10" s="51" t="s">
        <v>229</v>
      </c>
      <c r="D10" s="32"/>
      <c r="E10" s="32">
        <v>213</v>
      </c>
      <c r="F10" s="5"/>
      <c r="G10" s="13"/>
      <c r="H10" s="174"/>
      <c r="I10" s="38">
        <f>H10/E10</f>
        <v>0</v>
      </c>
      <c r="J10" s="59"/>
      <c r="K10" s="39">
        <f>E10-H10</f>
        <v>213</v>
      </c>
      <c r="L10" s="38">
        <f t="shared" ref="L10" si="10">K10/E10</f>
        <v>1</v>
      </c>
    </row>
    <row r="11" spans="1:12">
      <c r="A11" s="32" t="s">
        <v>181</v>
      </c>
      <c r="B11" s="32" t="s">
        <v>185</v>
      </c>
      <c r="C11" s="32" t="s">
        <v>186</v>
      </c>
      <c r="D11" s="32"/>
      <c r="E11" s="32">
        <v>213</v>
      </c>
      <c r="F11" s="5"/>
      <c r="G11" s="13"/>
      <c r="H11" s="174"/>
      <c r="I11" s="38">
        <f t="shared" ref="I11:I18" si="11">H11/E11</f>
        <v>0</v>
      </c>
      <c r="J11" s="59"/>
      <c r="K11" s="39">
        <f t="shared" ref="K11:K18" si="12">E11-H11</f>
        <v>213</v>
      </c>
      <c r="L11" s="38">
        <f t="shared" ref="L11:L18" si="13">K11/E11</f>
        <v>1</v>
      </c>
    </row>
    <row r="12" spans="1:12">
      <c r="A12" s="32" t="s">
        <v>181</v>
      </c>
      <c r="B12" s="32" t="s">
        <v>187</v>
      </c>
      <c r="C12" s="32" t="s">
        <v>188</v>
      </c>
      <c r="D12" s="32"/>
      <c r="E12" s="32">
        <v>213</v>
      </c>
      <c r="F12" s="5"/>
      <c r="G12" s="13" t="s">
        <v>32</v>
      </c>
      <c r="H12" s="174">
        <v>5</v>
      </c>
      <c r="I12" s="38">
        <f t="shared" si="11"/>
        <v>2.3474178403755867E-2</v>
      </c>
      <c r="J12" s="59"/>
      <c r="K12" s="39">
        <f t="shared" si="12"/>
        <v>208</v>
      </c>
      <c r="L12" s="38">
        <f t="shared" si="13"/>
        <v>0.97652582159624413</v>
      </c>
    </row>
    <row r="13" spans="1:12">
      <c r="A13" s="32" t="s">
        <v>181</v>
      </c>
      <c r="B13" s="32" t="s">
        <v>189</v>
      </c>
      <c r="C13" s="32" t="s">
        <v>190</v>
      </c>
      <c r="D13" s="32"/>
      <c r="E13" s="32">
        <v>213</v>
      </c>
      <c r="F13" s="5"/>
      <c r="G13" s="13"/>
      <c r="H13" s="174"/>
      <c r="I13" s="38">
        <f t="shared" si="11"/>
        <v>0</v>
      </c>
      <c r="J13" s="59"/>
      <c r="K13" s="39">
        <f t="shared" si="12"/>
        <v>213</v>
      </c>
      <c r="L13" s="38">
        <f t="shared" si="13"/>
        <v>1</v>
      </c>
    </row>
    <row r="14" spans="1:12">
      <c r="A14" s="32" t="s">
        <v>181</v>
      </c>
      <c r="B14" s="32" t="s">
        <v>191</v>
      </c>
      <c r="C14" s="32" t="s">
        <v>192</v>
      </c>
      <c r="D14" s="32"/>
      <c r="E14" s="32">
        <v>213</v>
      </c>
      <c r="F14" s="5"/>
      <c r="G14" s="13" t="s">
        <v>32</v>
      </c>
      <c r="H14" s="68">
        <v>5</v>
      </c>
      <c r="I14" s="38">
        <f t="shared" si="11"/>
        <v>2.3474178403755867E-2</v>
      </c>
      <c r="J14" s="59"/>
      <c r="K14" s="39">
        <f t="shared" si="12"/>
        <v>208</v>
      </c>
      <c r="L14" s="38">
        <f t="shared" si="13"/>
        <v>0.97652582159624413</v>
      </c>
    </row>
    <row r="15" spans="1:12">
      <c r="A15" s="32" t="s">
        <v>181</v>
      </c>
      <c r="B15" s="32" t="s">
        <v>193</v>
      </c>
      <c r="C15" s="32" t="s">
        <v>194</v>
      </c>
      <c r="D15" s="32"/>
      <c r="E15" s="32">
        <v>213</v>
      </c>
      <c r="F15" s="5"/>
      <c r="G15" s="13" t="s">
        <v>32</v>
      </c>
      <c r="H15" s="68">
        <v>7</v>
      </c>
      <c r="I15" s="38">
        <f t="shared" si="11"/>
        <v>3.2863849765258218E-2</v>
      </c>
      <c r="J15" s="59"/>
      <c r="K15" s="39">
        <f t="shared" si="12"/>
        <v>206</v>
      </c>
      <c r="L15" s="38">
        <f t="shared" si="13"/>
        <v>0.96713615023474175</v>
      </c>
    </row>
    <row r="16" spans="1:12">
      <c r="A16" s="32" t="s">
        <v>181</v>
      </c>
      <c r="B16" s="32" t="s">
        <v>195</v>
      </c>
      <c r="C16" s="32" t="s">
        <v>196</v>
      </c>
      <c r="D16" s="32"/>
      <c r="E16" s="32">
        <v>213</v>
      </c>
      <c r="F16" s="5"/>
      <c r="G16" s="13" t="s">
        <v>32</v>
      </c>
      <c r="H16" s="68">
        <v>9</v>
      </c>
      <c r="I16" s="38">
        <f t="shared" ref="I16" si="14">H16/E16</f>
        <v>4.2253521126760563E-2</v>
      </c>
      <c r="J16" s="59"/>
      <c r="K16" s="39">
        <f t="shared" ref="K16" si="15">E16-H16</f>
        <v>204</v>
      </c>
      <c r="L16" s="38">
        <f t="shared" ref="L16" si="16">K16/E16</f>
        <v>0.95774647887323938</v>
      </c>
    </row>
    <row r="17" spans="1:12">
      <c r="A17" s="32" t="s">
        <v>181</v>
      </c>
      <c r="B17" s="32" t="s">
        <v>197</v>
      </c>
      <c r="C17" s="32" t="s">
        <v>198</v>
      </c>
      <c r="D17" s="32"/>
      <c r="E17" s="32">
        <v>213</v>
      </c>
      <c r="F17" s="5"/>
      <c r="G17" s="13" t="s">
        <v>32</v>
      </c>
      <c r="H17" s="68">
        <v>8</v>
      </c>
      <c r="I17" s="38">
        <f t="shared" si="11"/>
        <v>3.7558685446009391E-2</v>
      </c>
      <c r="J17" s="59"/>
      <c r="K17" s="39">
        <f t="shared" si="12"/>
        <v>205</v>
      </c>
      <c r="L17" s="38">
        <f t="shared" si="13"/>
        <v>0.96244131455399062</v>
      </c>
    </row>
    <row r="18" spans="1:12">
      <c r="A18" s="32" t="s">
        <v>181</v>
      </c>
      <c r="B18" s="32" t="s">
        <v>199</v>
      </c>
      <c r="C18" s="32" t="s">
        <v>200</v>
      </c>
      <c r="D18" s="32"/>
      <c r="E18" s="32">
        <v>213</v>
      </c>
      <c r="F18" s="5"/>
      <c r="G18" s="13" t="s">
        <v>32</v>
      </c>
      <c r="H18" s="68">
        <v>4</v>
      </c>
      <c r="I18" s="38">
        <f t="shared" si="11"/>
        <v>1.8779342723004695E-2</v>
      </c>
      <c r="J18" s="59"/>
      <c r="K18" s="39">
        <f t="shared" si="12"/>
        <v>209</v>
      </c>
      <c r="L18" s="38">
        <f t="shared" si="13"/>
        <v>0.98122065727699526</v>
      </c>
    </row>
    <row r="19" spans="1:12">
      <c r="A19" s="32" t="s">
        <v>181</v>
      </c>
      <c r="B19" s="32" t="s">
        <v>201</v>
      </c>
      <c r="C19" s="32" t="s">
        <v>202</v>
      </c>
      <c r="D19" s="32"/>
      <c r="E19" s="32">
        <v>213</v>
      </c>
      <c r="F19" s="5"/>
      <c r="G19" s="13"/>
      <c r="H19" s="68"/>
      <c r="I19" s="38">
        <f t="shared" ref="I19:I21" si="17">H19/E19</f>
        <v>0</v>
      </c>
      <c r="J19" s="59"/>
      <c r="K19" s="39">
        <f t="shared" ref="K19:K21" si="18">E19-H19</f>
        <v>213</v>
      </c>
      <c r="L19" s="38">
        <f t="shared" si="9"/>
        <v>1</v>
      </c>
    </row>
    <row r="20" spans="1:12">
      <c r="A20" s="32" t="s">
        <v>181</v>
      </c>
      <c r="B20" s="32" t="s">
        <v>203</v>
      </c>
      <c r="C20" s="32" t="s">
        <v>204</v>
      </c>
      <c r="D20" s="32"/>
      <c r="E20" s="32">
        <v>213</v>
      </c>
      <c r="F20" s="5"/>
      <c r="G20" s="13"/>
      <c r="H20" s="68"/>
      <c r="I20" s="38">
        <f t="shared" si="17"/>
        <v>0</v>
      </c>
      <c r="J20" s="59"/>
      <c r="K20" s="39">
        <f t="shared" si="18"/>
        <v>213</v>
      </c>
      <c r="L20" s="38">
        <f t="shared" si="9"/>
        <v>1</v>
      </c>
    </row>
    <row r="21" spans="1:12">
      <c r="A21" s="149" t="s">
        <v>181</v>
      </c>
      <c r="B21" s="149" t="s">
        <v>205</v>
      </c>
      <c r="C21" s="149" t="s">
        <v>206</v>
      </c>
      <c r="D21" s="149"/>
      <c r="E21" s="149">
        <v>213</v>
      </c>
      <c r="F21" s="60"/>
      <c r="G21" s="62"/>
      <c r="H21" s="69"/>
      <c r="I21" s="40">
        <f t="shared" si="17"/>
        <v>0</v>
      </c>
      <c r="J21" s="61"/>
      <c r="K21" s="41">
        <f t="shared" si="18"/>
        <v>213</v>
      </c>
      <c r="L21" s="40">
        <f t="shared" si="9"/>
        <v>1</v>
      </c>
    </row>
    <row r="22" spans="1:12">
      <c r="A22" s="32"/>
      <c r="B22" s="33">
        <f>COUNTA(B9:B21)</f>
        <v>13</v>
      </c>
      <c r="C22" s="32"/>
      <c r="E22" s="36">
        <f>SUM(E9:E21)</f>
        <v>2769</v>
      </c>
      <c r="F22" s="42"/>
      <c r="G22" s="33">
        <f>COUNTA(G9:G21)</f>
        <v>6</v>
      </c>
      <c r="H22" s="36">
        <f>SUM(H9:H21)</f>
        <v>38</v>
      </c>
      <c r="I22" s="43">
        <f>H22/E22</f>
        <v>1.3723365836041893E-2</v>
      </c>
      <c r="J22" s="44"/>
      <c r="K22" s="49">
        <f>E22-H22</f>
        <v>2731</v>
      </c>
      <c r="L22" s="43">
        <f>K22/E22</f>
        <v>0.98627663416395805</v>
      </c>
    </row>
    <row r="23" spans="1:12" ht="8.25" customHeight="1">
      <c r="A23" s="32"/>
      <c r="B23" s="32"/>
      <c r="C23" s="32"/>
      <c r="H23" s="37"/>
      <c r="I23" s="37"/>
      <c r="J23" s="37"/>
      <c r="K23" s="37"/>
      <c r="L23" s="37"/>
    </row>
    <row r="24" spans="1:12">
      <c r="A24" s="32" t="s">
        <v>207</v>
      </c>
      <c r="B24" s="32" t="s">
        <v>208</v>
      </c>
      <c r="C24" s="32" t="s">
        <v>209</v>
      </c>
      <c r="D24" s="32"/>
      <c r="E24" s="32">
        <v>213</v>
      </c>
      <c r="F24" s="5"/>
      <c r="G24" s="13" t="s">
        <v>32</v>
      </c>
      <c r="H24" s="140">
        <v>11</v>
      </c>
      <c r="I24" s="38">
        <f t="shared" ref="I24:I28" si="19">H24/E24</f>
        <v>5.1643192488262914E-2</v>
      </c>
      <c r="J24" s="59"/>
      <c r="K24" s="39">
        <f t="shared" ref="K24:K28" si="20">E24-H24</f>
        <v>202</v>
      </c>
      <c r="L24" s="38">
        <f t="shared" ref="L24:L28" si="21">K24/E24</f>
        <v>0.94835680751173712</v>
      </c>
    </row>
    <row r="25" spans="1:12">
      <c r="A25" s="32" t="s">
        <v>207</v>
      </c>
      <c r="B25" s="32" t="s">
        <v>210</v>
      </c>
      <c r="C25" s="32" t="s">
        <v>211</v>
      </c>
      <c r="D25" s="32"/>
      <c r="E25" s="32">
        <v>213</v>
      </c>
      <c r="F25" s="5"/>
      <c r="G25" s="13"/>
      <c r="H25" s="140"/>
      <c r="I25" s="38">
        <f t="shared" si="19"/>
        <v>0</v>
      </c>
      <c r="J25" s="59"/>
      <c r="K25" s="39">
        <f t="shared" si="20"/>
        <v>213</v>
      </c>
      <c r="L25" s="38">
        <f t="shared" si="21"/>
        <v>1</v>
      </c>
    </row>
    <row r="26" spans="1:12">
      <c r="A26" s="32" t="s">
        <v>207</v>
      </c>
      <c r="B26" s="32" t="s">
        <v>212</v>
      </c>
      <c r="C26" s="32" t="s">
        <v>213</v>
      </c>
      <c r="D26" s="32"/>
      <c r="E26" s="32">
        <v>213</v>
      </c>
      <c r="F26" s="5"/>
      <c r="G26" s="13"/>
      <c r="H26" s="140"/>
      <c r="I26" s="38">
        <f t="shared" si="19"/>
        <v>0</v>
      </c>
      <c r="J26" s="59"/>
      <c r="K26" s="39">
        <f t="shared" si="20"/>
        <v>213</v>
      </c>
      <c r="L26" s="38">
        <f t="shared" si="21"/>
        <v>1</v>
      </c>
    </row>
    <row r="27" spans="1:12">
      <c r="A27" s="32" t="s">
        <v>207</v>
      </c>
      <c r="B27" s="32" t="s">
        <v>214</v>
      </c>
      <c r="C27" s="32" t="s">
        <v>215</v>
      </c>
      <c r="D27" s="32"/>
      <c r="E27" s="32">
        <v>213</v>
      </c>
      <c r="F27" s="5"/>
      <c r="G27" s="13"/>
      <c r="H27" s="140"/>
      <c r="I27" s="38">
        <f t="shared" si="19"/>
        <v>0</v>
      </c>
      <c r="J27" s="59"/>
      <c r="K27" s="39">
        <f t="shared" si="20"/>
        <v>213</v>
      </c>
      <c r="L27" s="38">
        <f t="shared" si="21"/>
        <v>1</v>
      </c>
    </row>
    <row r="28" spans="1:12">
      <c r="A28" s="149" t="s">
        <v>207</v>
      </c>
      <c r="B28" s="149" t="s">
        <v>216</v>
      </c>
      <c r="C28" s="149" t="s">
        <v>217</v>
      </c>
      <c r="D28" s="149"/>
      <c r="E28" s="149">
        <v>213</v>
      </c>
      <c r="F28" s="60"/>
      <c r="G28" s="62" t="s">
        <v>32</v>
      </c>
      <c r="H28" s="69">
        <v>5</v>
      </c>
      <c r="I28" s="40">
        <f t="shared" si="19"/>
        <v>2.3474178403755867E-2</v>
      </c>
      <c r="J28" s="61"/>
      <c r="K28" s="41">
        <f t="shared" si="20"/>
        <v>208</v>
      </c>
      <c r="L28" s="40">
        <f t="shared" si="21"/>
        <v>0.97652582159624413</v>
      </c>
    </row>
    <row r="29" spans="1:12">
      <c r="A29" s="32"/>
      <c r="B29" s="33">
        <f>COUNTA(B24:B28)</f>
        <v>5</v>
      </c>
      <c r="C29" s="32"/>
      <c r="E29" s="36">
        <f>SUM(E24:E28)</f>
        <v>1065</v>
      </c>
      <c r="F29" s="42"/>
      <c r="G29" s="33">
        <f>COUNTA(G24:G28)</f>
        <v>2</v>
      </c>
      <c r="H29" s="36">
        <f>SUM(H24:H28)</f>
        <v>16</v>
      </c>
      <c r="I29" s="43">
        <f>H29/E29</f>
        <v>1.5023474178403756E-2</v>
      </c>
      <c r="J29" s="44"/>
      <c r="K29" s="49">
        <f>E29-H29</f>
        <v>1049</v>
      </c>
      <c r="L29" s="43">
        <f>K29/E29</f>
        <v>0.98497652582159623</v>
      </c>
    </row>
    <row r="30" spans="1:12">
      <c r="A30" s="32"/>
      <c r="B30" s="33"/>
      <c r="C30" s="32"/>
      <c r="E30" s="36"/>
      <c r="F30" s="42"/>
      <c r="G30" s="33"/>
      <c r="H30" s="36"/>
      <c r="I30" s="43"/>
      <c r="J30" s="127"/>
      <c r="K30" s="49"/>
      <c r="L30" s="43"/>
    </row>
    <row r="31" spans="1:12">
      <c r="A31" s="32"/>
      <c r="B31" s="33"/>
      <c r="C31" s="32"/>
      <c r="E31" s="36"/>
      <c r="F31" s="42"/>
      <c r="G31" s="33"/>
      <c r="H31" s="36"/>
      <c r="I31" s="43"/>
      <c r="J31" s="72"/>
      <c r="K31" s="49"/>
      <c r="L31" s="43"/>
    </row>
    <row r="32" spans="1:12">
      <c r="B32" s="98" t="s">
        <v>152</v>
      </c>
      <c r="C32" s="114"/>
      <c r="D32" s="115"/>
      <c r="G32" s="37"/>
      <c r="H32" s="37"/>
    </row>
    <row r="33" spans="2:8">
      <c r="B33" s="98"/>
      <c r="C33" s="117" t="s">
        <v>115</v>
      </c>
      <c r="D33" s="115"/>
      <c r="E33" s="97">
        <f>SUM(B7+B22+B29)</f>
        <v>22</v>
      </c>
      <c r="G33" s="37"/>
      <c r="H33" s="37"/>
    </row>
    <row r="34" spans="2:8">
      <c r="B34" s="98"/>
      <c r="C34" s="117" t="s">
        <v>153</v>
      </c>
      <c r="D34" s="115"/>
      <c r="E34" s="96">
        <f>SUM(E7+E22+E29)</f>
        <v>4686</v>
      </c>
      <c r="G34" s="37"/>
      <c r="H34" s="37"/>
    </row>
    <row r="35" spans="2:8">
      <c r="B35" s="116"/>
      <c r="C35" s="117" t="s">
        <v>143</v>
      </c>
      <c r="D35" s="97"/>
      <c r="E35" s="97">
        <f>SUM(G7+G22+G29)</f>
        <v>10</v>
      </c>
      <c r="G35" s="37"/>
      <c r="H35" s="37"/>
    </row>
    <row r="36" spans="2:8">
      <c r="B36" s="116"/>
      <c r="C36" s="117" t="s">
        <v>154</v>
      </c>
      <c r="D36" s="97" t="e">
        <f>SUM(D23+D28+D29+#REF!)</f>
        <v>#REF!</v>
      </c>
      <c r="E36" s="96">
        <f>SUM(H7+H22+H29)</f>
        <v>66</v>
      </c>
      <c r="G36" s="37"/>
      <c r="H36" s="37"/>
    </row>
    <row r="37" spans="2:8">
      <c r="B37" s="116"/>
      <c r="C37" s="117" t="s">
        <v>155</v>
      </c>
      <c r="D37" s="97" t="e">
        <f>SUM(E23+E28+E29+#REF!)</f>
        <v>#REF!</v>
      </c>
      <c r="E37" s="125">
        <f>E36/E34</f>
        <v>1.4084507042253521E-2</v>
      </c>
      <c r="G37" s="37"/>
      <c r="H37" s="37"/>
    </row>
    <row r="38" spans="2:8">
      <c r="C38" s="117" t="s">
        <v>156</v>
      </c>
      <c r="E38" s="96">
        <f>SUM(K7+K22+K29)</f>
        <v>4620</v>
      </c>
      <c r="G38" s="37"/>
      <c r="H38" s="37"/>
    </row>
    <row r="39" spans="2:8">
      <c r="C39" s="117" t="s">
        <v>157</v>
      </c>
      <c r="E39" s="125">
        <f>E38/E34</f>
        <v>0.9859154929577465</v>
      </c>
      <c r="G39" s="37"/>
      <c r="H39" s="37"/>
    </row>
    <row r="40" spans="2:8">
      <c r="G40" s="37"/>
      <c r="H40" s="37"/>
    </row>
    <row r="41" spans="2:8">
      <c r="G41" s="37"/>
      <c r="H41" s="37"/>
    </row>
    <row r="42" spans="2:8">
      <c r="G42" s="37"/>
      <c r="H42" s="37"/>
    </row>
    <row r="43" spans="2:8">
      <c r="G43" s="37"/>
      <c r="H43" s="37"/>
    </row>
    <row r="44" spans="2:8">
      <c r="G44" s="37"/>
      <c r="H44" s="37"/>
    </row>
  </sheetData>
  <mergeCells count="3">
    <mergeCell ref="G1:I1"/>
    <mergeCell ref="K1:L1"/>
    <mergeCell ref="B1:C1"/>
  </mergeCells>
  <phoneticPr fontId="3" type="noConversion"/>
  <printOptions horizontalCentered="1" gridLines="1"/>
  <pageMargins left="0.5" right="0.5" top="1.5" bottom="0.75" header="0.5" footer="0.5"/>
  <pageSetup scale="79" orientation="landscape" r:id="rId1"/>
  <headerFooter alignWithMargins="0">
    <oddHeader>&amp;C&amp;"Arial,Bold"&amp;16 2010 Swimming Season
Mississippi Beach Days at Monitored Beaches</oddHeader>
    <oddFooter>&amp;R&amp;P of &amp;N</oddFooter>
  </headerFooter>
</worksheet>
</file>

<file path=xl/worksheets/sheet8.xml><?xml version="1.0" encoding="utf-8"?>
<worksheet xmlns="http://schemas.openxmlformats.org/spreadsheetml/2006/main" xmlns:r="http://schemas.openxmlformats.org/officeDocument/2006/relationships">
  <dimension ref="A1:M35"/>
  <sheetViews>
    <sheetView workbookViewId="0">
      <selection activeCell="G34" sqref="G34"/>
    </sheetView>
  </sheetViews>
  <sheetFormatPr defaultRowHeight="12.75"/>
  <cols>
    <col min="1" max="1" width="12.5703125" style="28" customWidth="1"/>
    <col min="2" max="2" width="7.7109375" style="28" customWidth="1"/>
    <col min="3" max="3" width="33" style="28" customWidth="1"/>
    <col min="4" max="4" width="5.5703125" style="50" customWidth="1"/>
    <col min="5" max="5" width="8.5703125" style="50" customWidth="1"/>
    <col min="6" max="6" width="9.7109375" style="5" customWidth="1"/>
    <col min="7" max="7" width="8.7109375" style="5" customWidth="1"/>
    <col min="8" max="8" width="11" style="5" customWidth="1"/>
    <col min="9" max="9" width="9.140625" style="24"/>
    <col min="10" max="11" width="9.140625" style="24" customWidth="1"/>
    <col min="12" max="16384" width="9.140625" style="24"/>
  </cols>
  <sheetData>
    <row r="1" spans="1:13" ht="41.25" customHeight="1">
      <c r="A1" s="25" t="s">
        <v>12</v>
      </c>
      <c r="B1" s="25" t="s">
        <v>13</v>
      </c>
      <c r="C1" s="25" t="s">
        <v>14</v>
      </c>
      <c r="D1" s="3" t="s">
        <v>69</v>
      </c>
      <c r="E1" s="74" t="s">
        <v>174</v>
      </c>
      <c r="F1" s="3" t="s">
        <v>72</v>
      </c>
      <c r="G1" s="3" t="s">
        <v>70</v>
      </c>
      <c r="H1" s="3" t="s">
        <v>71</v>
      </c>
      <c r="I1" s="15" t="s">
        <v>30</v>
      </c>
      <c r="J1" s="3" t="s">
        <v>40</v>
      </c>
      <c r="K1" s="3" t="s">
        <v>17</v>
      </c>
      <c r="L1" s="3" t="s">
        <v>18</v>
      </c>
    </row>
    <row r="2" spans="1:13" ht="12.75" customHeight="1">
      <c r="A2" s="68" t="s">
        <v>176</v>
      </c>
      <c r="B2" s="68" t="s">
        <v>218</v>
      </c>
      <c r="C2" s="68" t="s">
        <v>219</v>
      </c>
      <c r="D2" s="68">
        <v>1</v>
      </c>
      <c r="E2" s="68">
        <v>0.9</v>
      </c>
      <c r="F2" s="68" t="s">
        <v>32</v>
      </c>
      <c r="G2" s="68">
        <v>1</v>
      </c>
      <c r="H2" s="68" t="s">
        <v>171</v>
      </c>
      <c r="I2" s="68">
        <v>213</v>
      </c>
      <c r="J2" s="200" t="s">
        <v>32</v>
      </c>
      <c r="K2" s="200">
        <v>6</v>
      </c>
      <c r="L2" s="129">
        <f>K2/I2</f>
        <v>2.8169014084507043E-2</v>
      </c>
      <c r="M2" s="45"/>
    </row>
    <row r="3" spans="1:13" ht="12.75" customHeight="1">
      <c r="A3" s="69" t="s">
        <v>176</v>
      </c>
      <c r="B3" s="69" t="s">
        <v>221</v>
      </c>
      <c r="C3" s="69" t="s">
        <v>222</v>
      </c>
      <c r="D3" s="69">
        <v>1</v>
      </c>
      <c r="E3" s="69">
        <v>0.9</v>
      </c>
      <c r="F3" s="69" t="s">
        <v>32</v>
      </c>
      <c r="G3" s="69">
        <v>1</v>
      </c>
      <c r="H3" s="69" t="s">
        <v>171</v>
      </c>
      <c r="I3" s="69">
        <v>213</v>
      </c>
      <c r="J3" s="63" t="s">
        <v>32</v>
      </c>
      <c r="K3" s="63">
        <v>6</v>
      </c>
      <c r="L3" s="130">
        <f t="shared" ref="L3" si="0">K3/I3</f>
        <v>2.8169014084507043E-2</v>
      </c>
      <c r="M3" s="45"/>
    </row>
    <row r="4" spans="1:13" ht="12.75" customHeight="1">
      <c r="A4" s="32"/>
      <c r="B4" s="33">
        <f>COUNTA(B2:B3)</f>
        <v>2</v>
      </c>
      <c r="C4" s="32"/>
      <c r="D4" s="73">
        <f>COUNTIF(D2:D3, "1")</f>
        <v>2</v>
      </c>
      <c r="E4" s="128">
        <f>SUM(E2:E3)</f>
        <v>1.8</v>
      </c>
      <c r="F4" s="77">
        <f>G4/B4</f>
        <v>1</v>
      </c>
      <c r="G4" s="33">
        <f>COUNTIF(G2:G3, "&gt;0")</f>
        <v>2</v>
      </c>
      <c r="H4" s="57"/>
      <c r="I4" s="36">
        <f>SUM(I2:I3)</f>
        <v>426</v>
      </c>
      <c r="J4" s="33">
        <f>COUNTA(J2:J3)</f>
        <v>2</v>
      </c>
      <c r="K4" s="36">
        <f>SUM(K2:K3)</f>
        <v>12</v>
      </c>
      <c r="L4" s="43">
        <f>K4/I4</f>
        <v>2.8169014084507043E-2</v>
      </c>
      <c r="M4" s="45"/>
    </row>
    <row r="5" spans="1:13" ht="12.75" customHeight="1">
      <c r="A5" s="32"/>
      <c r="B5" s="32"/>
      <c r="C5" s="32"/>
      <c r="D5" s="51"/>
      <c r="E5" s="51"/>
      <c r="F5" s="51"/>
      <c r="G5" s="51"/>
      <c r="H5" s="51"/>
      <c r="I5" s="36"/>
      <c r="J5" s="33"/>
      <c r="K5" s="36"/>
      <c r="L5" s="43"/>
      <c r="M5" s="45"/>
    </row>
    <row r="6" spans="1:13" ht="12.75" customHeight="1">
      <c r="A6" s="32" t="s">
        <v>181</v>
      </c>
      <c r="B6" s="32" t="s">
        <v>182</v>
      </c>
      <c r="C6" s="32" t="s">
        <v>183</v>
      </c>
      <c r="D6" s="32">
        <v>1</v>
      </c>
      <c r="E6" s="153">
        <v>1</v>
      </c>
      <c r="F6" s="68" t="s">
        <v>32</v>
      </c>
      <c r="G6" s="68">
        <v>1</v>
      </c>
      <c r="H6" s="68" t="s">
        <v>171</v>
      </c>
      <c r="I6" s="68">
        <v>213</v>
      </c>
      <c r="J6" s="200"/>
      <c r="K6" s="68"/>
      <c r="L6" s="129">
        <f t="shared" ref="L6:L16" si="1">K6/I6</f>
        <v>0</v>
      </c>
      <c r="M6" s="45"/>
    </row>
    <row r="7" spans="1:13" ht="12.75" customHeight="1">
      <c r="A7" s="51" t="s">
        <v>181</v>
      </c>
      <c r="B7" s="51" t="s">
        <v>184</v>
      </c>
      <c r="C7" s="51" t="s">
        <v>229</v>
      </c>
      <c r="D7" s="51">
        <v>1</v>
      </c>
      <c r="E7" s="153">
        <v>2.2999999999999998</v>
      </c>
      <c r="F7" s="68" t="s">
        <v>32</v>
      </c>
      <c r="G7" s="68">
        <v>1</v>
      </c>
      <c r="H7" s="68" t="s">
        <v>171</v>
      </c>
      <c r="I7" s="68">
        <v>213</v>
      </c>
      <c r="J7" s="200"/>
      <c r="K7" s="200"/>
      <c r="L7" s="129">
        <f t="shared" si="1"/>
        <v>0</v>
      </c>
      <c r="M7" s="45"/>
    </row>
    <row r="8" spans="1:13" ht="12.75" customHeight="1">
      <c r="A8" s="32" t="s">
        <v>181</v>
      </c>
      <c r="B8" s="32" t="s">
        <v>185</v>
      </c>
      <c r="C8" s="32" t="s">
        <v>186</v>
      </c>
      <c r="D8" s="32">
        <v>1</v>
      </c>
      <c r="E8" s="153">
        <v>1.8</v>
      </c>
      <c r="F8" s="68" t="s">
        <v>32</v>
      </c>
      <c r="G8" s="68">
        <v>1</v>
      </c>
      <c r="H8" s="68" t="s">
        <v>171</v>
      </c>
      <c r="I8" s="68">
        <v>213</v>
      </c>
      <c r="J8" s="200"/>
      <c r="K8" s="200"/>
      <c r="L8" s="129">
        <f t="shared" si="1"/>
        <v>0</v>
      </c>
      <c r="M8" s="45"/>
    </row>
    <row r="9" spans="1:13" ht="12.75" customHeight="1">
      <c r="A9" s="32" t="s">
        <v>181</v>
      </c>
      <c r="B9" s="32" t="s">
        <v>187</v>
      </c>
      <c r="C9" s="32" t="s">
        <v>188</v>
      </c>
      <c r="D9" s="32">
        <v>1</v>
      </c>
      <c r="E9" s="153">
        <v>0.6</v>
      </c>
      <c r="F9" s="68" t="s">
        <v>32</v>
      </c>
      <c r="G9" s="68">
        <v>1</v>
      </c>
      <c r="H9" s="68" t="s">
        <v>171</v>
      </c>
      <c r="I9" s="68">
        <v>213</v>
      </c>
      <c r="J9" s="200" t="s">
        <v>32</v>
      </c>
      <c r="K9" s="200">
        <v>5</v>
      </c>
      <c r="L9" s="129">
        <f t="shared" si="1"/>
        <v>2.3474178403755867E-2</v>
      </c>
      <c r="M9" s="45"/>
    </row>
    <row r="10" spans="1:13" ht="12.75" customHeight="1">
      <c r="A10" s="32" t="s">
        <v>181</v>
      </c>
      <c r="B10" s="32" t="s">
        <v>189</v>
      </c>
      <c r="C10" s="32" t="s">
        <v>190</v>
      </c>
      <c r="D10" s="32">
        <v>1</v>
      </c>
      <c r="E10" s="153">
        <v>2.9</v>
      </c>
      <c r="F10" s="68" t="s">
        <v>32</v>
      </c>
      <c r="G10" s="68">
        <v>1</v>
      </c>
      <c r="H10" s="68" t="s">
        <v>171</v>
      </c>
      <c r="I10" s="68">
        <v>213</v>
      </c>
      <c r="J10" s="200"/>
      <c r="K10" s="200"/>
      <c r="L10" s="129">
        <f t="shared" si="1"/>
        <v>0</v>
      </c>
      <c r="M10" s="45"/>
    </row>
    <row r="11" spans="1:13" ht="12.75" customHeight="1">
      <c r="A11" s="32" t="s">
        <v>181</v>
      </c>
      <c r="B11" s="32" t="s">
        <v>191</v>
      </c>
      <c r="C11" s="32" t="s">
        <v>192</v>
      </c>
      <c r="D11" s="32">
        <v>1</v>
      </c>
      <c r="E11" s="153">
        <v>1</v>
      </c>
      <c r="F11" s="68" t="s">
        <v>32</v>
      </c>
      <c r="G11" s="68">
        <v>1</v>
      </c>
      <c r="H11" s="68" t="s">
        <v>171</v>
      </c>
      <c r="I11" s="68">
        <v>213</v>
      </c>
      <c r="J11" s="200" t="s">
        <v>32</v>
      </c>
      <c r="K11" s="68">
        <v>5</v>
      </c>
      <c r="L11" s="129">
        <f t="shared" si="1"/>
        <v>2.3474178403755867E-2</v>
      </c>
      <c r="M11" s="45"/>
    </row>
    <row r="12" spans="1:13" ht="12.75" customHeight="1">
      <c r="A12" s="32" t="s">
        <v>181</v>
      </c>
      <c r="B12" s="32" t="s">
        <v>193</v>
      </c>
      <c r="C12" s="32" t="s">
        <v>194</v>
      </c>
      <c r="D12" s="32">
        <v>1</v>
      </c>
      <c r="E12" s="153">
        <v>1.6</v>
      </c>
      <c r="F12" s="68" t="s">
        <v>32</v>
      </c>
      <c r="G12" s="68">
        <v>1</v>
      </c>
      <c r="H12" s="68" t="s">
        <v>171</v>
      </c>
      <c r="I12" s="68">
        <v>213</v>
      </c>
      <c r="J12" s="200" t="s">
        <v>32</v>
      </c>
      <c r="K12" s="68">
        <v>7</v>
      </c>
      <c r="L12" s="129">
        <f t="shared" si="1"/>
        <v>3.2863849765258218E-2</v>
      </c>
      <c r="M12" s="45"/>
    </row>
    <row r="13" spans="1:13" ht="12.75" customHeight="1">
      <c r="A13" s="32" t="s">
        <v>181</v>
      </c>
      <c r="B13" s="32" t="s">
        <v>195</v>
      </c>
      <c r="C13" s="32" t="s">
        <v>196</v>
      </c>
      <c r="D13" s="32">
        <v>1</v>
      </c>
      <c r="E13" s="153">
        <v>2</v>
      </c>
      <c r="F13" s="68" t="s">
        <v>32</v>
      </c>
      <c r="G13" s="68">
        <v>1</v>
      </c>
      <c r="H13" s="68" t="s">
        <v>171</v>
      </c>
      <c r="I13" s="68">
        <v>213</v>
      </c>
      <c r="J13" s="200" t="s">
        <v>32</v>
      </c>
      <c r="K13" s="68">
        <v>9</v>
      </c>
      <c r="L13" s="129">
        <f t="shared" si="1"/>
        <v>4.2253521126760563E-2</v>
      </c>
      <c r="M13" s="45"/>
    </row>
    <row r="14" spans="1:13" ht="12.75" customHeight="1">
      <c r="A14" s="32" t="s">
        <v>181</v>
      </c>
      <c r="B14" s="32" t="s">
        <v>197</v>
      </c>
      <c r="C14" s="32" t="s">
        <v>198</v>
      </c>
      <c r="D14" s="32">
        <v>1</v>
      </c>
      <c r="E14" s="153">
        <v>3</v>
      </c>
      <c r="F14" s="68" t="s">
        <v>32</v>
      </c>
      <c r="G14" s="68">
        <v>1</v>
      </c>
      <c r="H14" s="68" t="s">
        <v>171</v>
      </c>
      <c r="I14" s="68">
        <v>213</v>
      </c>
      <c r="J14" s="200" t="s">
        <v>32</v>
      </c>
      <c r="K14" s="68">
        <v>8</v>
      </c>
      <c r="L14" s="129">
        <f t="shared" si="1"/>
        <v>3.7558685446009391E-2</v>
      </c>
      <c r="M14" s="45"/>
    </row>
    <row r="15" spans="1:13" ht="12.75" customHeight="1">
      <c r="A15" s="32" t="s">
        <v>181</v>
      </c>
      <c r="B15" s="32" t="s">
        <v>199</v>
      </c>
      <c r="C15" s="32" t="s">
        <v>200</v>
      </c>
      <c r="D15" s="32">
        <v>1</v>
      </c>
      <c r="E15" s="153">
        <v>2.2999999999999998</v>
      </c>
      <c r="F15" s="68" t="s">
        <v>32</v>
      </c>
      <c r="G15" s="68">
        <v>1</v>
      </c>
      <c r="H15" s="68" t="s">
        <v>171</v>
      </c>
      <c r="I15" s="68">
        <v>213</v>
      </c>
      <c r="J15" s="200" t="s">
        <v>32</v>
      </c>
      <c r="K15" s="68">
        <v>4</v>
      </c>
      <c r="L15" s="129">
        <f t="shared" si="1"/>
        <v>1.8779342723004695E-2</v>
      </c>
      <c r="M15" s="45"/>
    </row>
    <row r="16" spans="1:13" ht="12.75" customHeight="1">
      <c r="A16" s="149" t="s">
        <v>181</v>
      </c>
      <c r="B16" s="149" t="s">
        <v>203</v>
      </c>
      <c r="C16" s="149" t="s">
        <v>204</v>
      </c>
      <c r="D16" s="149">
        <v>1</v>
      </c>
      <c r="E16" s="154">
        <v>4.3</v>
      </c>
      <c r="F16" s="69" t="s">
        <v>32</v>
      </c>
      <c r="G16" s="69">
        <v>1</v>
      </c>
      <c r="H16" s="69" t="s">
        <v>171</v>
      </c>
      <c r="I16" s="69">
        <v>213</v>
      </c>
      <c r="J16" s="63"/>
      <c r="K16" s="69"/>
      <c r="L16" s="130">
        <f t="shared" si="1"/>
        <v>0</v>
      </c>
      <c r="M16" s="45"/>
    </row>
    <row r="17" spans="1:13" ht="12.75" customHeight="1">
      <c r="A17" s="32"/>
      <c r="B17" s="33">
        <f>COUNTA(B6:B16)</f>
        <v>11</v>
      </c>
      <c r="C17" s="32"/>
      <c r="D17" s="73">
        <f>COUNTIF(D6:D16, "1")</f>
        <v>11</v>
      </c>
      <c r="E17" s="128">
        <f>SUM(E6:E16)</f>
        <v>22.8</v>
      </c>
      <c r="F17" s="77">
        <f>G17/B17</f>
        <v>1</v>
      </c>
      <c r="G17" s="33">
        <f>COUNTIF(G6:G16, "&gt;0")</f>
        <v>11</v>
      </c>
      <c r="H17" s="32"/>
      <c r="I17" s="36">
        <f>SUM(I6:I16)</f>
        <v>2343</v>
      </c>
      <c r="J17" s="33">
        <f>COUNTA(J6:J16)</f>
        <v>6</v>
      </c>
      <c r="K17" s="36">
        <f>SUM(K6:K16)</f>
        <v>38</v>
      </c>
      <c r="L17" s="43">
        <f>K17/I17</f>
        <v>1.6218523260776781E-2</v>
      </c>
      <c r="M17" s="45"/>
    </row>
    <row r="18" spans="1:13" ht="12.75" customHeight="1">
      <c r="A18" s="32"/>
      <c r="B18" s="33"/>
      <c r="C18" s="32"/>
      <c r="D18" s="73"/>
      <c r="E18" s="36"/>
      <c r="F18" s="77"/>
      <c r="G18" s="33"/>
      <c r="H18" s="32"/>
      <c r="I18" s="36"/>
      <c r="J18" s="33"/>
      <c r="K18" s="36"/>
      <c r="L18" s="43"/>
      <c r="M18" s="45"/>
    </row>
    <row r="19" spans="1:13" ht="12.75" customHeight="1">
      <c r="A19" s="32" t="s">
        <v>207</v>
      </c>
      <c r="B19" s="32" t="s">
        <v>208</v>
      </c>
      <c r="C19" s="32" t="s">
        <v>209</v>
      </c>
      <c r="D19" s="32">
        <v>1</v>
      </c>
      <c r="E19" s="153">
        <v>1.3</v>
      </c>
      <c r="F19" s="68" t="s">
        <v>32</v>
      </c>
      <c r="G19" s="68">
        <v>1</v>
      </c>
      <c r="H19" s="68" t="s">
        <v>171</v>
      </c>
      <c r="I19" s="68">
        <v>213</v>
      </c>
      <c r="J19" s="200" t="s">
        <v>32</v>
      </c>
      <c r="K19" s="200">
        <v>11</v>
      </c>
      <c r="L19" s="129">
        <f t="shared" ref="L19:L22" si="2">K19/I19</f>
        <v>5.1643192488262914E-2</v>
      </c>
      <c r="M19" s="45"/>
    </row>
    <row r="20" spans="1:13" ht="12.75" customHeight="1">
      <c r="A20" s="32" t="s">
        <v>207</v>
      </c>
      <c r="B20" s="32" t="s">
        <v>210</v>
      </c>
      <c r="C20" s="32" t="s">
        <v>211</v>
      </c>
      <c r="D20" s="32">
        <v>1</v>
      </c>
      <c r="E20" s="153">
        <v>0.3</v>
      </c>
      <c r="F20" s="68" t="s">
        <v>32</v>
      </c>
      <c r="G20" s="68">
        <v>1</v>
      </c>
      <c r="H20" s="68" t="s">
        <v>171</v>
      </c>
      <c r="I20" s="68">
        <v>213</v>
      </c>
      <c r="J20" s="200"/>
      <c r="K20" s="68"/>
      <c r="L20" s="129">
        <f t="shared" si="2"/>
        <v>0</v>
      </c>
      <c r="M20" s="45"/>
    </row>
    <row r="21" spans="1:13" ht="12.75" customHeight="1">
      <c r="A21" s="32" t="s">
        <v>207</v>
      </c>
      <c r="B21" s="32" t="s">
        <v>212</v>
      </c>
      <c r="C21" s="32" t="s">
        <v>213</v>
      </c>
      <c r="D21" s="32">
        <v>1</v>
      </c>
      <c r="E21" s="153">
        <v>0.3</v>
      </c>
      <c r="F21" s="68" t="s">
        <v>32</v>
      </c>
      <c r="G21" s="68">
        <v>1</v>
      </c>
      <c r="H21" s="68" t="s">
        <v>171</v>
      </c>
      <c r="I21" s="68">
        <v>213</v>
      </c>
      <c r="J21" s="200"/>
      <c r="K21" s="68"/>
      <c r="L21" s="129">
        <f t="shared" si="2"/>
        <v>0</v>
      </c>
      <c r="M21" s="45"/>
    </row>
    <row r="22" spans="1:13" ht="12.75" customHeight="1">
      <c r="A22" s="149" t="s">
        <v>207</v>
      </c>
      <c r="B22" s="149" t="s">
        <v>214</v>
      </c>
      <c r="C22" s="149" t="s">
        <v>215</v>
      </c>
      <c r="D22" s="149">
        <v>1</v>
      </c>
      <c r="E22" s="154">
        <v>1.3</v>
      </c>
      <c r="F22" s="69" t="s">
        <v>32</v>
      </c>
      <c r="G22" s="69">
        <v>1</v>
      </c>
      <c r="H22" s="69" t="s">
        <v>171</v>
      </c>
      <c r="I22" s="69">
        <v>213</v>
      </c>
      <c r="J22" s="63"/>
      <c r="K22" s="69"/>
      <c r="L22" s="130">
        <f t="shared" si="2"/>
        <v>0</v>
      </c>
      <c r="M22" s="45"/>
    </row>
    <row r="23" spans="1:13" ht="12.75" customHeight="1">
      <c r="A23" s="32"/>
      <c r="B23" s="33">
        <f>COUNTA(B19:B22)</f>
        <v>4</v>
      </c>
      <c r="C23" s="32"/>
      <c r="D23" s="73">
        <f>COUNTIF(D19:D22, "1")</f>
        <v>4</v>
      </c>
      <c r="E23" s="128">
        <f>SUM(E19:E22)</f>
        <v>3.2</v>
      </c>
      <c r="F23" s="77">
        <f>G23/B23</f>
        <v>1</v>
      </c>
      <c r="G23" s="33">
        <f>COUNTIF(G19:G22, "&gt;0")</f>
        <v>4</v>
      </c>
      <c r="H23" s="32"/>
      <c r="I23" s="36">
        <f>SUM(I19:I22)</f>
        <v>852</v>
      </c>
      <c r="J23" s="33">
        <f>COUNTA(J19:J22)</f>
        <v>1</v>
      </c>
      <c r="K23" s="36">
        <f>SUM(K19:K22)</f>
        <v>11</v>
      </c>
      <c r="L23" s="43">
        <f>K23/I23</f>
        <v>1.2910798122065728E-2</v>
      </c>
      <c r="M23" s="45"/>
    </row>
    <row r="24" spans="1:13" ht="12.75" customHeight="1">
      <c r="A24" s="32"/>
      <c r="B24" s="33"/>
      <c r="C24" s="32"/>
      <c r="D24" s="73"/>
      <c r="E24" s="36"/>
      <c r="F24" s="77"/>
      <c r="G24" s="33"/>
      <c r="H24" s="32"/>
      <c r="I24" s="36"/>
      <c r="J24" s="33"/>
      <c r="K24" s="36"/>
      <c r="L24" s="43"/>
    </row>
    <row r="25" spans="1:13" ht="12.75" customHeight="1">
      <c r="A25" s="45"/>
      <c r="B25" s="45"/>
      <c r="C25" s="45"/>
      <c r="D25" s="52"/>
      <c r="E25" s="52"/>
      <c r="F25" s="131"/>
      <c r="G25" s="131"/>
      <c r="H25" s="131"/>
      <c r="I25" s="45"/>
      <c r="J25" s="45"/>
      <c r="K25" s="45"/>
      <c r="L25" s="45"/>
    </row>
    <row r="26" spans="1:13" s="6" customFormat="1" ht="12.75" customHeight="1">
      <c r="A26" s="131"/>
      <c r="B26" s="131"/>
      <c r="C26" s="101" t="s">
        <v>75</v>
      </c>
      <c r="D26" s="114"/>
      <c r="E26" s="114"/>
      <c r="F26" s="54"/>
      <c r="G26" s="35"/>
      <c r="H26" s="35"/>
      <c r="I26" s="131"/>
      <c r="J26" s="131"/>
      <c r="K26" s="131"/>
      <c r="L26" s="131"/>
    </row>
    <row r="27" spans="1:13" s="6" customFormat="1" ht="12.75" customHeight="1">
      <c r="A27" s="131"/>
      <c r="B27" s="131"/>
      <c r="C27" s="101"/>
      <c r="D27" s="117" t="s">
        <v>158</v>
      </c>
      <c r="E27" s="97">
        <f>SUM(B4+B17+B23)</f>
        <v>17</v>
      </c>
      <c r="F27" s="131"/>
      <c r="G27" s="35"/>
      <c r="H27" s="35"/>
      <c r="I27" s="131"/>
      <c r="J27" s="131"/>
      <c r="K27" s="131"/>
      <c r="L27" s="131"/>
    </row>
    <row r="28" spans="1:13" s="6" customFormat="1" ht="12.75" customHeight="1">
      <c r="A28" s="131"/>
      <c r="B28" s="131"/>
      <c r="C28" s="101"/>
      <c r="D28" s="106" t="s">
        <v>159</v>
      </c>
      <c r="E28" s="137">
        <f>SUM(E4+E17+E23)</f>
        <v>27.8</v>
      </c>
      <c r="F28" s="132" t="s">
        <v>170</v>
      </c>
      <c r="G28" s="35"/>
      <c r="H28" s="35"/>
      <c r="I28" s="131"/>
      <c r="J28" s="131"/>
      <c r="K28" s="131"/>
      <c r="L28" s="131"/>
    </row>
    <row r="29" spans="1:13" s="6" customFormat="1" ht="12.75" customHeight="1">
      <c r="A29" s="131"/>
      <c r="B29" s="131"/>
      <c r="C29" s="133"/>
      <c r="D29" s="106" t="s">
        <v>162</v>
      </c>
      <c r="E29" s="97">
        <f>SUM(G4+G17+G23)</f>
        <v>17</v>
      </c>
      <c r="F29" s="131"/>
      <c r="G29" s="35"/>
      <c r="H29" s="35"/>
      <c r="I29" s="131"/>
      <c r="J29" s="131"/>
      <c r="K29" s="131"/>
      <c r="L29" s="131"/>
    </row>
    <row r="30" spans="1:13" s="6" customFormat="1" ht="12.75" customHeight="1">
      <c r="A30" s="131"/>
      <c r="B30" s="131"/>
      <c r="C30" s="133"/>
      <c r="D30" s="106" t="s">
        <v>160</v>
      </c>
      <c r="E30" s="125">
        <f>E29/E27</f>
        <v>1</v>
      </c>
      <c r="F30" s="131"/>
      <c r="G30" s="35"/>
      <c r="H30" s="35"/>
      <c r="I30" s="131"/>
      <c r="J30" s="131"/>
      <c r="K30" s="131"/>
      <c r="L30" s="131"/>
    </row>
    <row r="31" spans="1:13" s="6" customFormat="1" ht="12.75" customHeight="1">
      <c r="A31" s="131"/>
      <c r="B31" s="131"/>
      <c r="C31" s="133"/>
      <c r="D31" s="106" t="s">
        <v>163</v>
      </c>
      <c r="E31" s="96">
        <f>SUM(I4+I17+I23)</f>
        <v>3621</v>
      </c>
      <c r="F31" s="131"/>
      <c r="G31" s="35"/>
      <c r="H31" s="35"/>
      <c r="I31" s="131"/>
      <c r="J31" s="131"/>
      <c r="K31" s="131"/>
      <c r="L31" s="131"/>
    </row>
    <row r="32" spans="1:13" s="6" customFormat="1" ht="12.75" customHeight="1">
      <c r="A32" s="131"/>
      <c r="B32" s="131"/>
      <c r="C32" s="131"/>
      <c r="D32" s="117" t="s">
        <v>164</v>
      </c>
      <c r="E32" s="96">
        <f>SUM(J4+J17+J23)</f>
        <v>9</v>
      </c>
      <c r="F32" s="131"/>
      <c r="G32" s="35"/>
      <c r="H32" s="35"/>
      <c r="I32" s="131"/>
      <c r="J32" s="131"/>
      <c r="K32" s="131"/>
      <c r="L32" s="131"/>
    </row>
    <row r="33" spans="1:12" s="6" customFormat="1" ht="12.75" customHeight="1">
      <c r="A33" s="131"/>
      <c r="B33" s="131"/>
      <c r="C33" s="131"/>
      <c r="D33" s="117" t="s">
        <v>165</v>
      </c>
      <c r="E33" s="96">
        <f>SUM(K4+K17+K23)</f>
        <v>61</v>
      </c>
      <c r="F33" s="131"/>
      <c r="G33" s="35"/>
      <c r="H33" s="35"/>
      <c r="I33" s="131"/>
      <c r="J33" s="131"/>
      <c r="K33" s="131"/>
      <c r="L33" s="131"/>
    </row>
    <row r="34" spans="1:12" ht="12.75" customHeight="1">
      <c r="A34" s="45"/>
      <c r="B34" s="45"/>
      <c r="C34" s="45"/>
      <c r="D34" s="106" t="s">
        <v>166</v>
      </c>
      <c r="E34" s="125">
        <f>E33/E31</f>
        <v>1.6846175089754212E-2</v>
      </c>
      <c r="F34" s="131"/>
      <c r="G34" s="131"/>
      <c r="H34" s="131"/>
      <c r="I34" s="45"/>
      <c r="J34" s="45"/>
      <c r="K34" s="45"/>
      <c r="L34" s="45"/>
    </row>
    <row r="35" spans="1:12">
      <c r="D35" s="117"/>
    </row>
  </sheetData>
  <printOptions horizontalCentered="1" gridLines="1"/>
  <pageMargins left="0.5" right="0.5" top="1.5" bottom="0.75" header="0.5" footer="0.5"/>
  <pageSetup scale="80" orientation="landscape" r:id="rId1"/>
  <headerFooter>
    <oddHeader>&amp;C&amp;"Arial,Bold"&amp;16 2010 Swimming Season
Mississippi Tier 1 Beach Information</oddHeader>
  </headerFooter>
</worksheet>
</file>

<file path=xl/worksheets/sheet9.xml><?xml version="1.0" encoding="utf-8"?>
<worksheet xmlns="http://schemas.openxmlformats.org/spreadsheetml/2006/main" xmlns:r="http://schemas.openxmlformats.org/officeDocument/2006/relationships">
  <dimension ref="A1:L35"/>
  <sheetViews>
    <sheetView workbookViewId="0"/>
  </sheetViews>
  <sheetFormatPr defaultRowHeight="12.75"/>
  <cols>
    <col min="1" max="1" width="12.7109375" style="1" customWidth="1"/>
    <col min="2" max="2" width="8.28515625" style="1" customWidth="1"/>
    <col min="3" max="3" width="24.140625" style="21" customWidth="1"/>
    <col min="4" max="4" width="16.7109375" style="1" customWidth="1"/>
    <col min="5" max="6" width="13" style="22" customWidth="1"/>
    <col min="7" max="7" width="9.28515625" style="23" customWidth="1"/>
    <col min="8" max="8" width="12.28515625" style="1" customWidth="1"/>
    <col min="9" max="10" width="13.42578125" style="1" customWidth="1"/>
    <col min="11" max="11" width="9.140625" customWidth="1"/>
  </cols>
  <sheetData>
    <row r="1" spans="1:11" ht="36.75">
      <c r="A1" s="25" t="s">
        <v>15</v>
      </c>
      <c r="B1" s="25" t="s">
        <v>16</v>
      </c>
      <c r="C1" s="25" t="s">
        <v>76</v>
      </c>
      <c r="D1" s="25" t="s">
        <v>101</v>
      </c>
      <c r="E1" s="26" t="s">
        <v>102</v>
      </c>
      <c r="F1" s="26" t="s">
        <v>103</v>
      </c>
      <c r="G1" s="27" t="s">
        <v>104</v>
      </c>
      <c r="H1" s="25" t="s">
        <v>105</v>
      </c>
      <c r="I1" s="25" t="s">
        <v>106</v>
      </c>
      <c r="J1" s="25" t="s">
        <v>107</v>
      </c>
      <c r="K1" s="27" t="s">
        <v>234</v>
      </c>
    </row>
    <row r="2" spans="1:11">
      <c r="A2" s="68" t="s">
        <v>176</v>
      </c>
      <c r="B2" s="68" t="s">
        <v>177</v>
      </c>
      <c r="C2" s="68" t="s">
        <v>178</v>
      </c>
      <c r="D2" s="164" t="s">
        <v>36</v>
      </c>
      <c r="E2" s="163">
        <v>40366</v>
      </c>
      <c r="F2" s="163">
        <v>40486</v>
      </c>
      <c r="G2" s="164">
        <v>120</v>
      </c>
      <c r="H2" s="184" t="s">
        <v>172</v>
      </c>
      <c r="I2" s="68" t="s">
        <v>173</v>
      </c>
      <c r="J2" s="68" t="s">
        <v>173</v>
      </c>
      <c r="K2" s="181">
        <v>116</v>
      </c>
    </row>
    <row r="3" spans="1:11">
      <c r="A3" s="68" t="s">
        <v>176</v>
      </c>
      <c r="B3" s="68" t="s">
        <v>221</v>
      </c>
      <c r="C3" s="68" t="s">
        <v>222</v>
      </c>
      <c r="D3" s="164" t="s">
        <v>36</v>
      </c>
      <c r="E3" s="163">
        <v>40366</v>
      </c>
      <c r="F3" s="163">
        <v>40486</v>
      </c>
      <c r="G3" s="164">
        <v>120</v>
      </c>
      <c r="H3" s="184" t="s">
        <v>172</v>
      </c>
      <c r="I3" s="68" t="s">
        <v>173</v>
      </c>
      <c r="J3" s="68" t="s">
        <v>173</v>
      </c>
      <c r="K3" s="181">
        <v>116</v>
      </c>
    </row>
    <row r="4" spans="1:11">
      <c r="A4" s="69" t="s">
        <v>176</v>
      </c>
      <c r="B4" s="69" t="s">
        <v>179</v>
      </c>
      <c r="C4" s="69" t="s">
        <v>180</v>
      </c>
      <c r="D4" s="166" t="s">
        <v>36</v>
      </c>
      <c r="E4" s="165">
        <v>40366</v>
      </c>
      <c r="F4" s="165">
        <v>40486</v>
      </c>
      <c r="G4" s="166">
        <v>120</v>
      </c>
      <c r="H4" s="185" t="s">
        <v>172</v>
      </c>
      <c r="I4" s="69" t="s">
        <v>173</v>
      </c>
      <c r="J4" s="69" t="s">
        <v>173</v>
      </c>
      <c r="K4" s="63">
        <v>116</v>
      </c>
    </row>
    <row r="5" spans="1:11">
      <c r="A5" s="32"/>
      <c r="B5" s="58">
        <f>SUM(IF(FREQUENCY(MATCH(B2:B4,B2:B4,0),MATCH(B2:B4,B2:B4,0))&gt;0,1))</f>
        <v>3</v>
      </c>
      <c r="C5" s="33"/>
      <c r="D5" s="29">
        <f>COUNTA(D2:D4)</f>
        <v>3</v>
      </c>
      <c r="E5" s="29"/>
      <c r="F5" s="29"/>
      <c r="G5" s="29">
        <f>SUM(G2:G4)</f>
        <v>360</v>
      </c>
      <c r="H5" s="32"/>
      <c r="I5" s="32"/>
      <c r="J5" s="32"/>
      <c r="K5" s="33">
        <f>SUM(K2:K4)</f>
        <v>348</v>
      </c>
    </row>
    <row r="6" spans="1:11">
      <c r="A6" s="32"/>
      <c r="B6" s="58"/>
      <c r="C6" s="33"/>
      <c r="D6" s="29"/>
      <c r="E6" s="29"/>
      <c r="F6" s="29"/>
      <c r="G6" s="29"/>
      <c r="H6" s="32"/>
      <c r="I6" s="32"/>
      <c r="J6" s="32"/>
      <c r="K6" s="186"/>
    </row>
    <row r="7" spans="1:11">
      <c r="A7" s="32"/>
      <c r="B7" s="58"/>
      <c r="C7" s="33"/>
      <c r="D7" s="29"/>
      <c r="E7" s="29"/>
      <c r="F7" s="29"/>
      <c r="G7" s="29"/>
      <c r="H7" s="32"/>
      <c r="I7" s="32"/>
      <c r="J7" s="32"/>
      <c r="K7" s="186"/>
    </row>
    <row r="8" spans="1:11">
      <c r="A8" s="68" t="s">
        <v>181</v>
      </c>
      <c r="B8" s="68" t="s">
        <v>184</v>
      </c>
      <c r="C8" s="51" t="s">
        <v>229</v>
      </c>
      <c r="D8" s="164" t="s">
        <v>36</v>
      </c>
      <c r="E8" s="163">
        <v>40358</v>
      </c>
      <c r="F8" s="163">
        <v>40486</v>
      </c>
      <c r="G8" s="164">
        <v>128</v>
      </c>
      <c r="H8" s="184" t="s">
        <v>172</v>
      </c>
      <c r="I8" s="68" t="s">
        <v>173</v>
      </c>
      <c r="J8" s="68" t="s">
        <v>173</v>
      </c>
      <c r="K8" s="181">
        <v>124</v>
      </c>
    </row>
    <row r="9" spans="1:11">
      <c r="A9" s="68" t="s">
        <v>181</v>
      </c>
      <c r="B9" s="68" t="s">
        <v>185</v>
      </c>
      <c r="C9" s="68" t="s">
        <v>186</v>
      </c>
      <c r="D9" s="164" t="s">
        <v>36</v>
      </c>
      <c r="E9" s="163">
        <v>40357</v>
      </c>
      <c r="F9" s="163">
        <v>40486</v>
      </c>
      <c r="G9" s="164">
        <v>129</v>
      </c>
      <c r="H9" s="184" t="s">
        <v>172</v>
      </c>
      <c r="I9" s="68" t="s">
        <v>173</v>
      </c>
      <c r="J9" s="68" t="s">
        <v>173</v>
      </c>
      <c r="K9" s="181">
        <v>125</v>
      </c>
    </row>
    <row r="10" spans="1:11">
      <c r="A10" s="68" t="s">
        <v>181</v>
      </c>
      <c r="B10" s="68" t="s">
        <v>187</v>
      </c>
      <c r="C10" s="68" t="s">
        <v>188</v>
      </c>
      <c r="D10" s="164" t="s">
        <v>36</v>
      </c>
      <c r="E10" s="163">
        <v>40358</v>
      </c>
      <c r="F10" s="163">
        <v>40486</v>
      </c>
      <c r="G10" s="164">
        <v>128</v>
      </c>
      <c r="H10" s="184" t="s">
        <v>172</v>
      </c>
      <c r="I10" s="68" t="s">
        <v>173</v>
      </c>
      <c r="J10" s="68" t="s">
        <v>173</v>
      </c>
      <c r="K10" s="181">
        <v>124</v>
      </c>
    </row>
    <row r="11" spans="1:11">
      <c r="A11" s="68" t="s">
        <v>181</v>
      </c>
      <c r="B11" s="68" t="s">
        <v>189</v>
      </c>
      <c r="C11" s="68" t="s">
        <v>190</v>
      </c>
      <c r="D11" s="164" t="s">
        <v>36</v>
      </c>
      <c r="E11" s="163">
        <v>40358</v>
      </c>
      <c r="F11" s="163">
        <v>40486</v>
      </c>
      <c r="G11" s="164">
        <v>128</v>
      </c>
      <c r="H11" s="184" t="s">
        <v>172</v>
      </c>
      <c r="I11" s="68" t="s">
        <v>173</v>
      </c>
      <c r="J11" s="68" t="s">
        <v>173</v>
      </c>
      <c r="K11" s="181">
        <v>124</v>
      </c>
    </row>
    <row r="12" spans="1:11">
      <c r="A12" s="68" t="s">
        <v>181</v>
      </c>
      <c r="B12" s="68" t="s">
        <v>191</v>
      </c>
      <c r="C12" s="68" t="s">
        <v>192</v>
      </c>
      <c r="D12" s="164" t="s">
        <v>36</v>
      </c>
      <c r="E12" s="163">
        <v>40358</v>
      </c>
      <c r="F12" s="163">
        <v>40486</v>
      </c>
      <c r="G12" s="164">
        <v>128</v>
      </c>
      <c r="H12" s="184" t="s">
        <v>172</v>
      </c>
      <c r="I12" s="68" t="s">
        <v>173</v>
      </c>
      <c r="J12" s="68" t="s">
        <v>173</v>
      </c>
      <c r="K12" s="181">
        <v>124</v>
      </c>
    </row>
    <row r="13" spans="1:11">
      <c r="A13" s="68" t="s">
        <v>181</v>
      </c>
      <c r="B13" s="68" t="s">
        <v>193</v>
      </c>
      <c r="C13" s="68" t="s">
        <v>194</v>
      </c>
      <c r="D13" s="164" t="s">
        <v>36</v>
      </c>
      <c r="E13" s="163">
        <v>40358</v>
      </c>
      <c r="F13" s="163">
        <v>40486</v>
      </c>
      <c r="G13" s="164">
        <v>128</v>
      </c>
      <c r="H13" s="184" t="s">
        <v>172</v>
      </c>
      <c r="I13" s="68" t="s">
        <v>173</v>
      </c>
      <c r="J13" s="68" t="s">
        <v>173</v>
      </c>
      <c r="K13" s="181">
        <v>124</v>
      </c>
    </row>
    <row r="14" spans="1:11">
      <c r="A14" s="68" t="s">
        <v>181</v>
      </c>
      <c r="B14" s="68" t="s">
        <v>195</v>
      </c>
      <c r="C14" s="68" t="s">
        <v>196</v>
      </c>
      <c r="D14" s="164" t="s">
        <v>36</v>
      </c>
      <c r="E14" s="163">
        <v>40358</v>
      </c>
      <c r="F14" s="163">
        <v>40486</v>
      </c>
      <c r="G14" s="164">
        <v>128</v>
      </c>
      <c r="H14" s="184" t="s">
        <v>172</v>
      </c>
      <c r="I14" s="68" t="s">
        <v>173</v>
      </c>
      <c r="J14" s="68" t="s">
        <v>173</v>
      </c>
      <c r="K14" s="181">
        <v>124</v>
      </c>
    </row>
    <row r="15" spans="1:11">
      <c r="A15" s="68" t="s">
        <v>181</v>
      </c>
      <c r="B15" s="68" t="s">
        <v>197</v>
      </c>
      <c r="C15" s="68" t="s">
        <v>198</v>
      </c>
      <c r="D15" s="164" t="s">
        <v>36</v>
      </c>
      <c r="E15" s="163">
        <v>40359</v>
      </c>
      <c r="F15" s="163">
        <v>40486</v>
      </c>
      <c r="G15" s="164">
        <v>127</v>
      </c>
      <c r="H15" s="184" t="s">
        <v>172</v>
      </c>
      <c r="I15" s="68" t="s">
        <v>173</v>
      </c>
      <c r="J15" s="68" t="s">
        <v>173</v>
      </c>
      <c r="K15" s="181">
        <v>123</v>
      </c>
    </row>
    <row r="16" spans="1:11">
      <c r="A16" s="68" t="s">
        <v>181</v>
      </c>
      <c r="B16" s="68" t="s">
        <v>199</v>
      </c>
      <c r="C16" s="68" t="s">
        <v>200</v>
      </c>
      <c r="D16" s="164" t="s">
        <v>36</v>
      </c>
      <c r="E16" s="163">
        <v>40359</v>
      </c>
      <c r="F16" s="163">
        <v>40486</v>
      </c>
      <c r="G16" s="164">
        <v>127</v>
      </c>
      <c r="H16" s="184" t="s">
        <v>172</v>
      </c>
      <c r="I16" s="68" t="s">
        <v>173</v>
      </c>
      <c r="J16" s="68" t="s">
        <v>173</v>
      </c>
      <c r="K16" s="181">
        <v>123</v>
      </c>
    </row>
    <row r="17" spans="1:12">
      <c r="A17" s="68" t="s">
        <v>181</v>
      </c>
      <c r="B17" s="68" t="s">
        <v>201</v>
      </c>
      <c r="C17" s="68" t="s">
        <v>202</v>
      </c>
      <c r="D17" s="164" t="s">
        <v>36</v>
      </c>
      <c r="E17" s="163">
        <v>40360</v>
      </c>
      <c r="F17" s="163">
        <v>40486</v>
      </c>
      <c r="G17" s="164">
        <v>126</v>
      </c>
      <c r="H17" s="184" t="s">
        <v>172</v>
      </c>
      <c r="I17" s="68" t="s">
        <v>173</v>
      </c>
      <c r="J17" s="68" t="s">
        <v>173</v>
      </c>
      <c r="K17" s="181">
        <v>122</v>
      </c>
    </row>
    <row r="18" spans="1:12">
      <c r="A18" s="68" t="s">
        <v>181</v>
      </c>
      <c r="B18" s="68" t="s">
        <v>203</v>
      </c>
      <c r="C18" s="68" t="s">
        <v>204</v>
      </c>
      <c r="D18" s="164" t="s">
        <v>36</v>
      </c>
      <c r="E18" s="163">
        <v>40359</v>
      </c>
      <c r="F18" s="163">
        <v>40486</v>
      </c>
      <c r="G18" s="164">
        <v>127</v>
      </c>
      <c r="H18" s="184" t="s">
        <v>172</v>
      </c>
      <c r="I18" s="68" t="s">
        <v>173</v>
      </c>
      <c r="J18" s="68" t="s">
        <v>173</v>
      </c>
      <c r="K18" s="181">
        <v>123</v>
      </c>
    </row>
    <row r="19" spans="1:12">
      <c r="A19" s="69" t="s">
        <v>181</v>
      </c>
      <c r="B19" s="69" t="s">
        <v>205</v>
      </c>
      <c r="C19" s="69" t="s">
        <v>206</v>
      </c>
      <c r="D19" s="166" t="s">
        <v>36</v>
      </c>
      <c r="E19" s="165">
        <v>40360</v>
      </c>
      <c r="F19" s="165">
        <v>40486</v>
      </c>
      <c r="G19" s="166">
        <v>126</v>
      </c>
      <c r="H19" s="185" t="s">
        <v>172</v>
      </c>
      <c r="I19" s="69" t="s">
        <v>173</v>
      </c>
      <c r="J19" s="69" t="s">
        <v>173</v>
      </c>
      <c r="K19" s="63">
        <v>122</v>
      </c>
    </row>
    <row r="20" spans="1:12">
      <c r="A20" s="32"/>
      <c r="B20" s="58">
        <f>SUM(IF(FREQUENCY(MATCH(B8:B19,B8:B19,0),MATCH(B8:B19,B8:B19,0))&gt;0,1))</f>
        <v>12</v>
      </c>
      <c r="C20" s="33"/>
      <c r="D20" s="29">
        <f>COUNTA(D8:D19)</f>
        <v>12</v>
      </c>
      <c r="E20" s="29"/>
      <c r="F20" s="29"/>
      <c r="G20" s="138">
        <f>SUM(G8:G19)</f>
        <v>1530</v>
      </c>
      <c r="H20" s="187"/>
      <c r="I20" s="188"/>
      <c r="J20" s="188"/>
      <c r="K20" s="36">
        <f>SUM(K8:K19)</f>
        <v>1482</v>
      </c>
      <c r="L20" s="189"/>
    </row>
    <row r="21" spans="1:12">
      <c r="A21" s="32"/>
      <c r="B21" s="58"/>
      <c r="C21" s="33"/>
      <c r="D21" s="29"/>
      <c r="E21" s="29"/>
      <c r="F21" s="29"/>
      <c r="G21" s="29"/>
      <c r="H21" s="51"/>
      <c r="I21" s="32"/>
      <c r="J21" s="32"/>
      <c r="K21" s="186"/>
    </row>
    <row r="22" spans="1:12">
      <c r="A22" s="32"/>
      <c r="B22" s="58"/>
      <c r="C22" s="33"/>
      <c r="D22" s="29"/>
      <c r="E22" s="29"/>
      <c r="F22" s="29"/>
      <c r="G22" s="29"/>
      <c r="H22" s="51"/>
      <c r="I22" s="32"/>
      <c r="J22" s="32"/>
      <c r="K22" s="186"/>
    </row>
    <row r="23" spans="1:12">
      <c r="A23" s="69" t="s">
        <v>207</v>
      </c>
      <c r="B23" s="69" t="s">
        <v>216</v>
      </c>
      <c r="C23" s="69" t="s">
        <v>217</v>
      </c>
      <c r="D23" s="166" t="s">
        <v>36</v>
      </c>
      <c r="E23" s="165">
        <v>40357</v>
      </c>
      <c r="F23" s="165">
        <v>40486</v>
      </c>
      <c r="G23" s="166">
        <v>129</v>
      </c>
      <c r="H23" s="185" t="s">
        <v>172</v>
      </c>
      <c r="I23" s="69" t="s">
        <v>173</v>
      </c>
      <c r="J23" s="69" t="s">
        <v>173</v>
      </c>
      <c r="K23" s="63">
        <v>125</v>
      </c>
    </row>
    <row r="24" spans="1:12">
      <c r="A24" s="32"/>
      <c r="B24" s="58">
        <f>SUM(IF(FREQUENCY(MATCH(B23:B23,B23:B23,0),MATCH(B23:B23,B23:B23,0))&gt;0,1))</f>
        <v>1</v>
      </c>
      <c r="C24" s="33"/>
      <c r="D24" s="29">
        <f>COUNTA(D23:D23)</f>
        <v>1</v>
      </c>
      <c r="E24" s="29"/>
      <c r="F24" s="29"/>
      <c r="G24" s="29">
        <f>SUM(G23:G23)</f>
        <v>129</v>
      </c>
      <c r="H24" s="32"/>
      <c r="I24" s="32"/>
      <c r="J24" s="32"/>
      <c r="K24" s="33">
        <f>SUM(K23:K23)</f>
        <v>125</v>
      </c>
    </row>
    <row r="25" spans="1:12">
      <c r="A25" s="32"/>
      <c r="B25" s="58"/>
      <c r="C25" s="33"/>
      <c r="D25" s="29"/>
      <c r="E25" s="29"/>
      <c r="F25" s="29"/>
      <c r="G25" s="29"/>
      <c r="H25" s="32"/>
      <c r="I25" s="32"/>
      <c r="J25" s="32"/>
    </row>
    <row r="26" spans="1:12">
      <c r="A26" s="32"/>
      <c r="B26" s="182"/>
      <c r="C26" s="159" t="s">
        <v>235</v>
      </c>
      <c r="D26" s="2"/>
      <c r="E26" s="183"/>
      <c r="F26" s="29"/>
      <c r="G26" s="29"/>
      <c r="H26" s="32"/>
      <c r="I26" s="32"/>
      <c r="J26" s="32"/>
    </row>
    <row r="27" spans="1:12">
      <c r="A27" s="32"/>
      <c r="B27" s="2"/>
      <c r="C27" s="159" t="s">
        <v>236</v>
      </c>
      <c r="D27" s="2"/>
      <c r="E27" s="183"/>
      <c r="F27" s="29"/>
      <c r="G27" s="29"/>
      <c r="H27" s="32"/>
      <c r="I27" s="32"/>
      <c r="J27" s="32"/>
    </row>
    <row r="28" spans="1:12">
      <c r="A28" s="32"/>
      <c r="B28" s="58"/>
      <c r="C28" s="33"/>
      <c r="D28" s="29"/>
      <c r="E28" s="29"/>
      <c r="F28" s="29"/>
      <c r="G28" s="29"/>
      <c r="H28" s="32"/>
      <c r="I28" s="32"/>
      <c r="J28" s="32"/>
    </row>
    <row r="29" spans="1:12">
      <c r="A29" s="32"/>
      <c r="B29" s="98" t="s">
        <v>230</v>
      </c>
      <c r="C29" s="114"/>
      <c r="D29" s="115"/>
      <c r="E29" s="115"/>
      <c r="F29" s="29"/>
      <c r="G29" s="29"/>
      <c r="H29" s="32"/>
      <c r="I29" s="32"/>
      <c r="J29" s="32"/>
    </row>
    <row r="30" spans="1:12">
      <c r="A30" s="32"/>
      <c r="C30" s="116"/>
      <c r="D30" s="117" t="s">
        <v>231</v>
      </c>
      <c r="E30" s="97">
        <f>SUM(B5+B20++B24)</f>
        <v>16</v>
      </c>
      <c r="F30" s="29"/>
      <c r="G30" s="29"/>
      <c r="H30" s="32"/>
      <c r="I30" s="32"/>
      <c r="J30" s="32"/>
    </row>
    <row r="31" spans="1:12">
      <c r="A31" s="32"/>
      <c r="C31" s="116"/>
      <c r="D31" s="117" t="s">
        <v>232</v>
      </c>
      <c r="E31" s="97">
        <f>SUM(D5+D20+D24)</f>
        <v>16</v>
      </c>
      <c r="F31" s="29"/>
      <c r="G31" s="29"/>
      <c r="H31" s="32"/>
      <c r="I31" s="32"/>
      <c r="J31" s="32"/>
    </row>
    <row r="32" spans="1:12">
      <c r="A32" s="32"/>
      <c r="C32" s="116"/>
      <c r="D32" s="117" t="s">
        <v>233</v>
      </c>
      <c r="E32" s="96">
        <f>SUM(K5+K20+K24)</f>
        <v>1955</v>
      </c>
      <c r="F32" s="29"/>
      <c r="G32" s="29"/>
      <c r="H32" s="32"/>
      <c r="I32" s="32"/>
      <c r="J32" s="32"/>
    </row>
    <row r="33" spans="1:10">
      <c r="A33" s="32"/>
      <c r="B33" s="116"/>
      <c r="C33" s="114"/>
      <c r="D33" s="115"/>
      <c r="E33" s="115"/>
      <c r="F33" s="29"/>
      <c r="G33" s="29"/>
      <c r="H33" s="32"/>
      <c r="I33" s="32"/>
      <c r="J33" s="32"/>
    </row>
    <row r="34" spans="1:10">
      <c r="H34" s="68"/>
      <c r="I34" s="45"/>
      <c r="J34" s="88"/>
    </row>
    <row r="35" spans="1:10">
      <c r="H35" s="24"/>
      <c r="I35" s="89"/>
      <c r="J35" s="24"/>
    </row>
  </sheetData>
  <printOptions horizontalCentered="1" gridLines="1"/>
  <pageMargins left="0.5" right="0.5" top="1.5" bottom="0.75" header="0.5" footer="0.5"/>
  <pageSetup scale="80" orientation="landscape" r:id="rId1"/>
  <headerFooter>
    <oddHeader>&amp;C&amp;"Arial,Bold"&amp;16 2010 Swimming Season
Mississippi Oil Spill Actions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Summary</vt:lpstr>
      <vt:lpstr>Attributes</vt:lpstr>
      <vt:lpstr>Monitoring</vt:lpstr>
      <vt:lpstr>Pollution Sources</vt:lpstr>
      <vt:lpstr>2010 Actions</vt:lpstr>
      <vt:lpstr>Action Durations</vt:lpstr>
      <vt:lpstr>Beach Days</vt:lpstr>
      <vt:lpstr>Tier 1 Stats</vt:lpstr>
      <vt:lpstr>Oil Actions</vt:lpstr>
      <vt:lpstr>'2010 Actions'!Print_Area</vt:lpstr>
      <vt:lpstr>'Action Durations'!Print_Area</vt:lpstr>
      <vt:lpstr>Attributes!Print_Area</vt:lpstr>
      <vt:lpstr>'Beach Days'!Print_Area</vt:lpstr>
      <vt:lpstr>Monitoring!Print_Area</vt:lpstr>
      <vt:lpstr>'Oil Actions'!Print_Area</vt:lpstr>
      <vt:lpstr>'Pollution Sources'!Print_Area</vt:lpstr>
      <vt:lpstr>Summary!Print_Area</vt:lpstr>
      <vt:lpstr>'Tier 1 Stats'!Print_Area</vt:lpstr>
      <vt:lpstr>'2010 Actions'!Print_Titles</vt:lpstr>
      <vt:lpstr>'Action Durations'!Print_Titles</vt:lpstr>
      <vt:lpstr>Attributes!Print_Titles</vt:lpstr>
      <vt:lpstr>'Beach Days'!Print_Titles</vt:lpstr>
      <vt:lpstr>Monitoring!Print_Titles</vt:lpstr>
      <vt:lpstr>'Pollution Sources'!Print_Titles</vt:lpstr>
      <vt:lpstr>Summary!Print_Titles</vt:lpstr>
      <vt:lpstr>'Tier 1 Stats'!Print_Titles</vt:lpstr>
    </vt:vector>
  </TitlesOfParts>
  <Company>Tetra Tech,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Jonathan.Simpson</cp:lastModifiedBy>
  <cp:lastPrinted>2011-06-24T18:37:09Z</cp:lastPrinted>
  <dcterms:created xsi:type="dcterms:W3CDTF">2006-12-12T20:37:17Z</dcterms:created>
  <dcterms:modified xsi:type="dcterms:W3CDTF">2011-06-24T18:37:20Z</dcterms:modified>
</cp:coreProperties>
</file>