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19005" windowHeight="6600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8 Actions" sheetId="5" r:id="rId5"/>
    <sheet name="Action Durations" sheetId="6" r:id="rId6"/>
    <sheet name="Beach Days" sheetId="7" r:id="rId7"/>
  </sheets>
  <definedNames>
    <definedName name="_xlnm.Print_Area" localSheetId="4">'2008 Actions'!$A$1:$J$44</definedName>
    <definedName name="_xlnm.Print_Area" localSheetId="5">'Action Durations'!$A$1:$K$23</definedName>
    <definedName name="_xlnm.Print_Area" localSheetId="1">'Attributes'!$A$1:$J$76</definedName>
    <definedName name="_xlnm.Print_Area" localSheetId="6">'Beach Days'!$A$1:$L$41</definedName>
    <definedName name="_xlnm.Print_Area" localSheetId="2">'Monitoring'!$A$1:$I$79</definedName>
    <definedName name="_xlnm.Print_Area" localSheetId="3">'Pollution Sources'!$A$1:$R$64</definedName>
    <definedName name="_xlnm.Print_Area" localSheetId="0">'Summary'!$A$1:$W$18</definedName>
    <definedName name="_xlnm.Print_Titles" localSheetId="4">'2008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<sst xmlns="http://schemas.openxmlformats.org/spreadsheetml/2006/main" count="1485" uniqueCount="259">
  <si>
    <t>* POLLUTION SOURCES COLUMN HEADINGS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</si>
  <si>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</si>
  <si>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</si>
  <si>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</si>
  <si>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</si>
  <si>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</si>
  <si>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</si>
  <si>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</si>
  <si>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</si>
  <si>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</si>
  <si>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</si>
  <si>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</si>
  <si>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</si>
  <si>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</si>
  <si>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</si>
  <si>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</si>
  <si>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</si>
  <si>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</si>
  <si>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</si>
  <si>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</si>
  <si>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</si>
  <si>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</si>
  <si>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</si>
  <si>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</si>
  <si>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Totals: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</si>
  <si>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</si>
  <si>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</si>
  <si>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</si>
  <si>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</si>
  <si>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</si>
  <si>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</si>
  <si>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</si>
  <si>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</si>
  <si>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</si>
  <si>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</si>
  <si>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</si>
  <si>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</si>
  <si>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</si>
  <si>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</si>
  <si>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</si>
  <si>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</si>
  <si>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</si>
  <si>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</si>
  <si>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</si>
  <si>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</si>
  <si>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</si>
  <si>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</si>
  <si>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</si>
  <si>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</si>
  <si>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</si>
  <si>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</si>
  <si>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</si>
  <si>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</si>
  <si>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</si>
  <si>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</si>
  <si>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</si>
  <si>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</si>
  <si>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</si>
  <si>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</si>
  <si>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</si>
  <si>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</si>
  <si>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</si>
  <si>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</si>
  <si>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</si>
  <si>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</si>
  <si>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</si>
  <si>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</si>
  <si>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</si>
  <si>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</si>
  <si>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</si>
  <si>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</si>
  <si>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</si>
  <si>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</si>
  <si>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</si>
  <si>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</si>
  <si>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</si>
  <si>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</si>
  <si>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</si>
  <si>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</si>
  <si>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</si>
  <si>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</si>
  <si>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</si>
  <si>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</si>
  <si>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</si>
  <si>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</si>
  <si>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</si>
  <si>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</si>
  <si>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</si>
  <si>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</si>
  <si>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Beach action in 2008?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</si>
  <si>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</si>
  <si>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</si>
  <si>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</si>
  <si>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</si>
  <si>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</si>
  <si>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</si>
  <si>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</si>
  <si>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</si>
  <si>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Public/Public</t>
  </si>
  <si>
    <t>BEACH BOUNDARIES ENTERED?</t>
  </si>
  <si>
    <t>STORM</t>
  </si>
  <si>
    <t>ELEV_BACT</t>
  </si>
  <si>
    <t>Contamination Advisory</t>
  </si>
  <si>
    <t>Not Under an Action</t>
  </si>
  <si>
    <t>Agricultural runoff</t>
  </si>
  <si>
    <t>Boat discharge</t>
  </si>
  <si>
    <t>Septic system leakage</t>
  </si>
  <si>
    <t>Totals</t>
  </si>
  <si>
    <t>TOTALS:</t>
  </si>
  <si>
    <t>---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</si>
  <si>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</si>
  <si>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</si>
  <si>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</si>
  <si>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</si>
  <si>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</si>
  <si>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</si>
  <si>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</si>
  <si>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</si>
  <si>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</si>
  <si>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>POSSIBLE POLLUTION SOURCES*</t>
  </si>
  <si>
    <t>AGRICUL-TURAL</t>
  </si>
  <si>
    <t>Beverly Beach</t>
  </si>
  <si>
    <t>DAYS</t>
  </si>
  <si>
    <t>No</t>
  </si>
  <si>
    <t>N/A</t>
  </si>
  <si>
    <t>CLATSOP</t>
  </si>
  <si>
    <t>OR965410</t>
  </si>
  <si>
    <t>Arcadia State Park Beach</t>
  </si>
  <si>
    <t>OR277842</t>
  </si>
  <si>
    <t>Cannon Beach</t>
  </si>
  <si>
    <t>OR750407</t>
  </si>
  <si>
    <t>Fort Stevens State Park Beach</t>
  </si>
  <si>
    <t>OR601061</t>
  </si>
  <si>
    <t>Hug Point State Park Beach</t>
  </si>
  <si>
    <t>OR531432</t>
  </si>
  <si>
    <t>Indian Beach at Ecola State Park</t>
  </si>
  <si>
    <t>OR329442</t>
  </si>
  <si>
    <t>Seaside Beach</t>
  </si>
  <si>
    <t>OR488730</t>
  </si>
  <si>
    <t>Tolovana State Park Beach</t>
  </si>
  <si>
    <t>COOS</t>
  </si>
  <si>
    <t>OR244981</t>
  </si>
  <si>
    <t>Bastendorf Beach</t>
  </si>
  <si>
    <t>OR110179</t>
  </si>
  <si>
    <t>Sunset Bay State Park Beach</t>
  </si>
  <si>
    <t>OR311057</t>
  </si>
  <si>
    <t>Whiskey Run Beach</t>
  </si>
  <si>
    <t>CURRY</t>
  </si>
  <si>
    <t>OR468472</t>
  </si>
  <si>
    <t>Bandon Beach State Wayside</t>
  </si>
  <si>
    <t>OR225794</t>
  </si>
  <si>
    <t>Battle Rock State Park Beach</t>
  </si>
  <si>
    <t>OR368023</t>
  </si>
  <si>
    <t>Bullards Beach</t>
  </si>
  <si>
    <t>OR548324</t>
  </si>
  <si>
    <t>Gold Beach</t>
  </si>
  <si>
    <t>OR270205</t>
  </si>
  <si>
    <t>Harris Beach State Park</t>
  </si>
  <si>
    <t>OR676750</t>
  </si>
  <si>
    <t>Hubbard Creek Beach</t>
  </si>
  <si>
    <t>OR506189</t>
  </si>
  <si>
    <t>Hunter Creek Beach</t>
  </si>
  <si>
    <t>OR642423</t>
  </si>
  <si>
    <t>Meyers Beach</t>
  </si>
  <si>
    <t>OR953303</t>
  </si>
  <si>
    <t>Mill Beach</t>
  </si>
  <si>
    <t>OR933107</t>
  </si>
  <si>
    <t>Nesika Beach</t>
  </si>
  <si>
    <t>OR196983</t>
  </si>
  <si>
    <t>Ophir Beach</t>
  </si>
  <si>
    <t>OR154754</t>
  </si>
  <si>
    <t>Port Point Beach</t>
  </si>
  <si>
    <t>OR550486</t>
  </si>
  <si>
    <t>Sporthaven Beach</t>
  </si>
  <si>
    <t>DOUGLAS</t>
  </si>
  <si>
    <t>OR937019</t>
  </si>
  <si>
    <t>Umpqua Beach</t>
  </si>
  <si>
    <t>LANE</t>
  </si>
  <si>
    <t>OR268676</t>
  </si>
  <si>
    <t>Florence North Jetty Beach</t>
  </si>
  <si>
    <t>OR298050</t>
  </si>
  <si>
    <t>Heceta Beach</t>
  </si>
  <si>
    <t>OR897755</t>
  </si>
  <si>
    <t>Neptune Beach</t>
  </si>
  <si>
    <t>OR543359</t>
  </si>
  <si>
    <t>Oregon Dunes National Rec. Area Beach</t>
  </si>
  <si>
    <t>LINCOLN</t>
  </si>
  <si>
    <t>OR178544</t>
  </si>
  <si>
    <t>Agate Beach</t>
  </si>
  <si>
    <t>OR515788</t>
  </si>
  <si>
    <t>Alsea River Recreation Area Beach</t>
  </si>
  <si>
    <t>OR641971</t>
  </si>
  <si>
    <t>Beachside State Park Beach</t>
  </si>
  <si>
    <t>OR899292</t>
  </si>
  <si>
    <t>OR624395</t>
  </si>
  <si>
    <t>D River Beach</t>
  </si>
  <si>
    <t>OR673620</t>
  </si>
  <si>
    <t>Fogarty Creek Beach</t>
  </si>
  <si>
    <t>OR600095</t>
  </si>
  <si>
    <t>Gleneden Beach</t>
  </si>
  <si>
    <t>OR588191</t>
  </si>
  <si>
    <t>Governor Patterson State Park Beach</t>
  </si>
  <si>
    <t>OR475512</t>
  </si>
  <si>
    <t>Moolack Beach</t>
  </si>
  <si>
    <t>OR271317</t>
  </si>
  <si>
    <t>Nelscott Beach</t>
  </si>
  <si>
    <t>OR578688</t>
  </si>
  <si>
    <t>Nye Beach</t>
  </si>
  <si>
    <t>OR314514</t>
  </si>
  <si>
    <t>Ona Beach</t>
  </si>
  <si>
    <t>OR742120</t>
  </si>
  <si>
    <t>Otter Rock Beach</t>
  </si>
  <si>
    <t>OR556489</t>
  </si>
  <si>
    <t>Roads End Beach</t>
  </si>
  <si>
    <t>OR400253</t>
  </si>
  <si>
    <t>Siletz Bay Beach</t>
  </si>
  <si>
    <t>OR627686</t>
  </si>
  <si>
    <t>South Beach</t>
  </si>
  <si>
    <t>OR461207</t>
  </si>
  <si>
    <t>Yachats Wayside Beach</t>
  </si>
  <si>
    <t>OR598473</t>
  </si>
  <si>
    <t>Yaquina Bay State Park Beach</t>
  </si>
  <si>
    <t>TILLAMOOK</t>
  </si>
  <si>
    <t>OR775236</t>
  </si>
  <si>
    <t>Barview County Park Beach</t>
  </si>
  <si>
    <t>OR884773</t>
  </si>
  <si>
    <t>Bob Straub State Park Beach</t>
  </si>
  <si>
    <t>OR769241</t>
  </si>
  <si>
    <t>Cape Kiwanda State Park Beach</t>
  </si>
  <si>
    <t>OR345069</t>
  </si>
  <si>
    <t>Cape Lookout State Park Beach</t>
  </si>
  <si>
    <t>OR861389</t>
  </si>
  <si>
    <t>Cape Mears Beach</t>
  </si>
  <si>
    <t>OR186822</t>
  </si>
  <si>
    <t>Manhattan Beach State Park</t>
  </si>
  <si>
    <t>OR748927</t>
  </si>
  <si>
    <t>Manzanita Beach</t>
  </si>
  <si>
    <t>OR276898</t>
  </si>
  <si>
    <t>Nehalem Bay State Park Beach</t>
  </si>
  <si>
    <t>OR378443</t>
  </si>
  <si>
    <t>Neskowin Beach</t>
  </si>
  <si>
    <t>OR478882</t>
  </si>
  <si>
    <t>Oceanside Beach State Wayside</t>
  </si>
  <si>
    <t>OR425623</t>
  </si>
  <si>
    <t>Rockaway Beach</t>
  </si>
  <si>
    <t>OR770138</t>
  </si>
  <si>
    <t>Short Sand Beach</t>
  </si>
  <si>
    <t>OR603376</t>
  </si>
  <si>
    <t>Twin Rocks Beach</t>
  </si>
  <si>
    <t>PER_MONTH</t>
  </si>
  <si>
    <t>ENTERO</t>
  </si>
  <si>
    <t>SEWAGE</t>
  </si>
  <si>
    <t>PREEMPT</t>
  </si>
  <si>
    <t xml:space="preserve"> = Beach not monitored during swimming season. It will not be included in EPA's summary statistics.</t>
  </si>
  <si>
    <t xml:space="preserve"> = Action does not occur in the swimming season. It will not be included in EPA's summary statistics.</t>
  </si>
  <si>
    <t>SSO (PUMP STATION FAILURE)</t>
  </si>
  <si>
    <t>OTHER (SEWER LINE CROSS CONNECTION)</t>
  </si>
  <si>
    <t>SSO (Storm-Related)</t>
  </si>
  <si>
    <t>OTHER (CLOGGED OCEAN OUTFALL LINE)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</si>
</sst>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3" xfId="0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2" borderId="4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quotePrefix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8" xfId="0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14" fillId="4" borderId="7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/>
    </xf>
    <xf numFmtId="0" fontId="0" fillId="6" borderId="8" xfId="0" applyFill="1" applyBorder="1" applyAlignment="1">
      <alignment/>
    </xf>
    <xf numFmtId="0" fontId="1" fillId="5" borderId="9" xfId="0" applyFont="1" applyFill="1" applyBorder="1" applyAlignment="1">
      <alignment/>
    </xf>
    <xf numFmtId="0" fontId="1" fillId="6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/>
    </xf>
    <xf numFmtId="167" fontId="1" fillId="6" borderId="0" xfId="0" applyNumberFormat="1" applyFont="1" applyFill="1" applyBorder="1" applyAlignment="1">
      <alignment/>
    </xf>
    <xf numFmtId="167" fontId="6" fillId="6" borderId="0" xfId="0" applyNumberFormat="1" applyFont="1" applyFill="1" applyBorder="1" applyAlignment="1">
      <alignment/>
    </xf>
    <xf numFmtId="3" fontId="6" fillId="6" borderId="0" xfId="0" applyNumberFormat="1" applyFont="1" applyFill="1" applyBorder="1" applyAlignment="1">
      <alignment/>
    </xf>
    <xf numFmtId="0" fontId="6" fillId="6" borderId="3" xfId="0" applyFont="1" applyFill="1" applyBorder="1" applyAlignment="1">
      <alignment/>
    </xf>
    <xf numFmtId="0" fontId="0" fillId="6" borderId="4" xfId="0" applyFill="1" applyBorder="1" applyAlignment="1">
      <alignment/>
    </xf>
    <xf numFmtId="0" fontId="0" fillId="6" borderId="1" xfId="0" applyFill="1" applyBorder="1" applyAlignment="1">
      <alignment/>
    </xf>
    <xf numFmtId="0" fontId="1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167" fontId="1" fillId="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7" fontId="6" fillId="3" borderId="8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167" fontId="1" fillId="3" borderId="1" xfId="0" applyNumberFormat="1" applyFont="1" applyFill="1" applyBorder="1" applyAlignment="1">
      <alignment/>
    </xf>
    <xf numFmtId="14" fontId="6" fillId="6" borderId="0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4" fontId="10" fillId="7" borderId="0" xfId="0" applyNumberFormat="1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0" fillId="7" borderId="0" xfId="0" applyFont="1" applyFill="1" applyBorder="1" applyAlignment="1">
      <alignment horizontal="center" wrapText="1"/>
    </xf>
    <xf numFmtId="0" fontId="12" fillId="7" borderId="0" xfId="0" applyFont="1" applyFill="1" applyBorder="1" applyAlignment="1">
      <alignment horizontal="center"/>
    </xf>
    <xf numFmtId="14" fontId="11" fillId="7" borderId="0" xfId="0" applyNumberFormat="1" applyFont="1" applyFill="1" applyBorder="1" applyAlignment="1">
      <alignment horizontal="center"/>
    </xf>
    <xf numFmtId="14" fontId="11" fillId="7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134" t="s">
        <v>110</v>
      </c>
      <c r="D1" s="135"/>
      <c r="E1" s="135"/>
      <c r="F1" s="55"/>
      <c r="G1" s="134" t="s">
        <v>25</v>
      </c>
      <c r="H1" s="134"/>
      <c r="I1" s="134"/>
      <c r="J1" s="134"/>
      <c r="K1" s="55"/>
      <c r="L1" s="134" t="s">
        <v>26</v>
      </c>
      <c r="M1" s="136"/>
      <c r="N1" s="136"/>
      <c r="O1" s="136"/>
      <c r="P1" s="136"/>
      <c r="Q1" s="136"/>
      <c r="R1" s="55"/>
      <c r="S1" s="134" t="s">
        <v>27</v>
      </c>
      <c r="T1" s="136"/>
      <c r="U1" s="136"/>
      <c r="V1" s="136"/>
      <c r="W1" s="136"/>
    </row>
    <row r="2" spans="1:23" ht="88.5" customHeight="1">
      <c r="A2" s="5" t="s">
        <v>54</v>
      </c>
      <c r="B2" s="5"/>
      <c r="C2" s="3" t="s">
        <v>28</v>
      </c>
      <c r="D2" s="3" t="s">
        <v>29</v>
      </c>
      <c r="E2" s="3" t="s">
        <v>30</v>
      </c>
      <c r="F2" s="3"/>
      <c r="G2" s="3" t="s">
        <v>31</v>
      </c>
      <c r="H2" s="3" t="s">
        <v>32</v>
      </c>
      <c r="I2" s="3" t="s">
        <v>33</v>
      </c>
      <c r="J2" s="3" t="s">
        <v>34</v>
      </c>
      <c r="K2" s="3"/>
      <c r="L2" s="12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/>
      <c r="S2" s="12" t="s">
        <v>41</v>
      </c>
      <c r="T2" s="13" t="s">
        <v>42</v>
      </c>
      <c r="U2" s="3" t="s">
        <v>57</v>
      </c>
      <c r="V2" s="3" t="s">
        <v>43</v>
      </c>
      <c r="W2" s="3" t="s">
        <v>59</v>
      </c>
    </row>
    <row r="3" spans="1:23" ht="12.75">
      <c r="A3" s="31" t="s">
        <v>125</v>
      </c>
      <c r="B3" s="64"/>
      <c r="C3" s="31">
        <f>Monitoring!$B$9</f>
        <v>7</v>
      </c>
      <c r="D3" s="31">
        <f>Monitoring!$F$9</f>
        <v>4</v>
      </c>
      <c r="E3" s="65">
        <f>D3/C3</f>
        <v>0.5714285714285714</v>
      </c>
      <c r="F3" s="55"/>
      <c r="G3" s="66">
        <f>'2008 Actions'!$B$7</f>
        <v>1</v>
      </c>
      <c r="H3" s="66">
        <f aca="true" t="shared" si="0" ref="H3:H9">D3-G3</f>
        <v>3</v>
      </c>
      <c r="I3" s="65">
        <f aca="true" t="shared" si="1" ref="I3:I10">G3/D3</f>
        <v>0.25</v>
      </c>
      <c r="J3" s="65">
        <f aca="true" t="shared" si="2" ref="J3:J10">H3/D3</f>
        <v>0.75</v>
      </c>
      <c r="K3" s="55"/>
      <c r="L3" s="55">
        <f>'Action Durations'!$D$4</f>
        <v>2</v>
      </c>
      <c r="M3" s="68">
        <f>'Action Durations'!G4</f>
        <v>1</v>
      </c>
      <c r="N3" s="68">
        <f>'Action Durations'!H4</f>
        <v>0</v>
      </c>
      <c r="O3" s="68">
        <f>'Action Durations'!I4</f>
        <v>0</v>
      </c>
      <c r="P3" s="68">
        <f>'Action Durations'!J4</f>
        <v>1</v>
      </c>
      <c r="Q3" s="68">
        <f>'Action Durations'!K4</f>
        <v>0</v>
      </c>
      <c r="R3" s="55"/>
      <c r="S3" s="67">
        <f>'Beach Days'!$E$7</f>
        <v>488</v>
      </c>
      <c r="T3" s="67">
        <f>'Beach Days'!$H$7</f>
        <v>9</v>
      </c>
      <c r="U3" s="59">
        <f aca="true" t="shared" si="3" ref="U3:U10">T3/S3</f>
        <v>0.018442622950819672</v>
      </c>
      <c r="V3" s="60">
        <f aca="true" t="shared" si="4" ref="V3:V10">S3-T3</f>
        <v>479</v>
      </c>
      <c r="W3" s="59">
        <f aca="true" t="shared" si="5" ref="W3:W10">V3/S3</f>
        <v>0.9815573770491803</v>
      </c>
    </row>
    <row r="4" spans="1:23" ht="12.75">
      <c r="A4" s="31" t="s">
        <v>140</v>
      </c>
      <c r="B4" s="64"/>
      <c r="C4" s="31">
        <f>Monitoring!$B$14</f>
        <v>3</v>
      </c>
      <c r="D4" s="31">
        <f>Monitoring!$F$14</f>
        <v>2</v>
      </c>
      <c r="E4" s="65">
        <f aca="true" t="shared" si="6" ref="E4:E9">D4/C4</f>
        <v>0.6666666666666666</v>
      </c>
      <c r="F4" s="55"/>
      <c r="G4" s="66">
        <f>'2008 Actions'!$B$10</f>
        <v>1</v>
      </c>
      <c r="H4" s="66">
        <f t="shared" si="0"/>
        <v>1</v>
      </c>
      <c r="I4" s="65">
        <f t="shared" si="1"/>
        <v>0.5</v>
      </c>
      <c r="J4" s="65">
        <f t="shared" si="2"/>
        <v>0.5</v>
      </c>
      <c r="K4" s="68"/>
      <c r="L4" s="55">
        <f>'Action Durations'!$D$7</f>
        <v>1</v>
      </c>
      <c r="M4" s="68">
        <f>'Action Durations'!G7</f>
        <v>0</v>
      </c>
      <c r="N4" s="68">
        <f>'Action Durations'!H7</f>
        <v>1</v>
      </c>
      <c r="O4" s="68">
        <f>'Action Durations'!I7</f>
        <v>0</v>
      </c>
      <c r="P4" s="68">
        <f>'Action Durations'!J7</f>
        <v>0</v>
      </c>
      <c r="Q4" s="68">
        <f>'Action Durations'!K7</f>
        <v>0</v>
      </c>
      <c r="R4" s="55"/>
      <c r="S4" s="67">
        <f>'Beach Days'!$E$11</f>
        <v>244</v>
      </c>
      <c r="T4" s="67">
        <f>'Beach Days'!$H$11</f>
        <v>2</v>
      </c>
      <c r="U4" s="59">
        <f t="shared" si="3"/>
        <v>0.00819672131147541</v>
      </c>
      <c r="V4" s="60">
        <f t="shared" si="4"/>
        <v>242</v>
      </c>
      <c r="W4" s="59">
        <f t="shared" si="5"/>
        <v>0.9918032786885246</v>
      </c>
    </row>
    <row r="5" spans="1:23" ht="12.75">
      <c r="A5" s="31" t="s">
        <v>147</v>
      </c>
      <c r="B5" s="64"/>
      <c r="C5" s="31">
        <f>Monitoring!$B$29</f>
        <v>13</v>
      </c>
      <c r="D5" s="31">
        <f>Monitoring!$F$29</f>
        <v>7</v>
      </c>
      <c r="E5" s="65">
        <f t="shared" si="6"/>
        <v>0.5384615384615384</v>
      </c>
      <c r="F5" s="55"/>
      <c r="G5" s="66">
        <f>'2008 Actions'!$B$22</f>
        <v>5</v>
      </c>
      <c r="H5" s="66">
        <f t="shared" si="0"/>
        <v>2</v>
      </c>
      <c r="I5" s="65">
        <f t="shared" si="1"/>
        <v>0.7142857142857143</v>
      </c>
      <c r="J5" s="65">
        <f t="shared" si="2"/>
        <v>0.2857142857142857</v>
      </c>
      <c r="K5" s="55"/>
      <c r="L5" s="55">
        <f>'Action Durations'!$D$14</f>
        <v>10</v>
      </c>
      <c r="M5" s="68">
        <f>'Action Durations'!G14</f>
        <v>0</v>
      </c>
      <c r="N5" s="68">
        <f>'Action Durations'!H14</f>
        <v>4</v>
      </c>
      <c r="O5" s="68">
        <f>'Action Durations'!I14</f>
        <v>4</v>
      </c>
      <c r="P5" s="68">
        <f>'Action Durations'!J14</f>
        <v>2</v>
      </c>
      <c r="Q5" s="68">
        <f>'Action Durations'!K14</f>
        <v>0</v>
      </c>
      <c r="R5" s="55"/>
      <c r="S5" s="67">
        <f>'Beach Days'!$E$20</f>
        <v>854</v>
      </c>
      <c r="T5" s="67">
        <f>'Beach Days'!$H$20</f>
        <v>47</v>
      </c>
      <c r="U5" s="59">
        <f t="shared" si="3"/>
        <v>0.05503512880562061</v>
      </c>
      <c r="V5" s="60">
        <f t="shared" si="4"/>
        <v>807</v>
      </c>
      <c r="W5" s="59">
        <f t="shared" si="5"/>
        <v>0.9449648711943794</v>
      </c>
    </row>
    <row r="6" spans="1:23" ht="12.75">
      <c r="A6" s="31" t="s">
        <v>174</v>
      </c>
      <c r="B6" s="64"/>
      <c r="C6" s="31">
        <f>Monitoring!$B$32</f>
        <v>1</v>
      </c>
      <c r="D6" s="31">
        <f>Monitoring!$F$32</f>
        <v>0</v>
      </c>
      <c r="E6" s="65">
        <f t="shared" si="6"/>
        <v>0</v>
      </c>
      <c r="F6" s="55"/>
      <c r="G6" s="66">
        <v>0</v>
      </c>
      <c r="H6" s="66">
        <f t="shared" si="0"/>
        <v>0</v>
      </c>
      <c r="I6" s="65" t="s">
        <v>124</v>
      </c>
      <c r="J6" s="65" t="s">
        <v>124</v>
      </c>
      <c r="K6" s="55"/>
      <c r="L6" s="55">
        <v>0</v>
      </c>
      <c r="M6" s="68" t="s">
        <v>109</v>
      </c>
      <c r="N6" s="68" t="s">
        <v>109</v>
      </c>
      <c r="O6" s="68" t="s">
        <v>109</v>
      </c>
      <c r="P6" s="68" t="s">
        <v>109</v>
      </c>
      <c r="Q6" s="68" t="s">
        <v>109</v>
      </c>
      <c r="R6" s="55"/>
      <c r="S6" s="67" t="s">
        <v>124</v>
      </c>
      <c r="T6" s="68" t="s">
        <v>109</v>
      </c>
      <c r="U6" s="68" t="s">
        <v>109</v>
      </c>
      <c r="V6" s="68" t="s">
        <v>109</v>
      </c>
      <c r="W6" s="68" t="s">
        <v>109</v>
      </c>
    </row>
    <row r="7" spans="1:23" ht="12.75">
      <c r="A7" s="31" t="s">
        <v>177</v>
      </c>
      <c r="B7" s="64"/>
      <c r="C7" s="31">
        <f>Monitoring!$B$38</f>
        <v>4</v>
      </c>
      <c r="D7" s="31">
        <f>Monitoring!$F$38</f>
        <v>1</v>
      </c>
      <c r="E7" s="65">
        <f t="shared" si="6"/>
        <v>0.25</v>
      </c>
      <c r="F7" s="55"/>
      <c r="G7" s="66">
        <v>0</v>
      </c>
      <c r="H7" s="66">
        <f t="shared" si="0"/>
        <v>1</v>
      </c>
      <c r="I7" s="65">
        <f t="shared" si="1"/>
        <v>0</v>
      </c>
      <c r="J7" s="65">
        <f t="shared" si="2"/>
        <v>1</v>
      </c>
      <c r="K7" s="55"/>
      <c r="L7" s="55">
        <v>0</v>
      </c>
      <c r="M7" s="68" t="s">
        <v>109</v>
      </c>
      <c r="N7" s="68" t="s">
        <v>109</v>
      </c>
      <c r="O7" s="68" t="s">
        <v>109</v>
      </c>
      <c r="P7" s="68" t="s">
        <v>109</v>
      </c>
      <c r="Q7" s="68" t="s">
        <v>109</v>
      </c>
      <c r="R7" s="55"/>
      <c r="S7" s="67">
        <f>'Beach Days'!$E$23</f>
        <v>122</v>
      </c>
      <c r="T7" s="67">
        <f>'Beach Days'!$H$23</f>
        <v>0</v>
      </c>
      <c r="U7" s="59">
        <f t="shared" si="3"/>
        <v>0</v>
      </c>
      <c r="V7" s="60">
        <f t="shared" si="4"/>
        <v>122</v>
      </c>
      <c r="W7" s="59">
        <f t="shared" si="5"/>
        <v>1</v>
      </c>
    </row>
    <row r="8" spans="1:23" ht="12.75">
      <c r="A8" s="31" t="s">
        <v>186</v>
      </c>
      <c r="B8" s="64"/>
      <c r="C8" s="31">
        <f>Monitoring!$B$58</f>
        <v>18</v>
      </c>
      <c r="D8" s="31">
        <f>Monitoring!$F$58</f>
        <v>6</v>
      </c>
      <c r="E8" s="65">
        <f t="shared" si="6"/>
        <v>0.3333333333333333</v>
      </c>
      <c r="F8" s="55"/>
      <c r="G8" s="66">
        <f>'2008 Actions'!$B$34</f>
        <v>2</v>
      </c>
      <c r="H8" s="66">
        <f t="shared" si="0"/>
        <v>4</v>
      </c>
      <c r="I8" s="65">
        <f t="shared" si="1"/>
        <v>0.3333333333333333</v>
      </c>
      <c r="J8" s="65">
        <f t="shared" si="2"/>
        <v>0.6666666666666666</v>
      </c>
      <c r="K8" s="55"/>
      <c r="L8" s="55">
        <f>'Action Durations'!$D$18</f>
        <v>2</v>
      </c>
      <c r="M8" s="66">
        <f>'Action Durations'!G18</f>
        <v>1</v>
      </c>
      <c r="N8" s="66">
        <f>'Action Durations'!H18</f>
        <v>1</v>
      </c>
      <c r="O8" s="66">
        <f>'Action Durations'!I18</f>
        <v>0</v>
      </c>
      <c r="P8" s="66">
        <f>'Action Durations'!J18</f>
        <v>0</v>
      </c>
      <c r="Q8" s="66">
        <f>'Action Durations'!K18</f>
        <v>0</v>
      </c>
      <c r="R8" s="55"/>
      <c r="S8" s="67">
        <f>'Beach Days'!$E$31</f>
        <v>732</v>
      </c>
      <c r="T8" s="67">
        <f>'Beach Days'!$H$31</f>
        <v>3</v>
      </c>
      <c r="U8" s="59">
        <f t="shared" si="3"/>
        <v>0.004098360655737705</v>
      </c>
      <c r="V8" s="60">
        <f t="shared" si="4"/>
        <v>729</v>
      </c>
      <c r="W8" s="59">
        <f t="shared" si="5"/>
        <v>0.9959016393442623</v>
      </c>
    </row>
    <row r="9" spans="1:23" ht="12.75">
      <c r="A9" s="34" t="s">
        <v>222</v>
      </c>
      <c r="B9" s="93"/>
      <c r="C9" s="34">
        <f>Monitoring!$B$73</f>
        <v>13</v>
      </c>
      <c r="D9" s="34">
        <f>Monitoring!$F$73</f>
        <v>6</v>
      </c>
      <c r="E9" s="62">
        <f t="shared" si="6"/>
        <v>0.46153846153846156</v>
      </c>
      <c r="F9" s="50"/>
      <c r="G9" s="94">
        <f>'2008 Actions'!$B$38</f>
        <v>1</v>
      </c>
      <c r="H9" s="94">
        <f t="shared" si="0"/>
        <v>5</v>
      </c>
      <c r="I9" s="62">
        <f t="shared" si="1"/>
        <v>0.16666666666666666</v>
      </c>
      <c r="J9" s="62">
        <f t="shared" si="2"/>
        <v>0.8333333333333334</v>
      </c>
      <c r="K9" s="50"/>
      <c r="L9" s="50">
        <f>'Action Durations'!$D$21</f>
        <v>1</v>
      </c>
      <c r="M9" s="94">
        <f>'Action Durations'!G21</f>
        <v>0</v>
      </c>
      <c r="N9" s="94">
        <f>'Action Durations'!H21</f>
        <v>1</v>
      </c>
      <c r="O9" s="94">
        <f>'Action Durations'!I21</f>
        <v>0</v>
      </c>
      <c r="P9" s="94">
        <f>'Action Durations'!J21</f>
        <v>0</v>
      </c>
      <c r="Q9" s="94">
        <f>'Action Durations'!K21</f>
        <v>0</v>
      </c>
      <c r="R9" s="50"/>
      <c r="S9" s="63">
        <f>'Beach Days'!$E$39</f>
        <v>732</v>
      </c>
      <c r="T9" s="63">
        <f>'Beach Days'!$H$39</f>
        <v>2</v>
      </c>
      <c r="U9" s="62">
        <f t="shared" si="3"/>
        <v>0.00273224043715847</v>
      </c>
      <c r="V9" s="63">
        <f t="shared" si="4"/>
        <v>730</v>
      </c>
      <c r="W9" s="62">
        <f t="shared" si="5"/>
        <v>0.9972677595628415</v>
      </c>
    </row>
    <row r="10" spans="1:23" ht="12.75">
      <c r="A10" s="36"/>
      <c r="B10" s="36"/>
      <c r="C10" s="41">
        <f>SUM(C3:C9)</f>
        <v>59</v>
      </c>
      <c r="D10" s="41">
        <f>SUM(D3:D9)</f>
        <v>26</v>
      </c>
      <c r="E10" s="69">
        <f>D10/C10</f>
        <v>0.4406779661016949</v>
      </c>
      <c r="F10" s="41"/>
      <c r="G10" s="41">
        <f>SUM(G3:G9)</f>
        <v>10</v>
      </c>
      <c r="H10" s="70">
        <f>D10-G10</f>
        <v>16</v>
      </c>
      <c r="I10" s="69">
        <f t="shared" si="1"/>
        <v>0.38461538461538464</v>
      </c>
      <c r="J10" s="69">
        <f t="shared" si="2"/>
        <v>0.6153846153846154</v>
      </c>
      <c r="K10" s="41"/>
      <c r="L10" s="41">
        <f aca="true" t="shared" si="7" ref="L10:Q10">SUM(L3:L9)</f>
        <v>16</v>
      </c>
      <c r="M10" s="41">
        <f t="shared" si="7"/>
        <v>2</v>
      </c>
      <c r="N10" s="41">
        <f t="shared" si="7"/>
        <v>7</v>
      </c>
      <c r="O10" s="41">
        <f t="shared" si="7"/>
        <v>4</v>
      </c>
      <c r="P10" s="41">
        <f t="shared" si="7"/>
        <v>3</v>
      </c>
      <c r="Q10" s="41">
        <f t="shared" si="7"/>
        <v>0</v>
      </c>
      <c r="R10" s="41"/>
      <c r="S10" s="71">
        <f>SUM(S3:S9)</f>
        <v>3172</v>
      </c>
      <c r="T10" s="71">
        <f>SUM(T3:T9)</f>
        <v>63</v>
      </c>
      <c r="U10" s="40">
        <f t="shared" si="3"/>
        <v>0.01986128625472888</v>
      </c>
      <c r="V10" s="51">
        <f t="shared" si="4"/>
        <v>3109</v>
      </c>
      <c r="W10" s="40">
        <f t="shared" si="5"/>
        <v>0.9801387137452712</v>
      </c>
    </row>
    <row r="11" ht="12.75">
      <c r="T11" s="16"/>
    </row>
    <row r="12" ht="12.75">
      <c r="T12" s="16"/>
    </row>
    <row r="13" ht="12.75">
      <c r="T13" s="16"/>
    </row>
    <row r="14" spans="1:20" ht="12.75">
      <c r="A14" s="17" t="s">
        <v>66</v>
      </c>
      <c r="T14" s="16"/>
    </row>
    <row r="15" ht="12.75">
      <c r="T15" s="16"/>
    </row>
    <row r="16" spans="3:23" ht="12.75">
      <c r="C16" s="15"/>
      <c r="D16" s="4"/>
      <c r="E16" s="18"/>
      <c r="G16" s="15"/>
      <c r="H16" s="4"/>
      <c r="I16" s="4"/>
      <c r="J16" s="18"/>
      <c r="L16" s="15"/>
      <c r="M16" s="4"/>
      <c r="N16" s="4"/>
      <c r="O16" s="4"/>
      <c r="P16" s="4"/>
      <c r="Q16" s="18"/>
      <c r="S16" s="15"/>
      <c r="T16" s="4"/>
      <c r="U16" s="4"/>
      <c r="V16" s="4"/>
      <c r="W16" s="18"/>
    </row>
    <row r="17" spans="4:21" ht="12.75">
      <c r="D17" s="14" t="s">
        <v>60</v>
      </c>
      <c r="G17" s="6" t="s">
        <v>62</v>
      </c>
      <c r="L17" s="6" t="s">
        <v>64</v>
      </c>
      <c r="U17" s="14" t="s">
        <v>67</v>
      </c>
    </row>
    <row r="18" spans="4:21" ht="12.75">
      <c r="D18" s="7" t="s">
        <v>61</v>
      </c>
      <c r="L18" s="6" t="s">
        <v>65</v>
      </c>
      <c r="U18" s="14" t="s">
        <v>63</v>
      </c>
    </row>
  </sheetData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2008 Swimming Season
Oregon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44" customWidth="1"/>
    <col min="2" max="2" width="7.7109375" style="44" customWidth="1"/>
    <col min="3" max="3" width="33.00390625" style="44" customWidth="1"/>
    <col min="4" max="4" width="9.28125" style="44" customWidth="1"/>
    <col min="5" max="5" width="12.57421875" style="44" customWidth="1"/>
    <col min="6" max="6" width="8.28125" style="44" customWidth="1"/>
    <col min="7" max="10" width="9.7109375" style="44" customWidth="1"/>
    <col min="11" max="16384" width="9.140625" style="2" customWidth="1"/>
  </cols>
  <sheetData>
    <row r="1" spans="7:10" ht="15" customHeight="1">
      <c r="G1" s="137" t="s">
        <v>99</v>
      </c>
      <c r="H1" s="137"/>
      <c r="I1" s="137"/>
      <c r="J1" s="137"/>
    </row>
    <row r="2" spans="1:10" ht="33.75" customHeight="1">
      <c r="A2" s="3" t="s">
        <v>45</v>
      </c>
      <c r="B2" s="3" t="s">
        <v>46</v>
      </c>
      <c r="C2" s="3" t="s">
        <v>47</v>
      </c>
      <c r="D2" s="3" t="s">
        <v>80</v>
      </c>
      <c r="E2" s="3" t="s">
        <v>75</v>
      </c>
      <c r="F2" s="3" t="s">
        <v>72</v>
      </c>
      <c r="G2" s="3" t="s">
        <v>76</v>
      </c>
      <c r="H2" s="3" t="s">
        <v>77</v>
      </c>
      <c r="I2" s="3" t="s">
        <v>78</v>
      </c>
      <c r="J2" s="3" t="s">
        <v>79</v>
      </c>
    </row>
    <row r="3" spans="1:12" ht="12.75" customHeight="1">
      <c r="A3" s="31" t="s">
        <v>125</v>
      </c>
      <c r="B3" s="31" t="s">
        <v>126</v>
      </c>
      <c r="C3" s="31" t="s">
        <v>127</v>
      </c>
      <c r="D3" s="31" t="s">
        <v>97</v>
      </c>
      <c r="E3" s="31" t="s">
        <v>98</v>
      </c>
      <c r="F3" s="31">
        <v>1</v>
      </c>
      <c r="G3" s="31" t="s">
        <v>97</v>
      </c>
      <c r="H3" s="31" t="s">
        <v>97</v>
      </c>
      <c r="I3" s="31" t="s">
        <v>97</v>
      </c>
      <c r="J3" s="31" t="s">
        <v>97</v>
      </c>
      <c r="K3" s="31"/>
      <c r="L3" s="31"/>
    </row>
    <row r="4" spans="1:12" ht="12.75" customHeight="1">
      <c r="A4" s="31" t="s">
        <v>125</v>
      </c>
      <c r="B4" s="31" t="s">
        <v>128</v>
      </c>
      <c r="C4" s="31" t="s">
        <v>129</v>
      </c>
      <c r="D4" s="31" t="s">
        <v>97</v>
      </c>
      <c r="E4" s="31" t="s">
        <v>98</v>
      </c>
      <c r="F4" s="31">
        <v>1</v>
      </c>
      <c r="G4" s="31" t="s">
        <v>97</v>
      </c>
      <c r="H4" s="31" t="s">
        <v>97</v>
      </c>
      <c r="I4" s="31" t="s">
        <v>97</v>
      </c>
      <c r="J4" s="31" t="s">
        <v>97</v>
      </c>
      <c r="K4" s="31"/>
      <c r="L4" s="31"/>
    </row>
    <row r="5" spans="1:12" ht="12.75" customHeight="1">
      <c r="A5" s="31" t="s">
        <v>125</v>
      </c>
      <c r="B5" s="31" t="s">
        <v>130</v>
      </c>
      <c r="C5" s="31" t="s">
        <v>131</v>
      </c>
      <c r="D5" s="31" t="s">
        <v>97</v>
      </c>
      <c r="E5" s="31" t="s">
        <v>98</v>
      </c>
      <c r="F5" s="31">
        <v>1</v>
      </c>
      <c r="G5" s="31" t="s">
        <v>97</v>
      </c>
      <c r="H5" s="31" t="s">
        <v>97</v>
      </c>
      <c r="I5" s="31" t="s">
        <v>97</v>
      </c>
      <c r="J5" s="31" t="s">
        <v>97</v>
      </c>
      <c r="K5" s="31"/>
      <c r="L5" s="31"/>
    </row>
    <row r="6" spans="1:12" ht="12.75" customHeight="1">
      <c r="A6" s="31" t="s">
        <v>125</v>
      </c>
      <c r="B6" s="31" t="s">
        <v>132</v>
      </c>
      <c r="C6" s="31" t="s">
        <v>133</v>
      </c>
      <c r="D6" s="31" t="s">
        <v>97</v>
      </c>
      <c r="E6" s="31" t="s">
        <v>98</v>
      </c>
      <c r="F6" s="31">
        <v>1</v>
      </c>
      <c r="G6" s="31" t="s">
        <v>97</v>
      </c>
      <c r="H6" s="31" t="s">
        <v>97</v>
      </c>
      <c r="I6" s="31" t="s">
        <v>97</v>
      </c>
      <c r="J6" s="31" t="s">
        <v>97</v>
      </c>
      <c r="K6" s="31"/>
      <c r="L6" s="31"/>
    </row>
    <row r="7" spans="1:12" ht="12.75" customHeight="1">
      <c r="A7" s="31" t="s">
        <v>125</v>
      </c>
      <c r="B7" s="31" t="s">
        <v>134</v>
      </c>
      <c r="C7" s="31" t="s">
        <v>135</v>
      </c>
      <c r="D7" s="31" t="s">
        <v>97</v>
      </c>
      <c r="E7" s="31" t="s">
        <v>98</v>
      </c>
      <c r="F7" s="31">
        <v>1</v>
      </c>
      <c r="G7" s="31" t="s">
        <v>97</v>
      </c>
      <c r="H7" s="31" t="s">
        <v>97</v>
      </c>
      <c r="I7" s="31" t="s">
        <v>97</v>
      </c>
      <c r="J7" s="31" t="s">
        <v>97</v>
      </c>
      <c r="K7" s="31"/>
      <c r="L7" s="31"/>
    </row>
    <row r="8" spans="1:12" ht="12.75" customHeight="1">
      <c r="A8" s="31" t="s">
        <v>125</v>
      </c>
      <c r="B8" s="31" t="s">
        <v>136</v>
      </c>
      <c r="C8" s="31" t="s">
        <v>137</v>
      </c>
      <c r="D8" s="31" t="s">
        <v>97</v>
      </c>
      <c r="E8" s="31" t="s">
        <v>98</v>
      </c>
      <c r="F8" s="31">
        <v>1</v>
      </c>
      <c r="G8" s="31" t="s">
        <v>97</v>
      </c>
      <c r="H8" s="31" t="s">
        <v>97</v>
      </c>
      <c r="I8" s="31" t="s">
        <v>97</v>
      </c>
      <c r="J8" s="31" t="s">
        <v>97</v>
      </c>
      <c r="K8" s="31"/>
      <c r="L8" s="31"/>
    </row>
    <row r="9" spans="1:12" ht="12.75" customHeight="1">
      <c r="A9" s="34" t="s">
        <v>125</v>
      </c>
      <c r="B9" s="34" t="s">
        <v>138</v>
      </c>
      <c r="C9" s="34" t="s">
        <v>139</v>
      </c>
      <c r="D9" s="34" t="s">
        <v>97</v>
      </c>
      <c r="E9" s="34" t="s">
        <v>98</v>
      </c>
      <c r="F9" s="34">
        <v>1</v>
      </c>
      <c r="G9" s="34" t="s">
        <v>97</v>
      </c>
      <c r="H9" s="34" t="s">
        <v>97</v>
      </c>
      <c r="I9" s="34" t="s">
        <v>97</v>
      </c>
      <c r="J9" s="34" t="s">
        <v>97</v>
      </c>
      <c r="K9" s="31"/>
      <c r="L9" s="31"/>
    </row>
    <row r="10" spans="1:10" ht="12.75" customHeight="1">
      <c r="A10" s="45"/>
      <c r="B10" s="72">
        <f>COUNTA(B3:B9)</f>
        <v>7</v>
      </c>
      <c r="C10" s="45"/>
      <c r="D10" s="72">
        <f>COUNTIF(D3:D9,"Yes")</f>
        <v>7</v>
      </c>
      <c r="E10" s="45"/>
      <c r="F10" s="45"/>
      <c r="G10" s="45"/>
      <c r="H10" s="45"/>
      <c r="I10" s="45"/>
      <c r="J10" s="45"/>
    </row>
    <row r="11" spans="1:10" ht="12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2.75" customHeight="1">
      <c r="A12" s="31" t="s">
        <v>140</v>
      </c>
      <c r="B12" s="31" t="s">
        <v>141</v>
      </c>
      <c r="C12" s="31" t="s">
        <v>142</v>
      </c>
      <c r="D12" s="31" t="s">
        <v>97</v>
      </c>
      <c r="E12" s="31" t="s">
        <v>98</v>
      </c>
      <c r="F12" s="31">
        <v>1</v>
      </c>
      <c r="G12" s="31" t="s">
        <v>97</v>
      </c>
      <c r="H12" s="31" t="s">
        <v>97</v>
      </c>
      <c r="I12" s="31" t="s">
        <v>97</v>
      </c>
      <c r="J12" s="31" t="s">
        <v>97</v>
      </c>
    </row>
    <row r="13" spans="1:10" ht="12.75" customHeight="1">
      <c r="A13" s="31" t="s">
        <v>140</v>
      </c>
      <c r="B13" s="31" t="s">
        <v>143</v>
      </c>
      <c r="C13" s="31" t="s">
        <v>144</v>
      </c>
      <c r="D13" s="31" t="s">
        <v>97</v>
      </c>
      <c r="E13" s="31" t="s">
        <v>98</v>
      </c>
      <c r="F13" s="31">
        <v>1</v>
      </c>
      <c r="G13" s="31" t="s">
        <v>97</v>
      </c>
      <c r="H13" s="31" t="s">
        <v>97</v>
      </c>
      <c r="I13" s="31" t="s">
        <v>97</v>
      </c>
      <c r="J13" s="31" t="s">
        <v>97</v>
      </c>
    </row>
    <row r="14" spans="1:10" ht="12.75" customHeight="1">
      <c r="A14" s="34" t="s">
        <v>140</v>
      </c>
      <c r="B14" s="34" t="s">
        <v>145</v>
      </c>
      <c r="C14" s="34" t="s">
        <v>146</v>
      </c>
      <c r="D14" s="34" t="s">
        <v>97</v>
      </c>
      <c r="E14" s="34" t="s">
        <v>98</v>
      </c>
      <c r="F14" s="34">
        <v>1</v>
      </c>
      <c r="G14" s="34" t="s">
        <v>97</v>
      </c>
      <c r="H14" s="34" t="s">
        <v>97</v>
      </c>
      <c r="I14" s="34" t="s">
        <v>97</v>
      </c>
      <c r="J14" s="34" t="s">
        <v>97</v>
      </c>
    </row>
    <row r="15" spans="1:10" ht="12.75" customHeight="1">
      <c r="A15" s="45"/>
      <c r="B15" s="72">
        <f>COUNTA(B12:B14)</f>
        <v>3</v>
      </c>
      <c r="C15" s="45"/>
      <c r="D15" s="72">
        <f>COUNTIF(D12:D14,"Yes")</f>
        <v>3</v>
      </c>
      <c r="E15" s="45"/>
      <c r="F15" s="45"/>
      <c r="G15" s="45"/>
      <c r="H15" s="45"/>
      <c r="I15" s="45"/>
      <c r="J15" s="45"/>
    </row>
    <row r="16" spans="1:10" ht="12.7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12.75" customHeight="1">
      <c r="A17" s="31" t="s">
        <v>147</v>
      </c>
      <c r="B17" s="31" t="s">
        <v>148</v>
      </c>
      <c r="C17" s="31" t="s">
        <v>149</v>
      </c>
      <c r="D17" s="31" t="s">
        <v>97</v>
      </c>
      <c r="E17" s="31" t="s">
        <v>98</v>
      </c>
      <c r="F17" s="31">
        <v>1</v>
      </c>
      <c r="G17" s="31" t="s">
        <v>97</v>
      </c>
      <c r="H17" s="31" t="s">
        <v>97</v>
      </c>
      <c r="I17" s="31" t="s">
        <v>97</v>
      </c>
      <c r="J17" s="31" t="s">
        <v>97</v>
      </c>
    </row>
    <row r="18" spans="1:10" ht="12.75" customHeight="1">
      <c r="A18" s="31" t="s">
        <v>147</v>
      </c>
      <c r="B18" s="31" t="s">
        <v>150</v>
      </c>
      <c r="C18" s="31" t="s">
        <v>151</v>
      </c>
      <c r="D18" s="31" t="s">
        <v>97</v>
      </c>
      <c r="E18" s="31" t="s">
        <v>98</v>
      </c>
      <c r="F18" s="31">
        <v>1</v>
      </c>
      <c r="G18" s="31" t="s">
        <v>97</v>
      </c>
      <c r="H18" s="31" t="s">
        <v>97</v>
      </c>
      <c r="I18" s="31" t="s">
        <v>97</v>
      </c>
      <c r="J18" s="31" t="s">
        <v>97</v>
      </c>
    </row>
    <row r="19" spans="1:10" ht="12.75" customHeight="1">
      <c r="A19" s="31" t="s">
        <v>147</v>
      </c>
      <c r="B19" s="31" t="s">
        <v>152</v>
      </c>
      <c r="C19" s="31" t="s">
        <v>153</v>
      </c>
      <c r="D19" s="31" t="s">
        <v>97</v>
      </c>
      <c r="E19" s="31" t="s">
        <v>98</v>
      </c>
      <c r="F19" s="31">
        <v>1</v>
      </c>
      <c r="G19" s="31" t="s">
        <v>97</v>
      </c>
      <c r="H19" s="31" t="s">
        <v>97</v>
      </c>
      <c r="I19" s="31" t="s">
        <v>97</v>
      </c>
      <c r="J19" s="31" t="s">
        <v>97</v>
      </c>
    </row>
    <row r="20" spans="1:10" ht="12.75" customHeight="1">
      <c r="A20" s="31" t="s">
        <v>147</v>
      </c>
      <c r="B20" s="31" t="s">
        <v>154</v>
      </c>
      <c r="C20" s="31" t="s">
        <v>155</v>
      </c>
      <c r="D20" s="31" t="s">
        <v>97</v>
      </c>
      <c r="E20" s="31" t="s">
        <v>98</v>
      </c>
      <c r="F20" s="31">
        <v>1</v>
      </c>
      <c r="G20" s="31" t="s">
        <v>97</v>
      </c>
      <c r="H20" s="31" t="s">
        <v>97</v>
      </c>
      <c r="I20" s="31" t="s">
        <v>97</v>
      </c>
      <c r="J20" s="31" t="s">
        <v>97</v>
      </c>
    </row>
    <row r="21" spans="1:10" ht="12.75" customHeight="1">
      <c r="A21" s="31" t="s">
        <v>147</v>
      </c>
      <c r="B21" s="31" t="s">
        <v>156</v>
      </c>
      <c r="C21" s="31" t="s">
        <v>157</v>
      </c>
      <c r="D21" s="31" t="s">
        <v>97</v>
      </c>
      <c r="E21" s="31" t="s">
        <v>98</v>
      </c>
      <c r="F21" s="31">
        <v>1</v>
      </c>
      <c r="G21" s="31" t="s">
        <v>97</v>
      </c>
      <c r="H21" s="31" t="s">
        <v>97</v>
      </c>
      <c r="I21" s="31" t="s">
        <v>97</v>
      </c>
      <c r="J21" s="31" t="s">
        <v>97</v>
      </c>
    </row>
    <row r="22" spans="1:10" ht="12.75" customHeight="1">
      <c r="A22" s="31" t="s">
        <v>147</v>
      </c>
      <c r="B22" s="31" t="s">
        <v>158</v>
      </c>
      <c r="C22" s="31" t="s">
        <v>159</v>
      </c>
      <c r="D22" s="31" t="s">
        <v>97</v>
      </c>
      <c r="E22" s="31" t="s">
        <v>98</v>
      </c>
      <c r="F22" s="31">
        <v>1</v>
      </c>
      <c r="G22" s="31" t="s">
        <v>97</v>
      </c>
      <c r="H22" s="31" t="s">
        <v>97</v>
      </c>
      <c r="I22" s="31" t="s">
        <v>97</v>
      </c>
      <c r="J22" s="31" t="s">
        <v>97</v>
      </c>
    </row>
    <row r="23" spans="1:10" ht="12.75" customHeight="1">
      <c r="A23" s="31" t="s">
        <v>147</v>
      </c>
      <c r="B23" s="31" t="s">
        <v>160</v>
      </c>
      <c r="C23" s="31" t="s">
        <v>161</v>
      </c>
      <c r="D23" s="31" t="s">
        <v>97</v>
      </c>
      <c r="E23" s="31" t="s">
        <v>98</v>
      </c>
      <c r="F23" s="31">
        <v>1</v>
      </c>
      <c r="G23" s="31" t="s">
        <v>97</v>
      </c>
      <c r="H23" s="31" t="s">
        <v>97</v>
      </c>
      <c r="I23" s="31" t="s">
        <v>97</v>
      </c>
      <c r="J23" s="31" t="s">
        <v>97</v>
      </c>
    </row>
    <row r="24" spans="1:10" ht="12.75" customHeight="1">
      <c r="A24" s="31" t="s">
        <v>147</v>
      </c>
      <c r="B24" s="31" t="s">
        <v>162</v>
      </c>
      <c r="C24" s="31" t="s">
        <v>163</v>
      </c>
      <c r="D24" s="31" t="s">
        <v>97</v>
      </c>
      <c r="E24" s="31" t="s">
        <v>98</v>
      </c>
      <c r="F24" s="31">
        <v>1</v>
      </c>
      <c r="G24" s="31" t="s">
        <v>97</v>
      </c>
      <c r="H24" s="31" t="s">
        <v>97</v>
      </c>
      <c r="I24" s="31" t="s">
        <v>97</v>
      </c>
      <c r="J24" s="31" t="s">
        <v>97</v>
      </c>
    </row>
    <row r="25" spans="1:10" ht="12.75" customHeight="1">
      <c r="A25" s="31" t="s">
        <v>147</v>
      </c>
      <c r="B25" s="31" t="s">
        <v>164</v>
      </c>
      <c r="C25" s="31" t="s">
        <v>165</v>
      </c>
      <c r="D25" s="31" t="s">
        <v>97</v>
      </c>
      <c r="E25" s="31" t="s">
        <v>98</v>
      </c>
      <c r="F25" s="31">
        <v>1</v>
      </c>
      <c r="G25" s="31" t="s">
        <v>97</v>
      </c>
      <c r="H25" s="31" t="s">
        <v>97</v>
      </c>
      <c r="I25" s="31" t="s">
        <v>97</v>
      </c>
      <c r="J25" s="31" t="s">
        <v>97</v>
      </c>
    </row>
    <row r="26" spans="1:10" ht="12.75" customHeight="1">
      <c r="A26" s="31" t="s">
        <v>147</v>
      </c>
      <c r="B26" s="31" t="s">
        <v>166</v>
      </c>
      <c r="C26" s="31" t="s">
        <v>167</v>
      </c>
      <c r="D26" s="31" t="s">
        <v>97</v>
      </c>
      <c r="E26" s="31" t="s">
        <v>98</v>
      </c>
      <c r="F26" s="31">
        <v>1</v>
      </c>
      <c r="G26" s="31" t="s">
        <v>97</v>
      </c>
      <c r="H26" s="31" t="s">
        <v>97</v>
      </c>
      <c r="I26" s="31" t="s">
        <v>97</v>
      </c>
      <c r="J26" s="31" t="s">
        <v>97</v>
      </c>
    </row>
    <row r="27" spans="1:10" ht="12.75" customHeight="1">
      <c r="A27" s="31" t="s">
        <v>147</v>
      </c>
      <c r="B27" s="31" t="s">
        <v>168</v>
      </c>
      <c r="C27" s="31" t="s">
        <v>169</v>
      </c>
      <c r="D27" s="31" t="s">
        <v>97</v>
      </c>
      <c r="E27" s="31" t="s">
        <v>98</v>
      </c>
      <c r="F27" s="31">
        <v>1</v>
      </c>
      <c r="G27" s="31" t="s">
        <v>97</v>
      </c>
      <c r="H27" s="31" t="s">
        <v>97</v>
      </c>
      <c r="I27" s="31" t="s">
        <v>97</v>
      </c>
      <c r="J27" s="31" t="s">
        <v>97</v>
      </c>
    </row>
    <row r="28" spans="1:10" ht="12.75" customHeight="1">
      <c r="A28" s="31" t="s">
        <v>147</v>
      </c>
      <c r="B28" s="31" t="s">
        <v>170</v>
      </c>
      <c r="C28" s="31" t="s">
        <v>171</v>
      </c>
      <c r="D28" s="31" t="s">
        <v>97</v>
      </c>
      <c r="E28" s="31" t="s">
        <v>98</v>
      </c>
      <c r="F28" s="31">
        <v>1</v>
      </c>
      <c r="G28" s="31" t="s">
        <v>97</v>
      </c>
      <c r="H28" s="31" t="s">
        <v>97</v>
      </c>
      <c r="I28" s="31" t="s">
        <v>97</v>
      </c>
      <c r="J28" s="31" t="s">
        <v>97</v>
      </c>
    </row>
    <row r="29" spans="1:10" ht="12.75" customHeight="1">
      <c r="A29" s="34" t="s">
        <v>147</v>
      </c>
      <c r="B29" s="34" t="s">
        <v>172</v>
      </c>
      <c r="C29" s="34" t="s">
        <v>173</v>
      </c>
      <c r="D29" s="34" t="s">
        <v>97</v>
      </c>
      <c r="E29" s="34" t="s">
        <v>98</v>
      </c>
      <c r="F29" s="34">
        <v>1</v>
      </c>
      <c r="G29" s="34" t="s">
        <v>97</v>
      </c>
      <c r="H29" s="34" t="s">
        <v>97</v>
      </c>
      <c r="I29" s="34" t="s">
        <v>97</v>
      </c>
      <c r="J29" s="34" t="s">
        <v>97</v>
      </c>
    </row>
    <row r="30" spans="1:10" ht="12.75" customHeight="1">
      <c r="A30" s="45"/>
      <c r="B30" s="72">
        <f>COUNTA(B17:B29)</f>
        <v>13</v>
      </c>
      <c r="C30" s="45"/>
      <c r="D30" s="72">
        <f>COUNTIF(D17:D29,"Yes")</f>
        <v>13</v>
      </c>
      <c r="E30" s="45"/>
      <c r="F30" s="45"/>
      <c r="G30" s="45"/>
      <c r="H30" s="45"/>
      <c r="I30" s="45"/>
      <c r="J30" s="45"/>
    </row>
    <row r="31" spans="1:10" ht="12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12.75" customHeight="1">
      <c r="A32" s="34" t="s">
        <v>174</v>
      </c>
      <c r="B32" s="34" t="s">
        <v>175</v>
      </c>
      <c r="C32" s="34" t="s">
        <v>176</v>
      </c>
      <c r="D32" s="34" t="s">
        <v>97</v>
      </c>
      <c r="E32" s="34" t="s">
        <v>98</v>
      </c>
      <c r="F32" s="34">
        <v>1</v>
      </c>
      <c r="G32" s="34" t="s">
        <v>97</v>
      </c>
      <c r="H32" s="34" t="s">
        <v>97</v>
      </c>
      <c r="I32" s="34" t="s">
        <v>97</v>
      </c>
      <c r="J32" s="34" t="s">
        <v>97</v>
      </c>
    </row>
    <row r="33" spans="1:10" ht="12.75" customHeight="1">
      <c r="A33" s="45"/>
      <c r="B33" s="72">
        <f>COUNTA(B32:B32)</f>
        <v>1</v>
      </c>
      <c r="C33" s="45"/>
      <c r="D33" s="72">
        <f>COUNTIF(D32:D32,"Yes")</f>
        <v>1</v>
      </c>
      <c r="E33" s="46"/>
      <c r="F33" s="46"/>
      <c r="G33" s="46"/>
      <c r="H33" s="46"/>
      <c r="I33" s="46"/>
      <c r="J33" s="46"/>
    </row>
    <row r="34" spans="1:10" ht="12.75" customHeight="1">
      <c r="A34" s="45"/>
      <c r="B34" s="72"/>
      <c r="C34" s="45"/>
      <c r="D34" s="72"/>
      <c r="E34" s="46"/>
      <c r="F34" s="46"/>
      <c r="G34" s="46"/>
      <c r="H34" s="46"/>
      <c r="I34" s="46"/>
      <c r="J34" s="46"/>
    </row>
    <row r="35" spans="1:10" ht="12.75" customHeight="1">
      <c r="A35" s="31" t="s">
        <v>177</v>
      </c>
      <c r="B35" s="31" t="s">
        <v>178</v>
      </c>
      <c r="C35" s="31" t="s">
        <v>179</v>
      </c>
      <c r="D35" s="31" t="s">
        <v>97</v>
      </c>
      <c r="E35" s="31" t="s">
        <v>98</v>
      </c>
      <c r="F35" s="31">
        <v>1</v>
      </c>
      <c r="G35" s="31" t="s">
        <v>97</v>
      </c>
      <c r="H35" s="31" t="s">
        <v>97</v>
      </c>
      <c r="I35" s="31" t="s">
        <v>97</v>
      </c>
      <c r="J35" s="31" t="s">
        <v>97</v>
      </c>
    </row>
    <row r="36" spans="1:10" ht="12.75" customHeight="1">
      <c r="A36" s="31" t="s">
        <v>177</v>
      </c>
      <c r="B36" s="31" t="s">
        <v>180</v>
      </c>
      <c r="C36" s="31" t="s">
        <v>181</v>
      </c>
      <c r="D36" s="31" t="s">
        <v>97</v>
      </c>
      <c r="E36" s="31" t="s">
        <v>98</v>
      </c>
      <c r="F36" s="31">
        <v>1</v>
      </c>
      <c r="G36" s="31" t="s">
        <v>97</v>
      </c>
      <c r="H36" s="31" t="s">
        <v>97</v>
      </c>
      <c r="I36" s="31" t="s">
        <v>97</v>
      </c>
      <c r="J36" s="31" t="s">
        <v>97</v>
      </c>
    </row>
    <row r="37" spans="1:10" ht="12.75" customHeight="1">
      <c r="A37" s="31" t="s">
        <v>177</v>
      </c>
      <c r="B37" s="31" t="s">
        <v>182</v>
      </c>
      <c r="C37" s="31" t="s">
        <v>183</v>
      </c>
      <c r="D37" s="31" t="s">
        <v>97</v>
      </c>
      <c r="E37" s="31" t="s">
        <v>98</v>
      </c>
      <c r="F37" s="31">
        <v>1</v>
      </c>
      <c r="G37" s="31" t="s">
        <v>97</v>
      </c>
      <c r="H37" s="31" t="s">
        <v>97</v>
      </c>
      <c r="I37" s="31" t="s">
        <v>97</v>
      </c>
      <c r="J37" s="31" t="s">
        <v>97</v>
      </c>
    </row>
    <row r="38" spans="1:10" ht="12.75" customHeight="1">
      <c r="A38" s="34" t="s">
        <v>177</v>
      </c>
      <c r="B38" s="34" t="s">
        <v>184</v>
      </c>
      <c r="C38" s="34" t="s">
        <v>185</v>
      </c>
      <c r="D38" s="34" t="s">
        <v>97</v>
      </c>
      <c r="E38" s="34" t="s">
        <v>98</v>
      </c>
      <c r="F38" s="34">
        <v>1</v>
      </c>
      <c r="G38" s="34" t="s">
        <v>97</v>
      </c>
      <c r="H38" s="34" t="s">
        <v>97</v>
      </c>
      <c r="I38" s="34" t="s">
        <v>97</v>
      </c>
      <c r="J38" s="34" t="s">
        <v>97</v>
      </c>
    </row>
    <row r="39" spans="1:10" ht="12.75" customHeight="1">
      <c r="A39" s="45"/>
      <c r="B39" s="72">
        <f>COUNTA(B35:B38)</f>
        <v>4</v>
      </c>
      <c r="C39" s="45"/>
      <c r="D39" s="72">
        <f>COUNTIF(D35:D38,"Yes")</f>
        <v>4</v>
      </c>
      <c r="E39" s="45"/>
      <c r="F39" s="45"/>
      <c r="G39" s="45"/>
      <c r="H39" s="45"/>
      <c r="I39" s="45"/>
      <c r="J39" s="45"/>
    </row>
    <row r="40" spans="1:10" ht="12.75" customHeight="1">
      <c r="A40" s="45"/>
      <c r="B40" s="72"/>
      <c r="C40" s="45"/>
      <c r="D40" s="72"/>
      <c r="E40" s="46"/>
      <c r="F40" s="46"/>
      <c r="G40" s="46"/>
      <c r="H40" s="46"/>
      <c r="I40" s="46"/>
      <c r="J40" s="46"/>
    </row>
    <row r="41" spans="1:10" ht="12.75" customHeight="1">
      <c r="A41" s="31" t="s">
        <v>186</v>
      </c>
      <c r="B41" s="31" t="s">
        <v>187</v>
      </c>
      <c r="C41" s="31" t="s">
        <v>188</v>
      </c>
      <c r="D41" s="31" t="s">
        <v>97</v>
      </c>
      <c r="E41" s="31" t="s">
        <v>98</v>
      </c>
      <c r="F41" s="31">
        <v>1</v>
      </c>
      <c r="G41" s="31" t="s">
        <v>97</v>
      </c>
      <c r="H41" s="31" t="s">
        <v>97</v>
      </c>
      <c r="I41" s="31" t="s">
        <v>97</v>
      </c>
      <c r="J41" s="31" t="s">
        <v>97</v>
      </c>
    </row>
    <row r="42" spans="1:10" ht="12.75" customHeight="1">
      <c r="A42" s="31" t="s">
        <v>186</v>
      </c>
      <c r="B42" s="31" t="s">
        <v>189</v>
      </c>
      <c r="C42" s="31" t="s">
        <v>190</v>
      </c>
      <c r="D42" s="31" t="s">
        <v>97</v>
      </c>
      <c r="E42" s="31" t="s">
        <v>98</v>
      </c>
      <c r="F42" s="31">
        <v>1</v>
      </c>
      <c r="G42" s="31" t="s">
        <v>97</v>
      </c>
      <c r="H42" s="31" t="s">
        <v>97</v>
      </c>
      <c r="I42" s="31" t="s">
        <v>97</v>
      </c>
      <c r="J42" s="31" t="s">
        <v>97</v>
      </c>
    </row>
    <row r="43" spans="1:10" ht="12.75" customHeight="1">
      <c r="A43" s="31" t="s">
        <v>186</v>
      </c>
      <c r="B43" s="31" t="s">
        <v>191</v>
      </c>
      <c r="C43" s="31" t="s">
        <v>192</v>
      </c>
      <c r="D43" s="31" t="s">
        <v>97</v>
      </c>
      <c r="E43" s="31" t="s">
        <v>98</v>
      </c>
      <c r="F43" s="31">
        <v>1</v>
      </c>
      <c r="G43" s="31" t="s">
        <v>97</v>
      </c>
      <c r="H43" s="31" t="s">
        <v>97</v>
      </c>
      <c r="I43" s="31" t="s">
        <v>97</v>
      </c>
      <c r="J43" s="31" t="s">
        <v>97</v>
      </c>
    </row>
    <row r="44" spans="1:10" ht="12.75" customHeight="1">
      <c r="A44" s="31" t="s">
        <v>186</v>
      </c>
      <c r="B44" s="31" t="s">
        <v>193</v>
      </c>
      <c r="C44" s="31" t="s">
        <v>121</v>
      </c>
      <c r="D44" s="31" t="s">
        <v>97</v>
      </c>
      <c r="E44" s="31" t="s">
        <v>98</v>
      </c>
      <c r="F44" s="31">
        <v>1</v>
      </c>
      <c r="G44" s="31" t="s">
        <v>97</v>
      </c>
      <c r="H44" s="31" t="s">
        <v>97</v>
      </c>
      <c r="I44" s="31" t="s">
        <v>97</v>
      </c>
      <c r="J44" s="31" t="s">
        <v>97</v>
      </c>
    </row>
    <row r="45" spans="1:10" ht="12.75" customHeight="1">
      <c r="A45" s="31" t="s">
        <v>186</v>
      </c>
      <c r="B45" s="31" t="s">
        <v>194</v>
      </c>
      <c r="C45" s="31" t="s">
        <v>195</v>
      </c>
      <c r="D45" s="31" t="s">
        <v>97</v>
      </c>
      <c r="E45" s="31" t="s">
        <v>98</v>
      </c>
      <c r="F45" s="31">
        <v>1</v>
      </c>
      <c r="G45" s="31" t="s">
        <v>97</v>
      </c>
      <c r="H45" s="31" t="s">
        <v>97</v>
      </c>
      <c r="I45" s="31" t="s">
        <v>97</v>
      </c>
      <c r="J45" s="31" t="s">
        <v>97</v>
      </c>
    </row>
    <row r="46" spans="1:10" ht="12.75" customHeight="1">
      <c r="A46" s="31" t="s">
        <v>186</v>
      </c>
      <c r="B46" s="31" t="s">
        <v>196</v>
      </c>
      <c r="C46" s="31" t="s">
        <v>197</v>
      </c>
      <c r="D46" s="31" t="s">
        <v>97</v>
      </c>
      <c r="E46" s="31" t="s">
        <v>98</v>
      </c>
      <c r="F46" s="31">
        <v>1</v>
      </c>
      <c r="G46" s="31" t="s">
        <v>97</v>
      </c>
      <c r="H46" s="31" t="s">
        <v>97</v>
      </c>
      <c r="I46" s="31" t="s">
        <v>97</v>
      </c>
      <c r="J46" s="31" t="s">
        <v>97</v>
      </c>
    </row>
    <row r="47" spans="1:10" ht="12.75" customHeight="1">
      <c r="A47" s="31" t="s">
        <v>186</v>
      </c>
      <c r="B47" s="31" t="s">
        <v>198</v>
      </c>
      <c r="C47" s="31" t="s">
        <v>199</v>
      </c>
      <c r="D47" s="31" t="s">
        <v>97</v>
      </c>
      <c r="E47" s="31" t="s">
        <v>98</v>
      </c>
      <c r="F47" s="31">
        <v>1</v>
      </c>
      <c r="G47" s="31" t="s">
        <v>97</v>
      </c>
      <c r="H47" s="31" t="s">
        <v>97</v>
      </c>
      <c r="I47" s="31" t="s">
        <v>97</v>
      </c>
      <c r="J47" s="31" t="s">
        <v>97</v>
      </c>
    </row>
    <row r="48" spans="1:10" ht="12.75" customHeight="1">
      <c r="A48" s="31" t="s">
        <v>186</v>
      </c>
      <c r="B48" s="31" t="s">
        <v>200</v>
      </c>
      <c r="C48" s="31" t="s">
        <v>201</v>
      </c>
      <c r="D48" s="31" t="s">
        <v>97</v>
      </c>
      <c r="E48" s="31" t="s">
        <v>98</v>
      </c>
      <c r="F48" s="31">
        <v>1</v>
      </c>
      <c r="G48" s="31" t="s">
        <v>97</v>
      </c>
      <c r="H48" s="31" t="s">
        <v>97</v>
      </c>
      <c r="I48" s="31" t="s">
        <v>97</v>
      </c>
      <c r="J48" s="31" t="s">
        <v>97</v>
      </c>
    </row>
    <row r="49" spans="1:10" ht="12.75" customHeight="1">
      <c r="A49" s="31" t="s">
        <v>186</v>
      </c>
      <c r="B49" s="31" t="s">
        <v>202</v>
      </c>
      <c r="C49" s="31" t="s">
        <v>203</v>
      </c>
      <c r="D49" s="31" t="s">
        <v>97</v>
      </c>
      <c r="E49" s="31" t="s">
        <v>98</v>
      </c>
      <c r="F49" s="31">
        <v>1</v>
      </c>
      <c r="G49" s="31" t="s">
        <v>97</v>
      </c>
      <c r="H49" s="31" t="s">
        <v>97</v>
      </c>
      <c r="I49" s="31" t="s">
        <v>97</v>
      </c>
      <c r="J49" s="31" t="s">
        <v>97</v>
      </c>
    </row>
    <row r="50" spans="1:10" ht="12.75" customHeight="1">
      <c r="A50" s="31" t="s">
        <v>186</v>
      </c>
      <c r="B50" s="31" t="s">
        <v>204</v>
      </c>
      <c r="C50" s="31" t="s">
        <v>205</v>
      </c>
      <c r="D50" s="31" t="s">
        <v>97</v>
      </c>
      <c r="E50" s="31" t="s">
        <v>98</v>
      </c>
      <c r="F50" s="31">
        <v>1</v>
      </c>
      <c r="G50" s="31" t="s">
        <v>97</v>
      </c>
      <c r="H50" s="31" t="s">
        <v>97</v>
      </c>
      <c r="I50" s="31" t="s">
        <v>97</v>
      </c>
      <c r="J50" s="31" t="s">
        <v>97</v>
      </c>
    </row>
    <row r="51" spans="1:10" ht="12.75" customHeight="1">
      <c r="A51" s="31" t="s">
        <v>186</v>
      </c>
      <c r="B51" s="31" t="s">
        <v>206</v>
      </c>
      <c r="C51" s="31" t="s">
        <v>207</v>
      </c>
      <c r="D51" s="31" t="s">
        <v>97</v>
      </c>
      <c r="E51" s="31" t="s">
        <v>98</v>
      </c>
      <c r="F51" s="31">
        <v>1</v>
      </c>
      <c r="G51" s="31" t="s">
        <v>97</v>
      </c>
      <c r="H51" s="31" t="s">
        <v>97</v>
      </c>
      <c r="I51" s="31" t="s">
        <v>97</v>
      </c>
      <c r="J51" s="31" t="s">
        <v>97</v>
      </c>
    </row>
    <row r="52" spans="1:10" ht="12.75" customHeight="1">
      <c r="A52" s="31" t="s">
        <v>186</v>
      </c>
      <c r="B52" s="31" t="s">
        <v>208</v>
      </c>
      <c r="C52" s="31" t="s">
        <v>209</v>
      </c>
      <c r="D52" s="31" t="s">
        <v>97</v>
      </c>
      <c r="E52" s="31" t="s">
        <v>98</v>
      </c>
      <c r="F52" s="31">
        <v>1</v>
      </c>
      <c r="G52" s="31" t="s">
        <v>97</v>
      </c>
      <c r="H52" s="31" t="s">
        <v>97</v>
      </c>
      <c r="I52" s="31" t="s">
        <v>97</v>
      </c>
      <c r="J52" s="31" t="s">
        <v>97</v>
      </c>
    </row>
    <row r="53" spans="1:10" ht="12.75" customHeight="1">
      <c r="A53" s="31" t="s">
        <v>186</v>
      </c>
      <c r="B53" s="31" t="s">
        <v>210</v>
      </c>
      <c r="C53" s="31" t="s">
        <v>211</v>
      </c>
      <c r="D53" s="31" t="s">
        <v>97</v>
      </c>
      <c r="E53" s="31" t="s">
        <v>98</v>
      </c>
      <c r="F53" s="31">
        <v>1</v>
      </c>
      <c r="G53" s="31" t="s">
        <v>97</v>
      </c>
      <c r="H53" s="31" t="s">
        <v>97</v>
      </c>
      <c r="I53" s="31" t="s">
        <v>97</v>
      </c>
      <c r="J53" s="31" t="s">
        <v>97</v>
      </c>
    </row>
    <row r="54" spans="1:10" ht="12.75" customHeight="1">
      <c r="A54" s="31" t="s">
        <v>186</v>
      </c>
      <c r="B54" s="31" t="s">
        <v>212</v>
      </c>
      <c r="C54" s="31" t="s">
        <v>213</v>
      </c>
      <c r="D54" s="31" t="s">
        <v>97</v>
      </c>
      <c r="E54" s="31" t="s">
        <v>98</v>
      </c>
      <c r="F54" s="31">
        <v>1</v>
      </c>
      <c r="G54" s="31" t="s">
        <v>97</v>
      </c>
      <c r="H54" s="31" t="s">
        <v>97</v>
      </c>
      <c r="I54" s="31" t="s">
        <v>97</v>
      </c>
      <c r="J54" s="31" t="s">
        <v>97</v>
      </c>
    </row>
    <row r="55" spans="1:10" ht="12.75" customHeight="1">
      <c r="A55" s="31" t="s">
        <v>186</v>
      </c>
      <c r="B55" s="31" t="s">
        <v>214</v>
      </c>
      <c r="C55" s="31" t="s">
        <v>215</v>
      </c>
      <c r="D55" s="31" t="s">
        <v>97</v>
      </c>
      <c r="E55" s="31" t="s">
        <v>98</v>
      </c>
      <c r="F55" s="31">
        <v>1</v>
      </c>
      <c r="G55" s="31" t="s">
        <v>97</v>
      </c>
      <c r="H55" s="31" t="s">
        <v>97</v>
      </c>
      <c r="I55" s="31" t="s">
        <v>97</v>
      </c>
      <c r="J55" s="31" t="s">
        <v>97</v>
      </c>
    </row>
    <row r="56" spans="1:10" ht="12.75" customHeight="1">
      <c r="A56" s="31" t="s">
        <v>186</v>
      </c>
      <c r="B56" s="31" t="s">
        <v>216</v>
      </c>
      <c r="C56" s="31" t="s">
        <v>217</v>
      </c>
      <c r="D56" s="31" t="s">
        <v>97</v>
      </c>
      <c r="E56" s="31" t="s">
        <v>98</v>
      </c>
      <c r="F56" s="31">
        <v>1</v>
      </c>
      <c r="G56" s="31" t="s">
        <v>97</v>
      </c>
      <c r="H56" s="31" t="s">
        <v>97</v>
      </c>
      <c r="I56" s="31" t="s">
        <v>97</v>
      </c>
      <c r="J56" s="31" t="s">
        <v>97</v>
      </c>
    </row>
    <row r="57" spans="1:10" ht="12.75" customHeight="1">
      <c r="A57" s="31" t="s">
        <v>186</v>
      </c>
      <c r="B57" s="31" t="s">
        <v>218</v>
      </c>
      <c r="C57" s="31" t="s">
        <v>219</v>
      </c>
      <c r="D57" s="31" t="s">
        <v>97</v>
      </c>
      <c r="E57" s="31" t="s">
        <v>98</v>
      </c>
      <c r="F57" s="31">
        <v>1</v>
      </c>
      <c r="G57" s="31" t="s">
        <v>123</v>
      </c>
      <c r="H57" s="31" t="s">
        <v>123</v>
      </c>
      <c r="I57" s="31" t="s">
        <v>123</v>
      </c>
      <c r="J57" s="31" t="s">
        <v>123</v>
      </c>
    </row>
    <row r="58" spans="1:10" ht="12.75" customHeight="1">
      <c r="A58" s="34" t="s">
        <v>186</v>
      </c>
      <c r="B58" s="34" t="s">
        <v>220</v>
      </c>
      <c r="C58" s="34" t="s">
        <v>221</v>
      </c>
      <c r="D58" s="34" t="s">
        <v>97</v>
      </c>
      <c r="E58" s="34" t="s">
        <v>98</v>
      </c>
      <c r="F58" s="34">
        <v>1</v>
      </c>
      <c r="G58" s="34" t="s">
        <v>97</v>
      </c>
      <c r="H58" s="34" t="s">
        <v>97</v>
      </c>
      <c r="I58" s="34" t="s">
        <v>97</v>
      </c>
      <c r="J58" s="34" t="s">
        <v>97</v>
      </c>
    </row>
    <row r="59" spans="1:10" ht="12.75" customHeight="1">
      <c r="A59" s="45"/>
      <c r="B59" s="72">
        <f>COUNTA(B41:B58)</f>
        <v>18</v>
      </c>
      <c r="C59" s="45"/>
      <c r="D59" s="72">
        <f>COUNTIF(D41:D58,"Yes")</f>
        <v>18</v>
      </c>
      <c r="E59" s="45"/>
      <c r="F59" s="45"/>
      <c r="G59" s="45"/>
      <c r="H59" s="45"/>
      <c r="I59" s="45"/>
      <c r="J59" s="45"/>
    </row>
    <row r="60" spans="1:10" ht="12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</row>
    <row r="61" spans="1:10" ht="12.75" customHeight="1">
      <c r="A61" s="31" t="s">
        <v>222</v>
      </c>
      <c r="B61" s="31" t="s">
        <v>223</v>
      </c>
      <c r="C61" s="31" t="s">
        <v>224</v>
      </c>
      <c r="D61" s="31" t="s">
        <v>97</v>
      </c>
      <c r="E61" s="31" t="s">
        <v>98</v>
      </c>
      <c r="F61" s="31">
        <v>1</v>
      </c>
      <c r="G61" s="31" t="s">
        <v>97</v>
      </c>
      <c r="H61" s="31" t="s">
        <v>97</v>
      </c>
      <c r="I61" s="31" t="s">
        <v>97</v>
      </c>
      <c r="J61" s="31" t="s">
        <v>97</v>
      </c>
    </row>
    <row r="62" spans="1:10" ht="12.75" customHeight="1">
      <c r="A62" s="31" t="s">
        <v>222</v>
      </c>
      <c r="B62" s="31" t="s">
        <v>225</v>
      </c>
      <c r="C62" s="31" t="s">
        <v>226</v>
      </c>
      <c r="D62" s="31" t="s">
        <v>97</v>
      </c>
      <c r="E62" s="31" t="s">
        <v>98</v>
      </c>
      <c r="F62" s="31">
        <v>1</v>
      </c>
      <c r="G62" s="31" t="s">
        <v>97</v>
      </c>
      <c r="H62" s="31" t="s">
        <v>97</v>
      </c>
      <c r="I62" s="31" t="s">
        <v>97</v>
      </c>
      <c r="J62" s="31" t="s">
        <v>97</v>
      </c>
    </row>
    <row r="63" spans="1:10" ht="12.75" customHeight="1">
      <c r="A63" s="31" t="s">
        <v>222</v>
      </c>
      <c r="B63" s="31" t="s">
        <v>227</v>
      </c>
      <c r="C63" s="31" t="s">
        <v>228</v>
      </c>
      <c r="D63" s="31" t="s">
        <v>97</v>
      </c>
      <c r="E63" s="31" t="s">
        <v>98</v>
      </c>
      <c r="F63" s="31">
        <v>1</v>
      </c>
      <c r="G63" s="31" t="s">
        <v>97</v>
      </c>
      <c r="H63" s="31" t="s">
        <v>97</v>
      </c>
      <c r="I63" s="31" t="s">
        <v>97</v>
      </c>
      <c r="J63" s="31" t="s">
        <v>97</v>
      </c>
    </row>
    <row r="64" spans="1:10" ht="12.75" customHeight="1">
      <c r="A64" s="31" t="s">
        <v>222</v>
      </c>
      <c r="B64" s="31" t="s">
        <v>229</v>
      </c>
      <c r="C64" s="31" t="s">
        <v>230</v>
      </c>
      <c r="D64" s="31" t="s">
        <v>97</v>
      </c>
      <c r="E64" s="31" t="s">
        <v>98</v>
      </c>
      <c r="F64" s="31">
        <v>1</v>
      </c>
      <c r="G64" s="31" t="s">
        <v>97</v>
      </c>
      <c r="H64" s="31" t="s">
        <v>97</v>
      </c>
      <c r="I64" s="31" t="s">
        <v>97</v>
      </c>
      <c r="J64" s="31" t="s">
        <v>97</v>
      </c>
    </row>
    <row r="65" spans="1:10" ht="12.75" customHeight="1">
      <c r="A65" s="31" t="s">
        <v>222</v>
      </c>
      <c r="B65" s="31" t="s">
        <v>231</v>
      </c>
      <c r="C65" s="31" t="s">
        <v>232</v>
      </c>
      <c r="D65" s="31" t="s">
        <v>97</v>
      </c>
      <c r="E65" s="31" t="s">
        <v>98</v>
      </c>
      <c r="F65" s="31">
        <v>1</v>
      </c>
      <c r="G65" s="31" t="s">
        <v>97</v>
      </c>
      <c r="H65" s="31" t="s">
        <v>97</v>
      </c>
      <c r="I65" s="31" t="s">
        <v>97</v>
      </c>
      <c r="J65" s="31" t="s">
        <v>97</v>
      </c>
    </row>
    <row r="66" spans="1:10" ht="12.75" customHeight="1">
      <c r="A66" s="31" t="s">
        <v>222</v>
      </c>
      <c r="B66" s="31" t="s">
        <v>233</v>
      </c>
      <c r="C66" s="31" t="s">
        <v>234</v>
      </c>
      <c r="D66" s="31" t="s">
        <v>97</v>
      </c>
      <c r="E66" s="31" t="s">
        <v>98</v>
      </c>
      <c r="F66" s="31">
        <v>1</v>
      </c>
      <c r="G66" s="31" t="s">
        <v>97</v>
      </c>
      <c r="H66" s="31" t="s">
        <v>97</v>
      </c>
      <c r="I66" s="31" t="s">
        <v>97</v>
      </c>
      <c r="J66" s="31" t="s">
        <v>97</v>
      </c>
    </row>
    <row r="67" spans="1:10" ht="12.75" customHeight="1">
      <c r="A67" s="31" t="s">
        <v>222</v>
      </c>
      <c r="B67" s="31" t="s">
        <v>235</v>
      </c>
      <c r="C67" s="31" t="s">
        <v>236</v>
      </c>
      <c r="D67" s="31" t="s">
        <v>97</v>
      </c>
      <c r="E67" s="31" t="s">
        <v>98</v>
      </c>
      <c r="F67" s="31">
        <v>1</v>
      </c>
      <c r="G67" s="31" t="s">
        <v>97</v>
      </c>
      <c r="H67" s="31" t="s">
        <v>97</v>
      </c>
      <c r="I67" s="31" t="s">
        <v>97</v>
      </c>
      <c r="J67" s="31" t="s">
        <v>97</v>
      </c>
    </row>
    <row r="68" spans="1:10" ht="12.75" customHeight="1">
      <c r="A68" s="31" t="s">
        <v>222</v>
      </c>
      <c r="B68" s="31" t="s">
        <v>237</v>
      </c>
      <c r="C68" s="31" t="s">
        <v>238</v>
      </c>
      <c r="D68" s="31" t="s">
        <v>97</v>
      </c>
      <c r="E68" s="31" t="s">
        <v>98</v>
      </c>
      <c r="F68" s="31">
        <v>1</v>
      </c>
      <c r="G68" s="31" t="s">
        <v>97</v>
      </c>
      <c r="H68" s="31" t="s">
        <v>97</v>
      </c>
      <c r="I68" s="31" t="s">
        <v>97</v>
      </c>
      <c r="J68" s="31" t="s">
        <v>97</v>
      </c>
    </row>
    <row r="69" spans="1:10" ht="12.75" customHeight="1">
      <c r="A69" s="31" t="s">
        <v>222</v>
      </c>
      <c r="B69" s="31" t="s">
        <v>239</v>
      </c>
      <c r="C69" s="31" t="s">
        <v>240</v>
      </c>
      <c r="D69" s="31" t="s">
        <v>97</v>
      </c>
      <c r="E69" s="31" t="s">
        <v>98</v>
      </c>
      <c r="F69" s="31">
        <v>1</v>
      </c>
      <c r="G69" s="31" t="s">
        <v>97</v>
      </c>
      <c r="H69" s="31" t="s">
        <v>97</v>
      </c>
      <c r="I69" s="31" t="s">
        <v>97</v>
      </c>
      <c r="J69" s="31" t="s">
        <v>97</v>
      </c>
    </row>
    <row r="70" spans="1:10" ht="12.75" customHeight="1">
      <c r="A70" s="31" t="s">
        <v>222</v>
      </c>
      <c r="B70" s="31" t="s">
        <v>241</v>
      </c>
      <c r="C70" s="31" t="s">
        <v>242</v>
      </c>
      <c r="D70" s="31" t="s">
        <v>97</v>
      </c>
      <c r="E70" s="31" t="s">
        <v>98</v>
      </c>
      <c r="F70" s="31">
        <v>1</v>
      </c>
      <c r="G70" s="31" t="s">
        <v>97</v>
      </c>
      <c r="H70" s="31" t="s">
        <v>97</v>
      </c>
      <c r="I70" s="31" t="s">
        <v>97</v>
      </c>
      <c r="J70" s="31" t="s">
        <v>97</v>
      </c>
    </row>
    <row r="71" spans="1:10" ht="12.75" customHeight="1">
      <c r="A71" s="31" t="s">
        <v>222</v>
      </c>
      <c r="B71" s="31" t="s">
        <v>243</v>
      </c>
      <c r="C71" s="31" t="s">
        <v>244</v>
      </c>
      <c r="D71" s="31" t="s">
        <v>97</v>
      </c>
      <c r="E71" s="31" t="s">
        <v>98</v>
      </c>
      <c r="F71" s="31">
        <v>1</v>
      </c>
      <c r="G71" s="31" t="s">
        <v>97</v>
      </c>
      <c r="H71" s="31" t="s">
        <v>97</v>
      </c>
      <c r="I71" s="31" t="s">
        <v>97</v>
      </c>
      <c r="J71" s="31" t="s">
        <v>97</v>
      </c>
    </row>
    <row r="72" spans="1:10" ht="12.75" customHeight="1">
      <c r="A72" s="31" t="s">
        <v>222</v>
      </c>
      <c r="B72" s="31" t="s">
        <v>245</v>
      </c>
      <c r="C72" s="31" t="s">
        <v>246</v>
      </c>
      <c r="D72" s="31" t="s">
        <v>97</v>
      </c>
      <c r="E72" s="31" t="s">
        <v>98</v>
      </c>
      <c r="F72" s="31">
        <v>1</v>
      </c>
      <c r="G72" s="31" t="s">
        <v>97</v>
      </c>
      <c r="H72" s="31" t="s">
        <v>97</v>
      </c>
      <c r="I72" s="31" t="s">
        <v>97</v>
      </c>
      <c r="J72" s="31" t="s">
        <v>97</v>
      </c>
    </row>
    <row r="73" spans="1:10" ht="12.75" customHeight="1">
      <c r="A73" s="34" t="s">
        <v>222</v>
      </c>
      <c r="B73" s="34" t="s">
        <v>247</v>
      </c>
      <c r="C73" s="34" t="s">
        <v>248</v>
      </c>
      <c r="D73" s="34" t="s">
        <v>97</v>
      </c>
      <c r="E73" s="34" t="s">
        <v>98</v>
      </c>
      <c r="F73" s="34">
        <v>1</v>
      </c>
      <c r="G73" s="34" t="s">
        <v>97</v>
      </c>
      <c r="H73" s="34" t="s">
        <v>97</v>
      </c>
      <c r="I73" s="34" t="s">
        <v>97</v>
      </c>
      <c r="J73" s="34" t="s">
        <v>97</v>
      </c>
    </row>
    <row r="74" spans="1:10" ht="12.75" customHeight="1">
      <c r="A74" s="45"/>
      <c r="B74" s="72">
        <f>COUNTA(B61:B73)</f>
        <v>13</v>
      </c>
      <c r="C74" s="45"/>
      <c r="D74" s="72">
        <f>COUNTIF(D61:D73,"Yes")</f>
        <v>13</v>
      </c>
      <c r="E74" s="45"/>
      <c r="F74" s="45"/>
      <c r="G74" s="45"/>
      <c r="H74" s="45"/>
      <c r="I74" s="45"/>
      <c r="J74" s="45"/>
    </row>
    <row r="75" spans="1:10" ht="12.7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</row>
    <row r="76" spans="1:4" ht="12.75" customHeight="1">
      <c r="A76" s="19" t="s">
        <v>108</v>
      </c>
      <c r="B76" s="19">
        <f>B10+B15+B30+B33+B39+B59+B74</f>
        <v>59</v>
      </c>
      <c r="D76" s="19">
        <f>D10+D15+D30+D33+D39+D59+D74</f>
        <v>59</v>
      </c>
    </row>
  </sheetData>
  <mergeCells count="1">
    <mergeCell ref="G1:J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Oregon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pane ySplit="1" topLeftCell="BM3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0" customWidth="1"/>
    <col min="2" max="2" width="7.7109375" style="0" customWidth="1"/>
    <col min="3" max="3" width="41.00390625" style="0" customWidth="1"/>
    <col min="4" max="5" width="9.28125" style="0" customWidth="1"/>
    <col min="6" max="6" width="9.28125" style="6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3" customFormat="1" ht="46.5" customHeight="1">
      <c r="A1" s="24" t="s">
        <v>45</v>
      </c>
      <c r="B1" s="24" t="s">
        <v>46</v>
      </c>
      <c r="C1" s="24" t="s">
        <v>47</v>
      </c>
      <c r="D1" s="24" t="s">
        <v>48</v>
      </c>
      <c r="E1" s="24" t="s">
        <v>49</v>
      </c>
      <c r="F1" s="3" t="s">
        <v>50</v>
      </c>
      <c r="G1" s="24" t="s">
        <v>51</v>
      </c>
      <c r="H1" s="24" t="s">
        <v>70</v>
      </c>
      <c r="I1" s="24" t="s">
        <v>69</v>
      </c>
    </row>
    <row r="2" spans="1:10" ht="12.75" customHeight="1">
      <c r="A2" s="31" t="s">
        <v>125</v>
      </c>
      <c r="B2" s="95" t="s">
        <v>126</v>
      </c>
      <c r="C2" s="95" t="s">
        <v>127</v>
      </c>
      <c r="D2" s="31">
        <v>122</v>
      </c>
      <c r="E2" s="31" t="s">
        <v>122</v>
      </c>
      <c r="F2" s="95">
        <v>0</v>
      </c>
      <c r="G2" s="31" t="s">
        <v>249</v>
      </c>
      <c r="H2" s="31">
        <v>0</v>
      </c>
      <c r="I2" s="31" t="s">
        <v>249</v>
      </c>
      <c r="J2" s="29"/>
    </row>
    <row r="3" spans="1:10" ht="12.75" customHeight="1">
      <c r="A3" s="31" t="s">
        <v>125</v>
      </c>
      <c r="B3" s="31" t="s">
        <v>128</v>
      </c>
      <c r="C3" s="31" t="s">
        <v>129</v>
      </c>
      <c r="D3" s="31">
        <v>122</v>
      </c>
      <c r="E3" s="31" t="s">
        <v>122</v>
      </c>
      <c r="F3" s="31">
        <v>4</v>
      </c>
      <c r="G3" s="31" t="s">
        <v>249</v>
      </c>
      <c r="H3" s="31">
        <v>2</v>
      </c>
      <c r="I3" s="31" t="s">
        <v>249</v>
      </c>
      <c r="J3" s="29"/>
    </row>
    <row r="4" spans="1:10" ht="12.75" customHeight="1">
      <c r="A4" s="31" t="s">
        <v>125</v>
      </c>
      <c r="B4" s="95" t="s">
        <v>130</v>
      </c>
      <c r="C4" s="95" t="s">
        <v>131</v>
      </c>
      <c r="D4" s="31">
        <v>122</v>
      </c>
      <c r="E4" s="31" t="s">
        <v>122</v>
      </c>
      <c r="F4" s="95">
        <v>0</v>
      </c>
      <c r="G4" s="31" t="s">
        <v>249</v>
      </c>
      <c r="H4" s="31">
        <v>0</v>
      </c>
      <c r="I4" s="31" t="s">
        <v>249</v>
      </c>
      <c r="J4" s="29"/>
    </row>
    <row r="5" spans="1:10" ht="12.75" customHeight="1">
      <c r="A5" s="31" t="s">
        <v>125</v>
      </c>
      <c r="B5" s="31" t="s">
        <v>132</v>
      </c>
      <c r="C5" s="31" t="s">
        <v>133</v>
      </c>
      <c r="D5" s="31">
        <v>122</v>
      </c>
      <c r="E5" s="31" t="s">
        <v>122</v>
      </c>
      <c r="F5" s="31">
        <v>4</v>
      </c>
      <c r="G5" s="31" t="s">
        <v>249</v>
      </c>
      <c r="H5" s="31">
        <v>0</v>
      </c>
      <c r="I5" s="31" t="s">
        <v>249</v>
      </c>
      <c r="J5" s="29"/>
    </row>
    <row r="6" spans="1:10" ht="12.75" customHeight="1">
      <c r="A6" s="31" t="s">
        <v>125</v>
      </c>
      <c r="B6" s="31" t="s">
        <v>134</v>
      </c>
      <c r="C6" s="31" t="s">
        <v>135</v>
      </c>
      <c r="D6" s="31">
        <v>122</v>
      </c>
      <c r="E6" s="31" t="s">
        <v>122</v>
      </c>
      <c r="F6" s="31">
        <v>4</v>
      </c>
      <c r="G6" s="31" t="s">
        <v>249</v>
      </c>
      <c r="H6" s="31">
        <v>2</v>
      </c>
      <c r="I6" s="31" t="s">
        <v>249</v>
      </c>
      <c r="J6" s="29"/>
    </row>
    <row r="7" spans="1:10" ht="12.75" customHeight="1">
      <c r="A7" s="31" t="s">
        <v>125</v>
      </c>
      <c r="B7" s="31" t="s">
        <v>136</v>
      </c>
      <c r="C7" s="31" t="s">
        <v>137</v>
      </c>
      <c r="D7" s="31">
        <v>122</v>
      </c>
      <c r="E7" s="31" t="s">
        <v>122</v>
      </c>
      <c r="F7" s="31">
        <v>4</v>
      </c>
      <c r="G7" s="31" t="s">
        <v>249</v>
      </c>
      <c r="H7" s="31">
        <v>2</v>
      </c>
      <c r="I7" s="31" t="s">
        <v>249</v>
      </c>
      <c r="J7" s="29"/>
    </row>
    <row r="8" spans="1:10" ht="12.75" customHeight="1">
      <c r="A8" s="34" t="s">
        <v>125</v>
      </c>
      <c r="B8" s="96" t="s">
        <v>138</v>
      </c>
      <c r="C8" s="96" t="s">
        <v>139</v>
      </c>
      <c r="D8" s="34">
        <v>122</v>
      </c>
      <c r="E8" s="34" t="s">
        <v>122</v>
      </c>
      <c r="F8" s="96">
        <v>0</v>
      </c>
      <c r="G8" s="34" t="s">
        <v>249</v>
      </c>
      <c r="H8" s="34">
        <v>0</v>
      </c>
      <c r="I8" s="34" t="s">
        <v>249</v>
      </c>
      <c r="J8" s="29"/>
    </row>
    <row r="9" spans="1:10" ht="12.75" customHeight="1">
      <c r="A9" s="31"/>
      <c r="B9" s="32">
        <f>COUNTA(B2:B8)</f>
        <v>7</v>
      </c>
      <c r="C9" s="32"/>
      <c r="D9" s="32"/>
      <c r="E9" s="32"/>
      <c r="F9" s="72">
        <f>COUNTIF(F2:F8,"&gt;0")</f>
        <v>4</v>
      </c>
      <c r="G9" s="32"/>
      <c r="H9" s="31"/>
      <c r="I9" s="31"/>
      <c r="J9" s="31"/>
    </row>
    <row r="10" spans="1:10" ht="12.75" customHeight="1">
      <c r="A10" s="31"/>
      <c r="B10" s="31"/>
      <c r="C10" s="31"/>
      <c r="D10" s="31"/>
      <c r="E10" s="31"/>
      <c r="F10" s="45"/>
      <c r="G10" s="31"/>
      <c r="H10" s="31"/>
      <c r="I10" s="31"/>
      <c r="J10" s="31"/>
    </row>
    <row r="11" spans="1:10" ht="12.75" customHeight="1">
      <c r="A11" s="31" t="s">
        <v>140</v>
      </c>
      <c r="B11" s="31" t="s">
        <v>141</v>
      </c>
      <c r="C11" s="31" t="s">
        <v>142</v>
      </c>
      <c r="D11" s="31">
        <v>122</v>
      </c>
      <c r="E11" s="31" t="s">
        <v>122</v>
      </c>
      <c r="F11" s="31">
        <v>2</v>
      </c>
      <c r="G11" s="31" t="s">
        <v>249</v>
      </c>
      <c r="H11" s="31">
        <v>2</v>
      </c>
      <c r="I11" s="31" t="s">
        <v>249</v>
      </c>
      <c r="J11" s="29"/>
    </row>
    <row r="12" spans="1:10" ht="12.75" customHeight="1">
      <c r="A12" s="31" t="s">
        <v>140</v>
      </c>
      <c r="B12" s="31" t="s">
        <v>143</v>
      </c>
      <c r="C12" s="31" t="s">
        <v>144</v>
      </c>
      <c r="D12" s="31">
        <v>122</v>
      </c>
      <c r="E12" s="31" t="s">
        <v>122</v>
      </c>
      <c r="F12" s="31">
        <v>2</v>
      </c>
      <c r="G12" s="31" t="s">
        <v>249</v>
      </c>
      <c r="H12" s="31">
        <v>2</v>
      </c>
      <c r="I12" s="31" t="s">
        <v>249</v>
      </c>
      <c r="J12" s="29"/>
    </row>
    <row r="13" spans="1:10" ht="12.75" customHeight="1">
      <c r="A13" s="34" t="s">
        <v>140</v>
      </c>
      <c r="B13" s="96" t="s">
        <v>145</v>
      </c>
      <c r="C13" s="96" t="s">
        <v>146</v>
      </c>
      <c r="D13" s="34">
        <v>122</v>
      </c>
      <c r="E13" s="34" t="s">
        <v>122</v>
      </c>
      <c r="F13" s="96">
        <v>0</v>
      </c>
      <c r="G13" s="34" t="s">
        <v>249</v>
      </c>
      <c r="H13" s="34">
        <v>0</v>
      </c>
      <c r="I13" s="34" t="s">
        <v>249</v>
      </c>
      <c r="J13" s="29"/>
    </row>
    <row r="14" spans="1:10" ht="12.75" customHeight="1">
      <c r="A14" s="31"/>
      <c r="B14" s="32">
        <f>COUNTA(B11:B13)</f>
        <v>3</v>
      </c>
      <c r="C14" s="32"/>
      <c r="D14" s="32"/>
      <c r="E14" s="32"/>
      <c r="F14" s="72">
        <f>COUNTIF(F11:F13,"&gt;0")</f>
        <v>2</v>
      </c>
      <c r="G14" s="32"/>
      <c r="H14" s="31"/>
      <c r="I14" s="31"/>
      <c r="J14" s="31"/>
    </row>
    <row r="15" spans="1:10" ht="12.75" customHeight="1">
      <c r="A15" s="31"/>
      <c r="B15" s="31"/>
      <c r="C15" s="31"/>
      <c r="D15" s="31"/>
      <c r="E15" s="31"/>
      <c r="F15" s="45"/>
      <c r="G15" s="31"/>
      <c r="H15" s="31"/>
      <c r="I15" s="31"/>
      <c r="J15" s="31"/>
    </row>
    <row r="16" spans="1:10" ht="12.75" customHeight="1">
      <c r="A16" s="31" t="s">
        <v>147</v>
      </c>
      <c r="B16" s="31" t="s">
        <v>148</v>
      </c>
      <c r="C16" s="31" t="s">
        <v>149</v>
      </c>
      <c r="D16" s="31">
        <v>122</v>
      </c>
      <c r="E16" s="31" t="s">
        <v>122</v>
      </c>
      <c r="F16" s="31">
        <v>4</v>
      </c>
      <c r="G16" s="31" t="s">
        <v>249</v>
      </c>
      <c r="H16" s="31">
        <v>0</v>
      </c>
      <c r="I16" s="31" t="s">
        <v>249</v>
      </c>
      <c r="J16" s="29"/>
    </row>
    <row r="17" spans="1:10" ht="12.75" customHeight="1">
      <c r="A17" s="31" t="s">
        <v>147</v>
      </c>
      <c r="B17" s="31" t="s">
        <v>150</v>
      </c>
      <c r="C17" s="31" t="s">
        <v>151</v>
      </c>
      <c r="D17" s="31">
        <v>122</v>
      </c>
      <c r="E17" s="31" t="s">
        <v>122</v>
      </c>
      <c r="F17" s="31">
        <v>2</v>
      </c>
      <c r="G17" s="31" t="s">
        <v>249</v>
      </c>
      <c r="H17" s="31">
        <v>2</v>
      </c>
      <c r="I17" s="31" t="s">
        <v>249</v>
      </c>
      <c r="J17" s="29"/>
    </row>
    <row r="18" spans="1:10" ht="12.75" customHeight="1">
      <c r="A18" s="31" t="s">
        <v>147</v>
      </c>
      <c r="B18" s="95" t="s">
        <v>152</v>
      </c>
      <c r="C18" s="95" t="s">
        <v>153</v>
      </c>
      <c r="D18" s="31">
        <v>122</v>
      </c>
      <c r="E18" s="31" t="s">
        <v>122</v>
      </c>
      <c r="F18" s="95">
        <v>0</v>
      </c>
      <c r="G18" s="31" t="s">
        <v>249</v>
      </c>
      <c r="H18" s="31">
        <v>0</v>
      </c>
      <c r="I18" s="31" t="s">
        <v>249</v>
      </c>
      <c r="J18" s="29"/>
    </row>
    <row r="19" spans="1:10" ht="12.75" customHeight="1">
      <c r="A19" s="31" t="s">
        <v>147</v>
      </c>
      <c r="B19" s="31" t="s">
        <v>154</v>
      </c>
      <c r="C19" s="31" t="s">
        <v>155</v>
      </c>
      <c r="D19" s="31">
        <v>122</v>
      </c>
      <c r="E19" s="31" t="s">
        <v>122</v>
      </c>
      <c r="F19" s="31">
        <v>4</v>
      </c>
      <c r="G19" s="31" t="s">
        <v>249</v>
      </c>
      <c r="H19" s="31">
        <v>0</v>
      </c>
      <c r="I19" s="31" t="s">
        <v>249</v>
      </c>
      <c r="J19" s="29"/>
    </row>
    <row r="20" spans="1:10" ht="12.75" customHeight="1">
      <c r="A20" s="31" t="s">
        <v>147</v>
      </c>
      <c r="B20" s="31" t="s">
        <v>156</v>
      </c>
      <c r="C20" s="31" t="s">
        <v>157</v>
      </c>
      <c r="D20" s="31">
        <v>122</v>
      </c>
      <c r="E20" s="31" t="s">
        <v>122</v>
      </c>
      <c r="F20" s="31">
        <v>4</v>
      </c>
      <c r="G20" s="31" t="s">
        <v>249</v>
      </c>
      <c r="H20" s="31">
        <v>0</v>
      </c>
      <c r="I20" s="31" t="s">
        <v>249</v>
      </c>
      <c r="J20" s="29"/>
    </row>
    <row r="21" spans="1:10" ht="12.75" customHeight="1">
      <c r="A21" s="31" t="s">
        <v>147</v>
      </c>
      <c r="B21" s="31" t="s">
        <v>158</v>
      </c>
      <c r="C21" s="31" t="s">
        <v>159</v>
      </c>
      <c r="D21" s="31">
        <v>122</v>
      </c>
      <c r="E21" s="31" t="s">
        <v>122</v>
      </c>
      <c r="F21" s="31">
        <v>4</v>
      </c>
      <c r="G21" s="31" t="s">
        <v>249</v>
      </c>
      <c r="H21" s="31">
        <v>2</v>
      </c>
      <c r="I21" s="31" t="s">
        <v>249</v>
      </c>
      <c r="J21" s="29"/>
    </row>
    <row r="22" spans="1:10" ht="12.75" customHeight="1">
      <c r="A22" s="31" t="s">
        <v>147</v>
      </c>
      <c r="B22" s="31" t="s">
        <v>160</v>
      </c>
      <c r="C22" s="31" t="s">
        <v>161</v>
      </c>
      <c r="D22" s="31">
        <v>122</v>
      </c>
      <c r="E22" s="31" t="s">
        <v>122</v>
      </c>
      <c r="F22" s="31">
        <v>4</v>
      </c>
      <c r="G22" s="31" t="s">
        <v>249</v>
      </c>
      <c r="H22" s="31">
        <v>0</v>
      </c>
      <c r="I22" s="31" t="s">
        <v>249</v>
      </c>
      <c r="J22" s="29"/>
    </row>
    <row r="23" spans="1:10" ht="12.75" customHeight="1">
      <c r="A23" s="31" t="s">
        <v>147</v>
      </c>
      <c r="B23" s="95" t="s">
        <v>162</v>
      </c>
      <c r="C23" s="95" t="s">
        <v>163</v>
      </c>
      <c r="D23" s="31">
        <v>122</v>
      </c>
      <c r="E23" s="31" t="s">
        <v>122</v>
      </c>
      <c r="F23" s="95">
        <v>0</v>
      </c>
      <c r="G23" s="31" t="s">
        <v>249</v>
      </c>
      <c r="H23" s="31">
        <v>0</v>
      </c>
      <c r="I23" s="31" t="s">
        <v>249</v>
      </c>
      <c r="J23" s="31"/>
    </row>
    <row r="24" spans="1:10" ht="12.75" customHeight="1">
      <c r="A24" s="31" t="s">
        <v>147</v>
      </c>
      <c r="B24" s="31" t="s">
        <v>164</v>
      </c>
      <c r="C24" s="31" t="s">
        <v>165</v>
      </c>
      <c r="D24" s="31">
        <v>122</v>
      </c>
      <c r="E24" s="31" t="s">
        <v>122</v>
      </c>
      <c r="F24" s="31">
        <v>4</v>
      </c>
      <c r="G24" s="31" t="s">
        <v>249</v>
      </c>
      <c r="H24" s="31">
        <v>0</v>
      </c>
      <c r="I24" s="31" t="s">
        <v>249</v>
      </c>
      <c r="J24" s="42"/>
    </row>
    <row r="25" spans="1:10" ht="12.75" customHeight="1">
      <c r="A25" s="31" t="s">
        <v>147</v>
      </c>
      <c r="B25" s="95" t="s">
        <v>166</v>
      </c>
      <c r="C25" s="95" t="s">
        <v>167</v>
      </c>
      <c r="D25" s="31">
        <v>122</v>
      </c>
      <c r="E25" s="31" t="s">
        <v>122</v>
      </c>
      <c r="F25" s="95">
        <v>0</v>
      </c>
      <c r="G25" s="31" t="s">
        <v>249</v>
      </c>
      <c r="H25" s="31">
        <v>0</v>
      </c>
      <c r="I25" s="31" t="s">
        <v>249</v>
      </c>
      <c r="J25" s="29"/>
    </row>
    <row r="26" spans="1:10" ht="12.75" customHeight="1">
      <c r="A26" s="31" t="s">
        <v>147</v>
      </c>
      <c r="B26" s="95" t="s">
        <v>168</v>
      </c>
      <c r="C26" s="95" t="s">
        <v>169</v>
      </c>
      <c r="D26" s="31">
        <v>122</v>
      </c>
      <c r="E26" s="31" t="s">
        <v>122</v>
      </c>
      <c r="F26" s="95">
        <v>0</v>
      </c>
      <c r="G26" s="31" t="s">
        <v>249</v>
      </c>
      <c r="H26" s="31">
        <v>0</v>
      </c>
      <c r="I26" s="31" t="s">
        <v>249</v>
      </c>
      <c r="J26" s="29"/>
    </row>
    <row r="27" spans="1:10" ht="12.75" customHeight="1">
      <c r="A27" s="31" t="s">
        <v>147</v>
      </c>
      <c r="B27" s="95" t="s">
        <v>170</v>
      </c>
      <c r="C27" s="95" t="s">
        <v>171</v>
      </c>
      <c r="D27" s="31">
        <v>122</v>
      </c>
      <c r="E27" s="31" t="s">
        <v>122</v>
      </c>
      <c r="F27" s="95">
        <v>0</v>
      </c>
      <c r="G27" s="31" t="s">
        <v>249</v>
      </c>
      <c r="H27" s="31">
        <v>0</v>
      </c>
      <c r="I27" s="31" t="s">
        <v>249</v>
      </c>
      <c r="J27" s="29"/>
    </row>
    <row r="28" spans="1:10" ht="12.75" customHeight="1">
      <c r="A28" s="34" t="s">
        <v>147</v>
      </c>
      <c r="B28" s="96" t="s">
        <v>172</v>
      </c>
      <c r="C28" s="96" t="s">
        <v>173</v>
      </c>
      <c r="D28" s="34">
        <v>122</v>
      </c>
      <c r="E28" s="34" t="s">
        <v>122</v>
      </c>
      <c r="F28" s="96">
        <v>0</v>
      </c>
      <c r="G28" s="34" t="s">
        <v>249</v>
      </c>
      <c r="H28" s="34">
        <v>0</v>
      </c>
      <c r="I28" s="34" t="s">
        <v>249</v>
      </c>
      <c r="J28" s="29"/>
    </row>
    <row r="29" spans="1:10" ht="12.75" customHeight="1">
      <c r="A29" s="31"/>
      <c r="B29" s="32">
        <f>COUNTA(B16:B28)</f>
        <v>13</v>
      </c>
      <c r="C29" s="32"/>
      <c r="D29" s="32"/>
      <c r="E29" s="32"/>
      <c r="F29" s="72">
        <f>COUNTIF(F15:F28,"&gt;0")</f>
        <v>7</v>
      </c>
      <c r="G29" s="32"/>
      <c r="H29" s="31"/>
      <c r="I29" s="31"/>
      <c r="J29" s="31"/>
    </row>
    <row r="30" spans="1:10" ht="12.75" customHeight="1">
      <c r="A30" s="31"/>
      <c r="B30" s="31"/>
      <c r="C30" s="31"/>
      <c r="D30" s="31"/>
      <c r="E30" s="31"/>
      <c r="F30" s="45"/>
      <c r="G30" s="31"/>
      <c r="H30" s="31"/>
      <c r="I30" s="31"/>
      <c r="J30" s="31"/>
    </row>
    <row r="31" spans="1:10" ht="12.75" customHeight="1">
      <c r="A31" s="34" t="s">
        <v>174</v>
      </c>
      <c r="B31" s="96" t="s">
        <v>175</v>
      </c>
      <c r="C31" s="96" t="s">
        <v>176</v>
      </c>
      <c r="D31" s="34">
        <v>122</v>
      </c>
      <c r="E31" s="34" t="s">
        <v>122</v>
      </c>
      <c r="F31" s="96">
        <v>0</v>
      </c>
      <c r="G31" s="34" t="s">
        <v>249</v>
      </c>
      <c r="H31" s="34">
        <v>2</v>
      </c>
      <c r="I31" s="34" t="s">
        <v>249</v>
      </c>
      <c r="J31" s="29"/>
    </row>
    <row r="32" spans="1:10" ht="12.75" customHeight="1">
      <c r="A32" s="31"/>
      <c r="B32" s="32">
        <f>COUNTA(B31:B31)</f>
        <v>1</v>
      </c>
      <c r="C32" s="32"/>
      <c r="D32" s="32"/>
      <c r="E32" s="32"/>
      <c r="F32" s="72">
        <f>COUNTIF(F31:F31,"&gt;0")</f>
        <v>0</v>
      </c>
      <c r="G32" s="32"/>
      <c r="H32" s="31"/>
      <c r="I32" s="31"/>
      <c r="J32" s="42"/>
    </row>
    <row r="33" spans="1:10" ht="12.75" customHeight="1">
      <c r="A33" s="31"/>
      <c r="B33" s="32"/>
      <c r="C33" s="31"/>
      <c r="D33" s="31"/>
      <c r="E33" s="31"/>
      <c r="F33" s="45"/>
      <c r="G33" s="31"/>
      <c r="H33" s="31"/>
      <c r="I33" s="31"/>
      <c r="J33" s="42"/>
    </row>
    <row r="34" spans="1:10" ht="12.75">
      <c r="A34" s="31" t="s">
        <v>177</v>
      </c>
      <c r="B34" s="95" t="s">
        <v>178</v>
      </c>
      <c r="C34" s="95" t="s">
        <v>179</v>
      </c>
      <c r="D34" s="31">
        <v>122</v>
      </c>
      <c r="E34" s="31" t="s">
        <v>122</v>
      </c>
      <c r="F34" s="95">
        <v>0</v>
      </c>
      <c r="G34" s="31" t="s">
        <v>249</v>
      </c>
      <c r="H34" s="31">
        <v>2</v>
      </c>
      <c r="I34" s="31" t="s">
        <v>249</v>
      </c>
      <c r="J34" s="29"/>
    </row>
    <row r="35" spans="1:10" ht="12.75">
      <c r="A35" s="31" t="s">
        <v>177</v>
      </c>
      <c r="B35" s="95" t="s">
        <v>180</v>
      </c>
      <c r="C35" s="95" t="s">
        <v>181</v>
      </c>
      <c r="D35" s="31">
        <v>122</v>
      </c>
      <c r="E35" s="31" t="s">
        <v>122</v>
      </c>
      <c r="F35" s="95">
        <v>0</v>
      </c>
      <c r="G35" s="31" t="s">
        <v>249</v>
      </c>
      <c r="H35" s="31">
        <v>0</v>
      </c>
      <c r="I35" s="31" t="s">
        <v>249</v>
      </c>
      <c r="J35" s="29"/>
    </row>
    <row r="36" spans="1:10" ht="12.75">
      <c r="A36" s="31" t="s">
        <v>177</v>
      </c>
      <c r="B36" s="95" t="s">
        <v>182</v>
      </c>
      <c r="C36" s="95" t="s">
        <v>183</v>
      </c>
      <c r="D36" s="31">
        <v>122</v>
      </c>
      <c r="E36" s="31" t="s">
        <v>122</v>
      </c>
      <c r="F36" s="95">
        <v>0</v>
      </c>
      <c r="G36" s="31" t="s">
        <v>249</v>
      </c>
      <c r="H36" s="31">
        <v>0</v>
      </c>
      <c r="I36" s="31" t="s">
        <v>249</v>
      </c>
      <c r="J36" s="29"/>
    </row>
    <row r="37" spans="1:10" ht="12.75">
      <c r="A37" s="34" t="s">
        <v>177</v>
      </c>
      <c r="B37" s="34" t="s">
        <v>184</v>
      </c>
      <c r="C37" s="34" t="s">
        <v>185</v>
      </c>
      <c r="D37" s="34">
        <v>122</v>
      </c>
      <c r="E37" s="34" t="s">
        <v>122</v>
      </c>
      <c r="F37" s="34">
        <v>2</v>
      </c>
      <c r="G37" s="34" t="s">
        <v>249</v>
      </c>
      <c r="H37" s="34">
        <v>0</v>
      </c>
      <c r="I37" s="34" t="s">
        <v>249</v>
      </c>
      <c r="J37" s="29"/>
    </row>
    <row r="38" spans="1:10" ht="12.75" customHeight="1">
      <c r="A38" s="31"/>
      <c r="B38" s="32">
        <f>COUNTA(B34:B37)</f>
        <v>4</v>
      </c>
      <c r="C38" s="31"/>
      <c r="D38" s="31"/>
      <c r="E38" s="31"/>
      <c r="F38" s="72">
        <f>COUNTIF(F34:F37,"&gt;0")</f>
        <v>1</v>
      </c>
      <c r="G38" s="32"/>
      <c r="H38" s="31"/>
      <c r="I38" s="31"/>
      <c r="J38" s="31"/>
    </row>
    <row r="39" spans="1:10" ht="12.75" customHeight="1">
      <c r="A39" s="31"/>
      <c r="B39" s="32"/>
      <c r="C39" s="31"/>
      <c r="D39" s="31"/>
      <c r="E39" s="31"/>
      <c r="F39" s="45"/>
      <c r="G39" s="31"/>
      <c r="H39" s="31"/>
      <c r="I39" s="31"/>
      <c r="J39" s="42"/>
    </row>
    <row r="40" spans="1:10" ht="12.75">
      <c r="A40" s="31" t="s">
        <v>186</v>
      </c>
      <c r="B40" s="31" t="s">
        <v>187</v>
      </c>
      <c r="C40" s="31" t="s">
        <v>188</v>
      </c>
      <c r="D40" s="31">
        <v>122</v>
      </c>
      <c r="E40" s="31" t="s">
        <v>122</v>
      </c>
      <c r="F40" s="31">
        <v>2</v>
      </c>
      <c r="G40" s="31" t="s">
        <v>249</v>
      </c>
      <c r="H40" s="31">
        <v>2</v>
      </c>
      <c r="I40" s="31" t="s">
        <v>249</v>
      </c>
      <c r="J40" s="29"/>
    </row>
    <row r="41" spans="1:10" ht="12.75">
      <c r="A41" s="31" t="s">
        <v>186</v>
      </c>
      <c r="B41" s="95" t="s">
        <v>189</v>
      </c>
      <c r="C41" s="95" t="s">
        <v>190</v>
      </c>
      <c r="D41" s="31">
        <v>122</v>
      </c>
      <c r="E41" s="31" t="s">
        <v>122</v>
      </c>
      <c r="F41" s="95">
        <v>0</v>
      </c>
      <c r="G41" s="31" t="s">
        <v>249</v>
      </c>
      <c r="H41" s="31">
        <v>0</v>
      </c>
      <c r="I41" s="31" t="s">
        <v>249</v>
      </c>
      <c r="J41" s="29"/>
    </row>
    <row r="42" spans="1:10" ht="12.75">
      <c r="A42" s="31" t="s">
        <v>186</v>
      </c>
      <c r="B42" s="95" t="s">
        <v>191</v>
      </c>
      <c r="C42" s="95" t="s">
        <v>192</v>
      </c>
      <c r="D42" s="31">
        <v>122</v>
      </c>
      <c r="E42" s="31" t="s">
        <v>122</v>
      </c>
      <c r="F42" s="95">
        <v>0</v>
      </c>
      <c r="G42" s="31" t="s">
        <v>249</v>
      </c>
      <c r="H42" s="31">
        <v>0</v>
      </c>
      <c r="I42" s="31" t="s">
        <v>249</v>
      </c>
      <c r="J42" s="29"/>
    </row>
    <row r="43" spans="1:10" ht="12.75">
      <c r="A43" s="31" t="s">
        <v>186</v>
      </c>
      <c r="B43" s="31" t="s">
        <v>193</v>
      </c>
      <c r="C43" s="31" t="s">
        <v>121</v>
      </c>
      <c r="D43" s="31">
        <v>122</v>
      </c>
      <c r="E43" s="31" t="s">
        <v>122</v>
      </c>
      <c r="F43" s="31">
        <v>2</v>
      </c>
      <c r="G43" s="31" t="s">
        <v>249</v>
      </c>
      <c r="H43" s="31">
        <v>0</v>
      </c>
      <c r="I43" s="31" t="s">
        <v>249</v>
      </c>
      <c r="J43" s="29"/>
    </row>
    <row r="44" spans="1:10" ht="12.75">
      <c r="A44" s="31" t="s">
        <v>186</v>
      </c>
      <c r="B44" s="31" t="s">
        <v>194</v>
      </c>
      <c r="C44" s="31" t="s">
        <v>195</v>
      </c>
      <c r="D44" s="31">
        <v>122</v>
      </c>
      <c r="E44" s="31" t="s">
        <v>122</v>
      </c>
      <c r="F44" s="31">
        <v>2</v>
      </c>
      <c r="G44" s="31" t="s">
        <v>249</v>
      </c>
      <c r="H44" s="31">
        <v>2</v>
      </c>
      <c r="I44" s="31" t="s">
        <v>249</v>
      </c>
      <c r="J44" s="29"/>
    </row>
    <row r="45" spans="1:10" ht="12.75">
      <c r="A45" s="31" t="s">
        <v>186</v>
      </c>
      <c r="B45" s="95" t="s">
        <v>196</v>
      </c>
      <c r="C45" s="95" t="s">
        <v>197</v>
      </c>
      <c r="D45" s="31">
        <v>122</v>
      </c>
      <c r="E45" s="31" t="s">
        <v>122</v>
      </c>
      <c r="F45" s="95">
        <v>0</v>
      </c>
      <c r="G45" s="31" t="s">
        <v>249</v>
      </c>
      <c r="H45" s="31">
        <v>0</v>
      </c>
      <c r="I45" s="31" t="s">
        <v>249</v>
      </c>
      <c r="J45" s="29"/>
    </row>
    <row r="46" spans="1:10" ht="12.75">
      <c r="A46" s="31" t="s">
        <v>186</v>
      </c>
      <c r="B46" s="95" t="s">
        <v>198</v>
      </c>
      <c r="C46" s="95" t="s">
        <v>199</v>
      </c>
      <c r="D46" s="31">
        <v>122</v>
      </c>
      <c r="E46" s="31" t="s">
        <v>122</v>
      </c>
      <c r="F46" s="95">
        <v>0</v>
      </c>
      <c r="G46" s="31" t="s">
        <v>249</v>
      </c>
      <c r="H46" s="31">
        <v>0</v>
      </c>
      <c r="I46" s="31" t="s">
        <v>249</v>
      </c>
      <c r="J46" s="29"/>
    </row>
    <row r="47" spans="1:10" ht="12.75">
      <c r="A47" s="31" t="s">
        <v>186</v>
      </c>
      <c r="B47" s="95" t="s">
        <v>200</v>
      </c>
      <c r="C47" s="95" t="s">
        <v>201</v>
      </c>
      <c r="D47" s="31">
        <v>122</v>
      </c>
      <c r="E47" s="31" t="s">
        <v>122</v>
      </c>
      <c r="F47" s="95">
        <v>0</v>
      </c>
      <c r="G47" s="31" t="s">
        <v>249</v>
      </c>
      <c r="H47" s="31">
        <v>0</v>
      </c>
      <c r="I47" s="31" t="s">
        <v>249</v>
      </c>
      <c r="J47" s="29"/>
    </row>
    <row r="48" spans="1:10" ht="12.75">
      <c r="A48" s="31" t="s">
        <v>186</v>
      </c>
      <c r="B48" s="95" t="s">
        <v>202</v>
      </c>
      <c r="C48" s="95" t="s">
        <v>203</v>
      </c>
      <c r="D48" s="31">
        <v>122</v>
      </c>
      <c r="E48" s="31" t="s">
        <v>122</v>
      </c>
      <c r="F48" s="95">
        <v>0</v>
      </c>
      <c r="G48" s="31" t="s">
        <v>249</v>
      </c>
      <c r="H48" s="31">
        <v>0</v>
      </c>
      <c r="I48" s="31" t="s">
        <v>249</v>
      </c>
      <c r="J48" s="29"/>
    </row>
    <row r="49" spans="1:10" ht="12.75">
      <c r="A49" s="31" t="s">
        <v>186</v>
      </c>
      <c r="B49" s="95" t="s">
        <v>204</v>
      </c>
      <c r="C49" s="95" t="s">
        <v>205</v>
      </c>
      <c r="D49" s="31">
        <v>122</v>
      </c>
      <c r="E49" s="31" t="s">
        <v>122</v>
      </c>
      <c r="F49" s="95">
        <v>0</v>
      </c>
      <c r="G49" s="31" t="s">
        <v>249</v>
      </c>
      <c r="H49" s="31">
        <v>0</v>
      </c>
      <c r="I49" s="31" t="s">
        <v>249</v>
      </c>
      <c r="J49" s="29"/>
    </row>
    <row r="50" spans="1:10" ht="12.75">
      <c r="A50" s="31" t="s">
        <v>186</v>
      </c>
      <c r="B50" s="31" t="s">
        <v>206</v>
      </c>
      <c r="C50" s="31" t="s">
        <v>207</v>
      </c>
      <c r="D50" s="31">
        <v>122</v>
      </c>
      <c r="E50" s="31" t="s">
        <v>122</v>
      </c>
      <c r="F50" s="31">
        <v>2</v>
      </c>
      <c r="G50" s="31" t="s">
        <v>249</v>
      </c>
      <c r="H50" s="31">
        <v>2</v>
      </c>
      <c r="I50" s="31" t="s">
        <v>249</v>
      </c>
      <c r="J50" s="29"/>
    </row>
    <row r="51" spans="1:10" ht="12.75">
      <c r="A51" s="31" t="s">
        <v>186</v>
      </c>
      <c r="B51" s="95" t="s">
        <v>208</v>
      </c>
      <c r="C51" s="95" t="s">
        <v>209</v>
      </c>
      <c r="D51" s="31">
        <v>122</v>
      </c>
      <c r="E51" s="31" t="s">
        <v>122</v>
      </c>
      <c r="F51" s="95">
        <v>0</v>
      </c>
      <c r="G51" s="31" t="s">
        <v>249</v>
      </c>
      <c r="H51" s="31">
        <v>0</v>
      </c>
      <c r="I51" s="31" t="s">
        <v>249</v>
      </c>
      <c r="J51" s="29"/>
    </row>
    <row r="52" spans="1:10" ht="12.75">
      <c r="A52" s="31" t="s">
        <v>186</v>
      </c>
      <c r="B52" s="31" t="s">
        <v>210</v>
      </c>
      <c r="C52" s="31" t="s">
        <v>211</v>
      </c>
      <c r="D52" s="31">
        <v>122</v>
      </c>
      <c r="E52" s="31" t="s">
        <v>122</v>
      </c>
      <c r="F52" s="31">
        <v>2</v>
      </c>
      <c r="G52" s="31" t="s">
        <v>249</v>
      </c>
      <c r="H52" s="31">
        <v>2</v>
      </c>
      <c r="I52" s="31" t="s">
        <v>249</v>
      </c>
      <c r="J52" s="29"/>
    </row>
    <row r="53" spans="1:10" ht="12.75">
      <c r="A53" s="31" t="s">
        <v>186</v>
      </c>
      <c r="B53" s="95" t="s">
        <v>212</v>
      </c>
      <c r="C53" s="95" t="s">
        <v>213</v>
      </c>
      <c r="D53" s="31">
        <v>122</v>
      </c>
      <c r="E53" s="31" t="s">
        <v>122</v>
      </c>
      <c r="F53" s="95">
        <v>0</v>
      </c>
      <c r="G53" s="31" t="s">
        <v>249</v>
      </c>
      <c r="H53" s="31">
        <v>0</v>
      </c>
      <c r="I53" s="31" t="s">
        <v>249</v>
      </c>
      <c r="J53" s="29"/>
    </row>
    <row r="54" spans="1:10" ht="12.75">
      <c r="A54" s="31" t="s">
        <v>186</v>
      </c>
      <c r="B54" s="31" t="s">
        <v>214</v>
      </c>
      <c r="C54" s="31" t="s">
        <v>215</v>
      </c>
      <c r="D54" s="31">
        <v>122</v>
      </c>
      <c r="E54" s="31" t="s">
        <v>122</v>
      </c>
      <c r="F54" s="31">
        <v>2</v>
      </c>
      <c r="G54" s="31" t="s">
        <v>249</v>
      </c>
      <c r="H54" s="31">
        <v>0</v>
      </c>
      <c r="I54" s="31" t="s">
        <v>249</v>
      </c>
      <c r="J54" s="29"/>
    </row>
    <row r="55" spans="1:10" ht="12.75">
      <c r="A55" s="31" t="s">
        <v>186</v>
      </c>
      <c r="B55" s="95" t="s">
        <v>216</v>
      </c>
      <c r="C55" s="95" t="s">
        <v>217</v>
      </c>
      <c r="D55" s="31">
        <v>122</v>
      </c>
      <c r="E55" s="31" t="s">
        <v>122</v>
      </c>
      <c r="F55" s="95">
        <v>0</v>
      </c>
      <c r="G55" s="31" t="s">
        <v>249</v>
      </c>
      <c r="H55" s="31">
        <v>0</v>
      </c>
      <c r="I55" s="31" t="s">
        <v>249</v>
      </c>
      <c r="J55" s="29"/>
    </row>
    <row r="56" spans="1:10" ht="12.75">
      <c r="A56" s="31" t="s">
        <v>186</v>
      </c>
      <c r="B56" s="95" t="s">
        <v>218</v>
      </c>
      <c r="C56" s="95" t="s">
        <v>219</v>
      </c>
      <c r="D56" s="31">
        <v>122</v>
      </c>
      <c r="E56" s="31" t="s">
        <v>122</v>
      </c>
      <c r="F56" s="95">
        <v>0</v>
      </c>
      <c r="G56" s="31" t="s">
        <v>249</v>
      </c>
      <c r="H56" s="31">
        <v>0</v>
      </c>
      <c r="I56" s="31" t="s">
        <v>249</v>
      </c>
      <c r="J56" s="29"/>
    </row>
    <row r="57" spans="1:10" ht="12.75">
      <c r="A57" s="34" t="s">
        <v>186</v>
      </c>
      <c r="B57" s="96" t="s">
        <v>220</v>
      </c>
      <c r="C57" s="96" t="s">
        <v>221</v>
      </c>
      <c r="D57" s="34">
        <v>122</v>
      </c>
      <c r="E57" s="34" t="s">
        <v>122</v>
      </c>
      <c r="F57" s="96">
        <v>0</v>
      </c>
      <c r="G57" s="34" t="s">
        <v>249</v>
      </c>
      <c r="H57" s="34">
        <v>0</v>
      </c>
      <c r="I57" s="34" t="s">
        <v>249</v>
      </c>
      <c r="J57" s="29"/>
    </row>
    <row r="58" spans="1:10" ht="12.75" customHeight="1">
      <c r="A58" s="31"/>
      <c r="B58" s="32">
        <f>COUNTA(B40:B57)</f>
        <v>18</v>
      </c>
      <c r="C58" s="32"/>
      <c r="D58" s="32"/>
      <c r="E58" s="32"/>
      <c r="F58" s="72">
        <f>COUNTIF(F40:F57,"&gt;0")</f>
        <v>6</v>
      </c>
      <c r="G58" s="32"/>
      <c r="H58" s="31"/>
      <c r="I58" s="32"/>
      <c r="J58" s="31"/>
    </row>
    <row r="59" spans="1:10" ht="12.75" customHeight="1">
      <c r="A59" s="31"/>
      <c r="B59" s="42"/>
      <c r="C59" s="31"/>
      <c r="D59" s="31"/>
      <c r="E59" s="31"/>
      <c r="F59" s="45"/>
      <c r="G59" s="31"/>
      <c r="H59" s="31"/>
      <c r="I59" s="31"/>
      <c r="J59" s="27"/>
    </row>
    <row r="60" spans="1:10" ht="12.75">
      <c r="A60" s="31" t="s">
        <v>222</v>
      </c>
      <c r="B60" s="95" t="s">
        <v>223</v>
      </c>
      <c r="C60" s="95" t="s">
        <v>224</v>
      </c>
      <c r="D60" s="31">
        <v>122</v>
      </c>
      <c r="E60" s="31" t="s">
        <v>122</v>
      </c>
      <c r="F60" s="95">
        <v>0</v>
      </c>
      <c r="G60" s="31" t="s">
        <v>249</v>
      </c>
      <c r="H60" s="31">
        <v>0</v>
      </c>
      <c r="I60" s="31" t="s">
        <v>249</v>
      </c>
      <c r="J60" s="29"/>
    </row>
    <row r="61" spans="1:10" ht="12.75">
      <c r="A61" s="31" t="s">
        <v>222</v>
      </c>
      <c r="B61" s="95" t="s">
        <v>225</v>
      </c>
      <c r="C61" s="95" t="s">
        <v>226</v>
      </c>
      <c r="D61" s="31">
        <v>122</v>
      </c>
      <c r="E61" s="31" t="s">
        <v>122</v>
      </c>
      <c r="F61" s="95">
        <v>0</v>
      </c>
      <c r="G61" s="31" t="s">
        <v>249</v>
      </c>
      <c r="H61" s="31">
        <v>0</v>
      </c>
      <c r="I61" s="31" t="s">
        <v>249</v>
      </c>
      <c r="J61" s="29"/>
    </row>
    <row r="62" spans="1:10" ht="12.75">
      <c r="A62" s="31" t="s">
        <v>222</v>
      </c>
      <c r="B62" s="31" t="s">
        <v>227</v>
      </c>
      <c r="C62" s="31" t="s">
        <v>228</v>
      </c>
      <c r="D62" s="31">
        <v>122</v>
      </c>
      <c r="E62" s="31" t="s">
        <v>122</v>
      </c>
      <c r="F62" s="31">
        <v>2</v>
      </c>
      <c r="G62" s="31" t="s">
        <v>249</v>
      </c>
      <c r="H62" s="31">
        <v>2</v>
      </c>
      <c r="I62" s="31" t="s">
        <v>249</v>
      </c>
      <c r="J62" s="29"/>
    </row>
    <row r="63" spans="1:10" ht="12.75">
      <c r="A63" s="31" t="s">
        <v>222</v>
      </c>
      <c r="B63" s="95" t="s">
        <v>229</v>
      </c>
      <c r="C63" s="95" t="s">
        <v>230</v>
      </c>
      <c r="D63" s="31">
        <v>122</v>
      </c>
      <c r="E63" s="31" t="s">
        <v>122</v>
      </c>
      <c r="F63" s="95">
        <v>0</v>
      </c>
      <c r="G63" s="31" t="s">
        <v>249</v>
      </c>
      <c r="H63" s="31">
        <v>0</v>
      </c>
      <c r="I63" s="31" t="s">
        <v>249</v>
      </c>
      <c r="J63" s="29"/>
    </row>
    <row r="64" spans="1:10" ht="12.75">
      <c r="A64" s="31" t="s">
        <v>222</v>
      </c>
      <c r="B64" s="95" t="s">
        <v>231</v>
      </c>
      <c r="C64" s="95" t="s">
        <v>232</v>
      </c>
      <c r="D64" s="31">
        <v>122</v>
      </c>
      <c r="E64" s="31" t="s">
        <v>122</v>
      </c>
      <c r="F64" s="95">
        <v>0</v>
      </c>
      <c r="G64" s="31" t="s">
        <v>249</v>
      </c>
      <c r="H64" s="31">
        <v>0</v>
      </c>
      <c r="I64" s="31" t="s">
        <v>249</v>
      </c>
      <c r="J64" s="29"/>
    </row>
    <row r="65" spans="1:10" ht="12.75">
      <c r="A65" s="31" t="s">
        <v>222</v>
      </c>
      <c r="B65" s="95" t="s">
        <v>233</v>
      </c>
      <c r="C65" s="95" t="s">
        <v>234</v>
      </c>
      <c r="D65" s="31">
        <v>122</v>
      </c>
      <c r="E65" s="31" t="s">
        <v>122</v>
      </c>
      <c r="F65" s="95">
        <v>0</v>
      </c>
      <c r="G65" s="31" t="s">
        <v>249</v>
      </c>
      <c r="H65" s="31">
        <v>0</v>
      </c>
      <c r="I65" s="31" t="s">
        <v>249</v>
      </c>
      <c r="J65" s="29"/>
    </row>
    <row r="66" spans="1:10" ht="12.75">
      <c r="A66" s="31" t="s">
        <v>222</v>
      </c>
      <c r="B66" s="95" t="s">
        <v>235</v>
      </c>
      <c r="C66" s="95" t="s">
        <v>236</v>
      </c>
      <c r="D66" s="31">
        <v>122</v>
      </c>
      <c r="E66" s="31" t="s">
        <v>122</v>
      </c>
      <c r="F66" s="95">
        <v>0</v>
      </c>
      <c r="G66" s="31" t="s">
        <v>249</v>
      </c>
      <c r="H66" s="31">
        <v>0</v>
      </c>
      <c r="I66" s="31" t="s">
        <v>249</v>
      </c>
      <c r="J66" s="29"/>
    </row>
    <row r="67" spans="1:10" ht="12.75">
      <c r="A67" s="31" t="s">
        <v>222</v>
      </c>
      <c r="B67" s="95" t="s">
        <v>237</v>
      </c>
      <c r="C67" s="95" t="s">
        <v>238</v>
      </c>
      <c r="D67" s="31">
        <v>122</v>
      </c>
      <c r="E67" s="31" t="s">
        <v>122</v>
      </c>
      <c r="F67" s="95">
        <v>0</v>
      </c>
      <c r="G67" s="31" t="s">
        <v>249</v>
      </c>
      <c r="H67" s="31">
        <v>0</v>
      </c>
      <c r="I67" s="31" t="s">
        <v>249</v>
      </c>
      <c r="J67" s="29"/>
    </row>
    <row r="68" spans="1:10" ht="12.75">
      <c r="A68" s="31" t="s">
        <v>222</v>
      </c>
      <c r="B68" s="31" t="s">
        <v>239</v>
      </c>
      <c r="C68" s="31" t="s">
        <v>240</v>
      </c>
      <c r="D68" s="31">
        <v>122</v>
      </c>
      <c r="E68" s="31" t="s">
        <v>122</v>
      </c>
      <c r="F68" s="31">
        <v>2</v>
      </c>
      <c r="G68" s="31" t="s">
        <v>249</v>
      </c>
      <c r="H68" s="31">
        <v>0</v>
      </c>
      <c r="I68" s="31" t="s">
        <v>249</v>
      </c>
      <c r="J68" s="29"/>
    </row>
    <row r="69" spans="1:10" ht="12.75">
      <c r="A69" s="31" t="s">
        <v>222</v>
      </c>
      <c r="B69" s="31" t="s">
        <v>241</v>
      </c>
      <c r="C69" s="31" t="s">
        <v>242</v>
      </c>
      <c r="D69" s="31">
        <v>122</v>
      </c>
      <c r="E69" s="31" t="s">
        <v>122</v>
      </c>
      <c r="F69" s="31">
        <v>2</v>
      </c>
      <c r="G69" s="31" t="s">
        <v>249</v>
      </c>
      <c r="H69" s="31">
        <v>0</v>
      </c>
      <c r="I69" s="31" t="s">
        <v>249</v>
      </c>
      <c r="J69" s="29"/>
    </row>
    <row r="70" spans="1:10" ht="12.75">
      <c r="A70" s="31" t="s">
        <v>222</v>
      </c>
      <c r="B70" s="31" t="s">
        <v>243</v>
      </c>
      <c r="C70" s="31" t="s">
        <v>244</v>
      </c>
      <c r="D70" s="31">
        <v>122</v>
      </c>
      <c r="E70" s="31" t="s">
        <v>122</v>
      </c>
      <c r="F70" s="31">
        <v>2</v>
      </c>
      <c r="G70" s="31" t="s">
        <v>249</v>
      </c>
      <c r="H70" s="31">
        <v>0</v>
      </c>
      <c r="I70" s="31" t="s">
        <v>249</v>
      </c>
      <c r="J70" s="29"/>
    </row>
    <row r="71" spans="1:10" ht="12.75">
      <c r="A71" s="31" t="s">
        <v>222</v>
      </c>
      <c r="B71" s="31" t="s">
        <v>245</v>
      </c>
      <c r="C71" s="31" t="s">
        <v>246</v>
      </c>
      <c r="D71" s="31">
        <v>122</v>
      </c>
      <c r="E71" s="31" t="s">
        <v>122</v>
      </c>
      <c r="F71" s="31">
        <v>4</v>
      </c>
      <c r="G71" s="31" t="s">
        <v>249</v>
      </c>
      <c r="H71" s="31">
        <v>2</v>
      </c>
      <c r="I71" s="31" t="s">
        <v>249</v>
      </c>
      <c r="J71" s="29"/>
    </row>
    <row r="72" spans="1:10" ht="12.75">
      <c r="A72" s="34" t="s">
        <v>222</v>
      </c>
      <c r="B72" s="34" t="s">
        <v>247</v>
      </c>
      <c r="C72" s="34" t="s">
        <v>248</v>
      </c>
      <c r="D72" s="34">
        <v>122</v>
      </c>
      <c r="E72" s="34" t="s">
        <v>122</v>
      </c>
      <c r="F72" s="34">
        <v>2</v>
      </c>
      <c r="G72" s="34" t="s">
        <v>249</v>
      </c>
      <c r="H72" s="34">
        <v>0</v>
      </c>
      <c r="I72" s="34" t="s">
        <v>249</v>
      </c>
      <c r="J72" s="29"/>
    </row>
    <row r="73" spans="1:10" ht="12.75">
      <c r="A73" s="31"/>
      <c r="B73" s="32">
        <f>COUNTA(B60:B72)</f>
        <v>13</v>
      </c>
      <c r="C73" s="32"/>
      <c r="D73" s="32"/>
      <c r="E73" s="32"/>
      <c r="F73" s="72">
        <f>COUNTIF(F60:F72,"&gt;0")</f>
        <v>6</v>
      </c>
      <c r="G73" s="32"/>
      <c r="H73" s="31"/>
      <c r="I73" s="31"/>
      <c r="J73" s="31"/>
    </row>
    <row r="74" spans="1:10" ht="12.75">
      <c r="A74" s="31"/>
      <c r="B74" s="42"/>
      <c r="C74" s="31"/>
      <c r="D74" s="31"/>
      <c r="E74" s="31"/>
      <c r="F74" s="45"/>
      <c r="G74" s="31"/>
      <c r="H74" s="31"/>
      <c r="I74" s="31"/>
      <c r="J74" s="27"/>
    </row>
    <row r="75" spans="1:6" ht="12.75">
      <c r="A75" s="74" t="s">
        <v>107</v>
      </c>
      <c r="B75" s="74">
        <f>B9+B14+B29+B32+B38+B58+B73</f>
        <v>59</v>
      </c>
      <c r="F75" s="74">
        <f>F9+F14+F29+F32+F38+F58+F73</f>
        <v>26</v>
      </c>
    </row>
    <row r="77" spans="2:8" ht="12.75">
      <c r="B77" s="99"/>
      <c r="C77" s="100"/>
      <c r="D77" s="101"/>
      <c r="E77" s="102"/>
      <c r="F77" s="102"/>
      <c r="G77" s="101"/>
      <c r="H77" s="103"/>
    </row>
    <row r="78" spans="2:8" ht="12.75">
      <c r="B78" s="105"/>
      <c r="C78" s="106" t="s">
        <v>253</v>
      </c>
      <c r="D78" s="107"/>
      <c r="E78" s="108"/>
      <c r="F78" s="109"/>
      <c r="G78" s="110"/>
      <c r="H78" s="104"/>
    </row>
    <row r="79" spans="2:8" ht="12.75">
      <c r="B79" s="111"/>
      <c r="C79" s="113"/>
      <c r="D79" s="113"/>
      <c r="E79" s="113"/>
      <c r="F79" s="113"/>
      <c r="G79" s="113"/>
      <c r="H79" s="112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2008 Swimming Season
Oregon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38" t="s">
        <v>113</v>
      </c>
      <c r="C1" s="138"/>
      <c r="F1" s="139" t="s">
        <v>119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s="23" customFormat="1" ht="39" customHeight="1">
      <c r="A2" s="28" t="s">
        <v>45</v>
      </c>
      <c r="B2" s="28" t="s">
        <v>46</v>
      </c>
      <c r="C2" s="28" t="s">
        <v>47</v>
      </c>
      <c r="D2" s="89" t="s">
        <v>90</v>
      </c>
      <c r="E2" s="89" t="s">
        <v>91</v>
      </c>
      <c r="F2" s="89" t="s">
        <v>114</v>
      </c>
      <c r="G2" s="89" t="s">
        <v>100</v>
      </c>
      <c r="H2" s="90" t="s">
        <v>120</v>
      </c>
      <c r="I2" s="89" t="s">
        <v>115</v>
      </c>
      <c r="J2" s="89" t="s">
        <v>116</v>
      </c>
      <c r="K2" s="89" t="s">
        <v>117</v>
      </c>
      <c r="L2" s="89" t="s">
        <v>71</v>
      </c>
      <c r="M2" s="89" t="s">
        <v>118</v>
      </c>
      <c r="N2" s="89" t="s">
        <v>82</v>
      </c>
      <c r="O2" s="89" t="s">
        <v>81</v>
      </c>
      <c r="P2" s="89" t="s">
        <v>83</v>
      </c>
      <c r="Q2" s="89" t="s">
        <v>53</v>
      </c>
      <c r="R2" s="89" t="s">
        <v>84</v>
      </c>
    </row>
    <row r="3" spans="1:18" s="23" customFormat="1" ht="12.75" customHeight="1">
      <c r="A3" s="31" t="s">
        <v>125</v>
      </c>
      <c r="B3" s="31" t="s">
        <v>128</v>
      </c>
      <c r="C3" s="31" t="s">
        <v>129</v>
      </c>
      <c r="D3" s="45" t="s">
        <v>97</v>
      </c>
      <c r="E3" s="45" t="s">
        <v>97</v>
      </c>
      <c r="F3" s="31"/>
      <c r="G3" s="31"/>
      <c r="H3" s="31"/>
      <c r="I3" s="31"/>
      <c r="J3" s="31"/>
      <c r="K3" s="31"/>
      <c r="L3" s="45" t="s">
        <v>97</v>
      </c>
      <c r="M3" s="31"/>
      <c r="N3" s="31"/>
      <c r="O3" s="31"/>
      <c r="P3" s="31"/>
      <c r="Q3" s="31"/>
      <c r="R3" s="31"/>
    </row>
    <row r="4" spans="1:18" s="23" customFormat="1" ht="12.75" customHeight="1">
      <c r="A4" s="31" t="s">
        <v>125</v>
      </c>
      <c r="B4" s="31" t="s">
        <v>132</v>
      </c>
      <c r="C4" s="31" t="s">
        <v>133</v>
      </c>
      <c r="D4" s="31" t="s">
        <v>123</v>
      </c>
      <c r="E4" s="31" t="s">
        <v>124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23" customFormat="1" ht="12.75" customHeight="1">
      <c r="A5" s="31" t="s">
        <v>125</v>
      </c>
      <c r="B5" s="31" t="s">
        <v>134</v>
      </c>
      <c r="C5" s="31" t="s">
        <v>135</v>
      </c>
      <c r="D5" s="31" t="s">
        <v>123</v>
      </c>
      <c r="E5" s="31" t="s">
        <v>124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2.75">
      <c r="A6" s="34" t="s">
        <v>125</v>
      </c>
      <c r="B6" s="34" t="s">
        <v>136</v>
      </c>
      <c r="C6" s="34" t="s">
        <v>137</v>
      </c>
      <c r="D6" s="34" t="s">
        <v>123</v>
      </c>
      <c r="E6" s="34" t="s">
        <v>124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2.75">
      <c r="A7" s="31"/>
      <c r="B7" s="32">
        <f>COUNTA(B3:B6)</f>
        <v>4</v>
      </c>
      <c r="C7" s="32"/>
      <c r="D7" s="32">
        <f aca="true" t="shared" si="0" ref="D7:R7">COUNTIF(D3:D6,"Yes")</f>
        <v>1</v>
      </c>
      <c r="E7" s="32">
        <f t="shared" si="0"/>
        <v>1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  <c r="K7" s="32">
        <f t="shared" si="0"/>
        <v>0</v>
      </c>
      <c r="L7" s="32">
        <f t="shared" si="0"/>
        <v>1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32">
        <f t="shared" si="0"/>
        <v>0</v>
      </c>
      <c r="Q7" s="32">
        <f t="shared" si="0"/>
        <v>0</v>
      </c>
      <c r="R7" s="32">
        <f t="shared" si="0"/>
        <v>0</v>
      </c>
    </row>
    <row r="8" spans="1:18" ht="11.25" customHeight="1">
      <c r="A8" s="31"/>
      <c r="B8" s="31"/>
      <c r="C8" s="31"/>
      <c r="D8" s="31"/>
      <c r="E8" s="31"/>
      <c r="F8" s="31"/>
      <c r="G8" s="45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2.75">
      <c r="A9" s="31" t="s">
        <v>140</v>
      </c>
      <c r="B9" s="31" t="s">
        <v>141</v>
      </c>
      <c r="C9" s="31" t="s">
        <v>142</v>
      </c>
      <c r="D9" s="31" t="s">
        <v>123</v>
      </c>
      <c r="E9" s="31" t="s">
        <v>124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2.75">
      <c r="A10" s="34" t="s">
        <v>140</v>
      </c>
      <c r="B10" s="34" t="s">
        <v>143</v>
      </c>
      <c r="C10" s="34" t="s">
        <v>144</v>
      </c>
      <c r="D10" s="34" t="s">
        <v>123</v>
      </c>
      <c r="E10" s="34" t="s">
        <v>124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2.75">
      <c r="A11" s="31"/>
      <c r="B11" s="32">
        <f>COUNTA(B9:B10)</f>
        <v>2</v>
      </c>
      <c r="C11" s="32"/>
      <c r="D11" s="32">
        <f aca="true" t="shared" si="1" ref="D11:R11">COUNTIF(D9:D10,"Yes")</f>
        <v>0</v>
      </c>
      <c r="E11" s="32">
        <f t="shared" si="1"/>
        <v>0</v>
      </c>
      <c r="F11" s="32">
        <f t="shared" si="1"/>
        <v>0</v>
      </c>
      <c r="G11" s="32">
        <f t="shared" si="1"/>
        <v>0</v>
      </c>
      <c r="H11" s="32">
        <f t="shared" si="1"/>
        <v>0</v>
      </c>
      <c r="I11" s="32">
        <f t="shared" si="1"/>
        <v>0</v>
      </c>
      <c r="J11" s="32">
        <f t="shared" si="1"/>
        <v>0</v>
      </c>
      <c r="K11" s="32">
        <f t="shared" si="1"/>
        <v>0</v>
      </c>
      <c r="L11" s="32">
        <f t="shared" si="1"/>
        <v>0</v>
      </c>
      <c r="M11" s="32">
        <f t="shared" si="1"/>
        <v>0</v>
      </c>
      <c r="N11" s="32">
        <f t="shared" si="1"/>
        <v>0</v>
      </c>
      <c r="O11" s="32">
        <f t="shared" si="1"/>
        <v>0</v>
      </c>
      <c r="P11" s="32">
        <f t="shared" si="1"/>
        <v>0</v>
      </c>
      <c r="Q11" s="32">
        <f t="shared" si="1"/>
        <v>0</v>
      </c>
      <c r="R11" s="32">
        <f t="shared" si="1"/>
        <v>0</v>
      </c>
    </row>
    <row r="12" spans="1:18" ht="11.2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2.75">
      <c r="A13" s="31" t="s">
        <v>147</v>
      </c>
      <c r="B13" s="31" t="s">
        <v>148</v>
      </c>
      <c r="C13" s="31" t="s">
        <v>149</v>
      </c>
      <c r="D13" s="31" t="s">
        <v>123</v>
      </c>
      <c r="E13" s="31" t="s">
        <v>124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2.75">
      <c r="A14" s="31" t="s">
        <v>147</v>
      </c>
      <c r="B14" s="31" t="s">
        <v>150</v>
      </c>
      <c r="C14" s="31" t="s">
        <v>151</v>
      </c>
      <c r="D14" s="31" t="s">
        <v>123</v>
      </c>
      <c r="E14" s="31" t="s">
        <v>124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0" ht="12.75" customHeight="1">
      <c r="A15" s="31" t="s">
        <v>147</v>
      </c>
      <c r="B15" s="31" t="s">
        <v>154</v>
      </c>
      <c r="C15" s="31" t="s">
        <v>155</v>
      </c>
      <c r="D15" s="31" t="s">
        <v>123</v>
      </c>
      <c r="E15" s="31" t="s">
        <v>124</v>
      </c>
      <c r="F15" s="31"/>
      <c r="G15" s="31"/>
      <c r="H15" s="31"/>
      <c r="I15" s="31"/>
      <c r="J15" s="29"/>
    </row>
    <row r="16" spans="1:16" ht="12.75" customHeight="1">
      <c r="A16" s="31" t="s">
        <v>147</v>
      </c>
      <c r="B16" s="31" t="s">
        <v>156</v>
      </c>
      <c r="C16" s="31" t="s">
        <v>157</v>
      </c>
      <c r="D16" s="45" t="s">
        <v>97</v>
      </c>
      <c r="E16" s="45" t="s">
        <v>97</v>
      </c>
      <c r="F16" s="31"/>
      <c r="G16" s="31"/>
      <c r="H16" s="31"/>
      <c r="I16" s="31"/>
      <c r="J16" s="29"/>
      <c r="P16" s="45" t="s">
        <v>97</v>
      </c>
    </row>
    <row r="17" spans="1:10" ht="12.75" customHeight="1">
      <c r="A17" s="31" t="s">
        <v>147</v>
      </c>
      <c r="B17" s="31" t="s">
        <v>158</v>
      </c>
      <c r="C17" s="31" t="s">
        <v>159</v>
      </c>
      <c r="D17" s="31" t="s">
        <v>123</v>
      </c>
      <c r="E17" s="31" t="s">
        <v>124</v>
      </c>
      <c r="F17" s="31"/>
      <c r="G17" s="31"/>
      <c r="H17" s="31"/>
      <c r="I17" s="31"/>
      <c r="J17" s="29"/>
    </row>
    <row r="18" spans="1:10" ht="12.75" customHeight="1">
      <c r="A18" s="31" t="s">
        <v>147</v>
      </c>
      <c r="B18" s="31" t="s">
        <v>160</v>
      </c>
      <c r="C18" s="31" t="s">
        <v>161</v>
      </c>
      <c r="D18" s="31" t="s">
        <v>123</v>
      </c>
      <c r="E18" s="31" t="s">
        <v>124</v>
      </c>
      <c r="F18" s="31"/>
      <c r="G18" s="31"/>
      <c r="H18" s="31"/>
      <c r="I18" s="31"/>
      <c r="J18" s="29"/>
    </row>
    <row r="19" spans="1:18" ht="12.75">
      <c r="A19" s="34" t="s">
        <v>147</v>
      </c>
      <c r="B19" s="34" t="s">
        <v>164</v>
      </c>
      <c r="C19" s="34" t="s">
        <v>165</v>
      </c>
      <c r="D19" s="132" t="s">
        <v>97</v>
      </c>
      <c r="E19" s="132" t="s">
        <v>97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132" t="s">
        <v>97</v>
      </c>
      <c r="R19" s="34"/>
    </row>
    <row r="20" spans="1:18" ht="12.75">
      <c r="A20" s="31"/>
      <c r="B20" s="32">
        <f>COUNTA(B13:B19)</f>
        <v>7</v>
      </c>
      <c r="C20" s="32"/>
      <c r="D20" s="72">
        <f aca="true" t="shared" si="2" ref="D20:R20">COUNTIF(D13:D19,"Yes")</f>
        <v>2</v>
      </c>
      <c r="E20" s="72">
        <f t="shared" si="2"/>
        <v>2</v>
      </c>
      <c r="F20" s="32">
        <f t="shared" si="2"/>
        <v>0</v>
      </c>
      <c r="G20" s="32">
        <f t="shared" si="2"/>
        <v>0</v>
      </c>
      <c r="H20" s="32">
        <f t="shared" si="2"/>
        <v>0</v>
      </c>
      <c r="I20" s="32">
        <f t="shared" si="2"/>
        <v>0</v>
      </c>
      <c r="J20" s="32">
        <f t="shared" si="2"/>
        <v>0</v>
      </c>
      <c r="K20" s="32">
        <f t="shared" si="2"/>
        <v>0</v>
      </c>
      <c r="L20" s="32">
        <f t="shared" si="2"/>
        <v>0</v>
      </c>
      <c r="M20" s="32">
        <f t="shared" si="2"/>
        <v>0</v>
      </c>
      <c r="N20" s="32">
        <f t="shared" si="2"/>
        <v>0</v>
      </c>
      <c r="O20" s="32">
        <f t="shared" si="2"/>
        <v>0</v>
      </c>
      <c r="P20" s="32">
        <f t="shared" si="2"/>
        <v>1</v>
      </c>
      <c r="Q20" s="32">
        <f t="shared" si="2"/>
        <v>1</v>
      </c>
      <c r="R20" s="32">
        <f t="shared" si="2"/>
        <v>0</v>
      </c>
    </row>
    <row r="21" spans="1:18" ht="11.25" customHeight="1">
      <c r="A21" s="31"/>
      <c r="B21" s="32"/>
      <c r="C21" s="32"/>
      <c r="D21" s="72"/>
      <c r="E21" s="7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.75">
      <c r="A22" s="34" t="s">
        <v>177</v>
      </c>
      <c r="B22" s="34" t="s">
        <v>184</v>
      </c>
      <c r="C22" s="34" t="s">
        <v>185</v>
      </c>
      <c r="D22" s="34" t="s">
        <v>123</v>
      </c>
      <c r="E22" s="34" t="s">
        <v>124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12.75">
      <c r="A23" s="31"/>
      <c r="B23" s="32">
        <f>COUNTA(B22:B22)</f>
        <v>1</v>
      </c>
      <c r="C23" s="31"/>
      <c r="D23" s="32">
        <f aca="true" t="shared" si="3" ref="D23:R23">COUNTIF(D22:D22,"Yes")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32">
        <f t="shared" si="3"/>
        <v>0</v>
      </c>
      <c r="O23" s="32">
        <f t="shared" si="3"/>
        <v>0</v>
      </c>
      <c r="P23" s="32">
        <f t="shared" si="3"/>
        <v>0</v>
      </c>
      <c r="Q23" s="32">
        <f t="shared" si="3"/>
        <v>0</v>
      </c>
      <c r="R23" s="32">
        <f t="shared" si="3"/>
        <v>0</v>
      </c>
    </row>
    <row r="24" spans="1:18" ht="11.25" customHeight="1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2.75">
      <c r="A25" s="31" t="s">
        <v>186</v>
      </c>
      <c r="B25" s="31" t="s">
        <v>187</v>
      </c>
      <c r="C25" s="31" t="s">
        <v>188</v>
      </c>
      <c r="D25" s="31" t="s">
        <v>123</v>
      </c>
      <c r="E25" s="31" t="s">
        <v>124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2.75">
      <c r="A26" s="31" t="s">
        <v>186</v>
      </c>
      <c r="B26" s="31" t="s">
        <v>193</v>
      </c>
      <c r="C26" s="31" t="s">
        <v>121</v>
      </c>
      <c r="D26" s="31" t="s">
        <v>123</v>
      </c>
      <c r="E26" s="31" t="s">
        <v>124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2.75">
      <c r="A27" s="31" t="s">
        <v>186</v>
      </c>
      <c r="B27" s="31" t="s">
        <v>194</v>
      </c>
      <c r="C27" s="31" t="s">
        <v>195</v>
      </c>
      <c r="D27" s="31" t="s">
        <v>123</v>
      </c>
      <c r="E27" s="31" t="s">
        <v>124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2.75">
      <c r="A28" s="31" t="s">
        <v>186</v>
      </c>
      <c r="B28" s="31" t="s">
        <v>206</v>
      </c>
      <c r="C28" s="31" t="s">
        <v>207</v>
      </c>
      <c r="D28" s="45" t="s">
        <v>97</v>
      </c>
      <c r="E28" s="45" t="s">
        <v>97</v>
      </c>
      <c r="F28" s="31"/>
      <c r="G28" s="31"/>
      <c r="H28" s="31"/>
      <c r="I28" s="31"/>
      <c r="J28" s="31"/>
      <c r="K28" s="31"/>
      <c r="L28" s="45" t="s">
        <v>97</v>
      </c>
      <c r="M28" s="31"/>
      <c r="N28" s="31"/>
      <c r="O28" s="31"/>
      <c r="P28" s="31"/>
      <c r="Q28" s="31"/>
      <c r="R28" s="31"/>
    </row>
    <row r="29" spans="1:18" ht="12.75">
      <c r="A29" s="31" t="s">
        <v>186</v>
      </c>
      <c r="B29" s="31" t="s">
        <v>210</v>
      </c>
      <c r="C29" s="31" t="s">
        <v>211</v>
      </c>
      <c r="D29" s="31" t="s">
        <v>123</v>
      </c>
      <c r="E29" s="31" t="s">
        <v>124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2.75">
      <c r="A30" s="34" t="s">
        <v>186</v>
      </c>
      <c r="B30" s="34" t="s">
        <v>214</v>
      </c>
      <c r="C30" s="34" t="s">
        <v>215</v>
      </c>
      <c r="D30" s="34" t="s">
        <v>123</v>
      </c>
      <c r="E30" s="34" t="s">
        <v>124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2.75">
      <c r="A31" s="31"/>
      <c r="B31" s="32">
        <f>COUNTA(B25:B30)</f>
        <v>6</v>
      </c>
      <c r="C31" s="32"/>
      <c r="D31" s="32">
        <f aca="true" t="shared" si="4" ref="D31:R31">COUNTIF(D25:D30,"Yes")</f>
        <v>1</v>
      </c>
      <c r="E31" s="32">
        <f t="shared" si="4"/>
        <v>1</v>
      </c>
      <c r="F31" s="32">
        <f t="shared" si="4"/>
        <v>0</v>
      </c>
      <c r="G31" s="32">
        <f t="shared" si="4"/>
        <v>0</v>
      </c>
      <c r="H31" s="32">
        <f t="shared" si="4"/>
        <v>0</v>
      </c>
      <c r="I31" s="32">
        <f t="shared" si="4"/>
        <v>0</v>
      </c>
      <c r="J31" s="32">
        <f t="shared" si="4"/>
        <v>0</v>
      </c>
      <c r="K31" s="32">
        <f t="shared" si="4"/>
        <v>0</v>
      </c>
      <c r="L31" s="32">
        <f t="shared" si="4"/>
        <v>1</v>
      </c>
      <c r="M31" s="32">
        <f t="shared" si="4"/>
        <v>0</v>
      </c>
      <c r="N31" s="32">
        <f t="shared" si="4"/>
        <v>0</v>
      </c>
      <c r="O31" s="32">
        <f t="shared" si="4"/>
        <v>0</v>
      </c>
      <c r="P31" s="32">
        <f t="shared" si="4"/>
        <v>0</v>
      </c>
      <c r="Q31" s="32">
        <f t="shared" si="4"/>
        <v>0</v>
      </c>
      <c r="R31" s="32">
        <f t="shared" si="4"/>
        <v>0</v>
      </c>
    </row>
    <row r="32" spans="1:18" ht="11.25" customHeight="1">
      <c r="A32" s="31"/>
      <c r="B32" s="4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2.75">
      <c r="A33" s="31" t="s">
        <v>222</v>
      </c>
      <c r="B33" s="31" t="s">
        <v>227</v>
      </c>
      <c r="C33" s="31" t="s">
        <v>228</v>
      </c>
      <c r="D33" s="31" t="s">
        <v>123</v>
      </c>
      <c r="E33" s="31" t="s">
        <v>124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2.75">
      <c r="A34" s="31" t="s">
        <v>222</v>
      </c>
      <c r="B34" s="31" t="s">
        <v>239</v>
      </c>
      <c r="C34" s="31" t="s">
        <v>240</v>
      </c>
      <c r="D34" s="31" t="s">
        <v>123</v>
      </c>
      <c r="E34" s="31" t="s">
        <v>124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2.75">
      <c r="A35" s="31" t="s">
        <v>222</v>
      </c>
      <c r="B35" s="31" t="s">
        <v>241</v>
      </c>
      <c r="C35" s="31" t="s">
        <v>242</v>
      </c>
      <c r="D35" s="31" t="s">
        <v>123</v>
      </c>
      <c r="E35" s="31" t="s">
        <v>124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2.75">
      <c r="A36" s="31" t="s">
        <v>222</v>
      </c>
      <c r="B36" s="31" t="s">
        <v>243</v>
      </c>
      <c r="C36" s="31" t="s">
        <v>244</v>
      </c>
      <c r="D36" s="31" t="s">
        <v>123</v>
      </c>
      <c r="E36" s="31" t="s">
        <v>124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2.75">
      <c r="A37" s="31" t="s">
        <v>222</v>
      </c>
      <c r="B37" s="31" t="s">
        <v>245</v>
      </c>
      <c r="C37" s="31" t="s">
        <v>246</v>
      </c>
      <c r="D37" s="31" t="s">
        <v>123</v>
      </c>
      <c r="E37" s="31" t="s">
        <v>124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75">
      <c r="A38" s="34" t="s">
        <v>222</v>
      </c>
      <c r="B38" s="34" t="s">
        <v>247</v>
      </c>
      <c r="C38" s="34" t="s">
        <v>248</v>
      </c>
      <c r="D38" s="34" t="s">
        <v>123</v>
      </c>
      <c r="E38" s="34" t="s">
        <v>124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ht="12.75">
      <c r="A39" s="31"/>
      <c r="B39" s="32">
        <f>COUNTA(B33:B38)</f>
        <v>6</v>
      </c>
      <c r="C39" s="32"/>
      <c r="D39" s="32">
        <f>COUNTIF(D33:D38,"Yes")</f>
        <v>0</v>
      </c>
      <c r="E39" s="32">
        <f aca="true" t="shared" si="5" ref="E39:R39">COUNTIF(E33:E38,"Yes")</f>
        <v>0</v>
      </c>
      <c r="F39" s="32">
        <f t="shared" si="5"/>
        <v>0</v>
      </c>
      <c r="G39" s="32">
        <f t="shared" si="5"/>
        <v>0</v>
      </c>
      <c r="H39" s="32">
        <f t="shared" si="5"/>
        <v>0</v>
      </c>
      <c r="I39" s="32">
        <f t="shared" si="5"/>
        <v>0</v>
      </c>
      <c r="J39" s="32">
        <f t="shared" si="5"/>
        <v>0</v>
      </c>
      <c r="K39" s="32">
        <f t="shared" si="5"/>
        <v>0</v>
      </c>
      <c r="L39" s="32">
        <f t="shared" si="5"/>
        <v>0</v>
      </c>
      <c r="M39" s="32">
        <f t="shared" si="5"/>
        <v>0</v>
      </c>
      <c r="N39" s="32">
        <f t="shared" si="5"/>
        <v>0</v>
      </c>
      <c r="O39" s="32">
        <f t="shared" si="5"/>
        <v>0</v>
      </c>
      <c r="P39" s="32">
        <f t="shared" si="5"/>
        <v>0</v>
      </c>
      <c r="Q39" s="32">
        <f t="shared" si="5"/>
        <v>0</v>
      </c>
      <c r="R39" s="32">
        <f t="shared" si="5"/>
        <v>0</v>
      </c>
    </row>
    <row r="40" spans="1:18" ht="12.75">
      <c r="A40" s="31"/>
      <c r="B40" s="42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2.75">
      <c r="A41" s="74" t="s">
        <v>24</v>
      </c>
      <c r="B41" s="74">
        <f>B7+B11+B20+B23+B31+B39</f>
        <v>26</v>
      </c>
      <c r="D41" s="74">
        <f aca="true" t="shared" si="6" ref="D41:R41">D7+D11+D20+D23+D31+D39</f>
        <v>4</v>
      </c>
      <c r="E41" s="74">
        <f t="shared" si="6"/>
        <v>4</v>
      </c>
      <c r="F41" s="74">
        <f t="shared" si="6"/>
        <v>0</v>
      </c>
      <c r="G41" s="74">
        <f t="shared" si="6"/>
        <v>0</v>
      </c>
      <c r="H41" s="74">
        <f t="shared" si="6"/>
        <v>0</v>
      </c>
      <c r="I41" s="74">
        <f t="shared" si="6"/>
        <v>0</v>
      </c>
      <c r="J41" s="74">
        <f t="shared" si="6"/>
        <v>0</v>
      </c>
      <c r="K41" s="74">
        <f t="shared" si="6"/>
        <v>0</v>
      </c>
      <c r="L41" s="74">
        <f t="shared" si="6"/>
        <v>2</v>
      </c>
      <c r="M41" s="74">
        <f t="shared" si="6"/>
        <v>0</v>
      </c>
      <c r="N41" s="74">
        <f t="shared" si="6"/>
        <v>0</v>
      </c>
      <c r="O41" s="74">
        <f t="shared" si="6"/>
        <v>0</v>
      </c>
      <c r="P41" s="74">
        <f t="shared" si="6"/>
        <v>1</v>
      </c>
      <c r="Q41" s="74">
        <f t="shared" si="6"/>
        <v>1</v>
      </c>
      <c r="R41" s="74">
        <f t="shared" si="6"/>
        <v>0</v>
      </c>
    </row>
    <row r="42" spans="1:18" ht="12.75">
      <c r="A42" s="74"/>
      <c r="B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1:18" ht="12.75">
      <c r="A43" s="74"/>
      <c r="B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5" spans="4:10" ht="12.75">
      <c r="D45" s="77"/>
      <c r="E45" s="141" t="s">
        <v>0</v>
      </c>
      <c r="F45" s="142"/>
      <c r="G45" s="142"/>
      <c r="H45" s="142"/>
      <c r="I45" s="142"/>
      <c r="J45" s="78"/>
    </row>
    <row r="46" spans="4:10" ht="12.75">
      <c r="D46" s="87" t="s">
        <v>22</v>
      </c>
      <c r="E46" s="80"/>
      <c r="F46" s="80"/>
      <c r="G46" s="80"/>
      <c r="H46" s="80"/>
      <c r="I46" s="80"/>
      <c r="J46" s="81"/>
    </row>
    <row r="47" spans="4:10" ht="12.75">
      <c r="D47" s="88" t="s">
        <v>23</v>
      </c>
      <c r="E47" s="80"/>
      <c r="F47" s="80"/>
      <c r="G47" s="80"/>
      <c r="H47" s="80"/>
      <c r="I47" s="80"/>
      <c r="J47" s="81"/>
    </row>
    <row r="48" spans="4:10" ht="12.75">
      <c r="D48" s="79"/>
      <c r="E48" s="80"/>
      <c r="F48" s="80"/>
      <c r="G48" s="80"/>
      <c r="H48" s="80"/>
      <c r="I48" s="80"/>
      <c r="J48" s="81"/>
    </row>
    <row r="49" spans="4:10" ht="12.75">
      <c r="D49" s="79"/>
      <c r="E49" s="82" t="s">
        <v>1</v>
      </c>
      <c r="F49" s="83" t="s">
        <v>2</v>
      </c>
      <c r="G49" s="80"/>
      <c r="H49" s="80"/>
      <c r="I49" s="80"/>
      <c r="J49" s="81"/>
    </row>
    <row r="50" spans="4:10" ht="12.75">
      <c r="D50" s="79"/>
      <c r="E50" s="82" t="s">
        <v>3</v>
      </c>
      <c r="F50" s="83" t="s">
        <v>4</v>
      </c>
      <c r="G50" s="80"/>
      <c r="H50" s="80"/>
      <c r="I50" s="80"/>
      <c r="J50" s="81"/>
    </row>
    <row r="51" spans="4:10" ht="12.75">
      <c r="D51" s="79"/>
      <c r="E51" s="82" t="s">
        <v>5</v>
      </c>
      <c r="F51" s="83" t="s">
        <v>104</v>
      </c>
      <c r="G51" s="80"/>
      <c r="H51" s="80"/>
      <c r="I51" s="80"/>
      <c r="J51" s="81"/>
    </row>
    <row r="52" spans="4:10" ht="12.75">
      <c r="D52" s="79"/>
      <c r="E52" s="82" t="s">
        <v>6</v>
      </c>
      <c r="F52" s="83" t="s">
        <v>105</v>
      </c>
      <c r="G52" s="80"/>
      <c r="H52" s="80"/>
      <c r="I52" s="80"/>
      <c r="J52" s="81"/>
    </row>
    <row r="53" spans="4:10" ht="12.75">
      <c r="D53" s="79"/>
      <c r="E53" s="82" t="s">
        <v>7</v>
      </c>
      <c r="F53" s="83" t="s">
        <v>8</v>
      </c>
      <c r="G53" s="80"/>
      <c r="H53" s="80"/>
      <c r="I53" s="80"/>
      <c r="J53" s="81"/>
    </row>
    <row r="54" spans="4:10" ht="12.75">
      <c r="D54" s="79"/>
      <c r="E54" s="82" t="s">
        <v>9</v>
      </c>
      <c r="F54" s="83" t="s">
        <v>111</v>
      </c>
      <c r="G54" s="80"/>
      <c r="H54" s="80"/>
      <c r="I54" s="80"/>
      <c r="J54" s="81"/>
    </row>
    <row r="55" spans="4:10" ht="12.75">
      <c r="D55" s="79"/>
      <c r="E55" s="82" t="s">
        <v>10</v>
      </c>
      <c r="F55" s="83" t="s">
        <v>112</v>
      </c>
      <c r="G55" s="80"/>
      <c r="H55" s="80"/>
      <c r="I55" s="80"/>
      <c r="J55" s="81"/>
    </row>
    <row r="56" spans="4:10" ht="12.75">
      <c r="D56" s="79"/>
      <c r="E56" s="82" t="s">
        <v>11</v>
      </c>
      <c r="F56" s="83" t="s">
        <v>12</v>
      </c>
      <c r="G56" s="80"/>
      <c r="H56" s="80"/>
      <c r="I56" s="80"/>
      <c r="J56" s="81"/>
    </row>
    <row r="57" spans="4:10" ht="12.75">
      <c r="D57" s="79"/>
      <c r="E57" s="82" t="s">
        <v>13</v>
      </c>
      <c r="F57" s="83" t="s">
        <v>14</v>
      </c>
      <c r="G57" s="80"/>
      <c r="H57" s="80"/>
      <c r="I57" s="80"/>
      <c r="J57" s="81"/>
    </row>
    <row r="58" spans="4:10" ht="12.75">
      <c r="D58" s="79"/>
      <c r="E58" s="82" t="s">
        <v>15</v>
      </c>
      <c r="F58" s="83" t="s">
        <v>106</v>
      </c>
      <c r="G58" s="80"/>
      <c r="H58" s="80"/>
      <c r="I58" s="80"/>
      <c r="J58" s="81"/>
    </row>
    <row r="59" spans="4:10" ht="12.75">
      <c r="D59" s="79"/>
      <c r="E59" s="82" t="s">
        <v>16</v>
      </c>
      <c r="F59" s="83" t="s">
        <v>17</v>
      </c>
      <c r="G59" s="80"/>
      <c r="H59" s="80"/>
      <c r="I59" s="80"/>
      <c r="J59" s="81"/>
    </row>
    <row r="60" spans="4:10" ht="12.75">
      <c r="D60" s="79"/>
      <c r="E60" s="82" t="s">
        <v>18</v>
      </c>
      <c r="F60" s="83" t="s">
        <v>19</v>
      </c>
      <c r="G60" s="80"/>
      <c r="H60" s="80"/>
      <c r="I60" s="80"/>
      <c r="J60" s="81"/>
    </row>
    <row r="61" spans="4:10" ht="12.75">
      <c r="D61" s="79"/>
      <c r="E61" s="82" t="s">
        <v>20</v>
      </c>
      <c r="F61" s="83" t="s">
        <v>21</v>
      </c>
      <c r="G61" s="80"/>
      <c r="H61" s="80"/>
      <c r="I61" s="80"/>
      <c r="J61" s="81"/>
    </row>
    <row r="62" spans="4:10" ht="12.75">
      <c r="D62" s="84"/>
      <c r="E62" s="85"/>
      <c r="F62" s="85"/>
      <c r="G62" s="85"/>
      <c r="H62" s="85"/>
      <c r="I62" s="85"/>
      <c r="J62" s="86"/>
    </row>
  </sheetData>
  <mergeCells count="3">
    <mergeCell ref="B1:C1"/>
    <mergeCell ref="F1:R1"/>
    <mergeCell ref="E45:I45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Possible Pollution Sources for Monitored Oregon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22" customWidth="1"/>
    <col min="8" max="9" width="12.28125" style="1" customWidth="1"/>
    <col min="10" max="10" width="28.8515625" style="11" customWidth="1"/>
    <col min="11" max="11" width="23.421875" style="1" bestFit="1" customWidth="1"/>
    <col min="12" max="12" width="10.28125" style="1" bestFit="1" customWidth="1"/>
    <col min="13" max="15" width="9.140625" style="1" customWidth="1"/>
    <col min="16" max="16" width="10.28125" style="1" bestFit="1" customWidth="1"/>
    <col min="17" max="16384" width="9.140625" style="1" customWidth="1"/>
  </cols>
  <sheetData>
    <row r="1" spans="1:10" ht="33" customHeight="1">
      <c r="A1" s="24" t="s">
        <v>45</v>
      </c>
      <c r="B1" s="24" t="s">
        <v>46</v>
      </c>
      <c r="C1" s="24" t="s">
        <v>47</v>
      </c>
      <c r="D1" s="24" t="s">
        <v>52</v>
      </c>
      <c r="E1" s="25" t="s">
        <v>73</v>
      </c>
      <c r="F1" s="25" t="s">
        <v>85</v>
      </c>
      <c r="G1" s="26" t="s">
        <v>74</v>
      </c>
      <c r="H1" s="24" t="s">
        <v>94</v>
      </c>
      <c r="I1" s="24" t="s">
        <v>95</v>
      </c>
      <c r="J1" s="3" t="s">
        <v>96</v>
      </c>
    </row>
    <row r="2" spans="1:15" ht="12.75" customHeight="1">
      <c r="A2" s="31" t="s">
        <v>125</v>
      </c>
      <c r="B2" s="31" t="s">
        <v>128</v>
      </c>
      <c r="C2" s="31" t="s">
        <v>129</v>
      </c>
      <c r="D2" s="31" t="s">
        <v>102</v>
      </c>
      <c r="E2" s="127">
        <v>39477</v>
      </c>
      <c r="F2" s="127">
        <v>39479</v>
      </c>
      <c r="G2" s="31">
        <v>3</v>
      </c>
      <c r="H2" s="31" t="s">
        <v>101</v>
      </c>
      <c r="I2" s="31" t="s">
        <v>250</v>
      </c>
      <c r="J2" s="45" t="s">
        <v>84</v>
      </c>
      <c r="K2" s="11"/>
      <c r="L2" s="11"/>
      <c r="M2" s="11"/>
      <c r="N2" s="11"/>
      <c r="O2" s="11"/>
    </row>
    <row r="3" spans="1:15" ht="12.75" customHeight="1">
      <c r="A3" s="31" t="s">
        <v>125</v>
      </c>
      <c r="B3" s="31" t="s">
        <v>128</v>
      </c>
      <c r="C3" s="31" t="s">
        <v>129</v>
      </c>
      <c r="D3" s="31" t="s">
        <v>102</v>
      </c>
      <c r="E3" s="127">
        <v>39504</v>
      </c>
      <c r="F3" s="127">
        <v>39507</v>
      </c>
      <c r="G3" s="31">
        <v>3</v>
      </c>
      <c r="H3" s="31" t="s">
        <v>101</v>
      </c>
      <c r="I3" s="31" t="s">
        <v>250</v>
      </c>
      <c r="J3" s="45" t="s">
        <v>84</v>
      </c>
      <c r="K3" s="11"/>
      <c r="L3" s="11"/>
      <c r="M3" s="11"/>
      <c r="N3" s="11"/>
      <c r="O3" s="11"/>
    </row>
    <row r="4" spans="1:15" ht="12.75" customHeight="1">
      <c r="A4" s="31" t="s">
        <v>125</v>
      </c>
      <c r="B4" s="31" t="s">
        <v>128</v>
      </c>
      <c r="C4" s="31" t="s">
        <v>129</v>
      </c>
      <c r="D4" s="31" t="s">
        <v>102</v>
      </c>
      <c r="E4" s="127">
        <v>39532</v>
      </c>
      <c r="F4" s="127">
        <v>39535</v>
      </c>
      <c r="G4" s="31">
        <v>3</v>
      </c>
      <c r="H4" s="31" t="s">
        <v>101</v>
      </c>
      <c r="I4" s="31" t="s">
        <v>250</v>
      </c>
      <c r="J4" s="45" t="s">
        <v>84</v>
      </c>
      <c r="K4" s="11"/>
      <c r="L4" s="11"/>
      <c r="M4" s="11"/>
      <c r="N4" s="11"/>
      <c r="O4" s="11"/>
    </row>
    <row r="5" spans="1:15" ht="12.75" customHeight="1">
      <c r="A5" s="31" t="s">
        <v>125</v>
      </c>
      <c r="B5" s="31" t="s">
        <v>128</v>
      </c>
      <c r="C5" s="31" t="s">
        <v>129</v>
      </c>
      <c r="D5" s="31" t="s">
        <v>102</v>
      </c>
      <c r="E5" s="47">
        <v>39630</v>
      </c>
      <c r="F5" s="47">
        <v>39638</v>
      </c>
      <c r="G5" s="31">
        <v>8</v>
      </c>
      <c r="H5" s="31" t="s">
        <v>101</v>
      </c>
      <c r="I5" s="31" t="s">
        <v>250</v>
      </c>
      <c r="J5" s="45" t="s">
        <v>84</v>
      </c>
      <c r="K5" s="11"/>
      <c r="L5" s="11"/>
      <c r="M5" s="11"/>
      <c r="N5" s="11"/>
      <c r="O5" s="11"/>
    </row>
    <row r="6" spans="1:15" ht="12.75" customHeight="1">
      <c r="A6" s="34" t="s">
        <v>125</v>
      </c>
      <c r="B6" s="34" t="s">
        <v>128</v>
      </c>
      <c r="C6" s="34" t="s">
        <v>129</v>
      </c>
      <c r="D6" s="34" t="s">
        <v>102</v>
      </c>
      <c r="E6" s="97">
        <v>39651</v>
      </c>
      <c r="F6" s="97">
        <v>39652</v>
      </c>
      <c r="G6" s="34">
        <v>1</v>
      </c>
      <c r="H6" s="34" t="s">
        <v>251</v>
      </c>
      <c r="I6" s="34" t="s">
        <v>252</v>
      </c>
      <c r="J6" s="132" t="s">
        <v>255</v>
      </c>
      <c r="K6" s="11"/>
      <c r="L6" s="11"/>
      <c r="M6" s="11"/>
      <c r="N6" s="11"/>
      <c r="O6" s="11"/>
    </row>
    <row r="7" spans="1:15" ht="12.75" customHeight="1">
      <c r="A7" s="31"/>
      <c r="B7" s="57">
        <f>SUM(IF(FREQUENCY(MATCH(B2:B6,B2:B6,0),MATCH(B2:B6,B2:B6,0))&gt;0,1))</f>
        <v>1</v>
      </c>
      <c r="C7" s="32"/>
      <c r="D7" s="32">
        <f>COUNTA(D2:D6)</f>
        <v>5</v>
      </c>
      <c r="E7" s="32"/>
      <c r="F7" s="32"/>
      <c r="G7" s="32">
        <f>SUM(G2:G6)</f>
        <v>18</v>
      </c>
      <c r="H7" s="31"/>
      <c r="I7" s="31"/>
      <c r="J7" s="45"/>
      <c r="K7" s="11"/>
      <c r="L7" s="11"/>
      <c r="M7" s="11"/>
      <c r="N7" s="11"/>
      <c r="O7" s="11"/>
    </row>
    <row r="8" spans="1:15" ht="10.5" customHeight="1">
      <c r="A8" s="31"/>
      <c r="B8" s="31"/>
      <c r="C8" s="31"/>
      <c r="D8" s="31"/>
      <c r="E8" s="31"/>
      <c r="F8" s="31"/>
      <c r="G8" s="31"/>
      <c r="H8" s="31"/>
      <c r="I8" s="31"/>
      <c r="J8" s="45"/>
      <c r="K8" s="11"/>
      <c r="L8" s="11"/>
      <c r="M8" s="11"/>
      <c r="N8" s="11"/>
      <c r="O8" s="11"/>
    </row>
    <row r="9" spans="1:15" ht="12.75" customHeight="1">
      <c r="A9" s="34" t="s">
        <v>140</v>
      </c>
      <c r="B9" s="34" t="s">
        <v>143</v>
      </c>
      <c r="C9" s="34" t="s">
        <v>144</v>
      </c>
      <c r="D9" s="34" t="s">
        <v>102</v>
      </c>
      <c r="E9" s="97">
        <v>39681</v>
      </c>
      <c r="F9" s="97">
        <v>39682</v>
      </c>
      <c r="G9" s="34">
        <v>2</v>
      </c>
      <c r="H9" s="34" t="s">
        <v>101</v>
      </c>
      <c r="I9" s="34" t="s">
        <v>250</v>
      </c>
      <c r="J9" s="132" t="s">
        <v>84</v>
      </c>
      <c r="K9" s="11"/>
      <c r="L9" s="11"/>
      <c r="M9" s="11"/>
      <c r="N9" s="11"/>
      <c r="O9" s="11"/>
    </row>
    <row r="10" spans="1:15" ht="12.75" customHeight="1">
      <c r="A10" s="31"/>
      <c r="B10" s="57">
        <f>SUM(IF(FREQUENCY(MATCH(B9:B9,B9:B9,0),MATCH(B9:B9,B9:B9,0))&gt;0,1))</f>
        <v>1</v>
      </c>
      <c r="C10" s="32"/>
      <c r="D10" s="32">
        <f>COUNTA(D9:D9)</f>
        <v>1</v>
      </c>
      <c r="E10" s="32"/>
      <c r="F10" s="32"/>
      <c r="G10" s="32">
        <f>SUM(G9:G9)</f>
        <v>2</v>
      </c>
      <c r="H10" s="31"/>
      <c r="I10" s="31"/>
      <c r="J10" s="45"/>
      <c r="K10" s="11"/>
      <c r="L10" s="11"/>
      <c r="M10" s="11"/>
      <c r="N10" s="11"/>
      <c r="O10" s="11"/>
    </row>
    <row r="11" spans="1:15" ht="9.75" customHeight="1">
      <c r="A11" s="31"/>
      <c r="B11" s="31"/>
      <c r="C11" s="31"/>
      <c r="D11" s="31"/>
      <c r="E11" s="31"/>
      <c r="F11" s="31"/>
      <c r="G11" s="31"/>
      <c r="H11" s="31"/>
      <c r="I11" s="31"/>
      <c r="J11" s="45"/>
      <c r="K11" s="11"/>
      <c r="L11" s="11"/>
      <c r="M11" s="11"/>
      <c r="N11" s="11"/>
      <c r="O11" s="11"/>
    </row>
    <row r="12" spans="1:15" ht="12.75" customHeight="1">
      <c r="A12" s="31" t="s">
        <v>147</v>
      </c>
      <c r="B12" s="31" t="s">
        <v>148</v>
      </c>
      <c r="C12" s="31" t="s">
        <v>149</v>
      </c>
      <c r="D12" s="31" t="s">
        <v>102</v>
      </c>
      <c r="E12" s="47">
        <v>39708</v>
      </c>
      <c r="F12" s="47">
        <v>39715</v>
      </c>
      <c r="G12" s="31">
        <v>7</v>
      </c>
      <c r="H12" s="31" t="s">
        <v>101</v>
      </c>
      <c r="I12" s="31" t="s">
        <v>250</v>
      </c>
      <c r="J12" s="45" t="s">
        <v>84</v>
      </c>
      <c r="K12" s="11"/>
      <c r="L12" s="11"/>
      <c r="M12" s="11"/>
      <c r="N12" s="11"/>
      <c r="O12" s="11"/>
    </row>
    <row r="13" spans="1:15" ht="12.75" customHeight="1">
      <c r="A13" s="31" t="s">
        <v>147</v>
      </c>
      <c r="B13" s="31" t="s">
        <v>150</v>
      </c>
      <c r="C13" s="31" t="s">
        <v>151</v>
      </c>
      <c r="D13" s="31" t="s">
        <v>102</v>
      </c>
      <c r="E13" s="47">
        <v>39631</v>
      </c>
      <c r="F13" s="47">
        <v>39632</v>
      </c>
      <c r="G13" s="31">
        <v>2</v>
      </c>
      <c r="H13" s="31" t="s">
        <v>101</v>
      </c>
      <c r="I13" s="31" t="s">
        <v>250</v>
      </c>
      <c r="J13" s="45" t="s">
        <v>84</v>
      </c>
      <c r="K13" s="11"/>
      <c r="L13" s="11"/>
      <c r="M13" s="11"/>
      <c r="N13" s="11"/>
      <c r="O13" s="11"/>
    </row>
    <row r="14" spans="1:15" ht="12.75" customHeight="1">
      <c r="A14" s="31" t="s">
        <v>147</v>
      </c>
      <c r="B14" s="31" t="s">
        <v>154</v>
      </c>
      <c r="C14" s="31" t="s">
        <v>155</v>
      </c>
      <c r="D14" s="31" t="s">
        <v>102</v>
      </c>
      <c r="E14" s="47">
        <v>39631</v>
      </c>
      <c r="F14" s="47">
        <v>39632</v>
      </c>
      <c r="G14" s="31">
        <v>2</v>
      </c>
      <c r="H14" s="31" t="s">
        <v>101</v>
      </c>
      <c r="I14" s="31" t="s">
        <v>250</v>
      </c>
      <c r="J14" s="45" t="s">
        <v>84</v>
      </c>
      <c r="K14" s="11"/>
      <c r="L14" s="11"/>
      <c r="M14" s="11"/>
      <c r="N14" s="11"/>
      <c r="O14" s="11"/>
    </row>
    <row r="15" spans="1:15" ht="12.75" customHeight="1">
      <c r="A15" s="31" t="s">
        <v>147</v>
      </c>
      <c r="B15" s="31" t="s">
        <v>156</v>
      </c>
      <c r="C15" s="31" t="s">
        <v>157</v>
      </c>
      <c r="D15" s="31" t="s">
        <v>102</v>
      </c>
      <c r="E15" s="47">
        <v>39604</v>
      </c>
      <c r="F15" s="47">
        <v>39609</v>
      </c>
      <c r="G15" s="31">
        <v>5</v>
      </c>
      <c r="H15" s="31" t="s">
        <v>101</v>
      </c>
      <c r="I15" s="31" t="s">
        <v>250</v>
      </c>
      <c r="J15" s="45" t="s">
        <v>83</v>
      </c>
      <c r="K15" s="11"/>
      <c r="L15" s="11"/>
      <c r="M15" s="11"/>
      <c r="N15" s="11"/>
      <c r="O15" s="11"/>
    </row>
    <row r="16" spans="1:15" ht="12.75" customHeight="1">
      <c r="A16" s="31" t="s">
        <v>147</v>
      </c>
      <c r="B16" s="31" t="s">
        <v>156</v>
      </c>
      <c r="C16" s="31" t="s">
        <v>157</v>
      </c>
      <c r="D16" s="31" t="s">
        <v>102</v>
      </c>
      <c r="E16" s="47">
        <v>39616</v>
      </c>
      <c r="F16" s="47">
        <v>39617</v>
      </c>
      <c r="G16" s="31">
        <v>2</v>
      </c>
      <c r="H16" s="31" t="s">
        <v>101</v>
      </c>
      <c r="I16" s="31" t="s">
        <v>250</v>
      </c>
      <c r="J16" s="45" t="s">
        <v>83</v>
      </c>
      <c r="K16" s="11"/>
      <c r="L16" s="11"/>
      <c r="M16" s="11"/>
      <c r="N16" s="11"/>
      <c r="O16" s="11"/>
    </row>
    <row r="17" spans="1:15" ht="12.75" customHeight="1">
      <c r="A17" s="31" t="s">
        <v>147</v>
      </c>
      <c r="B17" s="31" t="s">
        <v>156</v>
      </c>
      <c r="C17" s="31" t="s">
        <v>157</v>
      </c>
      <c r="D17" s="31" t="s">
        <v>102</v>
      </c>
      <c r="E17" s="47">
        <v>39624</v>
      </c>
      <c r="F17" s="47">
        <v>39633</v>
      </c>
      <c r="G17" s="31">
        <v>9</v>
      </c>
      <c r="H17" s="31" t="s">
        <v>101</v>
      </c>
      <c r="I17" s="31" t="s">
        <v>250</v>
      </c>
      <c r="J17" s="45" t="s">
        <v>83</v>
      </c>
      <c r="K17" s="11"/>
      <c r="L17" s="11"/>
      <c r="M17" s="11"/>
      <c r="N17" s="11"/>
      <c r="O17" s="11"/>
    </row>
    <row r="18" spans="1:15" ht="12.75" customHeight="1">
      <c r="A18" s="31" t="s">
        <v>147</v>
      </c>
      <c r="B18" s="31" t="s">
        <v>156</v>
      </c>
      <c r="C18" s="31" t="s">
        <v>157</v>
      </c>
      <c r="D18" s="31" t="s">
        <v>102</v>
      </c>
      <c r="E18" s="47">
        <v>39651</v>
      </c>
      <c r="F18" s="47">
        <v>39659</v>
      </c>
      <c r="G18" s="31">
        <v>8</v>
      </c>
      <c r="H18" s="31" t="s">
        <v>101</v>
      </c>
      <c r="I18" s="31" t="s">
        <v>250</v>
      </c>
      <c r="J18" s="45" t="s">
        <v>83</v>
      </c>
      <c r="K18" s="11"/>
      <c r="L18" s="11"/>
      <c r="M18" s="11"/>
      <c r="N18" s="11"/>
      <c r="O18" s="11"/>
    </row>
    <row r="19" spans="1:15" ht="12.75" customHeight="1">
      <c r="A19" s="31" t="s">
        <v>147</v>
      </c>
      <c r="B19" s="31" t="s">
        <v>156</v>
      </c>
      <c r="C19" s="31" t="s">
        <v>157</v>
      </c>
      <c r="D19" s="31" t="s">
        <v>102</v>
      </c>
      <c r="E19" s="47">
        <v>39714</v>
      </c>
      <c r="F19" s="47">
        <v>39717</v>
      </c>
      <c r="G19" s="31">
        <v>3</v>
      </c>
      <c r="H19" s="31" t="s">
        <v>101</v>
      </c>
      <c r="I19" s="31" t="s">
        <v>250</v>
      </c>
      <c r="J19" s="45" t="s">
        <v>83</v>
      </c>
      <c r="K19" s="11"/>
      <c r="L19" s="11"/>
      <c r="M19" s="11"/>
      <c r="N19" s="11"/>
      <c r="O19" s="11"/>
    </row>
    <row r="20" spans="1:15" ht="12.75" customHeight="1">
      <c r="A20" s="31" t="s">
        <v>147</v>
      </c>
      <c r="B20" s="31" t="s">
        <v>164</v>
      </c>
      <c r="C20" s="31" t="s">
        <v>165</v>
      </c>
      <c r="D20" s="31" t="s">
        <v>102</v>
      </c>
      <c r="E20" s="47">
        <v>39644</v>
      </c>
      <c r="F20" s="47">
        <v>39646</v>
      </c>
      <c r="G20" s="31">
        <v>2</v>
      </c>
      <c r="H20" s="31" t="s">
        <v>101</v>
      </c>
      <c r="I20" s="31" t="s">
        <v>250</v>
      </c>
      <c r="J20" s="45" t="s">
        <v>256</v>
      </c>
      <c r="K20" s="11"/>
      <c r="L20" s="11"/>
      <c r="M20" s="11"/>
      <c r="N20" s="11"/>
      <c r="O20" s="11"/>
    </row>
    <row r="21" spans="1:15" ht="12.75" customHeight="1">
      <c r="A21" s="34" t="s">
        <v>147</v>
      </c>
      <c r="B21" s="34" t="s">
        <v>164</v>
      </c>
      <c r="C21" s="34" t="s">
        <v>165</v>
      </c>
      <c r="D21" s="34" t="s">
        <v>102</v>
      </c>
      <c r="E21" s="97">
        <v>39688</v>
      </c>
      <c r="F21" s="97">
        <v>39695</v>
      </c>
      <c r="G21" s="34">
        <v>7</v>
      </c>
      <c r="H21" s="34" t="s">
        <v>101</v>
      </c>
      <c r="I21" s="34" t="s">
        <v>250</v>
      </c>
      <c r="J21" s="132" t="s">
        <v>256</v>
      </c>
      <c r="K21" s="11"/>
      <c r="L21" s="11"/>
      <c r="M21" s="11"/>
      <c r="N21" s="11"/>
      <c r="O21" s="11"/>
    </row>
    <row r="22" spans="1:15" ht="12.75" customHeight="1">
      <c r="A22" s="31"/>
      <c r="B22" s="57">
        <f>SUM(IF(FREQUENCY(MATCH(B12:B21,B12:B21,0),MATCH(B12:B21,B12:B21,0))&gt;0,1))</f>
        <v>5</v>
      </c>
      <c r="C22" s="32"/>
      <c r="D22" s="32">
        <f>COUNTA(D12:D21)</f>
        <v>10</v>
      </c>
      <c r="E22" s="32"/>
      <c r="F22" s="32"/>
      <c r="G22" s="32">
        <f>SUM(G12:G21)</f>
        <v>47</v>
      </c>
      <c r="H22" s="31"/>
      <c r="I22" s="31"/>
      <c r="J22" s="45"/>
      <c r="K22" s="11"/>
      <c r="L22" s="11"/>
      <c r="M22" s="11"/>
      <c r="N22" s="11"/>
      <c r="O22" s="11"/>
    </row>
    <row r="23" spans="1:15" ht="10.5" customHeight="1">
      <c r="A23" s="31"/>
      <c r="B23" s="57"/>
      <c r="C23" s="32"/>
      <c r="D23" s="32"/>
      <c r="E23" s="32"/>
      <c r="F23" s="32"/>
      <c r="G23" s="32"/>
      <c r="H23" s="31"/>
      <c r="I23" s="31"/>
      <c r="J23" s="45"/>
      <c r="K23" s="11"/>
      <c r="L23" s="11"/>
      <c r="M23" s="11"/>
      <c r="N23" s="11"/>
      <c r="O23" s="11"/>
    </row>
    <row r="24" spans="1:15" ht="12.75" customHeight="1">
      <c r="A24" s="34" t="s">
        <v>174</v>
      </c>
      <c r="B24" s="34" t="s">
        <v>175</v>
      </c>
      <c r="C24" s="34" t="s">
        <v>176</v>
      </c>
      <c r="D24" s="34" t="s">
        <v>102</v>
      </c>
      <c r="E24" s="128">
        <v>39483</v>
      </c>
      <c r="F24" s="128">
        <v>39485</v>
      </c>
      <c r="G24" s="34">
        <v>2</v>
      </c>
      <c r="H24" s="34" t="s">
        <v>251</v>
      </c>
      <c r="I24" s="34" t="s">
        <v>252</v>
      </c>
      <c r="J24" s="132" t="s">
        <v>257</v>
      </c>
      <c r="K24" s="11"/>
      <c r="L24" s="11"/>
      <c r="M24" s="11"/>
      <c r="N24" s="11"/>
      <c r="O24" s="11"/>
    </row>
    <row r="25" spans="1:15" ht="12.75" customHeight="1">
      <c r="A25" s="31"/>
      <c r="B25" s="57">
        <f>SUM(IF(FREQUENCY(MATCH(B24:B24,B24:B24,0),MATCH(B24:B24,B24:B24,0))&gt;0,1))</f>
        <v>1</v>
      </c>
      <c r="C25" s="32"/>
      <c r="D25" s="32">
        <f>COUNTA(D24:D24)</f>
        <v>1</v>
      </c>
      <c r="E25" s="32"/>
      <c r="F25" s="32"/>
      <c r="G25" s="32">
        <f>SUM(G24:G24)</f>
        <v>2</v>
      </c>
      <c r="H25" s="31"/>
      <c r="I25" s="31"/>
      <c r="J25" s="45"/>
      <c r="K25" s="11"/>
      <c r="L25" s="11"/>
      <c r="M25" s="11"/>
      <c r="N25" s="11"/>
      <c r="O25" s="11"/>
    </row>
    <row r="26" spans="1:15" ht="9.75" customHeight="1">
      <c r="A26" s="31"/>
      <c r="B26" s="57"/>
      <c r="C26" s="32"/>
      <c r="D26" s="32"/>
      <c r="E26" s="32"/>
      <c r="F26" s="32"/>
      <c r="G26" s="32"/>
      <c r="H26" s="31"/>
      <c r="I26" s="31"/>
      <c r="J26" s="45"/>
      <c r="K26" s="11"/>
      <c r="L26" s="11"/>
      <c r="M26" s="11"/>
      <c r="N26" s="11"/>
      <c r="O26" s="11"/>
    </row>
    <row r="27" spans="1:15" ht="12.75" customHeight="1">
      <c r="A27" s="31" t="s">
        <v>186</v>
      </c>
      <c r="B27" s="31" t="s">
        <v>194</v>
      </c>
      <c r="C27" s="31" t="s">
        <v>195</v>
      </c>
      <c r="D27" s="31" t="s">
        <v>102</v>
      </c>
      <c r="E27" s="47">
        <v>39680</v>
      </c>
      <c r="F27" s="47">
        <v>39682</v>
      </c>
      <c r="G27" s="31">
        <v>2</v>
      </c>
      <c r="H27" s="31" t="s">
        <v>101</v>
      </c>
      <c r="I27" s="31" t="s">
        <v>250</v>
      </c>
      <c r="J27" s="45" t="s">
        <v>84</v>
      </c>
      <c r="K27" s="11"/>
      <c r="L27" s="11"/>
      <c r="M27" s="11"/>
      <c r="N27" s="11"/>
      <c r="O27" s="11"/>
    </row>
    <row r="28" spans="1:15" ht="12.75" customHeight="1">
      <c r="A28" s="31" t="s">
        <v>186</v>
      </c>
      <c r="B28" s="31" t="s">
        <v>206</v>
      </c>
      <c r="C28" s="31" t="s">
        <v>207</v>
      </c>
      <c r="D28" s="31" t="s">
        <v>102</v>
      </c>
      <c r="E28" s="127">
        <v>39457</v>
      </c>
      <c r="F28" s="127">
        <v>39458</v>
      </c>
      <c r="G28" s="31">
        <v>2</v>
      </c>
      <c r="H28" s="31" t="s">
        <v>101</v>
      </c>
      <c r="I28" s="31" t="s">
        <v>250</v>
      </c>
      <c r="J28" s="45" t="s">
        <v>84</v>
      </c>
      <c r="K28" s="11"/>
      <c r="L28" s="11"/>
      <c r="M28" s="11"/>
      <c r="N28" s="11"/>
      <c r="O28" s="11"/>
    </row>
    <row r="29" spans="1:15" ht="12.75" customHeight="1">
      <c r="A29" s="31" t="s">
        <v>186</v>
      </c>
      <c r="B29" s="31" t="s">
        <v>206</v>
      </c>
      <c r="C29" s="31" t="s">
        <v>207</v>
      </c>
      <c r="D29" s="31" t="s">
        <v>102</v>
      </c>
      <c r="E29" s="127">
        <v>39478</v>
      </c>
      <c r="F29" s="127">
        <v>39479</v>
      </c>
      <c r="G29" s="31">
        <v>2</v>
      </c>
      <c r="H29" s="31" t="s">
        <v>101</v>
      </c>
      <c r="I29" s="31" t="s">
        <v>250</v>
      </c>
      <c r="J29" s="45" t="s">
        <v>84</v>
      </c>
      <c r="K29" s="11"/>
      <c r="L29" s="11"/>
      <c r="M29" s="11"/>
      <c r="N29" s="11"/>
      <c r="O29" s="11"/>
    </row>
    <row r="30" spans="1:15" ht="12.75" customHeight="1">
      <c r="A30" s="31" t="s">
        <v>186</v>
      </c>
      <c r="B30" s="31" t="s">
        <v>206</v>
      </c>
      <c r="C30" s="31" t="s">
        <v>207</v>
      </c>
      <c r="D30" s="31" t="s">
        <v>102</v>
      </c>
      <c r="E30" s="127">
        <v>39483</v>
      </c>
      <c r="F30" s="127">
        <v>39485</v>
      </c>
      <c r="G30" s="31">
        <v>2</v>
      </c>
      <c r="H30" s="31" t="s">
        <v>251</v>
      </c>
      <c r="I30" s="31" t="s">
        <v>252</v>
      </c>
      <c r="J30" s="45" t="s">
        <v>258</v>
      </c>
      <c r="K30" s="11"/>
      <c r="L30" s="11"/>
      <c r="M30" s="11"/>
      <c r="N30" s="11"/>
      <c r="O30" s="11"/>
    </row>
    <row r="31" spans="1:15" ht="12.75" customHeight="1">
      <c r="A31" s="31" t="s">
        <v>186</v>
      </c>
      <c r="B31" s="31" t="s">
        <v>206</v>
      </c>
      <c r="C31" s="31" t="s">
        <v>207</v>
      </c>
      <c r="D31" s="31" t="s">
        <v>102</v>
      </c>
      <c r="E31" s="127">
        <v>39492</v>
      </c>
      <c r="F31" s="127">
        <v>39493</v>
      </c>
      <c r="G31" s="31">
        <v>1</v>
      </c>
      <c r="H31" s="31" t="s">
        <v>101</v>
      </c>
      <c r="I31" s="31" t="s">
        <v>250</v>
      </c>
      <c r="J31" s="45" t="s">
        <v>84</v>
      </c>
      <c r="K31" s="11"/>
      <c r="L31" s="11"/>
      <c r="M31" s="11"/>
      <c r="N31" s="11"/>
      <c r="O31" s="11"/>
    </row>
    <row r="32" spans="1:15" ht="12.75" customHeight="1">
      <c r="A32" s="31" t="s">
        <v>186</v>
      </c>
      <c r="B32" s="31" t="s">
        <v>206</v>
      </c>
      <c r="C32" s="31" t="s">
        <v>207</v>
      </c>
      <c r="D32" s="31" t="s">
        <v>102</v>
      </c>
      <c r="E32" s="127">
        <v>39561</v>
      </c>
      <c r="F32" s="127">
        <v>39567</v>
      </c>
      <c r="G32" s="31">
        <v>6</v>
      </c>
      <c r="H32" s="31" t="s">
        <v>101</v>
      </c>
      <c r="I32" s="31" t="s">
        <v>250</v>
      </c>
      <c r="J32" s="45" t="s">
        <v>84</v>
      </c>
      <c r="K32" s="11"/>
      <c r="L32" s="11"/>
      <c r="M32" s="11"/>
      <c r="N32" s="11"/>
      <c r="O32" s="11"/>
    </row>
    <row r="33" spans="1:15" ht="12.75" customHeight="1">
      <c r="A33" s="34" t="s">
        <v>186</v>
      </c>
      <c r="B33" s="34" t="s">
        <v>206</v>
      </c>
      <c r="C33" s="34" t="s">
        <v>207</v>
      </c>
      <c r="D33" s="34" t="s">
        <v>102</v>
      </c>
      <c r="E33" s="97">
        <v>39681</v>
      </c>
      <c r="F33" s="97">
        <v>39682</v>
      </c>
      <c r="G33" s="34">
        <v>1</v>
      </c>
      <c r="H33" s="34" t="s">
        <v>251</v>
      </c>
      <c r="I33" s="34" t="s">
        <v>252</v>
      </c>
      <c r="J33" s="132" t="s">
        <v>71</v>
      </c>
      <c r="K33" s="11"/>
      <c r="L33" s="11"/>
      <c r="M33" s="11"/>
      <c r="N33" s="11"/>
      <c r="O33" s="11"/>
    </row>
    <row r="34" spans="1:10" ht="12.75" customHeight="1">
      <c r="A34" s="31"/>
      <c r="B34" s="57">
        <f>SUM(IF(FREQUENCY(MATCH(B27:B33,B27:B33,0),MATCH(B27:B33,B27:B33,0))&gt;0,1))</f>
        <v>2</v>
      </c>
      <c r="C34" s="32"/>
      <c r="D34" s="32">
        <f>COUNTA(D27:D33)</f>
        <v>7</v>
      </c>
      <c r="E34" s="32"/>
      <c r="F34" s="32"/>
      <c r="G34" s="32">
        <f>SUM(G27:G33)</f>
        <v>16</v>
      </c>
      <c r="H34" s="31"/>
      <c r="I34" s="31"/>
      <c r="J34" s="45"/>
    </row>
    <row r="35" spans="1:10" ht="10.5" customHeight="1">
      <c r="A35" s="31"/>
      <c r="B35" s="57"/>
      <c r="C35" s="32"/>
      <c r="D35" s="32"/>
      <c r="E35" s="32"/>
      <c r="F35" s="32"/>
      <c r="G35" s="32"/>
      <c r="H35" s="31"/>
      <c r="I35" s="31"/>
      <c r="J35" s="45"/>
    </row>
    <row r="36" spans="1:10" ht="12.75" customHeight="1">
      <c r="A36" s="31" t="s">
        <v>222</v>
      </c>
      <c r="B36" s="31" t="s">
        <v>243</v>
      </c>
      <c r="C36" s="31" t="s">
        <v>244</v>
      </c>
      <c r="D36" s="31" t="s">
        <v>102</v>
      </c>
      <c r="E36" s="127">
        <v>39547</v>
      </c>
      <c r="F36" s="127">
        <v>39553</v>
      </c>
      <c r="G36" s="31">
        <v>6</v>
      </c>
      <c r="H36" s="31" t="s">
        <v>101</v>
      </c>
      <c r="I36" s="31" t="s">
        <v>250</v>
      </c>
      <c r="J36" s="45" t="s">
        <v>84</v>
      </c>
    </row>
    <row r="37" spans="1:10" ht="12.75" customHeight="1">
      <c r="A37" s="34" t="s">
        <v>222</v>
      </c>
      <c r="B37" s="34" t="s">
        <v>243</v>
      </c>
      <c r="C37" s="34" t="s">
        <v>244</v>
      </c>
      <c r="D37" s="34" t="s">
        <v>102</v>
      </c>
      <c r="E37" s="97">
        <v>39714</v>
      </c>
      <c r="F37" s="97">
        <v>39716</v>
      </c>
      <c r="G37" s="34">
        <v>2</v>
      </c>
      <c r="H37" s="34" t="s">
        <v>101</v>
      </c>
      <c r="I37" s="34" t="s">
        <v>250</v>
      </c>
      <c r="J37" s="132" t="s">
        <v>84</v>
      </c>
    </row>
    <row r="38" spans="1:10" ht="12.75" customHeight="1">
      <c r="A38" s="31"/>
      <c r="B38" s="57">
        <f>SUM(IF(FREQUENCY(MATCH(B36:B37,B36:B37,0),MATCH(B36:B37,B36:B37,0))&gt;0,1))</f>
        <v>1</v>
      </c>
      <c r="C38" s="32"/>
      <c r="D38" s="32">
        <f>COUNTA(D36:D37)</f>
        <v>2</v>
      </c>
      <c r="E38" s="32"/>
      <c r="F38" s="32"/>
      <c r="G38" s="32">
        <f>SUM(G36:G37)</f>
        <v>8</v>
      </c>
      <c r="H38" s="31"/>
      <c r="I38" s="31"/>
      <c r="J38" s="45"/>
    </row>
    <row r="39" spans="1:10" ht="12.75" customHeight="1">
      <c r="A39" s="31"/>
      <c r="B39" s="31"/>
      <c r="C39" s="31"/>
      <c r="D39" s="31"/>
      <c r="E39" s="31"/>
      <c r="F39" s="31"/>
      <c r="G39" s="31"/>
      <c r="H39" s="31"/>
      <c r="I39" s="31"/>
      <c r="J39" s="45"/>
    </row>
    <row r="40" spans="1:10" ht="12.75" customHeight="1">
      <c r="A40" s="32" t="s">
        <v>108</v>
      </c>
      <c r="B40" s="43">
        <f>B7+B10+B22+B25+B34+B38</f>
        <v>11</v>
      </c>
      <c r="C40" s="43"/>
      <c r="D40" s="43">
        <f>D7+D10+D22+D25+D34+D38</f>
        <v>26</v>
      </c>
      <c r="E40" s="31"/>
      <c r="F40" s="31"/>
      <c r="G40" s="43">
        <f>G7+G10+G22+G25+G34+G38</f>
        <v>93</v>
      </c>
      <c r="H40" s="31"/>
      <c r="I40" s="31"/>
      <c r="J40" s="45"/>
    </row>
    <row r="41" ht="12.75" customHeight="1"/>
    <row r="42" spans="2:8" ht="11.25">
      <c r="B42" s="58"/>
      <c r="C42" s="114"/>
      <c r="D42" s="115"/>
      <c r="E42" s="116"/>
      <c r="F42" s="117"/>
      <c r="G42" s="121"/>
      <c r="H42" s="45"/>
    </row>
    <row r="43" spans="2:8" ht="12.75">
      <c r="B43" s="133"/>
      <c r="C43" s="118" t="s">
        <v>254</v>
      </c>
      <c r="D43" s="119"/>
      <c r="E43" s="120"/>
      <c r="F43" s="124"/>
      <c r="G43" s="122"/>
      <c r="H43" s="2"/>
    </row>
    <row r="44" spans="2:8" ht="12.75">
      <c r="B44" s="130"/>
      <c r="C44" s="131"/>
      <c r="D44" s="125"/>
      <c r="E44" s="126"/>
      <c r="F44" s="129"/>
      <c r="G44" s="122"/>
      <c r="H44" s="123"/>
    </row>
  </sheetData>
  <printOptions gridLines="1" horizontalCentered="1"/>
  <pageMargins left="0.5" right="0.5" top="1.5" bottom="0.75" header="0.5" footer="0.5"/>
  <pageSetup horizontalDpi="600" verticalDpi="600" orientation="landscape" paperSize="5" scale="80" r:id="rId1"/>
  <headerFooter alignWithMargins="0">
    <oddHeader>&amp;C&amp;"Arial,Bold"&amp;16 2008 Swimming Season
Oregon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2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0.8515625" style="6" customWidth="1"/>
    <col min="2" max="2" width="9.140625" style="6" customWidth="1"/>
    <col min="3" max="3" width="39.28125" style="33" customWidth="1"/>
    <col min="4" max="5" width="9.140625" style="7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45" t="s">
        <v>87</v>
      </c>
      <c r="C1" s="146"/>
      <c r="D1" s="146"/>
      <c r="E1" s="146"/>
      <c r="F1" s="30"/>
      <c r="G1" s="143" t="s">
        <v>86</v>
      </c>
      <c r="H1" s="144"/>
      <c r="I1" s="144"/>
      <c r="J1" s="144"/>
      <c r="K1" s="144"/>
    </row>
    <row r="2" spans="1:147" s="9" customFormat="1" ht="50.25" customHeight="1">
      <c r="A2" s="19" t="s">
        <v>54</v>
      </c>
      <c r="B2" s="3" t="s">
        <v>55</v>
      </c>
      <c r="C2" s="3" t="s">
        <v>44</v>
      </c>
      <c r="D2" s="3" t="s">
        <v>35</v>
      </c>
      <c r="E2" s="3" t="s">
        <v>68</v>
      </c>
      <c r="F2" s="30"/>
      <c r="G2" s="3" t="s">
        <v>36</v>
      </c>
      <c r="H2" s="3" t="s">
        <v>37</v>
      </c>
      <c r="I2" s="3" t="s">
        <v>38</v>
      </c>
      <c r="J2" s="3" t="s">
        <v>39</v>
      </c>
      <c r="K2" s="3" t="s">
        <v>40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ht="12.75" customHeight="1">
      <c r="A3" s="34" t="s">
        <v>125</v>
      </c>
      <c r="B3" s="34" t="s">
        <v>128</v>
      </c>
      <c r="C3" s="34" t="s">
        <v>129</v>
      </c>
      <c r="D3" s="48">
        <v>2</v>
      </c>
      <c r="E3" s="34">
        <v>9</v>
      </c>
      <c r="F3" s="48"/>
      <c r="G3" s="48">
        <v>1</v>
      </c>
      <c r="H3" s="48"/>
      <c r="I3" s="48"/>
      <c r="J3" s="48">
        <v>1</v>
      </c>
      <c r="K3" s="48"/>
    </row>
    <row r="4" spans="1:11" ht="12.75" customHeight="1">
      <c r="A4" s="31"/>
      <c r="B4" s="32">
        <f>COUNTA(B3:B3)</f>
        <v>1</v>
      </c>
      <c r="C4" s="32"/>
      <c r="D4" s="41">
        <f>SUM(D3:D3)</f>
        <v>2</v>
      </c>
      <c r="E4" s="41">
        <f>SUM(E3:E3)</f>
        <v>9</v>
      </c>
      <c r="F4" s="41"/>
      <c r="G4" s="41">
        <f>SUM(G3:G3)</f>
        <v>1</v>
      </c>
      <c r="H4" s="41">
        <f>SUM(H3:H3)</f>
        <v>0</v>
      </c>
      <c r="I4" s="41">
        <f>SUM(I3:I3)</f>
        <v>0</v>
      </c>
      <c r="J4" s="41">
        <f>SUM(J3:J3)</f>
        <v>1</v>
      </c>
      <c r="K4" s="41">
        <f>SUM(K3:K3)</f>
        <v>0</v>
      </c>
    </row>
    <row r="5" spans="1:11" ht="12.75" customHeight="1">
      <c r="A5" s="31"/>
      <c r="B5" s="31"/>
      <c r="C5" s="31"/>
      <c r="D5" s="35"/>
      <c r="E5" s="35"/>
      <c r="F5" s="35"/>
      <c r="G5" s="35"/>
      <c r="H5" s="35"/>
      <c r="I5" s="35"/>
      <c r="J5" s="35"/>
      <c r="K5" s="35"/>
    </row>
    <row r="6" spans="1:11" ht="12.75" customHeight="1">
      <c r="A6" s="34" t="s">
        <v>140</v>
      </c>
      <c r="B6" s="34" t="s">
        <v>143</v>
      </c>
      <c r="C6" s="34" t="s">
        <v>144</v>
      </c>
      <c r="D6" s="48">
        <v>1</v>
      </c>
      <c r="E6" s="48">
        <v>2</v>
      </c>
      <c r="F6" s="48"/>
      <c r="G6" s="48"/>
      <c r="H6" s="48">
        <v>1</v>
      </c>
      <c r="I6" s="48"/>
      <c r="J6" s="48"/>
      <c r="K6" s="48"/>
    </row>
    <row r="7" spans="1:11" ht="12.75" customHeight="1">
      <c r="A7" s="31"/>
      <c r="B7" s="32">
        <f>COUNTA(B6:B6)</f>
        <v>1</v>
      </c>
      <c r="C7" s="32"/>
      <c r="D7" s="32">
        <f>SUM(D6:D6)</f>
        <v>1</v>
      </c>
      <c r="E7" s="32">
        <f>SUM(E6:E6)</f>
        <v>2</v>
      </c>
      <c r="F7" s="35"/>
      <c r="G7" s="32">
        <f>SUM(G6:G6)</f>
        <v>0</v>
      </c>
      <c r="H7" s="32">
        <f>SUM(H6:H6)</f>
        <v>1</v>
      </c>
      <c r="I7" s="32">
        <f>SUM(I6:I6)</f>
        <v>0</v>
      </c>
      <c r="J7" s="32">
        <f>SUM(J6:J6)</f>
        <v>0</v>
      </c>
      <c r="K7" s="32">
        <f>SUM(K6:K6)</f>
        <v>0</v>
      </c>
    </row>
    <row r="8" spans="1:11" ht="12.75" customHeight="1">
      <c r="A8" s="31"/>
      <c r="B8" s="31"/>
      <c r="C8" s="31"/>
      <c r="D8" s="35"/>
      <c r="E8" s="35"/>
      <c r="F8" s="35"/>
      <c r="G8" s="35"/>
      <c r="H8" s="35"/>
      <c r="I8" s="35"/>
      <c r="J8" s="35"/>
      <c r="K8" s="35"/>
    </row>
    <row r="9" spans="1:11" ht="12.75" customHeight="1">
      <c r="A9" s="31" t="s">
        <v>147</v>
      </c>
      <c r="B9" s="31" t="s">
        <v>148</v>
      </c>
      <c r="C9" s="31" t="s">
        <v>149</v>
      </c>
      <c r="D9" s="35">
        <v>1</v>
      </c>
      <c r="E9" s="35">
        <v>7</v>
      </c>
      <c r="F9" s="35"/>
      <c r="G9" s="35"/>
      <c r="H9" s="35"/>
      <c r="I9" s="35">
        <v>1</v>
      </c>
      <c r="J9" s="35"/>
      <c r="K9" s="35"/>
    </row>
    <row r="10" spans="1:11" ht="12.75" customHeight="1">
      <c r="A10" s="31" t="s">
        <v>147</v>
      </c>
      <c r="B10" s="31" t="s">
        <v>150</v>
      </c>
      <c r="C10" s="31" t="s">
        <v>151</v>
      </c>
      <c r="D10" s="35">
        <v>1</v>
      </c>
      <c r="E10" s="35">
        <v>2</v>
      </c>
      <c r="F10" s="35"/>
      <c r="G10" s="35"/>
      <c r="H10" s="35">
        <v>1</v>
      </c>
      <c r="I10" s="35"/>
      <c r="J10" s="35"/>
      <c r="K10" s="35"/>
    </row>
    <row r="11" spans="1:11" ht="12.75" customHeight="1">
      <c r="A11" s="31" t="s">
        <v>147</v>
      </c>
      <c r="B11" s="31" t="s">
        <v>154</v>
      </c>
      <c r="C11" s="31" t="s">
        <v>155</v>
      </c>
      <c r="D11" s="35">
        <v>1</v>
      </c>
      <c r="E11" s="35">
        <v>2</v>
      </c>
      <c r="F11" s="35"/>
      <c r="G11" s="35"/>
      <c r="H11" s="35">
        <v>1</v>
      </c>
      <c r="I11" s="35"/>
      <c r="J11" s="35"/>
      <c r="K11" s="35"/>
    </row>
    <row r="12" spans="1:11" ht="12.75" customHeight="1">
      <c r="A12" s="31" t="s">
        <v>147</v>
      </c>
      <c r="B12" s="31" t="s">
        <v>156</v>
      </c>
      <c r="C12" s="31" t="s">
        <v>157</v>
      </c>
      <c r="D12" s="35">
        <v>5</v>
      </c>
      <c r="E12" s="35">
        <v>27</v>
      </c>
      <c r="F12" s="35"/>
      <c r="G12" s="35"/>
      <c r="H12" s="35">
        <v>1</v>
      </c>
      <c r="I12" s="35">
        <v>2</v>
      </c>
      <c r="J12" s="35">
        <v>2</v>
      </c>
      <c r="K12" s="35"/>
    </row>
    <row r="13" spans="1:11" ht="12.75" customHeight="1">
      <c r="A13" s="34" t="s">
        <v>147</v>
      </c>
      <c r="B13" s="34" t="s">
        <v>164</v>
      </c>
      <c r="C13" s="34" t="s">
        <v>165</v>
      </c>
      <c r="D13" s="48">
        <v>2</v>
      </c>
      <c r="E13" s="48">
        <v>9</v>
      </c>
      <c r="F13" s="48"/>
      <c r="G13" s="48"/>
      <c r="H13" s="48">
        <v>1</v>
      </c>
      <c r="I13" s="48">
        <v>1</v>
      </c>
      <c r="J13" s="48"/>
      <c r="K13" s="48"/>
    </row>
    <row r="14" spans="1:11" ht="12.75" customHeight="1">
      <c r="A14" s="31"/>
      <c r="B14" s="32">
        <f>COUNTA(B9:B13)</f>
        <v>5</v>
      </c>
      <c r="C14" s="32"/>
      <c r="D14" s="32">
        <f>SUM(D9:D13)</f>
        <v>10</v>
      </c>
      <c r="E14" s="32">
        <f>SUM(E9:E13)</f>
        <v>47</v>
      </c>
      <c r="F14" s="35"/>
      <c r="G14" s="32">
        <f>SUM(G9:G13)</f>
        <v>0</v>
      </c>
      <c r="H14" s="32">
        <f>SUM(H9:H13)</f>
        <v>4</v>
      </c>
      <c r="I14" s="32">
        <f>SUM(I9:I13)</f>
        <v>4</v>
      </c>
      <c r="J14" s="32">
        <f>SUM(J9:J13)</f>
        <v>2</v>
      </c>
      <c r="K14" s="32">
        <f>SUM(K9:K13)</f>
        <v>0</v>
      </c>
    </row>
    <row r="15" spans="1:11" ht="12.75" customHeight="1">
      <c r="A15" s="31"/>
      <c r="B15" s="31"/>
      <c r="C15" s="31"/>
      <c r="D15" s="35"/>
      <c r="E15" s="35"/>
      <c r="F15" s="35"/>
      <c r="G15" s="35"/>
      <c r="H15" s="35"/>
      <c r="I15" s="35"/>
      <c r="J15" s="35"/>
      <c r="K15" s="35"/>
    </row>
    <row r="16" spans="1:11" ht="12.75" customHeight="1">
      <c r="A16" s="31" t="s">
        <v>186</v>
      </c>
      <c r="B16" s="31" t="s">
        <v>194</v>
      </c>
      <c r="C16" s="31" t="s">
        <v>195</v>
      </c>
      <c r="D16" s="35">
        <v>1</v>
      </c>
      <c r="E16" s="35">
        <v>2</v>
      </c>
      <c r="F16" s="35"/>
      <c r="G16" s="35"/>
      <c r="H16" s="35">
        <v>1</v>
      </c>
      <c r="I16" s="35"/>
      <c r="J16" s="35"/>
      <c r="K16" s="35"/>
    </row>
    <row r="17" spans="1:11" ht="12.75" customHeight="1">
      <c r="A17" s="34" t="s">
        <v>186</v>
      </c>
      <c r="B17" s="34" t="s">
        <v>206</v>
      </c>
      <c r="C17" s="34" t="s">
        <v>207</v>
      </c>
      <c r="D17" s="48">
        <v>1</v>
      </c>
      <c r="E17" s="34">
        <v>1</v>
      </c>
      <c r="F17" s="48"/>
      <c r="G17" s="48">
        <v>1</v>
      </c>
      <c r="H17" s="48"/>
      <c r="I17" s="48"/>
      <c r="J17" s="48"/>
      <c r="K17" s="48"/>
    </row>
    <row r="18" spans="1:11" ht="12.75" customHeight="1">
      <c r="A18" s="31"/>
      <c r="B18" s="32">
        <f>COUNTA(B16:B17)</f>
        <v>2</v>
      </c>
      <c r="C18" s="32"/>
      <c r="D18" s="41">
        <f>SUM(D16:D17)</f>
        <v>2</v>
      </c>
      <c r="E18" s="41">
        <f>SUM(E16:E17)</f>
        <v>3</v>
      </c>
      <c r="F18" s="41"/>
      <c r="G18" s="41">
        <f>SUM(G16:G17)</f>
        <v>1</v>
      </c>
      <c r="H18" s="41">
        <f>SUM(H16:H17)</f>
        <v>1</v>
      </c>
      <c r="I18" s="41">
        <f>SUM(I16:I17)</f>
        <v>0</v>
      </c>
      <c r="J18" s="41">
        <f>SUM(J16:J17)</f>
        <v>0</v>
      </c>
      <c r="K18" s="41">
        <f>SUM(K16:K17)</f>
        <v>0</v>
      </c>
    </row>
    <row r="19" spans="1:11" ht="12.75" customHeight="1">
      <c r="A19" s="31"/>
      <c r="B19" s="32"/>
      <c r="C19" s="32"/>
      <c r="D19" s="32"/>
      <c r="E19" s="32"/>
      <c r="F19" s="35"/>
      <c r="G19" s="32"/>
      <c r="H19" s="32"/>
      <c r="I19" s="32"/>
      <c r="J19" s="32"/>
      <c r="K19" s="32"/>
    </row>
    <row r="20" spans="1:11" ht="12.75" customHeight="1">
      <c r="A20" s="34" t="s">
        <v>222</v>
      </c>
      <c r="B20" s="34" t="s">
        <v>243</v>
      </c>
      <c r="C20" s="34" t="s">
        <v>244</v>
      </c>
      <c r="D20" s="48">
        <v>1</v>
      </c>
      <c r="E20" s="34">
        <v>2</v>
      </c>
      <c r="F20" s="48"/>
      <c r="G20" s="48"/>
      <c r="H20" s="48">
        <v>1</v>
      </c>
      <c r="I20" s="48"/>
      <c r="J20" s="48"/>
      <c r="K20" s="48"/>
    </row>
    <row r="21" spans="1:11" ht="12.75" customHeight="1">
      <c r="A21" s="31"/>
      <c r="B21" s="32">
        <f>COUNTA(B20:B20)</f>
        <v>1</v>
      </c>
      <c r="C21" s="32"/>
      <c r="D21" s="41">
        <f>SUM(D20:D20)</f>
        <v>1</v>
      </c>
      <c r="E21" s="41">
        <f>SUM(E20:E20)</f>
        <v>2</v>
      </c>
      <c r="F21" s="41"/>
      <c r="G21" s="41">
        <f>SUM(G20:G20)</f>
        <v>0</v>
      </c>
      <c r="H21" s="41">
        <f>SUM(H20:H20)</f>
        <v>1</v>
      </c>
      <c r="I21" s="41">
        <f>SUM(I20:I20)</f>
        <v>0</v>
      </c>
      <c r="J21" s="41">
        <f>SUM(J20:J20)</f>
        <v>0</v>
      </c>
      <c r="K21" s="41">
        <f>SUM(K20:K20)</f>
        <v>0</v>
      </c>
    </row>
    <row r="22" spans="1:11" ht="12.75" customHeight="1">
      <c r="A22" s="31"/>
      <c r="B22" s="32"/>
      <c r="C22" s="32"/>
      <c r="D22" s="32"/>
      <c r="E22" s="32"/>
      <c r="F22" s="35"/>
      <c r="G22" s="32"/>
      <c r="H22" s="32"/>
      <c r="I22" s="32"/>
      <c r="J22" s="32"/>
      <c r="K22" s="32"/>
    </row>
    <row r="23" spans="1:11" ht="12.75" customHeight="1">
      <c r="A23" s="32" t="s">
        <v>108</v>
      </c>
      <c r="B23" s="43">
        <f>B4+B7+B14+B18+B21</f>
        <v>10</v>
      </c>
      <c r="C23" s="36"/>
      <c r="D23" s="43">
        <f>D4+D7+D14+D18+D21</f>
        <v>16</v>
      </c>
      <c r="E23" s="43">
        <f>E4+E7+E14+E18+E21</f>
        <v>63</v>
      </c>
      <c r="F23" s="35"/>
      <c r="G23" s="43">
        <f>G4+G7+G14+G18+G21</f>
        <v>2</v>
      </c>
      <c r="H23" s="43">
        <f>H4+H7+H14+H18+H21</f>
        <v>7</v>
      </c>
      <c r="I23" s="43">
        <f>I4+I7+I14+I18+I21</f>
        <v>4</v>
      </c>
      <c r="J23" s="43">
        <f>J4+J7+J14+J18+J21</f>
        <v>3</v>
      </c>
      <c r="K23" s="43">
        <f>K4+K7+K14+K18+K21</f>
        <v>0</v>
      </c>
    </row>
  </sheetData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2008 Swimming Season
Oregon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4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4" customFormat="1" ht="9" customHeight="1">
      <c r="B1" s="148" t="s">
        <v>88</v>
      </c>
      <c r="C1" s="148"/>
      <c r="D1" s="46"/>
      <c r="E1" s="51"/>
      <c r="F1" s="46"/>
      <c r="G1" s="147" t="s">
        <v>93</v>
      </c>
      <c r="H1" s="147"/>
      <c r="I1" s="147"/>
      <c r="J1" s="46"/>
      <c r="K1" s="148" t="s">
        <v>103</v>
      </c>
      <c r="L1" s="148"/>
    </row>
    <row r="2" spans="1:12" s="49" customFormat="1" ht="48.75" customHeight="1">
      <c r="A2" s="3" t="s">
        <v>54</v>
      </c>
      <c r="B2" s="3" t="s">
        <v>55</v>
      </c>
      <c r="C2" s="3" t="s">
        <v>44</v>
      </c>
      <c r="D2" s="3"/>
      <c r="E2" s="52" t="s">
        <v>92</v>
      </c>
      <c r="F2" s="3"/>
      <c r="G2" s="3" t="s">
        <v>89</v>
      </c>
      <c r="H2" s="3" t="s">
        <v>56</v>
      </c>
      <c r="I2" s="3" t="s">
        <v>57</v>
      </c>
      <c r="J2" s="3"/>
      <c r="K2" s="3" t="s">
        <v>58</v>
      </c>
      <c r="L2" s="3" t="s">
        <v>59</v>
      </c>
    </row>
    <row r="3" spans="1:12" s="30" customFormat="1" ht="12.75" customHeight="1">
      <c r="A3" s="31" t="s">
        <v>125</v>
      </c>
      <c r="B3" s="31" t="s">
        <v>128</v>
      </c>
      <c r="C3" s="31" t="s">
        <v>129</v>
      </c>
      <c r="D3" s="31"/>
      <c r="E3" s="31">
        <v>122</v>
      </c>
      <c r="F3" s="36"/>
      <c r="G3" s="35" t="s">
        <v>97</v>
      </c>
      <c r="H3" s="35">
        <v>9</v>
      </c>
      <c r="I3" s="59">
        <f>H3/E3</f>
        <v>0.07377049180327869</v>
      </c>
      <c r="J3" s="46"/>
      <c r="K3" s="60">
        <f>E3-H3</f>
        <v>113</v>
      </c>
      <c r="L3" s="59">
        <f>K3/E3</f>
        <v>0.9262295081967213</v>
      </c>
    </row>
    <row r="4" spans="1:12" s="30" customFormat="1" ht="12.75" customHeight="1">
      <c r="A4" s="31" t="s">
        <v>125</v>
      </c>
      <c r="B4" s="31" t="s">
        <v>132</v>
      </c>
      <c r="C4" s="31" t="s">
        <v>133</v>
      </c>
      <c r="D4" s="31"/>
      <c r="E4" s="31">
        <v>122</v>
      </c>
      <c r="F4" s="36"/>
      <c r="G4" s="35"/>
      <c r="H4" s="35"/>
      <c r="I4" s="59">
        <f>H4/E4</f>
        <v>0</v>
      </c>
      <c r="J4" s="46"/>
      <c r="K4" s="60">
        <f>E4-H4</f>
        <v>122</v>
      </c>
      <c r="L4" s="59">
        <f>K4/E4</f>
        <v>1</v>
      </c>
    </row>
    <row r="5" spans="1:12" s="30" customFormat="1" ht="12.75" customHeight="1">
      <c r="A5" s="31" t="s">
        <v>125</v>
      </c>
      <c r="B5" s="31" t="s">
        <v>134</v>
      </c>
      <c r="C5" s="31" t="s">
        <v>135</v>
      </c>
      <c r="D5" s="31"/>
      <c r="E5" s="31">
        <v>122</v>
      </c>
      <c r="F5" s="36"/>
      <c r="G5" s="35"/>
      <c r="H5" s="35"/>
      <c r="I5" s="59">
        <f>H5/E5</f>
        <v>0</v>
      </c>
      <c r="J5" s="46"/>
      <c r="K5" s="60">
        <f>E5-H5</f>
        <v>122</v>
      </c>
      <c r="L5" s="59">
        <f>K5/E5</f>
        <v>1</v>
      </c>
    </row>
    <row r="6" spans="1:12" s="30" customFormat="1" ht="12.75" customHeight="1">
      <c r="A6" s="34" t="s">
        <v>125</v>
      </c>
      <c r="B6" s="34" t="s">
        <v>136</v>
      </c>
      <c r="C6" s="34" t="s">
        <v>137</v>
      </c>
      <c r="D6" s="34"/>
      <c r="E6" s="34">
        <v>122</v>
      </c>
      <c r="F6" s="61"/>
      <c r="G6" s="48"/>
      <c r="H6" s="48"/>
      <c r="I6" s="62">
        <f>H6/E6</f>
        <v>0</v>
      </c>
      <c r="J6" s="50"/>
      <c r="K6" s="63">
        <f>E6-H6</f>
        <v>122</v>
      </c>
      <c r="L6" s="62">
        <f>K6/E6</f>
        <v>1</v>
      </c>
    </row>
    <row r="7" spans="1:12" ht="12.75">
      <c r="A7" s="31"/>
      <c r="B7" s="32">
        <f>COUNTA(B3:B6)</f>
        <v>4</v>
      </c>
      <c r="C7" s="31"/>
      <c r="D7" s="36"/>
      <c r="E7" s="37">
        <f>SUM(E3:E6)</f>
        <v>488</v>
      </c>
      <c r="F7" s="39"/>
      <c r="G7" s="32">
        <f>COUNTA(G3:G6)</f>
        <v>1</v>
      </c>
      <c r="H7" s="37">
        <f>SUM(H3:H6)</f>
        <v>9</v>
      </c>
      <c r="I7" s="40">
        <f>H7/E7</f>
        <v>0.018442622950819672</v>
      </c>
      <c r="J7" s="41"/>
      <c r="K7" s="37">
        <f>SUM(K3:K6)</f>
        <v>479</v>
      </c>
      <c r="L7" s="40">
        <f>K7/E7</f>
        <v>0.9815573770491803</v>
      </c>
    </row>
    <row r="8" spans="1:12" ht="10.5" customHeight="1">
      <c r="A8" s="31"/>
      <c r="B8" s="31"/>
      <c r="C8" s="31"/>
      <c r="D8" s="36"/>
      <c r="E8" s="53"/>
      <c r="F8" s="36"/>
      <c r="G8" s="35"/>
      <c r="H8" s="35"/>
      <c r="I8" s="59"/>
      <c r="J8" s="46"/>
      <c r="K8" s="60"/>
      <c r="L8" s="59"/>
    </row>
    <row r="9" spans="1:12" ht="12.75">
      <c r="A9" s="31" t="s">
        <v>140</v>
      </c>
      <c r="B9" s="31" t="s">
        <v>141</v>
      </c>
      <c r="C9" s="31" t="s">
        <v>142</v>
      </c>
      <c r="D9" s="31"/>
      <c r="E9" s="31">
        <v>122</v>
      </c>
      <c r="F9" s="36"/>
      <c r="G9" s="35"/>
      <c r="H9" s="35"/>
      <c r="I9" s="59">
        <f>H9/E9</f>
        <v>0</v>
      </c>
      <c r="J9" s="46"/>
      <c r="K9" s="60">
        <f>E9-H9</f>
        <v>122</v>
      </c>
      <c r="L9" s="59">
        <f>K9/E9</f>
        <v>1</v>
      </c>
    </row>
    <row r="10" spans="1:12" ht="12.75">
      <c r="A10" s="34" t="s">
        <v>140</v>
      </c>
      <c r="B10" s="34" t="s">
        <v>143</v>
      </c>
      <c r="C10" s="34" t="s">
        <v>144</v>
      </c>
      <c r="D10" s="34"/>
      <c r="E10" s="34">
        <v>122</v>
      </c>
      <c r="F10" s="61"/>
      <c r="G10" s="48" t="s">
        <v>97</v>
      </c>
      <c r="H10" s="48">
        <v>2</v>
      </c>
      <c r="I10" s="62">
        <f>H10/E10</f>
        <v>0.01639344262295082</v>
      </c>
      <c r="J10" s="50"/>
      <c r="K10" s="63">
        <f>E10-H10</f>
        <v>120</v>
      </c>
      <c r="L10" s="62">
        <f>K10/E10</f>
        <v>0.9836065573770492</v>
      </c>
    </row>
    <row r="11" spans="1:12" ht="12.75">
      <c r="A11" s="31"/>
      <c r="B11" s="32">
        <f>COUNTA(B9:B10)</f>
        <v>2</v>
      </c>
      <c r="C11" s="31"/>
      <c r="D11" s="36"/>
      <c r="E11" s="37">
        <f>SUM(E9:E10)</f>
        <v>244</v>
      </c>
      <c r="F11" s="39"/>
      <c r="G11" s="32">
        <f>COUNTA(G9:G10)</f>
        <v>1</v>
      </c>
      <c r="H11" s="37">
        <f>SUM(H9:H10)</f>
        <v>2</v>
      </c>
      <c r="I11" s="40">
        <f>H11/E11</f>
        <v>0.00819672131147541</v>
      </c>
      <c r="J11" s="41"/>
      <c r="K11" s="51">
        <f>E11-H11</f>
        <v>242</v>
      </c>
      <c r="L11" s="40">
        <f>K11/E11</f>
        <v>0.9918032786885246</v>
      </c>
    </row>
    <row r="12" spans="1:12" ht="10.5" customHeight="1">
      <c r="A12" s="31"/>
      <c r="B12" s="32"/>
      <c r="C12" s="31"/>
      <c r="D12" s="36"/>
      <c r="E12" s="37"/>
      <c r="F12" s="39"/>
      <c r="G12" s="32"/>
      <c r="H12" s="37"/>
      <c r="I12" s="40"/>
      <c r="J12" s="41"/>
      <c r="K12" s="51"/>
      <c r="L12" s="40"/>
    </row>
    <row r="13" spans="1:12" ht="12.75">
      <c r="A13" s="31" t="s">
        <v>147</v>
      </c>
      <c r="B13" s="31" t="s">
        <v>148</v>
      </c>
      <c r="C13" s="31" t="s">
        <v>149</v>
      </c>
      <c r="D13" s="31"/>
      <c r="E13" s="31">
        <v>122</v>
      </c>
      <c r="F13" s="91"/>
      <c r="G13" s="73" t="s">
        <v>97</v>
      </c>
      <c r="H13" s="35">
        <v>7</v>
      </c>
      <c r="I13" s="59">
        <f aca="true" t="shared" si="0" ref="I13:I20">H13/E13</f>
        <v>0.05737704918032787</v>
      </c>
      <c r="J13" s="46"/>
      <c r="K13" s="60">
        <f aca="true" t="shared" si="1" ref="K13:K20">E13-H13</f>
        <v>115</v>
      </c>
      <c r="L13" s="59">
        <f aca="true" t="shared" si="2" ref="L13:L20">K13/E13</f>
        <v>0.9426229508196722</v>
      </c>
    </row>
    <row r="14" spans="1:12" ht="12.75">
      <c r="A14" s="31" t="s">
        <v>147</v>
      </c>
      <c r="B14" s="31" t="s">
        <v>150</v>
      </c>
      <c r="C14" s="31" t="s">
        <v>151</v>
      </c>
      <c r="D14" s="31"/>
      <c r="E14" s="31">
        <v>122</v>
      </c>
      <c r="F14" s="91"/>
      <c r="G14" s="73" t="s">
        <v>97</v>
      </c>
      <c r="H14" s="35">
        <v>2</v>
      </c>
      <c r="I14" s="59">
        <f t="shared" si="0"/>
        <v>0.01639344262295082</v>
      </c>
      <c r="J14" s="46"/>
      <c r="K14" s="60">
        <f t="shared" si="1"/>
        <v>120</v>
      </c>
      <c r="L14" s="59">
        <f t="shared" si="2"/>
        <v>0.9836065573770492</v>
      </c>
    </row>
    <row r="15" spans="1:12" ht="12.75">
      <c r="A15" s="31" t="s">
        <v>147</v>
      </c>
      <c r="B15" s="31" t="s">
        <v>154</v>
      </c>
      <c r="C15" s="31" t="s">
        <v>155</v>
      </c>
      <c r="D15" s="31"/>
      <c r="E15" s="31">
        <v>122</v>
      </c>
      <c r="F15" s="91"/>
      <c r="G15" s="73" t="s">
        <v>97</v>
      </c>
      <c r="H15" s="35">
        <v>2</v>
      </c>
      <c r="I15" s="59">
        <f t="shared" si="0"/>
        <v>0.01639344262295082</v>
      </c>
      <c r="J15" s="46"/>
      <c r="K15" s="60">
        <f t="shared" si="1"/>
        <v>120</v>
      </c>
      <c r="L15" s="59">
        <f t="shared" si="2"/>
        <v>0.9836065573770492</v>
      </c>
    </row>
    <row r="16" spans="1:12" ht="12.75">
      <c r="A16" s="31" t="s">
        <v>147</v>
      </c>
      <c r="B16" s="31" t="s">
        <v>156</v>
      </c>
      <c r="C16" s="31" t="s">
        <v>157</v>
      </c>
      <c r="D16" s="31"/>
      <c r="E16" s="31">
        <v>122</v>
      </c>
      <c r="F16" s="91"/>
      <c r="G16" s="73" t="s">
        <v>97</v>
      </c>
      <c r="H16" s="35">
        <v>27</v>
      </c>
      <c r="I16" s="59">
        <f t="shared" si="0"/>
        <v>0.22131147540983606</v>
      </c>
      <c r="J16" s="46"/>
      <c r="K16" s="60">
        <f t="shared" si="1"/>
        <v>95</v>
      </c>
      <c r="L16" s="59">
        <f t="shared" si="2"/>
        <v>0.7786885245901639</v>
      </c>
    </row>
    <row r="17" spans="1:12" ht="12.75">
      <c r="A17" s="31" t="s">
        <v>147</v>
      </c>
      <c r="B17" s="31" t="s">
        <v>158</v>
      </c>
      <c r="C17" s="31" t="s">
        <v>159</v>
      </c>
      <c r="D17" s="31"/>
      <c r="E17" s="31">
        <v>122</v>
      </c>
      <c r="F17" s="91"/>
      <c r="G17" s="73"/>
      <c r="H17" s="73"/>
      <c r="I17" s="59">
        <f t="shared" si="0"/>
        <v>0</v>
      </c>
      <c r="J17" s="46"/>
      <c r="K17" s="60">
        <f t="shared" si="1"/>
        <v>122</v>
      </c>
      <c r="L17" s="59">
        <f t="shared" si="2"/>
        <v>1</v>
      </c>
    </row>
    <row r="18" spans="1:12" ht="12.75">
      <c r="A18" s="31" t="s">
        <v>147</v>
      </c>
      <c r="B18" s="31" t="s">
        <v>160</v>
      </c>
      <c r="C18" s="31" t="s">
        <v>161</v>
      </c>
      <c r="D18" s="31"/>
      <c r="E18" s="31">
        <v>122</v>
      </c>
      <c r="I18" s="59">
        <f t="shared" si="0"/>
        <v>0</v>
      </c>
      <c r="J18" s="46"/>
      <c r="K18" s="60">
        <f t="shared" si="1"/>
        <v>122</v>
      </c>
      <c r="L18" s="59">
        <f t="shared" si="2"/>
        <v>1</v>
      </c>
    </row>
    <row r="19" spans="1:12" ht="12.75">
      <c r="A19" s="34" t="s">
        <v>147</v>
      </c>
      <c r="B19" s="34" t="s">
        <v>164</v>
      </c>
      <c r="C19" s="34" t="s">
        <v>165</v>
      </c>
      <c r="D19" s="34"/>
      <c r="E19" s="34">
        <v>122</v>
      </c>
      <c r="F19" s="92"/>
      <c r="G19" s="48" t="s">
        <v>97</v>
      </c>
      <c r="H19" s="98">
        <v>9</v>
      </c>
      <c r="I19" s="62">
        <f t="shared" si="0"/>
        <v>0.07377049180327869</v>
      </c>
      <c r="J19" s="50"/>
      <c r="K19" s="63">
        <f t="shared" si="1"/>
        <v>113</v>
      </c>
      <c r="L19" s="62">
        <f t="shared" si="2"/>
        <v>0.9262295081967213</v>
      </c>
    </row>
    <row r="20" spans="1:12" ht="12.75">
      <c r="A20" s="31"/>
      <c r="B20" s="32">
        <f>COUNTA(B13:B19)</f>
        <v>7</v>
      </c>
      <c r="C20" s="56"/>
      <c r="D20" s="36"/>
      <c r="E20" s="37">
        <f>SUM(E13:E19)</f>
        <v>854</v>
      </c>
      <c r="F20" s="39"/>
      <c r="G20" s="32">
        <f>COUNTA(G13:G19)</f>
        <v>5</v>
      </c>
      <c r="H20" s="37">
        <f>SUM(H13:H19)</f>
        <v>47</v>
      </c>
      <c r="I20" s="40">
        <f t="shared" si="0"/>
        <v>0.05503512880562061</v>
      </c>
      <c r="J20" s="41"/>
      <c r="K20" s="51">
        <f t="shared" si="1"/>
        <v>807</v>
      </c>
      <c r="L20" s="40">
        <f t="shared" si="2"/>
        <v>0.9449648711943794</v>
      </c>
    </row>
    <row r="21" spans="1:12" ht="10.5" customHeight="1">
      <c r="A21" s="31"/>
      <c r="B21" s="31"/>
      <c r="C21" s="31"/>
      <c r="D21" s="36"/>
      <c r="E21" s="53"/>
      <c r="F21" s="36"/>
      <c r="G21" s="35"/>
      <c r="H21" s="35"/>
      <c r="I21" s="59"/>
      <c r="J21" s="46"/>
      <c r="K21" s="60"/>
      <c r="L21" s="59"/>
    </row>
    <row r="22" spans="1:12" ht="12.75">
      <c r="A22" s="34" t="s">
        <v>177</v>
      </c>
      <c r="B22" s="34" t="s">
        <v>184</v>
      </c>
      <c r="C22" s="34" t="s">
        <v>185</v>
      </c>
      <c r="D22" s="34"/>
      <c r="E22" s="34">
        <v>122</v>
      </c>
      <c r="F22" s="61"/>
      <c r="G22" s="48"/>
      <c r="H22" s="48"/>
      <c r="I22" s="62">
        <f>H22/E22</f>
        <v>0</v>
      </c>
      <c r="J22" s="50"/>
      <c r="K22" s="63">
        <f>E22-H22</f>
        <v>122</v>
      </c>
      <c r="L22" s="62">
        <f>K22/E22</f>
        <v>1</v>
      </c>
    </row>
    <row r="23" spans="1:12" ht="12.75">
      <c r="A23" s="31"/>
      <c r="B23" s="32">
        <f>COUNTA(B22:B22)</f>
        <v>1</v>
      </c>
      <c r="C23" s="31"/>
      <c r="D23" s="36"/>
      <c r="E23" s="37">
        <f>SUM(E22:E22)</f>
        <v>122</v>
      </c>
      <c r="F23" s="39"/>
      <c r="G23" s="32">
        <f>COUNTA(G22:G22)</f>
        <v>0</v>
      </c>
      <c r="H23" s="37">
        <f>SUM(H22:H22)</f>
        <v>0</v>
      </c>
      <c r="I23" s="40">
        <f>H23/E23</f>
        <v>0</v>
      </c>
      <c r="J23" s="41"/>
      <c r="K23" s="51">
        <f>E23-H23</f>
        <v>122</v>
      </c>
      <c r="L23" s="40">
        <f>K23/E23</f>
        <v>1</v>
      </c>
    </row>
    <row r="24" spans="1:12" ht="10.5" customHeight="1">
      <c r="A24" s="31"/>
      <c r="B24" s="31"/>
      <c r="C24" s="31"/>
      <c r="D24" s="36"/>
      <c r="F24" s="36"/>
      <c r="G24" s="36"/>
      <c r="H24" s="35"/>
      <c r="I24" s="35"/>
      <c r="J24" s="35"/>
      <c r="K24" s="35"/>
      <c r="L24" s="35"/>
    </row>
    <row r="25" spans="1:12" ht="12.75">
      <c r="A25" s="31" t="s">
        <v>186</v>
      </c>
      <c r="B25" s="31" t="s">
        <v>187</v>
      </c>
      <c r="C25" s="31" t="s">
        <v>188</v>
      </c>
      <c r="D25" s="31"/>
      <c r="E25" s="31">
        <v>122</v>
      </c>
      <c r="F25" s="36"/>
      <c r="G25" s="35"/>
      <c r="H25" s="35"/>
      <c r="I25" s="59">
        <f aca="true" t="shared" si="3" ref="I25:I30">H25/E25</f>
        <v>0</v>
      </c>
      <c r="J25" s="46"/>
      <c r="K25" s="60">
        <f aca="true" t="shared" si="4" ref="K25:K30">E25-H25</f>
        <v>122</v>
      </c>
      <c r="L25" s="59">
        <f aca="true" t="shared" si="5" ref="L25:L30">K25/E25</f>
        <v>1</v>
      </c>
    </row>
    <row r="26" spans="1:12" ht="12.75">
      <c r="A26" s="31" t="s">
        <v>186</v>
      </c>
      <c r="B26" s="31" t="s">
        <v>193</v>
      </c>
      <c r="C26" s="31" t="s">
        <v>121</v>
      </c>
      <c r="D26" s="31"/>
      <c r="E26" s="31">
        <v>122</v>
      </c>
      <c r="F26" s="36"/>
      <c r="G26" s="35"/>
      <c r="H26" s="35"/>
      <c r="I26" s="59">
        <f t="shared" si="3"/>
        <v>0</v>
      </c>
      <c r="J26" s="46"/>
      <c r="K26" s="60">
        <f t="shared" si="4"/>
        <v>122</v>
      </c>
      <c r="L26" s="59">
        <f t="shared" si="5"/>
        <v>1</v>
      </c>
    </row>
    <row r="27" spans="1:12" ht="12.75">
      <c r="A27" s="31" t="s">
        <v>186</v>
      </c>
      <c r="B27" s="31" t="s">
        <v>194</v>
      </c>
      <c r="C27" s="31" t="s">
        <v>195</v>
      </c>
      <c r="D27" s="31"/>
      <c r="E27" s="31">
        <v>122</v>
      </c>
      <c r="F27" s="36"/>
      <c r="G27" s="73" t="s">
        <v>97</v>
      </c>
      <c r="H27" s="35">
        <v>2</v>
      </c>
      <c r="I27" s="59">
        <f t="shared" si="3"/>
        <v>0.01639344262295082</v>
      </c>
      <c r="J27" s="46"/>
      <c r="K27" s="60">
        <f t="shared" si="4"/>
        <v>120</v>
      </c>
      <c r="L27" s="59">
        <f t="shared" si="5"/>
        <v>0.9836065573770492</v>
      </c>
    </row>
    <row r="28" spans="1:12" ht="12.75">
      <c r="A28" s="31" t="s">
        <v>186</v>
      </c>
      <c r="B28" s="31" t="s">
        <v>206</v>
      </c>
      <c r="C28" s="31" t="s">
        <v>207</v>
      </c>
      <c r="D28" s="31"/>
      <c r="E28" s="31">
        <v>122</v>
      </c>
      <c r="F28" s="36"/>
      <c r="G28" s="73" t="s">
        <v>97</v>
      </c>
      <c r="H28" s="35">
        <v>1</v>
      </c>
      <c r="I28" s="59">
        <f t="shared" si="3"/>
        <v>0.00819672131147541</v>
      </c>
      <c r="J28" s="46"/>
      <c r="K28" s="60">
        <f t="shared" si="4"/>
        <v>121</v>
      </c>
      <c r="L28" s="59">
        <f t="shared" si="5"/>
        <v>0.9918032786885246</v>
      </c>
    </row>
    <row r="29" spans="1:12" ht="12.75">
      <c r="A29" s="31" t="s">
        <v>186</v>
      </c>
      <c r="B29" s="31" t="s">
        <v>210</v>
      </c>
      <c r="C29" s="31" t="s">
        <v>211</v>
      </c>
      <c r="D29" s="31"/>
      <c r="E29" s="31">
        <v>122</v>
      </c>
      <c r="F29" s="36"/>
      <c r="G29" s="35"/>
      <c r="H29" s="35"/>
      <c r="I29" s="59">
        <f t="shared" si="3"/>
        <v>0</v>
      </c>
      <c r="J29" s="46"/>
      <c r="K29" s="60">
        <f t="shared" si="4"/>
        <v>122</v>
      </c>
      <c r="L29" s="59">
        <f t="shared" si="5"/>
        <v>1</v>
      </c>
    </row>
    <row r="30" spans="1:12" ht="12.75">
      <c r="A30" s="34" t="s">
        <v>186</v>
      </c>
      <c r="B30" s="34" t="s">
        <v>214</v>
      </c>
      <c r="C30" s="34" t="s">
        <v>215</v>
      </c>
      <c r="D30" s="34"/>
      <c r="E30" s="34">
        <v>122</v>
      </c>
      <c r="F30" s="61"/>
      <c r="G30" s="48"/>
      <c r="H30" s="48"/>
      <c r="I30" s="62">
        <f t="shared" si="3"/>
        <v>0</v>
      </c>
      <c r="J30" s="50"/>
      <c r="K30" s="63">
        <f t="shared" si="4"/>
        <v>122</v>
      </c>
      <c r="L30" s="62">
        <f t="shared" si="5"/>
        <v>1</v>
      </c>
    </row>
    <row r="31" spans="1:12" ht="12.75">
      <c r="A31" s="31"/>
      <c r="B31" s="32">
        <f>COUNTA(B25:B30)</f>
        <v>6</v>
      </c>
      <c r="C31" s="31"/>
      <c r="D31" s="36"/>
      <c r="E31" s="37">
        <f>SUM(E25:E30)</f>
        <v>732</v>
      </c>
      <c r="F31" s="39"/>
      <c r="G31" s="32">
        <f>COUNTA(G25:G30)</f>
        <v>2</v>
      </c>
      <c r="H31" s="37">
        <f>SUM(H25:H30)</f>
        <v>3</v>
      </c>
      <c r="I31" s="40">
        <f>H31/E31</f>
        <v>0.004098360655737705</v>
      </c>
      <c r="J31" s="41"/>
      <c r="K31" s="51">
        <f>E31-H31</f>
        <v>729</v>
      </c>
      <c r="L31" s="40">
        <f>K31/E31</f>
        <v>0.9959016393442623</v>
      </c>
    </row>
    <row r="32" spans="1:12" ht="10.5" customHeight="1">
      <c r="A32" s="31"/>
      <c r="B32" s="32"/>
      <c r="C32" s="31"/>
      <c r="D32" s="36"/>
      <c r="E32" s="53"/>
      <c r="F32" s="36"/>
      <c r="G32" s="35"/>
      <c r="H32" s="35"/>
      <c r="I32" s="35"/>
      <c r="J32" s="35"/>
      <c r="K32" s="35"/>
      <c r="L32" s="35"/>
    </row>
    <row r="33" spans="1:12" ht="12.75">
      <c r="A33" s="31" t="s">
        <v>222</v>
      </c>
      <c r="B33" s="31" t="s">
        <v>227</v>
      </c>
      <c r="C33" s="31" t="s">
        <v>228</v>
      </c>
      <c r="D33" s="31"/>
      <c r="E33" s="31">
        <v>122</v>
      </c>
      <c r="F33" s="36"/>
      <c r="G33" s="73"/>
      <c r="H33" s="35"/>
      <c r="I33" s="59">
        <f aca="true" t="shared" si="6" ref="I33:I39">H33/E33</f>
        <v>0</v>
      </c>
      <c r="J33" s="46"/>
      <c r="K33" s="60">
        <f aca="true" t="shared" si="7" ref="K33:K39">E33-H33</f>
        <v>122</v>
      </c>
      <c r="L33" s="59">
        <f aca="true" t="shared" si="8" ref="L33:L39">K33/E33</f>
        <v>1</v>
      </c>
    </row>
    <row r="34" spans="1:12" ht="12.75">
      <c r="A34" s="31" t="s">
        <v>222</v>
      </c>
      <c r="B34" s="31" t="s">
        <v>239</v>
      </c>
      <c r="C34" s="31" t="s">
        <v>240</v>
      </c>
      <c r="D34" s="31"/>
      <c r="E34" s="31">
        <v>122</v>
      </c>
      <c r="F34" s="36"/>
      <c r="G34" s="73"/>
      <c r="H34" s="35"/>
      <c r="I34" s="59">
        <f t="shared" si="6"/>
        <v>0</v>
      </c>
      <c r="J34" s="46"/>
      <c r="K34" s="60">
        <f t="shared" si="7"/>
        <v>122</v>
      </c>
      <c r="L34" s="59">
        <f t="shared" si="8"/>
        <v>1</v>
      </c>
    </row>
    <row r="35" spans="1:12" ht="12.75">
      <c r="A35" s="31" t="s">
        <v>222</v>
      </c>
      <c r="B35" s="31" t="s">
        <v>241</v>
      </c>
      <c r="C35" s="31" t="s">
        <v>242</v>
      </c>
      <c r="D35" s="31"/>
      <c r="E35" s="31">
        <v>122</v>
      </c>
      <c r="F35" s="36"/>
      <c r="G35" s="73"/>
      <c r="H35" s="35"/>
      <c r="I35" s="59">
        <f t="shared" si="6"/>
        <v>0</v>
      </c>
      <c r="J35" s="46"/>
      <c r="K35" s="60">
        <f t="shared" si="7"/>
        <v>122</v>
      </c>
      <c r="L35" s="59">
        <f t="shared" si="8"/>
        <v>1</v>
      </c>
    </row>
    <row r="36" spans="1:12" ht="12.75">
      <c r="A36" s="31" t="s">
        <v>222</v>
      </c>
      <c r="B36" s="31" t="s">
        <v>243</v>
      </c>
      <c r="C36" s="31" t="s">
        <v>244</v>
      </c>
      <c r="D36" s="31"/>
      <c r="E36" s="31">
        <v>122</v>
      </c>
      <c r="F36" s="36"/>
      <c r="G36" s="73" t="s">
        <v>97</v>
      </c>
      <c r="H36" s="35">
        <v>2</v>
      </c>
      <c r="I36" s="59">
        <f t="shared" si="6"/>
        <v>0.01639344262295082</v>
      </c>
      <c r="J36" s="46"/>
      <c r="K36" s="60">
        <f t="shared" si="7"/>
        <v>120</v>
      </c>
      <c r="L36" s="59">
        <f t="shared" si="8"/>
        <v>0.9836065573770492</v>
      </c>
    </row>
    <row r="37" spans="1:12" ht="12.75">
      <c r="A37" s="31" t="s">
        <v>222</v>
      </c>
      <c r="B37" s="31" t="s">
        <v>245</v>
      </c>
      <c r="C37" s="31" t="s">
        <v>246</v>
      </c>
      <c r="D37" s="31"/>
      <c r="E37" s="31">
        <v>122</v>
      </c>
      <c r="F37" s="36"/>
      <c r="G37" s="73"/>
      <c r="H37" s="35"/>
      <c r="I37" s="59">
        <f t="shared" si="6"/>
        <v>0</v>
      </c>
      <c r="J37" s="46"/>
      <c r="K37" s="60">
        <f t="shared" si="7"/>
        <v>122</v>
      </c>
      <c r="L37" s="59">
        <f t="shared" si="8"/>
        <v>1</v>
      </c>
    </row>
    <row r="38" spans="1:12" ht="12.75">
      <c r="A38" s="34" t="s">
        <v>222</v>
      </c>
      <c r="B38" s="34" t="s">
        <v>247</v>
      </c>
      <c r="C38" s="34" t="s">
        <v>248</v>
      </c>
      <c r="D38" s="34"/>
      <c r="E38" s="34">
        <v>122</v>
      </c>
      <c r="F38" s="61"/>
      <c r="G38" s="48"/>
      <c r="H38" s="48"/>
      <c r="I38" s="62">
        <f t="shared" si="6"/>
        <v>0</v>
      </c>
      <c r="J38" s="50"/>
      <c r="K38" s="63">
        <f t="shared" si="7"/>
        <v>122</v>
      </c>
      <c r="L38" s="62">
        <f t="shared" si="8"/>
        <v>1</v>
      </c>
    </row>
    <row r="39" spans="1:12" ht="12.75">
      <c r="A39" s="31"/>
      <c r="B39" s="32">
        <f>COUNTA(B33:B38)</f>
        <v>6</v>
      </c>
      <c r="C39" s="31"/>
      <c r="D39" s="36"/>
      <c r="E39" s="37">
        <f>SUM(E33:E38)</f>
        <v>732</v>
      </c>
      <c r="F39" s="39"/>
      <c r="G39" s="32">
        <f>COUNTA(G33:G38)</f>
        <v>1</v>
      </c>
      <c r="H39" s="32">
        <f>SUM(H33:H38)</f>
        <v>2</v>
      </c>
      <c r="I39" s="40">
        <f t="shared" si="6"/>
        <v>0.00273224043715847</v>
      </c>
      <c r="J39" s="41"/>
      <c r="K39" s="51">
        <f t="shared" si="7"/>
        <v>730</v>
      </c>
      <c r="L39" s="40">
        <f t="shared" si="8"/>
        <v>0.9972677595628415</v>
      </c>
    </row>
    <row r="40" spans="1:12" ht="12.75">
      <c r="A40" s="42"/>
      <c r="B40" s="42"/>
      <c r="C40" s="42"/>
      <c r="D40" s="36"/>
      <c r="F40" s="36"/>
      <c r="G40" s="35"/>
      <c r="H40" s="35"/>
      <c r="I40" s="35"/>
      <c r="J40" s="35"/>
      <c r="K40" s="35"/>
      <c r="L40" s="35"/>
    </row>
    <row r="41" spans="1:12" ht="12.75">
      <c r="A41" s="37" t="s">
        <v>108</v>
      </c>
      <c r="B41" s="75">
        <f>B7+B11+B20+B23+B31+B39</f>
        <v>26</v>
      </c>
      <c r="C41" s="76"/>
      <c r="D41" s="54"/>
      <c r="E41" s="75">
        <f>E7+E11+E20+E23+E31+E39</f>
        <v>3172</v>
      </c>
      <c r="F41" s="54"/>
      <c r="G41" s="75">
        <f>G7+G11+G20+G23+G31+G39</f>
        <v>10</v>
      </c>
      <c r="H41" s="75">
        <f>H7+H11+H20+H23+H31+H39</f>
        <v>63</v>
      </c>
      <c r="I41" s="40">
        <f>H41/E41</f>
        <v>0.01986128625472888</v>
      </c>
      <c r="J41" s="41"/>
      <c r="K41" s="51">
        <f>E41-H41</f>
        <v>3109</v>
      </c>
      <c r="L41" s="40">
        <f>K41/E41</f>
        <v>0.9801387137452712</v>
      </c>
    </row>
    <row r="42" spans="7:8" ht="12.75">
      <c r="G42" s="38"/>
      <c r="H42" s="38"/>
    </row>
    <row r="43" spans="7:8" ht="12.75">
      <c r="G43" s="38"/>
      <c r="H43" s="38"/>
    </row>
    <row r="44" spans="7:8" ht="12.75">
      <c r="G44" s="38"/>
      <c r="H44" s="38"/>
    </row>
    <row r="45" spans="7:8" ht="12.75">
      <c r="G45" s="38"/>
      <c r="H45" s="38"/>
    </row>
    <row r="46" spans="7:8" ht="12.75">
      <c r="G46" s="38"/>
      <c r="H46" s="38"/>
    </row>
    <row r="47" spans="7:8" ht="12.75">
      <c r="G47" s="38"/>
      <c r="H47" s="38"/>
    </row>
    <row r="48" spans="7:8" ht="12.75">
      <c r="G48" s="38"/>
      <c r="H48" s="38"/>
    </row>
    <row r="49" spans="7:8" ht="12.75">
      <c r="G49" s="38"/>
      <c r="H49" s="38"/>
    </row>
    <row r="50" spans="7:8" ht="12.75">
      <c r="G50" s="38"/>
      <c r="H50" s="38"/>
    </row>
    <row r="51" spans="7:8" ht="12.75">
      <c r="G51" s="38"/>
      <c r="H51" s="38"/>
    </row>
    <row r="52" spans="7:8" ht="12.75">
      <c r="G52" s="38"/>
      <c r="H52" s="38"/>
    </row>
    <row r="53" spans="7:8" ht="12.75">
      <c r="G53" s="38"/>
      <c r="H53" s="38"/>
    </row>
    <row r="54" spans="7:8" ht="12.75">
      <c r="G54" s="38"/>
      <c r="H54" s="38"/>
    </row>
  </sheetData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Oregon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2009-05-27T14:41:12Z</cp:lastPrinted>
  <dcterms:created xsi:type="dcterms:W3CDTF">2006-12-12T20:37:17Z</dcterms:created>
  <dcterms:modified xsi:type="dcterms:W3CDTF">2009-05-27T15:29:49Z</dcterms:modified>
  <cp:category/>
  <cp:version/>
  <cp:contentType/>
  <cp:contentStatus/>
</cp:coreProperties>
</file>