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385" yWindow="225" windowWidth="13335" windowHeight="1236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Actions'!$A$1:$J$84</definedName>
    <definedName name="_xlnm.Print_Area" localSheetId="5">'Action Durations'!$A$1:$K$29</definedName>
    <definedName name="_xlnm.Print_Area" localSheetId="1">Attributes!$A$1:$J$1544</definedName>
    <definedName name="_xlnm.Print_Area" localSheetId="6">'Beach Days'!$A$1:$L$92</definedName>
    <definedName name="_xlnm.Print_Area" localSheetId="2">Monitoring!$A$1:$G$1554</definedName>
    <definedName name="_xlnm.Print_Area" localSheetId="3">'Pollution Sources'!$A$1:$R$106</definedName>
    <definedName name="_xlnm.Print_Area" localSheetId="0">Summary!$A$1:$T$31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G28" i="9" l="1"/>
  <c r="G27" i="9"/>
  <c r="G26" i="9"/>
  <c r="G25" i="9"/>
  <c r="G24" i="9"/>
  <c r="D21" i="9"/>
  <c r="D20" i="9"/>
  <c r="D19" i="9"/>
  <c r="K16" i="9"/>
  <c r="J16" i="9"/>
  <c r="I16" i="9"/>
  <c r="H16" i="9"/>
  <c r="G16" i="9"/>
  <c r="E16" i="9"/>
  <c r="D16" i="9"/>
  <c r="B16" i="9"/>
  <c r="K12" i="9"/>
  <c r="J12" i="9"/>
  <c r="I12" i="9"/>
  <c r="H12" i="9"/>
  <c r="G12" i="9"/>
  <c r="E12" i="9"/>
  <c r="D12" i="9"/>
  <c r="B12" i="9"/>
  <c r="D83" i="4" l="1"/>
  <c r="D79" i="4"/>
  <c r="D81" i="4"/>
  <c r="D80" i="4"/>
  <c r="D77" i="4"/>
  <c r="D76" i="4"/>
  <c r="D72" i="4"/>
  <c r="D70" i="4"/>
  <c r="D73" i="4"/>
  <c r="D69" i="4"/>
  <c r="D68" i="4"/>
  <c r="D63" i="4"/>
  <c r="D62" i="4"/>
  <c r="D61" i="4"/>
  <c r="G51" i="4"/>
  <c r="D51" i="4"/>
  <c r="B51" i="4"/>
  <c r="G47" i="4"/>
  <c r="D47" i="4"/>
  <c r="B47" i="4"/>
  <c r="D37" i="4"/>
  <c r="B37" i="4"/>
  <c r="G30" i="4"/>
  <c r="G37" i="4"/>
  <c r="G43" i="4"/>
  <c r="D43" i="4"/>
  <c r="B43" i="4"/>
  <c r="D33" i="4"/>
  <c r="B33" i="4"/>
  <c r="D30" i="4"/>
  <c r="B30" i="4"/>
  <c r="B11" i="4"/>
  <c r="B7" i="4"/>
  <c r="E1548" i="10" l="1"/>
  <c r="K81" i="7" l="1"/>
  <c r="L81" i="7" s="1"/>
  <c r="I81" i="7"/>
  <c r="K80" i="7"/>
  <c r="L80" i="7" s="1"/>
  <c r="I80" i="7"/>
  <c r="H77" i="7"/>
  <c r="G77" i="7"/>
  <c r="K76" i="7"/>
  <c r="L76" i="7" s="1"/>
  <c r="I76" i="7"/>
  <c r="E77" i="7"/>
  <c r="B77" i="7"/>
  <c r="K20" i="7"/>
  <c r="L20" i="7" s="1"/>
  <c r="I20" i="7"/>
  <c r="K19" i="7"/>
  <c r="L19" i="7" s="1"/>
  <c r="I19" i="7"/>
  <c r="K26" i="7"/>
  <c r="L26" i="7" s="1"/>
  <c r="I26" i="7"/>
  <c r="K25" i="7"/>
  <c r="L25" i="7" s="1"/>
  <c r="I25" i="7"/>
  <c r="K24" i="7"/>
  <c r="L24" i="7" s="1"/>
  <c r="I24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48" i="7"/>
  <c r="L48" i="7" s="1"/>
  <c r="I48" i="7"/>
  <c r="K47" i="7"/>
  <c r="L47" i="7" s="1"/>
  <c r="I47" i="7"/>
  <c r="P16" i="8"/>
  <c r="O16" i="8"/>
  <c r="N16" i="8"/>
  <c r="M16" i="8"/>
  <c r="L16" i="8"/>
  <c r="K16" i="8"/>
  <c r="K56" i="7"/>
  <c r="L56" i="7" s="1"/>
  <c r="I56" i="7"/>
  <c r="K55" i="7"/>
  <c r="L55" i="7" s="1"/>
  <c r="I55" i="7"/>
  <c r="K54" i="7"/>
  <c r="L54" i="7" s="1"/>
  <c r="I54" i="7"/>
  <c r="K53" i="7"/>
  <c r="L53" i="7" s="1"/>
  <c r="I53" i="7"/>
  <c r="K63" i="7" l="1"/>
  <c r="L63" i="7" s="1"/>
  <c r="I63" i="7"/>
  <c r="H65" i="7"/>
  <c r="G65" i="7"/>
  <c r="E65" i="7"/>
  <c r="B65" i="7"/>
  <c r="P13" i="8"/>
  <c r="O13" i="8"/>
  <c r="N13" i="8"/>
  <c r="M13" i="8"/>
  <c r="L13" i="8"/>
  <c r="K13" i="8"/>
  <c r="D82" i="4" l="1"/>
  <c r="G16" i="8"/>
  <c r="G15" i="8"/>
  <c r="G33" i="4"/>
  <c r="R78" i="11" l="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B78" i="11"/>
  <c r="I66" i="11"/>
  <c r="R66" i="11"/>
  <c r="Q66" i="11"/>
  <c r="P66" i="11"/>
  <c r="O66" i="11"/>
  <c r="N66" i="11"/>
  <c r="M66" i="11"/>
  <c r="L66" i="11"/>
  <c r="K66" i="11"/>
  <c r="J66" i="11"/>
  <c r="H66" i="11"/>
  <c r="G66" i="11"/>
  <c r="F66" i="11"/>
  <c r="E66" i="11"/>
  <c r="D66" i="11"/>
  <c r="B66" i="11"/>
  <c r="B1299" i="2"/>
  <c r="F1299" i="2"/>
  <c r="B837" i="2"/>
  <c r="F837" i="2"/>
  <c r="B905" i="2"/>
  <c r="F905" i="2"/>
  <c r="D3" i="4" l="1"/>
  <c r="B3" i="4"/>
  <c r="K59" i="7" l="1"/>
  <c r="L59" i="7" s="1"/>
  <c r="I59" i="7"/>
  <c r="K58" i="7"/>
  <c r="L58" i="7" s="1"/>
  <c r="I58" i="7"/>
  <c r="K57" i="7"/>
  <c r="L57" i="7" s="1"/>
  <c r="I57" i="7"/>
  <c r="K40" i="7"/>
  <c r="L40" i="7" s="1"/>
  <c r="I40" i="7"/>
  <c r="K39" i="7"/>
  <c r="L39" i="7" s="1"/>
  <c r="I39" i="7"/>
  <c r="K38" i="7"/>
  <c r="L38" i="7" s="1"/>
  <c r="I38" i="7"/>
  <c r="B5" i="9"/>
  <c r="K5" i="9"/>
  <c r="J5" i="9"/>
  <c r="I5" i="9"/>
  <c r="H5" i="9"/>
  <c r="G5" i="9"/>
  <c r="E5" i="9"/>
  <c r="D5" i="9"/>
  <c r="L5" i="8" l="1"/>
  <c r="P5" i="8"/>
  <c r="O5" i="8"/>
  <c r="K5" i="8"/>
  <c r="N5" i="8"/>
  <c r="M5" i="8"/>
  <c r="D11" i="4"/>
  <c r="D78" i="4"/>
  <c r="K42" i="7" l="1"/>
  <c r="L42" i="7" s="1"/>
  <c r="I42" i="7"/>
  <c r="K27" i="7"/>
  <c r="L27" i="7" s="1"/>
  <c r="I27" i="7"/>
  <c r="K18" i="7"/>
  <c r="L18" i="7" s="1"/>
  <c r="I18" i="7"/>
  <c r="K15" i="7"/>
  <c r="L15" i="7" s="1"/>
  <c r="I15" i="7"/>
  <c r="K14" i="7"/>
  <c r="L14" i="7" s="1"/>
  <c r="I14" i="7"/>
  <c r="K13" i="7"/>
  <c r="L13" i="7" s="1"/>
  <c r="I13" i="7"/>
  <c r="K10" i="7"/>
  <c r="L10" i="7" s="1"/>
  <c r="I10" i="7"/>
  <c r="K9" i="7"/>
  <c r="L9" i="7" s="1"/>
  <c r="I9" i="7"/>
  <c r="K5" i="7"/>
  <c r="L5" i="7" s="1"/>
  <c r="I5" i="7"/>
  <c r="K4" i="7"/>
  <c r="L4" i="7" s="1"/>
  <c r="I4" i="7"/>
  <c r="K3" i="7"/>
  <c r="L3" i="7" s="1"/>
  <c r="I3" i="7"/>
  <c r="K82" i="7"/>
  <c r="L82" i="7" s="1"/>
  <c r="I82" i="7"/>
  <c r="K79" i="7"/>
  <c r="L79" i="7" s="1"/>
  <c r="I79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64" i="7"/>
  <c r="L64" i="7" s="1"/>
  <c r="I64" i="7"/>
  <c r="K60" i="7"/>
  <c r="L60" i="7" s="1"/>
  <c r="I60" i="7"/>
  <c r="K52" i="7"/>
  <c r="L52" i="7" s="1"/>
  <c r="I52" i="7"/>
  <c r="K49" i="7"/>
  <c r="L49" i="7" s="1"/>
  <c r="I49" i="7"/>
  <c r="K46" i="7"/>
  <c r="L46" i="7" s="1"/>
  <c r="I46" i="7"/>
  <c r="H83" i="7"/>
  <c r="S16" i="8" s="1"/>
  <c r="G83" i="7"/>
  <c r="E83" i="7"/>
  <c r="R16" i="8" s="1"/>
  <c r="B83" i="7"/>
  <c r="S15" i="8"/>
  <c r="R15" i="8"/>
  <c r="H74" i="7"/>
  <c r="S14" i="8" s="1"/>
  <c r="G74" i="7"/>
  <c r="E74" i="7"/>
  <c r="R14" i="8" s="1"/>
  <c r="B74" i="7"/>
  <c r="S13" i="8"/>
  <c r="R13" i="8"/>
  <c r="H61" i="7"/>
  <c r="S11" i="8" s="1"/>
  <c r="G61" i="7"/>
  <c r="E61" i="7"/>
  <c r="R11" i="8" s="1"/>
  <c r="B61" i="7"/>
  <c r="H50" i="7"/>
  <c r="S9" i="8" s="1"/>
  <c r="G50" i="7"/>
  <c r="E50" i="7"/>
  <c r="R9" i="8" s="1"/>
  <c r="B50" i="7"/>
  <c r="H44" i="7"/>
  <c r="S8" i="8" s="1"/>
  <c r="G44" i="7"/>
  <c r="E44" i="7"/>
  <c r="R8" i="8" s="1"/>
  <c r="B44" i="7"/>
  <c r="K43" i="7"/>
  <c r="L43" i="7" s="1"/>
  <c r="I43" i="7"/>
  <c r="K41" i="7"/>
  <c r="L41" i="7" s="1"/>
  <c r="I41" i="7"/>
  <c r="K32" i="7"/>
  <c r="L32" i="7" s="1"/>
  <c r="I32" i="7"/>
  <c r="H30" i="7"/>
  <c r="S7" i="8" s="1"/>
  <c r="G30" i="7"/>
  <c r="E30" i="7"/>
  <c r="R7" i="8" s="1"/>
  <c r="B30" i="7"/>
  <c r="K29" i="7"/>
  <c r="L29" i="7" s="1"/>
  <c r="I29" i="7"/>
  <c r="K28" i="7"/>
  <c r="L28" i="7" s="1"/>
  <c r="I28" i="7"/>
  <c r="K23" i="7"/>
  <c r="L23" i="7" s="1"/>
  <c r="I23" i="7"/>
  <c r="H21" i="7"/>
  <c r="S6" i="8" s="1"/>
  <c r="G21" i="7"/>
  <c r="E21" i="7"/>
  <c r="R6" i="8" s="1"/>
  <c r="B21" i="7"/>
  <c r="T11" i="8" l="1"/>
  <c r="T6" i="8"/>
  <c r="T7" i="8"/>
  <c r="T8" i="8"/>
  <c r="T9" i="8"/>
  <c r="T13" i="8"/>
  <c r="T14" i="8"/>
  <c r="T15" i="8"/>
  <c r="T16" i="8"/>
  <c r="I77" i="7"/>
  <c r="K50" i="7"/>
  <c r="L50" i="7" s="1"/>
  <c r="I61" i="7"/>
  <c r="K74" i="7"/>
  <c r="L74" i="7" s="1"/>
  <c r="K65" i="7"/>
  <c r="L65" i="7" s="1"/>
  <c r="I21" i="7"/>
  <c r="I30" i="7"/>
  <c r="I50" i="7"/>
  <c r="I74" i="7"/>
  <c r="I44" i="7"/>
  <c r="I65" i="7"/>
  <c r="K77" i="7"/>
  <c r="L77" i="7" s="1"/>
  <c r="I83" i="7"/>
  <c r="K83" i="7"/>
  <c r="L83" i="7" s="1"/>
  <c r="K61" i="7"/>
  <c r="L61" i="7" s="1"/>
  <c r="K44" i="7"/>
  <c r="L44" i="7" s="1"/>
  <c r="K30" i="7"/>
  <c r="L30" i="7" s="1"/>
  <c r="K21" i="7"/>
  <c r="L21" i="7" s="1"/>
  <c r="G14" i="8" l="1"/>
  <c r="G13" i="8"/>
  <c r="G9" i="8"/>
  <c r="G8" i="8"/>
  <c r="R84" i="11" l="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B84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B75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B62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B51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B45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B3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B21" i="11"/>
  <c r="D16" i="8"/>
  <c r="B1548" i="10"/>
  <c r="C16" i="8" s="1"/>
  <c r="E1482" i="10"/>
  <c r="D15" i="8" s="1"/>
  <c r="B1482" i="10"/>
  <c r="C15" i="8" s="1"/>
  <c r="E1435" i="10"/>
  <c r="D14" i="8" s="1"/>
  <c r="B1435" i="10"/>
  <c r="C14" i="8" s="1"/>
  <c r="E1383" i="10"/>
  <c r="D13" i="8" s="1"/>
  <c r="I13" i="8" s="1"/>
  <c r="B1383" i="10"/>
  <c r="C13" i="8" s="1"/>
  <c r="E1307" i="10"/>
  <c r="D12" i="8" s="1"/>
  <c r="B1307" i="10"/>
  <c r="C12" i="8" s="1"/>
  <c r="E1062" i="10"/>
  <c r="D11" i="8" s="1"/>
  <c r="B1062" i="10"/>
  <c r="C11" i="8" s="1"/>
  <c r="E913" i="10"/>
  <c r="D10" i="8" s="1"/>
  <c r="B913" i="10"/>
  <c r="C10" i="8" s="1"/>
  <c r="E845" i="10"/>
  <c r="D9" i="8" s="1"/>
  <c r="I9" i="8" s="1"/>
  <c r="B845" i="10"/>
  <c r="C9" i="8" s="1"/>
  <c r="E761" i="10"/>
  <c r="D8" i="8" s="1"/>
  <c r="B761" i="10"/>
  <c r="C8" i="8" s="1"/>
  <c r="E551" i="10"/>
  <c r="D7" i="8" s="1"/>
  <c r="B551" i="10"/>
  <c r="C7" i="8" s="1"/>
  <c r="E434" i="10"/>
  <c r="D6" i="8" s="1"/>
  <c r="B434" i="10"/>
  <c r="C6" i="8" s="1"/>
  <c r="F1540" i="2"/>
  <c r="B1540" i="2"/>
  <c r="F1474" i="2"/>
  <c r="B1474" i="2"/>
  <c r="F1427" i="2"/>
  <c r="B1427" i="2"/>
  <c r="F1375" i="2"/>
  <c r="B1375" i="2"/>
  <c r="F1054" i="2"/>
  <c r="B1054" i="2"/>
  <c r="F753" i="2"/>
  <c r="B753" i="2"/>
  <c r="F543" i="2"/>
  <c r="B543" i="2"/>
  <c r="F426" i="2"/>
  <c r="B426" i="2"/>
  <c r="E6" i="8" l="1"/>
  <c r="E10" i="8"/>
  <c r="E7" i="8"/>
  <c r="E13" i="8"/>
  <c r="H13" i="8"/>
  <c r="H16" i="8"/>
  <c r="E16" i="8"/>
  <c r="I16" i="8"/>
  <c r="E14" i="8"/>
  <c r="I14" i="8"/>
  <c r="H14" i="8"/>
  <c r="I8" i="8"/>
  <c r="H8" i="8"/>
  <c r="E8" i="8"/>
  <c r="E12" i="8"/>
  <c r="E9" i="8"/>
  <c r="H9" i="8"/>
  <c r="E11" i="8"/>
  <c r="I11" i="8"/>
  <c r="H11" i="8"/>
  <c r="I15" i="8"/>
  <c r="E15" i="8"/>
  <c r="H15" i="8"/>
  <c r="D74" i="4"/>
  <c r="D84" i="4"/>
  <c r="F296" i="2"/>
  <c r="F166" i="2"/>
  <c r="F92" i="2"/>
  <c r="G7" i="4"/>
  <c r="D7" i="4"/>
  <c r="G11" i="4"/>
  <c r="G7" i="8"/>
  <c r="H7" i="8" s="1"/>
  <c r="B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E174" i="10"/>
  <c r="D4" i="8" s="1"/>
  <c r="I4" i="8" s="1"/>
  <c r="E100" i="10"/>
  <c r="E304" i="10"/>
  <c r="D5" i="8" s="1"/>
  <c r="E6" i="7"/>
  <c r="E11" i="7"/>
  <c r="R4" i="8" s="1"/>
  <c r="E11" i="11"/>
  <c r="E6" i="11"/>
  <c r="G3" i="4"/>
  <c r="H6" i="8"/>
  <c r="R6" i="11"/>
  <c r="R11" i="11"/>
  <c r="Q6" i="11"/>
  <c r="Q11" i="11"/>
  <c r="D6" i="11"/>
  <c r="D11" i="11"/>
  <c r="P6" i="11"/>
  <c r="P11" i="11"/>
  <c r="O6" i="11"/>
  <c r="O11" i="11"/>
  <c r="N6" i="11"/>
  <c r="N11" i="11"/>
  <c r="M6" i="11"/>
  <c r="M11" i="11"/>
  <c r="L6" i="11"/>
  <c r="L11" i="11"/>
  <c r="K6" i="11"/>
  <c r="K11" i="11"/>
  <c r="J6" i="11"/>
  <c r="J11" i="11"/>
  <c r="I6" i="11"/>
  <c r="I11" i="11"/>
  <c r="H6" i="11"/>
  <c r="H11" i="11"/>
  <c r="G6" i="11"/>
  <c r="G11" i="11"/>
  <c r="F6" i="11"/>
  <c r="F11" i="11"/>
  <c r="B6" i="11"/>
  <c r="B11" i="11"/>
  <c r="H6" i="7"/>
  <c r="H11" i="7"/>
  <c r="S4" i="8" s="1"/>
  <c r="H16" i="7"/>
  <c r="E16" i="7"/>
  <c r="G6" i="7"/>
  <c r="G11" i="7"/>
  <c r="G16" i="7"/>
  <c r="B6" i="7"/>
  <c r="E86" i="7" s="1"/>
  <c r="B11" i="7"/>
  <c r="B16" i="7"/>
  <c r="B8" i="9"/>
  <c r="B304" i="10"/>
  <c r="C5" i="8" s="1"/>
  <c r="B174" i="10"/>
  <c r="C4" i="8" s="1"/>
  <c r="K8" i="9"/>
  <c r="J8" i="9"/>
  <c r="I8" i="9"/>
  <c r="H8" i="9"/>
  <c r="G8" i="9"/>
  <c r="D8" i="9"/>
  <c r="B100" i="10"/>
  <c r="E8" i="9"/>
  <c r="B92" i="2"/>
  <c r="B166" i="2"/>
  <c r="B296" i="2"/>
  <c r="M8" i="8" l="1"/>
  <c r="N8" i="8"/>
  <c r="K8" i="8"/>
  <c r="O8" i="8"/>
  <c r="L8" i="8"/>
  <c r="P8" i="8"/>
  <c r="E81" i="4"/>
  <c r="E80" i="4"/>
  <c r="E79" i="4"/>
  <c r="D1553" i="10"/>
  <c r="G5" i="8"/>
  <c r="H5" i="8" s="1"/>
  <c r="G88" i="11"/>
  <c r="G93" i="11"/>
  <c r="G95" i="11"/>
  <c r="G97" i="11"/>
  <c r="G99" i="11"/>
  <c r="G101" i="11"/>
  <c r="G103" i="11"/>
  <c r="L17" i="8"/>
  <c r="N17" i="8"/>
  <c r="M17" i="8"/>
  <c r="O17" i="8"/>
  <c r="T4" i="8"/>
  <c r="I6" i="8"/>
  <c r="G94" i="11"/>
  <c r="G96" i="11"/>
  <c r="G98" i="11"/>
  <c r="G100" i="11"/>
  <c r="G102" i="11"/>
  <c r="G105" i="11"/>
  <c r="G104" i="11"/>
  <c r="D1552" i="10"/>
  <c r="D1543" i="2"/>
  <c r="D1544" i="2"/>
  <c r="E88" i="7"/>
  <c r="E87" i="7"/>
  <c r="S5" i="8"/>
  <c r="E89" i="7"/>
  <c r="R5" i="8"/>
  <c r="R3" i="8"/>
  <c r="I6" i="7"/>
  <c r="S3" i="8"/>
  <c r="E77" i="4"/>
  <c r="I7" i="8"/>
  <c r="E68" i="4"/>
  <c r="E69" i="4"/>
  <c r="E78" i="4"/>
  <c r="E72" i="4"/>
  <c r="E73" i="4"/>
  <c r="G90" i="11"/>
  <c r="G89" i="11"/>
  <c r="E5" i="8"/>
  <c r="E4" i="8"/>
  <c r="H4" i="8"/>
  <c r="C3" i="8"/>
  <c r="K16" i="7"/>
  <c r="I11" i="7"/>
  <c r="P17" i="8"/>
  <c r="E82" i="4"/>
  <c r="E83" i="4"/>
  <c r="E76" i="4"/>
  <c r="I16" i="7"/>
  <c r="K6" i="7"/>
  <c r="D3" i="8"/>
  <c r="G3" i="8"/>
  <c r="K11" i="7"/>
  <c r="L11" i="7" s="1"/>
  <c r="I5" i="8" l="1"/>
  <c r="S17" i="8"/>
  <c r="R17" i="8"/>
  <c r="I3" i="8"/>
  <c r="T5" i="8"/>
  <c r="L16" i="7"/>
  <c r="E91" i="7"/>
  <c r="E74" i="4"/>
  <c r="E70" i="4"/>
  <c r="D1554" i="10"/>
  <c r="E3" i="8"/>
  <c r="T3" i="8"/>
  <c r="K17" i="8"/>
  <c r="E84" i="4"/>
  <c r="C17" i="8"/>
  <c r="E90" i="7"/>
  <c r="L6" i="7"/>
  <c r="G106" i="11"/>
  <c r="G29" i="9"/>
  <c r="H28" i="9" s="1"/>
  <c r="D17" i="8"/>
  <c r="G17" i="8"/>
  <c r="H3" i="8"/>
  <c r="T17" i="8" l="1"/>
  <c r="E92" i="7"/>
  <c r="E17" i="8"/>
  <c r="H98" i="11"/>
  <c r="H99" i="11"/>
  <c r="H93" i="11"/>
  <c r="H94" i="11"/>
  <c r="H95" i="11"/>
  <c r="H105" i="11"/>
  <c r="H102" i="11"/>
  <c r="H103" i="11"/>
  <c r="H97" i="11"/>
  <c r="H100" i="11"/>
  <c r="H101" i="11"/>
  <c r="H104" i="11"/>
  <c r="H96" i="11"/>
  <c r="H25" i="9"/>
  <c r="H27" i="9"/>
  <c r="H26" i="9"/>
  <c r="H24" i="9"/>
  <c r="I17" i="8"/>
  <c r="H17" i="8"/>
  <c r="H106" i="11" l="1"/>
  <c r="H29" i="9"/>
</calcChain>
</file>

<file path=xl/sharedStrings.xml><?xml version="1.0" encoding="utf-8"?>
<sst xmlns="http://schemas.openxmlformats.org/spreadsheetml/2006/main" count="11940" uniqueCount="3232">
  <si>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</si>
  <si>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</si>
  <si>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</si>
  <si>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</si>
  <si>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</si>
  <si>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</si>
  <si>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</si>
  <si>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</si>
  <si>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</si>
  <si>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</si>
  <si>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</si>
  <si>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</si>
  <si>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</si>
  <si>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</si>
  <si>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</si>
  <si>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</si>
  <si>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</si>
  <si>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</si>
  <si>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</si>
  <si>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</si>
  <si>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</si>
  <si>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</si>
  <si>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</si>
  <si>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</si>
  <si>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</si>
  <si>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</si>
  <si>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</si>
  <si>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</si>
  <si>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</si>
  <si>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</si>
  <si>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</si>
  <si>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</si>
  <si>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</si>
  <si>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Closure</t>
  </si>
  <si>
    <t>PREEMPT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</si>
  <si>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</si>
  <si>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</si>
  <si>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</si>
  <si>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</si>
  <si>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</si>
  <si>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</si>
  <si>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</si>
  <si>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</si>
  <si>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</si>
  <si>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</si>
  <si>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</si>
  <si>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</si>
  <si>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</si>
  <si>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</si>
  <si>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</si>
  <si>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</si>
  <si>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</si>
  <si>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</si>
  <si>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</si>
  <si>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</si>
  <si>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</si>
  <si>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</si>
  <si>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</si>
  <si>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</si>
  <si>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</si>
  <si>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</si>
  <si>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</si>
  <si>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</si>
  <si>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</si>
  <si>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</si>
  <si>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</si>
  <si>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</si>
  <si>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</si>
  <si>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</si>
  <si>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</si>
  <si>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</si>
  <si>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</si>
  <si>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</si>
  <si>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</si>
  <si>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</si>
  <si>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</si>
  <si>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</si>
  <si>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</si>
  <si>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</si>
  <si>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</si>
  <si>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</si>
  <si>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</si>
  <si>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</si>
  <si>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</si>
  <si>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</si>
  <si>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</si>
  <si>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</si>
  <si>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</si>
  <si>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</si>
  <si>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</si>
  <si>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</si>
  <si>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</si>
  <si>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</si>
  <si>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</si>
  <si>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</si>
  <si>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</si>
  <si>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PREEMPT: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</si>
  <si>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</si>
  <si>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</si>
  <si>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</si>
  <si>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</si>
  <si>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</si>
  <si>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</si>
  <si>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</si>
  <si>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</si>
  <si>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</si>
  <si>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</si>
  <si>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</si>
  <si>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</si>
  <si>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</si>
  <si>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</si>
  <si>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</si>
  <si>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</si>
  <si>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</si>
  <si>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</si>
  <si>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</si>
  <si>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</si>
  <si>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</si>
  <si>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</si>
  <si>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</si>
  <si>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</si>
  <si>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</si>
  <si>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</si>
  <si>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</si>
  <si>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</si>
  <si>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</si>
  <si>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</si>
  <si>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</si>
  <si>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</si>
  <si>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</si>
  <si>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</si>
  <si>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</si>
  <si>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</si>
  <si>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</si>
  <si>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</si>
  <si>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</si>
  <si>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</si>
  <si>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</si>
  <si>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</si>
  <si>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</si>
  <si>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</si>
  <si>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</si>
  <si>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</si>
  <si>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</si>
  <si>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</si>
  <si>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</si>
  <si>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</si>
  <si>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Private/Private</t>
  </si>
  <si>
    <t>JEFFERSON</t>
  </si>
  <si>
    <t>Public/Private</t>
  </si>
  <si>
    <t>SEPTIC</t>
  </si>
  <si>
    <t>SEPTIC:</t>
  </si>
  <si>
    <t>CLALLAM</t>
  </si>
  <si>
    <t>WA463825</t>
  </si>
  <si>
    <t>Agate Bay, Beach 420</t>
  </si>
  <si>
    <t>WA205870</t>
  </si>
  <si>
    <t>Agate Bay, Beach 421</t>
  </si>
  <si>
    <t>WA135447</t>
  </si>
  <si>
    <t>Brandt Point</t>
  </si>
  <si>
    <t>WA490912</t>
  </si>
  <si>
    <t>City Pier</t>
  </si>
  <si>
    <t>WA931341</t>
  </si>
  <si>
    <t>WA872868</t>
  </si>
  <si>
    <t>Clallam County Parcel</t>
  </si>
  <si>
    <t>WA422935</t>
  </si>
  <si>
    <t>Cline Spit County Park</t>
  </si>
  <si>
    <t>WA626930</t>
  </si>
  <si>
    <t>Diamond Point, Beach 410</t>
  </si>
  <si>
    <t>WA800512</t>
  </si>
  <si>
    <t>Dry Creek, Beach 414</t>
  </si>
  <si>
    <t>WA570838</t>
  </si>
  <si>
    <t>Dungeness Bay Boat Launch</t>
  </si>
  <si>
    <t>WA873573</t>
  </si>
  <si>
    <t>Dungeness National Wildlife Refuge</t>
  </si>
  <si>
    <t>WA483943</t>
  </si>
  <si>
    <t>Dungeness Recreation Area</t>
  </si>
  <si>
    <t>WA719318</t>
  </si>
  <si>
    <t>Ediz Hook Park</t>
  </si>
  <si>
    <t>WA494916</t>
  </si>
  <si>
    <t>WA916131</t>
  </si>
  <si>
    <t>Freshwater Bay, Beach 416</t>
  </si>
  <si>
    <t>WA604476</t>
  </si>
  <si>
    <t>Freshwater Bay, Beach 417</t>
  </si>
  <si>
    <t>WA628826</t>
  </si>
  <si>
    <t>Gibson Spit, Beach 411</t>
  </si>
  <si>
    <t>WA226653</t>
  </si>
  <si>
    <t>Hoko River, Beach 428</t>
  </si>
  <si>
    <t>WA641989</t>
  </si>
  <si>
    <t>Hollywood Beach</t>
  </si>
  <si>
    <t>WA431221</t>
  </si>
  <si>
    <t>James Island, La Push</t>
  </si>
  <si>
    <t>WA577231</t>
  </si>
  <si>
    <t>Jamestown Beach</t>
  </si>
  <si>
    <t>WA318267</t>
  </si>
  <si>
    <t>John Wayne Marina</t>
  </si>
  <si>
    <t>WA293838</t>
  </si>
  <si>
    <t>La Push First Beach</t>
  </si>
  <si>
    <t>WA217458</t>
  </si>
  <si>
    <t>La Push Marina #1</t>
  </si>
  <si>
    <t>WA747265</t>
  </si>
  <si>
    <t>WA901456</t>
  </si>
  <si>
    <t>Lees Creek</t>
  </si>
  <si>
    <t>WA596137</t>
  </si>
  <si>
    <t>Low Point Community Beach</t>
  </si>
  <si>
    <t>WA570603</t>
  </si>
  <si>
    <t>Mains Farm</t>
  </si>
  <si>
    <t>WA830731</t>
  </si>
  <si>
    <t>Mcdonnel Creek</t>
  </si>
  <si>
    <t>WA508623</t>
  </si>
  <si>
    <t>Monterra Scenic Overlook</t>
  </si>
  <si>
    <t>WA333475</t>
  </si>
  <si>
    <t>Mouth Of Elwha River</t>
  </si>
  <si>
    <t>WA574966</t>
  </si>
  <si>
    <t>N Sequim Bay Sp</t>
  </si>
  <si>
    <t>WA765320</t>
  </si>
  <si>
    <t>North Olympic National Park</t>
  </si>
  <si>
    <t>WA817191</t>
  </si>
  <si>
    <t>Old Town</t>
  </si>
  <si>
    <t>WA561400</t>
  </si>
  <si>
    <t>Olsen's Marina</t>
  </si>
  <si>
    <t>WA513604</t>
  </si>
  <si>
    <t>Ozette Beach Access, Olympic National Park</t>
  </si>
  <si>
    <t>WA734661</t>
  </si>
  <si>
    <t>Ozette Island</t>
  </si>
  <si>
    <t>WA559628</t>
  </si>
  <si>
    <t>Panorama Vista County Park</t>
  </si>
  <si>
    <t>WA596619</t>
  </si>
  <si>
    <t>Paridise Cove</t>
  </si>
  <si>
    <t>WA184937</t>
  </si>
  <si>
    <t>Pillar Point County Park</t>
  </si>
  <si>
    <t>WA634379</t>
  </si>
  <si>
    <t>Pillar Point, Beach 424</t>
  </si>
  <si>
    <t>WA917842</t>
  </si>
  <si>
    <t>Pillar Point, Beach 425</t>
  </si>
  <si>
    <t>WA453027</t>
  </si>
  <si>
    <t>Pitship Point</t>
  </si>
  <si>
    <t>WA941005</t>
  </si>
  <si>
    <t>Point Of Arches, Olympic National Park</t>
  </si>
  <si>
    <t>WA382085</t>
  </si>
  <si>
    <t>Port Angeles Boat Haven</t>
  </si>
  <si>
    <t>WA682137</t>
  </si>
  <si>
    <t>Port Angeles Ferry And Waterfront</t>
  </si>
  <si>
    <t>WA594688</t>
  </si>
  <si>
    <t>WA723631</t>
  </si>
  <si>
    <t>Port Williams Tidelands</t>
  </si>
  <si>
    <t>WA536300</t>
  </si>
  <si>
    <t>Quillayute River Shoreline</t>
  </si>
  <si>
    <t>WA943497</t>
  </si>
  <si>
    <t>Rialto Beach, Olympic National Park</t>
  </si>
  <si>
    <t>WA582522</t>
  </si>
  <si>
    <t>S Pitship Point</t>
  </si>
  <si>
    <t>WA189902</t>
  </si>
  <si>
    <t>Sail &amp; Paddle Park</t>
  </si>
  <si>
    <t>WA496627</t>
  </si>
  <si>
    <t>Salt Creek Recreation Area</t>
  </si>
  <si>
    <t>WA737147</t>
  </si>
  <si>
    <t>Sekiu Point, Beach 427</t>
  </si>
  <si>
    <t>WA747648</t>
  </si>
  <si>
    <t>Sekiu River Access</t>
  </si>
  <si>
    <t>WA402245</t>
  </si>
  <si>
    <t>Sekiu River, Beach 429a</t>
  </si>
  <si>
    <t>WA302512</t>
  </si>
  <si>
    <t>Sequim Bay State Park</t>
  </si>
  <si>
    <t>WA752517</t>
  </si>
  <si>
    <t>Shi Shi Beach, Olympic National Park</t>
  </si>
  <si>
    <t>WA212560</t>
  </si>
  <si>
    <t>Shipwreck Point Natural Resource Conservation Area</t>
  </si>
  <si>
    <t>WA124355</t>
  </si>
  <si>
    <t>Shipwreck Point, Beach 429</t>
  </si>
  <si>
    <t>WA713360</t>
  </si>
  <si>
    <t>Slip Point, Beach 426</t>
  </si>
  <si>
    <t>WA659787</t>
  </si>
  <si>
    <t>Snow Creek Boat Launch</t>
  </si>
  <si>
    <t>WA928396</t>
  </si>
  <si>
    <t>South Diamond Point</t>
  </si>
  <si>
    <t>WA229826</t>
  </si>
  <si>
    <t>Sunny Shores Beach</t>
  </si>
  <si>
    <t>WA594737</t>
  </si>
  <si>
    <t>Travis Spit, Beach 411a</t>
  </si>
  <si>
    <t>WA188807</t>
  </si>
  <si>
    <t>WA575619</t>
  </si>
  <si>
    <t>Twin Rivers, Beach 423</t>
  </si>
  <si>
    <t>WA683318</t>
  </si>
  <si>
    <t>WA227673</t>
  </si>
  <si>
    <t>W Kydaka Point</t>
  </si>
  <si>
    <t>WA479588</t>
  </si>
  <si>
    <t>West DNR 414</t>
  </si>
  <si>
    <t>WA572352</t>
  </si>
  <si>
    <t>West Green Point</t>
  </si>
  <si>
    <t>WA297259</t>
  </si>
  <si>
    <t>West Old Town</t>
  </si>
  <si>
    <t>GRAYS HARBOR</t>
  </si>
  <si>
    <t>WA520715</t>
  </si>
  <si>
    <t>28th Street Boat Launch</t>
  </si>
  <si>
    <t>WA240226</t>
  </si>
  <si>
    <t>9th Street Landing And Rayonier Point</t>
  </si>
  <si>
    <t>WA526970</t>
  </si>
  <si>
    <t>Bonge Road Beach Access</t>
  </si>
  <si>
    <t>WA975032</t>
  </si>
  <si>
    <t>Bottle Beach State Park</t>
  </si>
  <si>
    <t>WA290207</t>
  </si>
  <si>
    <t>Bottle Beach Tidelands</t>
  </si>
  <si>
    <t>WA459017</t>
  </si>
  <si>
    <t>Bowerman Basin</t>
  </si>
  <si>
    <t>WA276735</t>
  </si>
  <si>
    <t>Cascade Land Conservancy</t>
  </si>
  <si>
    <t>WA398589</t>
  </si>
  <si>
    <t>Cascade Land Conservancy - Aberdeen</t>
  </si>
  <si>
    <t>WA700834</t>
  </si>
  <si>
    <t>Chance A La Mer / Ocean Shores Main Entrance</t>
  </si>
  <si>
    <t>WA216045</t>
  </si>
  <si>
    <t>City Of Hoquiam, Moon Island Road, Airport Way</t>
  </si>
  <si>
    <t>WA983993</t>
  </si>
  <si>
    <t>Copalis Beach</t>
  </si>
  <si>
    <t>WA619300</t>
  </si>
  <si>
    <t>Damon Point State Park, Protection Island</t>
  </si>
  <si>
    <t>WA501325</t>
  </si>
  <si>
    <t>Grayland Beach</t>
  </si>
  <si>
    <t>WA505548</t>
  </si>
  <si>
    <t>Grayland Beach Access</t>
  </si>
  <si>
    <t>WA749833</t>
  </si>
  <si>
    <t>Grays Harbor Audubon, Humptulips, Chenois Creek</t>
  </si>
  <si>
    <t>WA797405</t>
  </si>
  <si>
    <t>Grays Harbor City</t>
  </si>
  <si>
    <t>WA277059</t>
  </si>
  <si>
    <t>Grenville Bay</t>
  </si>
  <si>
    <t>WA612643</t>
  </si>
  <si>
    <t>WA408848</t>
  </si>
  <si>
    <t>Halfmoon Bay - City Of Westport</t>
  </si>
  <si>
    <t>WA940912</t>
  </si>
  <si>
    <t>Harms Field</t>
  </si>
  <si>
    <t>WA251612</t>
  </si>
  <si>
    <t>WA315061</t>
  </si>
  <si>
    <t>Iron Springs</t>
  </si>
  <si>
    <t>WA890714</t>
  </si>
  <si>
    <t>Johns River Bridge</t>
  </si>
  <si>
    <t>WA402308</t>
  </si>
  <si>
    <t>Johns River, Wra Boatlaunch</t>
  </si>
  <si>
    <t>WA750307</t>
  </si>
  <si>
    <t>Moclips, Sunset Beach, Pacfic Beach</t>
  </si>
  <si>
    <t>WA452876</t>
  </si>
  <si>
    <t>N Cape Elizabeth</t>
  </si>
  <si>
    <t>WA639262</t>
  </si>
  <si>
    <t>WA887855</t>
  </si>
  <si>
    <t>Ocean City State Park</t>
  </si>
  <si>
    <t>WA529282</t>
  </si>
  <si>
    <t>Ocean Lake Way Beach Access</t>
  </si>
  <si>
    <t>WA931419</t>
  </si>
  <si>
    <t>Ocean Shores</t>
  </si>
  <si>
    <t>WA935614</t>
  </si>
  <si>
    <t>Ocean Shores Bulkhead</t>
  </si>
  <si>
    <t>WA803045</t>
  </si>
  <si>
    <t>Ocean Shores Marina</t>
  </si>
  <si>
    <t>WA545815</t>
  </si>
  <si>
    <t>Ocean Shores, Marina View Drive Beach Access</t>
  </si>
  <si>
    <t>WA981950</t>
  </si>
  <si>
    <t>Ocean Shores, North Jetty</t>
  </si>
  <si>
    <t>WA964687</t>
  </si>
  <si>
    <t>Oyhut And Illahee Beach Access</t>
  </si>
  <si>
    <t>WA457148</t>
  </si>
  <si>
    <t>Oyhut And Illahee Beach North</t>
  </si>
  <si>
    <t>WA834094</t>
  </si>
  <si>
    <t>Oyhut State Wildlife Area</t>
  </si>
  <si>
    <t>WA177608</t>
  </si>
  <si>
    <t>Pacific Beach State Park</t>
  </si>
  <si>
    <t>WA815475</t>
  </si>
  <si>
    <t>Pacific Beach, Ocean Groove, Roosevelt Beach</t>
  </si>
  <si>
    <t>WA938053</t>
  </si>
  <si>
    <t>Pacific Blvd Ocean Shores</t>
  </si>
  <si>
    <t>WA559747</t>
  </si>
  <si>
    <t>Point Grenville</t>
  </si>
  <si>
    <t>WA603373</t>
  </si>
  <si>
    <t>Point Grenville Islands</t>
  </si>
  <si>
    <t>WA976477</t>
  </si>
  <si>
    <t>Port Of Grays Harbor</t>
  </si>
  <si>
    <t>WA241080</t>
  </si>
  <si>
    <t>Raft River</t>
  </si>
  <si>
    <t>WA324708</t>
  </si>
  <si>
    <t>Roosevelt Beach Access</t>
  </si>
  <si>
    <t>WA982505</t>
  </si>
  <si>
    <t>S Cape Elizabeth</t>
  </si>
  <si>
    <t>WA573373</t>
  </si>
  <si>
    <t>Sampson</t>
  </si>
  <si>
    <t>WA886914</t>
  </si>
  <si>
    <t>South Bay Bridge</t>
  </si>
  <si>
    <t>WA527431</t>
  </si>
  <si>
    <t>South Oyhut And Illahee Beach</t>
  </si>
  <si>
    <t>WA880320</t>
  </si>
  <si>
    <t>South Queets River, North Raft River</t>
  </si>
  <si>
    <t>WA754338</t>
  </si>
  <si>
    <t>South Raft River</t>
  </si>
  <si>
    <t>WA896211</t>
  </si>
  <si>
    <t>Taholah, North Point Grenville</t>
  </si>
  <si>
    <t>WA533208</t>
  </si>
  <si>
    <t>Taholah, Quinault River Mouth</t>
  </si>
  <si>
    <t>WA760878</t>
  </si>
  <si>
    <t>Taurus Blvd Beach Access</t>
  </si>
  <si>
    <t>WA674935</t>
  </si>
  <si>
    <t>Tunnel Island</t>
  </si>
  <si>
    <t>WA402968</t>
  </si>
  <si>
    <t>Twin Harbors State Park</t>
  </si>
  <si>
    <t>WA178845</t>
  </si>
  <si>
    <t>Unknown (BIDN 990013)</t>
  </si>
  <si>
    <t>WA971805</t>
  </si>
  <si>
    <t>Unknown (BIDN 990014)</t>
  </si>
  <si>
    <t>WA456199</t>
  </si>
  <si>
    <t>Unknown (BIDN 990015)</t>
  </si>
  <si>
    <t>WA627761</t>
  </si>
  <si>
    <t>Unknown (BIDN 990016)</t>
  </si>
  <si>
    <t>WA326886</t>
  </si>
  <si>
    <t>Unknown (BIDN 990019)</t>
  </si>
  <si>
    <t>WA673259</t>
  </si>
  <si>
    <t>Westhaven State Park, Half Moon Bay</t>
  </si>
  <si>
    <t>WA620402</t>
  </si>
  <si>
    <t>Westhaven State Park, South Jetty</t>
  </si>
  <si>
    <t>WA353465</t>
  </si>
  <si>
    <t>Westport - The Groynes</t>
  </si>
  <si>
    <t>WA106545</t>
  </si>
  <si>
    <t>Westport Airport</t>
  </si>
  <si>
    <t>WA468515</t>
  </si>
  <si>
    <t>Westport Beaches</t>
  </si>
  <si>
    <t>WA486777</t>
  </si>
  <si>
    <t>Westport Light State Park</t>
  </si>
  <si>
    <t>WA678798</t>
  </si>
  <si>
    <t>Westport Marina, Westhaven Cove</t>
  </si>
  <si>
    <t>ISLAND</t>
  </si>
  <si>
    <t>WA943414</t>
  </si>
  <si>
    <t>Ala Spit County Park</t>
  </si>
  <si>
    <t>WA718775</t>
  </si>
  <si>
    <t>Baby Island</t>
  </si>
  <si>
    <t>WA501931</t>
  </si>
  <si>
    <t>Beachcombers Community Club Beach</t>
  </si>
  <si>
    <t>WA404340</t>
  </si>
  <si>
    <t>Blowers Bluff</t>
  </si>
  <si>
    <t>WA543152</t>
  </si>
  <si>
    <t>Borgman Road End</t>
  </si>
  <si>
    <t>WA301534</t>
  </si>
  <si>
    <t>Bush Point - Sandpiper Rd End</t>
  </si>
  <si>
    <t>WA938952</t>
  </si>
  <si>
    <t>Bush Point Boat Launch</t>
  </si>
  <si>
    <t>WA368104</t>
  </si>
  <si>
    <t>Bush Point, Beach 101</t>
  </si>
  <si>
    <t>WA523467</t>
  </si>
  <si>
    <t>Cama Beach State Park</t>
  </si>
  <si>
    <t>WA398472</t>
  </si>
  <si>
    <t>Camano Island State Park</t>
  </si>
  <si>
    <t>WA750322</t>
  </si>
  <si>
    <t>Cavalero Beach County Park</t>
  </si>
  <si>
    <t>WA274343</t>
  </si>
  <si>
    <t>Clinton Ferry Terminal</t>
  </si>
  <si>
    <t>WA893676</t>
  </si>
  <si>
    <t>Cornet Bay County Dock</t>
  </si>
  <si>
    <t>WA789392</t>
  </si>
  <si>
    <t>WA233334</t>
  </si>
  <si>
    <t>Coupeville Wharf</t>
  </si>
  <si>
    <t>WA413650</t>
  </si>
  <si>
    <t>Dave Mackie Memorial County Park</t>
  </si>
  <si>
    <t>WA359485</t>
  </si>
  <si>
    <t>WA742505</t>
  </si>
  <si>
    <t>Deer Lagoon</t>
  </si>
  <si>
    <t>WA538466</t>
  </si>
  <si>
    <t>Double Bluff Park</t>
  </si>
  <si>
    <t>WA385727</t>
  </si>
  <si>
    <t>Driftwood Beach</t>
  </si>
  <si>
    <t>WA695820</t>
  </si>
  <si>
    <t>Driftwood County Park</t>
  </si>
  <si>
    <t>WA245274</t>
  </si>
  <si>
    <t>Dugualla Bay Dike Access</t>
  </si>
  <si>
    <t>WA381204</t>
  </si>
  <si>
    <t>Dugualla Bay, DNR-145</t>
  </si>
  <si>
    <t>WA879949</t>
  </si>
  <si>
    <t>Dugualla Park</t>
  </si>
  <si>
    <t>WA730722</t>
  </si>
  <si>
    <t>E East Point</t>
  </si>
  <si>
    <t>WA697734</t>
  </si>
  <si>
    <t>East San De Fuca</t>
  </si>
  <si>
    <t>WA584419</t>
  </si>
  <si>
    <t>WA687144</t>
  </si>
  <si>
    <t>English Boom Park &amp; Preserve</t>
  </si>
  <si>
    <t>WA558371</t>
  </si>
  <si>
    <t>FN Onamac Point</t>
  </si>
  <si>
    <t>WA962943</t>
  </si>
  <si>
    <t>FS Mabana</t>
  </si>
  <si>
    <t>WA749597</t>
  </si>
  <si>
    <t>Flintstone Park</t>
  </si>
  <si>
    <t>WA235007</t>
  </si>
  <si>
    <t>Fn Camano Head</t>
  </si>
  <si>
    <t>WA554288</t>
  </si>
  <si>
    <t>Fort Casey State Park</t>
  </si>
  <si>
    <t>WA651573</t>
  </si>
  <si>
    <t>Fort Casey State Park Tidelands</t>
  </si>
  <si>
    <t>WA813647</t>
  </si>
  <si>
    <t>WA177160</t>
  </si>
  <si>
    <t>Fox Trot Way Road End</t>
  </si>
  <si>
    <t>WA600271</t>
  </si>
  <si>
    <t>Freeland County Park / Holmes Harbor</t>
  </si>
  <si>
    <t>WA859473</t>
  </si>
  <si>
    <t>Glendale Road End</t>
  </si>
  <si>
    <t>WA185279</t>
  </si>
  <si>
    <t>Glendale, DNR-100</t>
  </si>
  <si>
    <t>WA348651</t>
  </si>
  <si>
    <t>Glendale, DNRr-99</t>
  </si>
  <si>
    <t>WA659427</t>
  </si>
  <si>
    <t>Grasser's Lagoon</t>
  </si>
  <si>
    <t>WA388691</t>
  </si>
  <si>
    <t>Hastie Lake Road Boat Launch</t>
  </si>
  <si>
    <t>WA974661</t>
  </si>
  <si>
    <t>Hidden Beach</t>
  </si>
  <si>
    <t>WA509786</t>
  </si>
  <si>
    <t>High Road End</t>
  </si>
  <si>
    <t>WA520162</t>
  </si>
  <si>
    <t>Holmes Harbor Private Beach</t>
  </si>
  <si>
    <t>WA745511</t>
  </si>
  <si>
    <t>Indian Beach</t>
  </si>
  <si>
    <t>WA777828</t>
  </si>
  <si>
    <t>Joseph Whidbey State Park</t>
  </si>
  <si>
    <t>WA169642</t>
  </si>
  <si>
    <t>Keystone Ferry Terminal</t>
  </si>
  <si>
    <t>WA462035</t>
  </si>
  <si>
    <t>Keystone Spit State Park</t>
  </si>
  <si>
    <t>WA348014</t>
  </si>
  <si>
    <t>Lagoon Point North (Westcliff Drive)</t>
  </si>
  <si>
    <t>WA944467</t>
  </si>
  <si>
    <t>Lagoon Point South</t>
  </si>
  <si>
    <t>WA155054</t>
  </si>
  <si>
    <t>Langley Boat Harbor &amp; Fishing Pier</t>
  </si>
  <si>
    <t>WA821901</t>
  </si>
  <si>
    <t>Langley Seawall Park</t>
  </si>
  <si>
    <t>WA744765</t>
  </si>
  <si>
    <t>Langley Waterfront Park, The Inn At Langley</t>
  </si>
  <si>
    <t>WA595605</t>
  </si>
  <si>
    <t>Ledgewood Beach Access / Admiralty Bay Beach</t>
  </si>
  <si>
    <t>WA913595</t>
  </si>
  <si>
    <t>Libbey Beach County Park</t>
  </si>
  <si>
    <t>WA114565</t>
  </si>
  <si>
    <t>Limpet Lane Road End</t>
  </si>
  <si>
    <t>WA300441</t>
  </si>
  <si>
    <t>WA734186</t>
  </si>
  <si>
    <t>Long Point Beach</t>
  </si>
  <si>
    <t>WA237356</t>
  </si>
  <si>
    <t>Mabana</t>
  </si>
  <si>
    <t>WA474043</t>
  </si>
  <si>
    <t>Mabana Port District Beach Access</t>
  </si>
  <si>
    <t>WA166759</t>
  </si>
  <si>
    <t>Madrona Beach, Camano Island</t>
  </si>
  <si>
    <t>WA907622</t>
  </si>
  <si>
    <t>Maple Grove Boat Launch</t>
  </si>
  <si>
    <t>WA465818</t>
  </si>
  <si>
    <t>Mariner's Cove Boat Launch</t>
  </si>
  <si>
    <t>WA329364</t>
  </si>
  <si>
    <t>Moran's Beach</t>
  </si>
  <si>
    <t>WA759102</t>
  </si>
  <si>
    <t>Mutiny Bay Boat Launch (Road End)</t>
  </si>
  <si>
    <t>WA526556</t>
  </si>
  <si>
    <t>Mutiny Bay Vista</t>
  </si>
  <si>
    <t>WA128121</t>
  </si>
  <si>
    <t>N Bush Point</t>
  </si>
  <si>
    <t>WA818810</t>
  </si>
  <si>
    <t>N Onamac Point</t>
  </si>
  <si>
    <t>WA910781</t>
  </si>
  <si>
    <t>N Point Partridge</t>
  </si>
  <si>
    <t>WA104987</t>
  </si>
  <si>
    <t>WA896421</t>
  </si>
  <si>
    <t>WA564430</t>
  </si>
  <si>
    <t>Oak Harbor City Marina</t>
  </si>
  <si>
    <t>WA527638</t>
  </si>
  <si>
    <t>Oak Harbor City Park Tidelands</t>
  </si>
  <si>
    <t>WA913096</t>
  </si>
  <si>
    <t>WA733176</t>
  </si>
  <si>
    <t>WA697460</t>
  </si>
  <si>
    <t>Pioneer Way East</t>
  </si>
  <si>
    <t>WA672703</t>
  </si>
  <si>
    <t>Possession Point Park</t>
  </si>
  <si>
    <t>WA435416</t>
  </si>
  <si>
    <t>Possession Point State Park</t>
  </si>
  <si>
    <t>WA432875</t>
  </si>
  <si>
    <t>S Point Susan</t>
  </si>
  <si>
    <t>WA423602</t>
  </si>
  <si>
    <t>S Rocky Point</t>
  </si>
  <si>
    <t>WA161194</t>
  </si>
  <si>
    <t>S Sandy Point</t>
  </si>
  <si>
    <t>WA400729</t>
  </si>
  <si>
    <t>S Strawberry Point</t>
  </si>
  <si>
    <t>WA610267</t>
  </si>
  <si>
    <t>S Useless Bay</t>
  </si>
  <si>
    <t>WA857390</t>
  </si>
  <si>
    <t>San De Fuca</t>
  </si>
  <si>
    <t>WA765479</t>
  </si>
  <si>
    <t>Saratoga Pass Tidelands</t>
  </si>
  <si>
    <t>WA715848</t>
  </si>
  <si>
    <t>Scatchet Head / Cultus Bay</t>
  </si>
  <si>
    <t>WA195260</t>
  </si>
  <si>
    <t>Snatelum Point</t>
  </si>
  <si>
    <t>WA437963</t>
  </si>
  <si>
    <t>South Ebey's Landing</t>
  </si>
  <si>
    <t>WA363111</t>
  </si>
  <si>
    <t>South Whidbey State Park</t>
  </si>
  <si>
    <t>WA651995</t>
  </si>
  <si>
    <t>Strawberry Point North, DNR 142</t>
  </si>
  <si>
    <t>WA469413</t>
  </si>
  <si>
    <t>WA870855</t>
  </si>
  <si>
    <t>Sunlight Beach Road End, East</t>
  </si>
  <si>
    <t>WA741931</t>
  </si>
  <si>
    <t>Sunlight Beach Road End, West</t>
  </si>
  <si>
    <t>WA371026</t>
  </si>
  <si>
    <t>Sunlight County Parcles</t>
  </si>
  <si>
    <t>WA806197</t>
  </si>
  <si>
    <t>Sunrise Beach</t>
  </si>
  <si>
    <t>WA380605</t>
  </si>
  <si>
    <t>Sunset Beach Public Access Point</t>
  </si>
  <si>
    <t>WA668834</t>
  </si>
  <si>
    <t>Tillicum Beach</t>
  </si>
  <si>
    <t>WA219217</t>
  </si>
  <si>
    <t>Tillicum Boat Launch</t>
  </si>
  <si>
    <t>WA563849</t>
  </si>
  <si>
    <t>WA867427</t>
  </si>
  <si>
    <t>Unknown (BIDN 260134)</t>
  </si>
  <si>
    <t>WA813668</t>
  </si>
  <si>
    <t>Useless Bay Tidelands</t>
  </si>
  <si>
    <t>WA693769</t>
  </si>
  <si>
    <t>Utsalady County Park</t>
  </si>
  <si>
    <t>WA319269</t>
  </si>
  <si>
    <t>W Beach Rd Public Beach Access</t>
  </si>
  <si>
    <t>WA623054</t>
  </si>
  <si>
    <t>W Elgar Bay</t>
  </si>
  <si>
    <t>WA666527</t>
  </si>
  <si>
    <t>W Penn Cove</t>
  </si>
  <si>
    <t>WA395712</t>
  </si>
  <si>
    <t>W Penn Cove Beach</t>
  </si>
  <si>
    <t>WA375383</t>
  </si>
  <si>
    <t>Whidbey Island Naval Air Station</t>
  </si>
  <si>
    <t>WA741885</t>
  </si>
  <si>
    <t>Winas-Maylor Point - West</t>
  </si>
  <si>
    <t>WA537441</t>
  </si>
  <si>
    <t>Adelma Beach</t>
  </si>
  <si>
    <t>WA285935</t>
  </si>
  <si>
    <t>Admirals Row Association Parcel</t>
  </si>
  <si>
    <t>WA202741</t>
  </si>
  <si>
    <t>Admiralty Condo's</t>
  </si>
  <si>
    <t>WA313831</t>
  </si>
  <si>
    <t>Bay Vista Condo's</t>
  </si>
  <si>
    <t>WA960917</t>
  </si>
  <si>
    <t>Bayview At Chevy Chase</t>
  </si>
  <si>
    <t>WA211853</t>
  </si>
  <si>
    <t>Beach 1, Olympic National Park</t>
  </si>
  <si>
    <t>WA720377</t>
  </si>
  <si>
    <t>Beach 2, Olympic National Park</t>
  </si>
  <si>
    <t>WA598717</t>
  </si>
  <si>
    <t>Beach 3, Olympic National Park</t>
  </si>
  <si>
    <t>WA577343</t>
  </si>
  <si>
    <t>Beach 4, Olympic National Park</t>
  </si>
  <si>
    <t>WA649189</t>
  </si>
  <si>
    <t>Beach 5, Olympic National Park</t>
  </si>
  <si>
    <t>WA887496</t>
  </si>
  <si>
    <t>Beach 6, Olympic National Park</t>
  </si>
  <si>
    <t>WA369740</t>
  </si>
  <si>
    <t>Beach 7, Olympic National Park</t>
  </si>
  <si>
    <t>WA201584</t>
  </si>
  <si>
    <t>Beckett Point Fishermen's Club</t>
  </si>
  <si>
    <t>WA491929</t>
  </si>
  <si>
    <t>Bolton Peninsula, Beach 56</t>
  </si>
  <si>
    <t>WA790336</t>
  </si>
  <si>
    <t>Bridgehaven Community</t>
  </si>
  <si>
    <t>WA773320</t>
  </si>
  <si>
    <t>Brinnon Tidelands</t>
  </si>
  <si>
    <t>WA800540</t>
  </si>
  <si>
    <t>Brinnonwold</t>
  </si>
  <si>
    <t>WA780694</t>
  </si>
  <si>
    <t>Broad Spit</t>
  </si>
  <si>
    <t>WA381464</t>
  </si>
  <si>
    <t>Broad Spit, Coast</t>
  </si>
  <si>
    <t>WA144873</t>
  </si>
  <si>
    <t>Brown Point, Beach 57b</t>
  </si>
  <si>
    <t>WA241567</t>
  </si>
  <si>
    <t>Camp Parsons Boy Scout Brinnon Camp</t>
  </si>
  <si>
    <t>WA955832</t>
  </si>
  <si>
    <t>Cape George Colony Club</t>
  </si>
  <si>
    <t>WA199469</t>
  </si>
  <si>
    <t>Cape George, Beach 407</t>
  </si>
  <si>
    <t>WA877657</t>
  </si>
  <si>
    <t>Cape George, DNRr-409</t>
  </si>
  <si>
    <t>WA665496</t>
  </si>
  <si>
    <t>Central Olympic National Park</t>
  </si>
  <si>
    <t>WA224061</t>
  </si>
  <si>
    <t>Chetzeomka Park</t>
  </si>
  <si>
    <t>WA648839</t>
  </si>
  <si>
    <t>Chimacum Creek Park</t>
  </si>
  <si>
    <t>WA302428</t>
  </si>
  <si>
    <t>Coast Dabob East</t>
  </si>
  <si>
    <t>WA300970</t>
  </si>
  <si>
    <t>Dabob Cove Community</t>
  </si>
  <si>
    <t>WA614357</t>
  </si>
  <si>
    <t>Discovery Bay Camp</t>
  </si>
  <si>
    <t>WA722697</t>
  </si>
  <si>
    <t>Dosewallips State Park</t>
  </si>
  <si>
    <t>WA254271</t>
  </si>
  <si>
    <t>Downtown Port Townsend Business District</t>
  </si>
  <si>
    <t>WA340310</t>
  </si>
  <si>
    <t>WA440767</t>
  </si>
  <si>
    <t>Duckabush Tidelands</t>
  </si>
  <si>
    <t>WA178649</t>
  </si>
  <si>
    <t>East Beach County Park</t>
  </si>
  <si>
    <t>WA401610</t>
  </si>
  <si>
    <t>East Beach County Park, Mystery Bay</t>
  </si>
  <si>
    <t>WA476575</t>
  </si>
  <si>
    <t>Edgewater Condo's</t>
  </si>
  <si>
    <t>WA232840</t>
  </si>
  <si>
    <t>Fisherman's Point</t>
  </si>
  <si>
    <t>WA272716</t>
  </si>
  <si>
    <t>Fort Flagler State Park</t>
  </si>
  <si>
    <t>WA515591</t>
  </si>
  <si>
    <t>Fort Worden State Park</t>
  </si>
  <si>
    <t>WA596253</t>
  </si>
  <si>
    <t>Gardiner Public Boat Launch</t>
  </si>
  <si>
    <t>WA569714</t>
  </si>
  <si>
    <t>Hadlock Boat Launch</t>
  </si>
  <si>
    <t>WA575075</t>
  </si>
  <si>
    <t>Hadlock Lions Park</t>
  </si>
  <si>
    <t>WA700887</t>
  </si>
  <si>
    <t>Herb Beck Marina</t>
  </si>
  <si>
    <t>WA576373</t>
  </si>
  <si>
    <t>Hicks County Park</t>
  </si>
  <si>
    <t>WA371725</t>
  </si>
  <si>
    <t>Hoh Indian Reservation</t>
  </si>
  <si>
    <t>WA628548</t>
  </si>
  <si>
    <t>J.b. Pope Marina Park</t>
  </si>
  <si>
    <t>WA708640</t>
  </si>
  <si>
    <t>Jackson Cove, Beach 55</t>
  </si>
  <si>
    <t>WA467571</t>
  </si>
  <si>
    <t>Kala Point Beach Community</t>
  </si>
  <si>
    <t>WA263119</t>
  </si>
  <si>
    <t>Kalaloch Beach &amp; Campground, Olympic National Park</t>
  </si>
  <si>
    <t>WA216979</t>
  </si>
  <si>
    <t>Kinney Point, Beach 404a</t>
  </si>
  <si>
    <t>WA920544</t>
  </si>
  <si>
    <t>WA188832</t>
  </si>
  <si>
    <t>Ludlow Bay Village Parcels</t>
  </si>
  <si>
    <t>WA225749</t>
  </si>
  <si>
    <t>Ludlow Beach Community</t>
  </si>
  <si>
    <t>WA934525</t>
  </si>
  <si>
    <t>Ludlow Beach Tracts #1</t>
  </si>
  <si>
    <t>WA282784</t>
  </si>
  <si>
    <t>Marshall Add Community Club</t>
  </si>
  <si>
    <t>WA642350</t>
  </si>
  <si>
    <t>Mats Mats Bay Boat Launch</t>
  </si>
  <si>
    <t>WA297041</t>
  </si>
  <si>
    <t>Meydenbauer Bay Yacht Club</t>
  </si>
  <si>
    <t>WA242291</t>
  </si>
  <si>
    <t>Mystery Bay State Park</t>
  </si>
  <si>
    <t>WA986216</t>
  </si>
  <si>
    <t>N Tabook Point</t>
  </si>
  <si>
    <t>WA696851</t>
  </si>
  <si>
    <t>Norland Community Beach</t>
  </si>
  <si>
    <t>WA947175</t>
  </si>
  <si>
    <t>North Beach County Park</t>
  </si>
  <si>
    <t>WA851093</t>
  </si>
  <si>
    <t>North Chetzeomka</t>
  </si>
  <si>
    <t>WA526825</t>
  </si>
  <si>
    <t>North Mcdaniel Cove</t>
  </si>
  <si>
    <t>WA820668</t>
  </si>
  <si>
    <t>North Quilcene Bay Tidelands</t>
  </si>
  <si>
    <t>WA663013</t>
  </si>
  <si>
    <t>North Quilicene Harbor</t>
  </si>
  <si>
    <t>WA240644</t>
  </si>
  <si>
    <t>North Squamish Harbor</t>
  </si>
  <si>
    <t>WA903929</t>
  </si>
  <si>
    <t>North Triton Cove</t>
  </si>
  <si>
    <t>WA364914</t>
  </si>
  <si>
    <t>North Triton Cove Access</t>
  </si>
  <si>
    <t>WA293469</t>
  </si>
  <si>
    <t>WA647807</t>
  </si>
  <si>
    <t>Northwest Maritime Center</t>
  </si>
  <si>
    <t>WA299239</t>
  </si>
  <si>
    <t>Northwest School Of Wooden Boat Builders</t>
  </si>
  <si>
    <t>WA333015</t>
  </si>
  <si>
    <t>Oak Bay</t>
  </si>
  <si>
    <t>WA244632</t>
  </si>
  <si>
    <t>Oak Bay County Park</t>
  </si>
  <si>
    <t>WA442852</t>
  </si>
  <si>
    <t>Ocean Grove</t>
  </si>
  <si>
    <t>WA834096</t>
  </si>
  <si>
    <t>Old Fort Townsend State Park</t>
  </si>
  <si>
    <t>WA484136</t>
  </si>
  <si>
    <t>Pleasant Harbor Marina</t>
  </si>
  <si>
    <t>WA205183</t>
  </si>
  <si>
    <t>Pleasant Harbor Park</t>
  </si>
  <si>
    <t>WA678732</t>
  </si>
  <si>
    <t>Pleasant Harbor State Marine Park</t>
  </si>
  <si>
    <t>WA354534</t>
  </si>
  <si>
    <t>Pleasant Tides</t>
  </si>
  <si>
    <t>WA587725</t>
  </si>
  <si>
    <t>Point Hudson Marina</t>
  </si>
  <si>
    <t>WA278114</t>
  </si>
  <si>
    <t>Point Whitney Tidelands</t>
  </si>
  <si>
    <t>WA775023</t>
  </si>
  <si>
    <t>Port Hadlock Yacht Club</t>
  </si>
  <si>
    <t>WA822740</t>
  </si>
  <si>
    <t>Port Ludlow Associates Parcels</t>
  </si>
  <si>
    <t>WA111038</t>
  </si>
  <si>
    <t>Port Ludlow Condos</t>
  </si>
  <si>
    <t>WA377390</t>
  </si>
  <si>
    <t>Port Ludlow Marina</t>
  </si>
  <si>
    <t>WA201495</t>
  </si>
  <si>
    <t>Port Of Port Townsend</t>
  </si>
  <si>
    <t>WA594877</t>
  </si>
  <si>
    <t>Port Townsend Boat Haven</t>
  </si>
  <si>
    <t>WA118129</t>
  </si>
  <si>
    <t>Port Townsend Ferry Docks</t>
  </si>
  <si>
    <t>WA570192</t>
  </si>
  <si>
    <t>WA272615</t>
  </si>
  <si>
    <t>Queets River Mouth</t>
  </si>
  <si>
    <t>WA209224</t>
  </si>
  <si>
    <t>Quilcene Bay Tidelands</t>
  </si>
  <si>
    <t>WA951681</t>
  </si>
  <si>
    <t>Quilcene Bay Tidelands Access</t>
  </si>
  <si>
    <t>WA632169</t>
  </si>
  <si>
    <t>Right Smart Cove State Park</t>
  </si>
  <si>
    <t>WA790537</t>
  </si>
  <si>
    <t>Ruby Beach, Olympic National Park</t>
  </si>
  <si>
    <t>WA341790</t>
  </si>
  <si>
    <t>Scow Bay</t>
  </si>
  <si>
    <t>WA843314</t>
  </si>
  <si>
    <t>Se Dabob Bay</t>
  </si>
  <si>
    <t>WA431336</t>
  </si>
  <si>
    <t>Seal Rock Campground</t>
  </si>
  <si>
    <t>WA772812</t>
  </si>
  <si>
    <t>Seamount Estates Community Club</t>
  </si>
  <si>
    <t>WA707759</t>
  </si>
  <si>
    <t>Seven Sisters Beach, Point Hannon</t>
  </si>
  <si>
    <t>WA254058</t>
  </si>
  <si>
    <t>Shine Tidelands</t>
  </si>
  <si>
    <t>WA525510</t>
  </si>
  <si>
    <t>Snake And Colvos Rocks</t>
  </si>
  <si>
    <t>WA686338</t>
  </si>
  <si>
    <t>South Bay Community Association Parcels</t>
  </si>
  <si>
    <t>WA549926</t>
  </si>
  <si>
    <t>South Bay Master Association Parcels</t>
  </si>
  <si>
    <t>WA667577</t>
  </si>
  <si>
    <t>South Beach, Olympic National Park</t>
  </si>
  <si>
    <t>WA856608</t>
  </si>
  <si>
    <t>South Indian Island County Park</t>
  </si>
  <si>
    <t>WA764367</t>
  </si>
  <si>
    <t>South Mcdaniel Cove</t>
  </si>
  <si>
    <t>WA356220</t>
  </si>
  <si>
    <t>South Old Port Townsend State Park</t>
  </si>
  <si>
    <t>WA136405</t>
  </si>
  <si>
    <t>South Tala Point Public Access</t>
  </si>
  <si>
    <t>WA892345</t>
  </si>
  <si>
    <t>Squamish Harbor, Beach 59</t>
  </si>
  <si>
    <t>WA872733</t>
  </si>
  <si>
    <t>Tabook Point, Beach 57</t>
  </si>
  <si>
    <t>WA531492</t>
  </si>
  <si>
    <t>Tala Shore</t>
  </si>
  <si>
    <t>WA892003</t>
  </si>
  <si>
    <t>The Landing Condo's</t>
  </si>
  <si>
    <t>WA828555</t>
  </si>
  <si>
    <t>Toandos Tidelands State Park</t>
  </si>
  <si>
    <t>WA616627</t>
  </si>
  <si>
    <t>Triton Cove State Park</t>
  </si>
  <si>
    <t>WA241971</t>
  </si>
  <si>
    <t>W Quilcene Bay</t>
  </si>
  <si>
    <t>WA263849</t>
  </si>
  <si>
    <t>West Bay, Port Ludlow Associates</t>
  </si>
  <si>
    <t>WA634702</t>
  </si>
  <si>
    <t>West Fort Flagler Bridge</t>
  </si>
  <si>
    <t>WA996610</t>
  </si>
  <si>
    <t>West Hood Canal Bridge</t>
  </si>
  <si>
    <t>WA238687</t>
  </si>
  <si>
    <t>Wolfe Property State Park</t>
  </si>
  <si>
    <t>KING</t>
  </si>
  <si>
    <t>WA510388</t>
  </si>
  <si>
    <t>WA968063</t>
  </si>
  <si>
    <t>16th Avenue West Access</t>
  </si>
  <si>
    <t>WA545494</t>
  </si>
  <si>
    <t>1st Avenue South Bridge Boat Launch</t>
  </si>
  <si>
    <t>WA184686</t>
  </si>
  <si>
    <t>20th Place Sw Road End</t>
  </si>
  <si>
    <t>WA614011</t>
  </si>
  <si>
    <t>Alki Beach Park</t>
  </si>
  <si>
    <t>WA443222</t>
  </si>
  <si>
    <t>Alki Point Light Station</t>
  </si>
  <si>
    <t>WA556680</t>
  </si>
  <si>
    <t>Anthony's Home Port Public Access</t>
  </si>
  <si>
    <t>WA157362</t>
  </si>
  <si>
    <t>Arroyos Natural Area</t>
  </si>
  <si>
    <t>WA433515</t>
  </si>
  <si>
    <t>Ballard Elks Public Access</t>
  </si>
  <si>
    <t>WA670208</t>
  </si>
  <si>
    <t>Bell Harbor Marina</t>
  </si>
  <si>
    <t>WA179017</t>
  </si>
  <si>
    <t>Burton Acres Church Camp</t>
  </si>
  <si>
    <t>WA287406</t>
  </si>
  <si>
    <t>Burton Acres County Park</t>
  </si>
  <si>
    <t>WA482710</t>
  </si>
  <si>
    <t>Camp Kilworth</t>
  </si>
  <si>
    <t>WA907291</t>
  </si>
  <si>
    <t>Camp Sealth</t>
  </si>
  <si>
    <t>WA215964</t>
  </si>
  <si>
    <t>Camp Sealth South</t>
  </si>
  <si>
    <t>WA721627</t>
  </si>
  <si>
    <t>Carkeek Beach South</t>
  </si>
  <si>
    <t>WA121922</t>
  </si>
  <si>
    <t>Carkeek Park</t>
  </si>
  <si>
    <t>WA847187</t>
  </si>
  <si>
    <t>Cormorant Cove</t>
  </si>
  <si>
    <t>WA580048</t>
  </si>
  <si>
    <t>WA686013</t>
  </si>
  <si>
    <t>Dash Point State Park</t>
  </si>
  <si>
    <t>WA257938</t>
  </si>
  <si>
    <t>Des Moines Fishing Pier</t>
  </si>
  <si>
    <t>WA704682</t>
  </si>
  <si>
    <t>Des Moines Marina</t>
  </si>
  <si>
    <t>WA784083</t>
  </si>
  <si>
    <t>Des Moines Marina City Beach Park</t>
  </si>
  <si>
    <t>WA917683</t>
  </si>
  <si>
    <t>Diagonal St South Pacific Access</t>
  </si>
  <si>
    <t>WA519112</t>
  </si>
  <si>
    <t>Discovery Park</t>
  </si>
  <si>
    <t>WA839800</t>
  </si>
  <si>
    <t>Dockton County Park</t>
  </si>
  <si>
    <t>WA242015</t>
  </si>
  <si>
    <t>Don Armeni Park</t>
  </si>
  <si>
    <t>WA134900</t>
  </si>
  <si>
    <t>Dumas Bay Park Wildlife Sanctuary</t>
  </si>
  <si>
    <t>WA561070</t>
  </si>
  <si>
    <t>Duwamish Public Access, Terminal 105</t>
  </si>
  <si>
    <t>WA479253</t>
  </si>
  <si>
    <t>Duwamish Waterway Park</t>
  </si>
  <si>
    <t>WA641872</t>
  </si>
  <si>
    <t>East Vashon Island, Beach 85</t>
  </si>
  <si>
    <t>WA572591</t>
  </si>
  <si>
    <t>Elliot Bay Marina</t>
  </si>
  <si>
    <t>WA493007</t>
  </si>
  <si>
    <t>Elliot Bay Park</t>
  </si>
  <si>
    <t>WA849702</t>
  </si>
  <si>
    <t>Emma Schmitz Me-kwa Mooks Park</t>
  </si>
  <si>
    <t>WA118265</t>
  </si>
  <si>
    <t>Fauntleroy Ferry Dock</t>
  </si>
  <si>
    <t>WA637842</t>
  </si>
  <si>
    <t>Fern Cove Park</t>
  </si>
  <si>
    <t>WA794937</t>
  </si>
  <si>
    <t>Gilman Ave W End</t>
  </si>
  <si>
    <t>WA339253</t>
  </si>
  <si>
    <t>Golden Gardens</t>
  </si>
  <si>
    <t>WA654022</t>
  </si>
  <si>
    <t>Herrings House Park / Terminal 107 Park</t>
  </si>
  <si>
    <t>WA319148</t>
  </si>
  <si>
    <t>Hiram M. Chittendon Locks</t>
  </si>
  <si>
    <t>WA667551</t>
  </si>
  <si>
    <t>Jack Block Park</t>
  </si>
  <si>
    <t>WA843384</t>
  </si>
  <si>
    <t>Jack Perry Memorial Viewpoint</t>
  </si>
  <si>
    <t>WA160611</t>
  </si>
  <si>
    <t>Lincoln Park</t>
  </si>
  <si>
    <t>WA498001</t>
  </si>
  <si>
    <t>Lisabuela Park</t>
  </si>
  <si>
    <t>WA649829</t>
  </si>
  <si>
    <t>Lost Lake Park</t>
  </si>
  <si>
    <t>WA623881</t>
  </si>
  <si>
    <t>Lowman Beach</t>
  </si>
  <si>
    <t>WA257715</t>
  </si>
  <si>
    <t>Magnolia Park</t>
  </si>
  <si>
    <t>WA139362</t>
  </si>
  <si>
    <t>Magnolia Tidelands Park</t>
  </si>
  <si>
    <t>WA399463</t>
  </si>
  <si>
    <t>Maury Island Marine Park</t>
  </si>
  <si>
    <t>WA494888</t>
  </si>
  <si>
    <t>Maury Island, Beach 83</t>
  </si>
  <si>
    <t>WA695498</t>
  </si>
  <si>
    <t>Myrtle Edwards Park</t>
  </si>
  <si>
    <t>WA711757</t>
  </si>
  <si>
    <t>WA606673</t>
  </si>
  <si>
    <t>WA925053</t>
  </si>
  <si>
    <t>Pier 66, Seattle Bell Street Pier</t>
  </si>
  <si>
    <t>WA461292</t>
  </si>
  <si>
    <t>WA716732</t>
  </si>
  <si>
    <t>Piers 62 And 63</t>
  </si>
  <si>
    <t>WA499176</t>
  </si>
  <si>
    <t>Point Heyer 'Kvi' Beach</t>
  </si>
  <si>
    <t>WA115644</t>
  </si>
  <si>
    <t>Point Robinson County Park</t>
  </si>
  <si>
    <t>WA130153</t>
  </si>
  <si>
    <t>Poverty Bay County Park</t>
  </si>
  <si>
    <t>WA481873</t>
  </si>
  <si>
    <t>Quartermaster Yacht Club</t>
  </si>
  <si>
    <t>WA149989</t>
  </si>
  <si>
    <t>Redondo City Beach</t>
  </si>
  <si>
    <t>WA676420</t>
  </si>
  <si>
    <t>Redondo County Park</t>
  </si>
  <si>
    <t>WA726327</t>
  </si>
  <si>
    <t>Richey Viewpoint</t>
  </si>
  <si>
    <t>WA705527</t>
  </si>
  <si>
    <t>Richmond Beach Saltwater Park</t>
  </si>
  <si>
    <t>WA886224</t>
  </si>
  <si>
    <t>SW 98th St End</t>
  </si>
  <si>
    <t>WA916921</t>
  </si>
  <si>
    <t>SW Andover St End</t>
  </si>
  <si>
    <t>WA634542</t>
  </si>
  <si>
    <t>WA700738</t>
  </si>
  <si>
    <t>SW Caroll St End</t>
  </si>
  <si>
    <t>WA533157</t>
  </si>
  <si>
    <t>WA667355</t>
  </si>
  <si>
    <t>Saltwater State Park</t>
  </si>
  <si>
    <t>WA598949</t>
  </si>
  <si>
    <t>Seacrest Park</t>
  </si>
  <si>
    <t>WA347545</t>
  </si>
  <si>
    <t>Seahurst County Park</t>
  </si>
  <si>
    <t>WA837420</t>
  </si>
  <si>
    <t>Seattle Waterfront Park</t>
  </si>
  <si>
    <t>WA746235</t>
  </si>
  <si>
    <t>Shilshole Bay Marina</t>
  </si>
  <si>
    <t>WA800362</t>
  </si>
  <si>
    <t>Smith Cove Park</t>
  </si>
  <si>
    <t>WA754078</t>
  </si>
  <si>
    <t>Southeast Vashon Island, Beach 79</t>
  </si>
  <si>
    <t>WA490254</t>
  </si>
  <si>
    <t>Southworth Ferry Dock, Vashon Island</t>
  </si>
  <si>
    <t>WA346932</t>
  </si>
  <si>
    <t>Spring Beach County Park</t>
  </si>
  <si>
    <t>WA763316</t>
  </si>
  <si>
    <t>Terminal 115 Viewpoint</t>
  </si>
  <si>
    <t>WA473838</t>
  </si>
  <si>
    <t>Terminal 18 Public Access Park</t>
  </si>
  <si>
    <t>WA507254</t>
  </si>
  <si>
    <t>Three Tree Point</t>
  </si>
  <si>
    <t>WA919497</t>
  </si>
  <si>
    <t>Three Tree Street Road End</t>
  </si>
  <si>
    <t>WA513538</t>
  </si>
  <si>
    <t>Tramp Harbor</t>
  </si>
  <si>
    <t>WA453104</t>
  </si>
  <si>
    <t>Tramp Harbor Fishing Pier</t>
  </si>
  <si>
    <t>WA974550</t>
  </si>
  <si>
    <t>W Sheridan St End</t>
  </si>
  <si>
    <t>WA324628</t>
  </si>
  <si>
    <t>West Vashon Island, Beach 77</t>
  </si>
  <si>
    <t>WA185926</t>
  </si>
  <si>
    <t>West Vashon Island, Beach 78</t>
  </si>
  <si>
    <t>WA765607</t>
  </si>
  <si>
    <t>West Vashon Land Trust</t>
  </si>
  <si>
    <t>KITSAP</t>
  </si>
  <si>
    <t>WA866112</t>
  </si>
  <si>
    <t>American Legion Park</t>
  </si>
  <si>
    <t>WA256295</t>
  </si>
  <si>
    <t>WA346685</t>
  </si>
  <si>
    <t>Anderson Point County Park</t>
  </si>
  <si>
    <t>WA896039</t>
  </si>
  <si>
    <t>WA385049</t>
  </si>
  <si>
    <t>Annapolis Public Access Area</t>
  </si>
  <si>
    <t>WA192208</t>
  </si>
  <si>
    <t>Arness County Park</t>
  </si>
  <si>
    <t>WA562199</t>
  </si>
  <si>
    <t>Aroydy Thai Cuisine</t>
  </si>
  <si>
    <t>WA873585</t>
  </si>
  <si>
    <t>Bachmann Park</t>
  </si>
  <si>
    <t>WA981176</t>
  </si>
  <si>
    <t>Bainbridge Condominiums</t>
  </si>
  <si>
    <t>WA343154</t>
  </si>
  <si>
    <t>Bainbridge Island Land Trust</t>
  </si>
  <si>
    <t>WA292985</t>
  </si>
  <si>
    <t>Blake Island State Park</t>
  </si>
  <si>
    <t>WA118141</t>
  </si>
  <si>
    <t>Blakely Harbor Park</t>
  </si>
  <si>
    <t>WA169161</t>
  </si>
  <si>
    <t>Bloedel Reserve</t>
  </si>
  <si>
    <t>WA892004</t>
  </si>
  <si>
    <t>Bremerton Ferry Terminal</t>
  </si>
  <si>
    <t>WA290083</t>
  </si>
  <si>
    <t>Bremerton Waterfront Condos</t>
  </si>
  <si>
    <t>WA142785</t>
  </si>
  <si>
    <t>Bremerton Yacht Club</t>
  </si>
  <si>
    <t>WA686140</t>
  </si>
  <si>
    <t>Broom St Road End</t>
  </si>
  <si>
    <t>WA376749</t>
  </si>
  <si>
    <t>Brownsville</t>
  </si>
  <si>
    <t>WA807192</t>
  </si>
  <si>
    <t>Brownsville Elementary School</t>
  </si>
  <si>
    <t>WA386249</t>
  </si>
  <si>
    <t>Brownsville Elementary School North Parcel</t>
  </si>
  <si>
    <t>WA595230</t>
  </si>
  <si>
    <t>Camp Indianola</t>
  </si>
  <si>
    <t>WA629848</t>
  </si>
  <si>
    <t>Chico Boat Launch</t>
  </si>
  <si>
    <t>WA968077</t>
  </si>
  <si>
    <t>WA715931</t>
  </si>
  <si>
    <t>Country Club Of Seattle</t>
  </si>
  <si>
    <t>WA254300</t>
  </si>
  <si>
    <t>Curley Creek</t>
  </si>
  <si>
    <t>WA978786</t>
  </si>
  <si>
    <t>Dock St Road End</t>
  </si>
  <si>
    <t>WA489123</t>
  </si>
  <si>
    <t>WA812078</t>
  </si>
  <si>
    <t>Driftwood Cove Beach</t>
  </si>
  <si>
    <t>WA762961</t>
  </si>
  <si>
    <t>WA450010</t>
  </si>
  <si>
    <t>Eagle Harbor Condos</t>
  </si>
  <si>
    <t>WA937820</t>
  </si>
  <si>
    <t>Eagle Harbor Marina</t>
  </si>
  <si>
    <t>WA381199</t>
  </si>
  <si>
    <t>Eagle Harbor Waterfront Park</t>
  </si>
  <si>
    <t>WA146577</t>
  </si>
  <si>
    <t>East Anderson Cove</t>
  </si>
  <si>
    <t>WA471698</t>
  </si>
  <si>
    <t>East Dyes Inlet County Tideland Parcel</t>
  </si>
  <si>
    <t>WA723556</t>
  </si>
  <si>
    <t>East Hood Canal Bridge</t>
  </si>
  <si>
    <t>WA722396</t>
  </si>
  <si>
    <t>East Indianola</t>
  </si>
  <si>
    <t>WA153074</t>
  </si>
  <si>
    <t>Eglon Boat Launch</t>
  </si>
  <si>
    <t>WA324660</t>
  </si>
  <si>
    <t>Evergreen Park</t>
  </si>
  <si>
    <t>WA153280</t>
  </si>
  <si>
    <t>Fairy Dell Park</t>
  </si>
  <si>
    <t>WA325280</t>
  </si>
  <si>
    <t>Fay Bainbridge State Park</t>
  </si>
  <si>
    <t>WA846185</t>
  </si>
  <si>
    <t>Ferncliff</t>
  </si>
  <si>
    <t>WA728904</t>
  </si>
  <si>
    <t>Fort Ward State Park</t>
  </si>
  <si>
    <t>WA943835</t>
  </si>
  <si>
    <t>Foulweather Bluff, Beach 64</t>
  </si>
  <si>
    <t>WA948694</t>
  </si>
  <si>
    <t>Foulweather Reserve</t>
  </si>
  <si>
    <t>WA558398</t>
  </si>
  <si>
    <t>Front Street Dock</t>
  </si>
  <si>
    <t>WA269603</t>
  </si>
  <si>
    <t>Gilberton Tidelands</t>
  </si>
  <si>
    <t>WA814880</t>
  </si>
  <si>
    <t>Gordon Dr Road End</t>
  </si>
  <si>
    <t>WA659581</t>
  </si>
  <si>
    <t>Gowen Pl Road End</t>
  </si>
  <si>
    <t>WA915193</t>
  </si>
  <si>
    <t>Grotle Dr Road End</t>
  </si>
  <si>
    <t>WA660131</t>
  </si>
  <si>
    <t>WA967447</t>
  </si>
  <si>
    <t>Hansville, Beach 69</t>
  </si>
  <si>
    <t>WA563334</t>
  </si>
  <si>
    <t>Harborview Drive Trail</t>
  </si>
  <si>
    <t>WA822387</t>
  </si>
  <si>
    <t>Harbour Marina</t>
  </si>
  <si>
    <t>WA758977</t>
  </si>
  <si>
    <t>Harper County Park</t>
  </si>
  <si>
    <t>WA935938</t>
  </si>
  <si>
    <t>Harper Public Fishing Pier</t>
  </si>
  <si>
    <t>WA864284</t>
  </si>
  <si>
    <t>Hawley Cove Park</t>
  </si>
  <si>
    <t>WA771848</t>
  </si>
  <si>
    <t>Hidden Cove Road End</t>
  </si>
  <si>
    <t>WA774972</t>
  </si>
  <si>
    <t>Illahee Pier</t>
  </si>
  <si>
    <t>WA575611</t>
  </si>
  <si>
    <t>Illahee Road Bridge</t>
  </si>
  <si>
    <t>WA843240</t>
  </si>
  <si>
    <t>Illahee State Park</t>
  </si>
  <si>
    <t>WA175620</t>
  </si>
  <si>
    <t>Indianola Dock</t>
  </si>
  <si>
    <t>WA297645</t>
  </si>
  <si>
    <t>Island Seniors Community</t>
  </si>
  <si>
    <t>WA411790</t>
  </si>
  <si>
    <t>Joel Pritchard Park</t>
  </si>
  <si>
    <t>WA947685</t>
  </si>
  <si>
    <t>Keyport Boat Launch</t>
  </si>
  <si>
    <t>WA520983</t>
  </si>
  <si>
    <t>Keyport County Park</t>
  </si>
  <si>
    <t>WA148180</t>
  </si>
  <si>
    <t>Keyport Marina</t>
  </si>
  <si>
    <t>WA571257</t>
  </si>
  <si>
    <t>Kingston Ferry Terminal</t>
  </si>
  <si>
    <t>WA985145</t>
  </si>
  <si>
    <t>Kingston Marina</t>
  </si>
  <si>
    <t>WA497940</t>
  </si>
  <si>
    <t>Kitsap County Colsolidated Housing Authority</t>
  </si>
  <si>
    <t>WA375642</t>
  </si>
  <si>
    <t>WA683595</t>
  </si>
  <si>
    <t>Kitsap Memorial State Park</t>
  </si>
  <si>
    <t>WA429956</t>
  </si>
  <si>
    <t>Kitsap Memorial State Park Tidelands</t>
  </si>
  <si>
    <t>WA163812</t>
  </si>
  <si>
    <t>Lafayette Ave Road End</t>
  </si>
  <si>
    <t>WA275249</t>
  </si>
  <si>
    <t>Lala Cove Country Club</t>
  </si>
  <si>
    <t>WA380448</t>
  </si>
  <si>
    <t>WA106952</t>
  </si>
  <si>
    <t>WA612595</t>
  </si>
  <si>
    <t>Liberty Bay Marina</t>
  </si>
  <si>
    <t>WA995791</t>
  </si>
  <si>
    <t>Liberty Bay Park</t>
  </si>
  <si>
    <t>WA165267</t>
  </si>
  <si>
    <t>Liberty Bay Tidelands</t>
  </si>
  <si>
    <t>WA581265</t>
  </si>
  <si>
    <t>Lions Field</t>
  </si>
  <si>
    <t>WA129125</t>
  </si>
  <si>
    <t>Little Norway Boardwalk</t>
  </si>
  <si>
    <t>WA452887</t>
  </si>
  <si>
    <t>Lovell Avenue Road End</t>
  </si>
  <si>
    <t>WA660201</t>
  </si>
  <si>
    <t>Lytle Road End - Community Park</t>
  </si>
  <si>
    <t>WA986987</t>
  </si>
  <si>
    <t>Madrona Heights</t>
  </si>
  <si>
    <t>WA618273</t>
  </si>
  <si>
    <t>Manchester State Park</t>
  </si>
  <si>
    <t>WA689810</t>
  </si>
  <si>
    <t>Manette Bridge</t>
  </si>
  <si>
    <t>WA890221</t>
  </si>
  <si>
    <t>Manzanita Bay</t>
  </si>
  <si>
    <t>WA286024</t>
  </si>
  <si>
    <t>Marine View Estates</t>
  </si>
  <si>
    <t>WA179657</t>
  </si>
  <si>
    <t>Miller Bay Boat Launch</t>
  </si>
  <si>
    <t>WA483383</t>
  </si>
  <si>
    <t>Miller Bay Tidelands</t>
  </si>
  <si>
    <t>WA849418</t>
  </si>
  <si>
    <t>Misery Point Boat Launch</t>
  </si>
  <si>
    <t>WA760230</t>
  </si>
  <si>
    <t>Murden Cove, Blue Heron Hill Homeowners</t>
  </si>
  <si>
    <t>WA166626</t>
  </si>
  <si>
    <t>N Fletcher Bay</t>
  </si>
  <si>
    <t>WA689850</t>
  </si>
  <si>
    <t>Nad Marine Park</t>
  </si>
  <si>
    <t>WA808008</t>
  </si>
  <si>
    <t>Nelson Park</t>
  </si>
  <si>
    <t>WA151728</t>
  </si>
  <si>
    <t>Nesika Bay</t>
  </si>
  <si>
    <t>WA220634</t>
  </si>
  <si>
    <t>Net Shed Park</t>
  </si>
  <si>
    <t>WA152123</t>
  </si>
  <si>
    <t>North Dyes Community</t>
  </si>
  <si>
    <t>WA163228</t>
  </si>
  <si>
    <t>North Lebo</t>
  </si>
  <si>
    <t>WA273479</t>
  </si>
  <si>
    <t>North Murden Cove (State)</t>
  </si>
  <si>
    <t>WA486900</t>
  </si>
  <si>
    <t>North Skiff Point</t>
  </si>
  <si>
    <t>WA886247</t>
  </si>
  <si>
    <t>North Wing Point</t>
  </si>
  <si>
    <t>WA222792</t>
  </si>
  <si>
    <t>Northwest Point White</t>
  </si>
  <si>
    <t>WA505749</t>
  </si>
  <si>
    <t>Ocean Drive Road End</t>
  </si>
  <si>
    <t>WA288019</t>
  </si>
  <si>
    <t>Olalla Bay Tidelands</t>
  </si>
  <si>
    <t>WA973423</t>
  </si>
  <si>
    <t>Olalla Beach</t>
  </si>
  <si>
    <t>WA667398</t>
  </si>
  <si>
    <t>Olalla Boat Launch</t>
  </si>
  <si>
    <t>WA998149</t>
  </si>
  <si>
    <t>Old Man House Park</t>
  </si>
  <si>
    <t>WA161929</t>
  </si>
  <si>
    <t>Olympic Terrace Water Association Tidelands</t>
  </si>
  <si>
    <t>WA522237</t>
  </si>
  <si>
    <t>Oyster Bay</t>
  </si>
  <si>
    <t>WA595798</t>
  </si>
  <si>
    <t>Oyster Bay Plaza</t>
  </si>
  <si>
    <t>WA731504</t>
  </si>
  <si>
    <t>Oyster Plant Park</t>
  </si>
  <si>
    <t>WA878669</t>
  </si>
  <si>
    <t>Pebble Beach Rd End</t>
  </si>
  <si>
    <t>WA374593</t>
  </si>
  <si>
    <t>Point No Point County Park, DNR-68</t>
  </si>
  <si>
    <t>WA225027</t>
  </si>
  <si>
    <t>Point No Point Lighthouse Park</t>
  </si>
  <si>
    <t>WA272057</t>
  </si>
  <si>
    <t>Point White</t>
  </si>
  <si>
    <t>WA219429</t>
  </si>
  <si>
    <t>Point White Dock</t>
  </si>
  <si>
    <t>WA369081</t>
  </si>
  <si>
    <t>Pomeroy Park - Manchester Beach</t>
  </si>
  <si>
    <t>WA132816</t>
  </si>
  <si>
    <t>Port Madison Water Company Open Space</t>
  </si>
  <si>
    <t>WA176419</t>
  </si>
  <si>
    <t>Port Madison Yacht Club</t>
  </si>
  <si>
    <t>WA820432</t>
  </si>
  <si>
    <t>Port Of Brownsville Marine Park And Marina</t>
  </si>
  <si>
    <t>WA969404</t>
  </si>
  <si>
    <t>Port Of Waterman Beach</t>
  </si>
  <si>
    <t>WA801101</t>
  </si>
  <si>
    <t>Port Orchard Boat Launch</t>
  </si>
  <si>
    <t>WA864721</t>
  </si>
  <si>
    <t>Port Orchard Marina</t>
  </si>
  <si>
    <t>WA424925</t>
  </si>
  <si>
    <t>Port Orchard Pier</t>
  </si>
  <si>
    <t>WA930756</t>
  </si>
  <si>
    <t>Port Orchard Waterfront Businesses</t>
  </si>
  <si>
    <t>WA187017</t>
  </si>
  <si>
    <t>Port Orchard Waterfront Park</t>
  </si>
  <si>
    <t>WA239247</t>
  </si>
  <si>
    <t>Port Orchard Yacht Club</t>
  </si>
  <si>
    <t>WA440287</t>
  </si>
  <si>
    <t>Port Washington Marina</t>
  </si>
  <si>
    <t>WA278302</t>
  </si>
  <si>
    <t>Poulsbo Boat Launch And Marina</t>
  </si>
  <si>
    <t>WA397523</t>
  </si>
  <si>
    <t>Poulsbo Yacht Club</t>
  </si>
  <si>
    <t>WA473832</t>
  </si>
  <si>
    <t>President Point Beach</t>
  </si>
  <si>
    <t>WA540392</t>
  </si>
  <si>
    <t>Prospect Point Beach</t>
  </si>
  <si>
    <t>WA932041</t>
  </si>
  <si>
    <t>Queen City Yacht Club</t>
  </si>
  <si>
    <t>WA588384</t>
  </si>
  <si>
    <t>Rich Passage Estates</t>
  </si>
  <si>
    <t>WA178080</t>
  </si>
  <si>
    <t>Richcove Beach</t>
  </si>
  <si>
    <t>WA946350</t>
  </si>
  <si>
    <t>Rockaway Beach Park</t>
  </si>
  <si>
    <t>WA922404</t>
  </si>
  <si>
    <t>Rolling Bay</t>
  </si>
  <si>
    <t>WA572420</t>
  </si>
  <si>
    <t>Roosevelt Field</t>
  </si>
  <si>
    <t>WA807560</t>
  </si>
  <si>
    <t>Ross Point Tidelands</t>
  </si>
  <si>
    <t>WA478450</t>
  </si>
  <si>
    <t>S Agate Pass</t>
  </si>
  <si>
    <t>WA816110</t>
  </si>
  <si>
    <t>S Driftwood Cove</t>
  </si>
  <si>
    <t>WA871107</t>
  </si>
  <si>
    <t>WA631374</t>
  </si>
  <si>
    <t>WA736478</t>
  </si>
  <si>
    <t>Sanwick Road End</t>
  </si>
  <si>
    <t>WA903376</t>
  </si>
  <si>
    <t>Scenic Beach State Park</t>
  </si>
  <si>
    <t>WA464287</t>
  </si>
  <si>
    <t>Schel-chelb Estuary</t>
  </si>
  <si>
    <t>WA638883</t>
  </si>
  <si>
    <t>Seabeck Christian Conference Center</t>
  </si>
  <si>
    <t>WA556846</t>
  </si>
  <si>
    <t>Seabold Road End</t>
  </si>
  <si>
    <t>WA284502</t>
  </si>
  <si>
    <t>Seabold Tidelands</t>
  </si>
  <si>
    <t>WA288987</t>
  </si>
  <si>
    <t>Seattle Yacht Club</t>
  </si>
  <si>
    <t>WA561755</t>
  </si>
  <si>
    <t>Seaview Terrace Homeowners</t>
  </si>
  <si>
    <t>WA177646</t>
  </si>
  <si>
    <t>Silverdale Waterfront Park</t>
  </si>
  <si>
    <t>WA862680</t>
  </si>
  <si>
    <t>Sinclair Inlet Wildlife Viewing Area</t>
  </si>
  <si>
    <t>WA266351</t>
  </si>
  <si>
    <t>Skogen Lane Road End</t>
  </si>
  <si>
    <t>WA423511</t>
  </si>
  <si>
    <t>South Beach Condominiums</t>
  </si>
  <si>
    <t>WA715414</t>
  </si>
  <si>
    <t>South Brownsville</t>
  </si>
  <si>
    <t>WA522445</t>
  </si>
  <si>
    <t>South Eagle Harbor Tidelands</t>
  </si>
  <si>
    <t>WA649688</t>
  </si>
  <si>
    <t>South Fay Bainbridge</t>
  </si>
  <si>
    <t>WA116737</t>
  </si>
  <si>
    <t>South Murden Cove</t>
  </si>
  <si>
    <t>WA774611</t>
  </si>
  <si>
    <t>South Point Southworth</t>
  </si>
  <si>
    <t>WA152394</t>
  </si>
  <si>
    <t>South Skiff Point</t>
  </si>
  <si>
    <t>WA394780</t>
  </si>
  <si>
    <t>South Tekiu, DNR-40</t>
  </si>
  <si>
    <t>WA906271</t>
  </si>
  <si>
    <t>South Warren Bridge</t>
  </si>
  <si>
    <t>WA213817</t>
  </si>
  <si>
    <t>South Waterman Point</t>
  </si>
  <si>
    <t>WA219531</t>
  </si>
  <si>
    <t>Southeast Port Washington Narrows</t>
  </si>
  <si>
    <t>WA879648</t>
  </si>
  <si>
    <t>Southworth-Vashon Ferry</t>
  </si>
  <si>
    <t>WA926253</t>
  </si>
  <si>
    <t>Stavis Bay Beach</t>
  </si>
  <si>
    <t>WA545307</t>
  </si>
  <si>
    <t>Sun Day Cove</t>
  </si>
  <si>
    <t>WA765722</t>
  </si>
  <si>
    <t>Sunny Cove Community Club</t>
  </si>
  <si>
    <t>WA611542</t>
  </si>
  <si>
    <t>Suquamish (Old Man House)</t>
  </si>
  <si>
    <t>WA310754</t>
  </si>
  <si>
    <t>T'chookwop Park</t>
  </si>
  <si>
    <t>WA256064</t>
  </si>
  <si>
    <t>Tacoma Christian</t>
  </si>
  <si>
    <t>WA124460</t>
  </si>
  <si>
    <t>Taylor Ave Road End</t>
  </si>
  <si>
    <t>WA550293</t>
  </si>
  <si>
    <t>Tekiu Point</t>
  </si>
  <si>
    <t>WA320003</t>
  </si>
  <si>
    <t>Thorpe Road</t>
  </si>
  <si>
    <t>WA963332</t>
  </si>
  <si>
    <t>Tracyton Boat Launch</t>
  </si>
  <si>
    <t>WA681095</t>
  </si>
  <si>
    <t>Tyee Yacht Club</t>
  </si>
  <si>
    <t>WA502176</t>
  </si>
  <si>
    <t>Waterman Public Pier</t>
  </si>
  <si>
    <t>WA153450</t>
  </si>
  <si>
    <t>West Dyes Inlet</t>
  </si>
  <si>
    <t>WA353250</t>
  </si>
  <si>
    <t>West Point Jefferson</t>
  </si>
  <si>
    <t>WA606685</t>
  </si>
  <si>
    <t>West Port Madison Park Nature Preserve</t>
  </si>
  <si>
    <t>WA554071</t>
  </si>
  <si>
    <t>West Wing Point</t>
  </si>
  <si>
    <t>WA616096</t>
  </si>
  <si>
    <t>Wharf St Road End</t>
  </si>
  <si>
    <t>WA722878</t>
  </si>
  <si>
    <t>Wilson Creek</t>
  </si>
  <si>
    <t>WA845878</t>
  </si>
  <si>
    <t>Winslow Wharf Marina</t>
  </si>
  <si>
    <t>WA772481</t>
  </si>
  <si>
    <t>Woodland Drive Road End</t>
  </si>
  <si>
    <t>WA549212</t>
  </si>
  <si>
    <t>Wyndown Acres Community Beach</t>
  </si>
  <si>
    <t>WA395410</t>
  </si>
  <si>
    <t>Wynn-Jones County Park</t>
  </si>
  <si>
    <t>WA393282</t>
  </si>
  <si>
    <t>MASON</t>
  </si>
  <si>
    <t>WA242545</t>
  </si>
  <si>
    <t>Alderbrook Resort</t>
  </si>
  <si>
    <t>WA691435</t>
  </si>
  <si>
    <t>Allyn Waterfront Park</t>
  </si>
  <si>
    <t>WA136094</t>
  </si>
  <si>
    <t>Allyn Waterfront Park Tidelands</t>
  </si>
  <si>
    <t>WA304338</t>
  </si>
  <si>
    <t>Arcadia Boat Launch</t>
  </si>
  <si>
    <t>WA683948</t>
  </si>
  <si>
    <t>Belfair State Park</t>
  </si>
  <si>
    <t>WA420164</t>
  </si>
  <si>
    <t>Dewatto Bay, Beach 44a</t>
  </si>
  <si>
    <t>WA231050</t>
  </si>
  <si>
    <t>Eagle Creek Recreational Tidelands</t>
  </si>
  <si>
    <t>WA476114</t>
  </si>
  <si>
    <t>End Of Twanoh State Park</t>
  </si>
  <si>
    <t>WA565734</t>
  </si>
  <si>
    <t>WA719788</t>
  </si>
  <si>
    <t>Grapeview</t>
  </si>
  <si>
    <t>WA498510</t>
  </si>
  <si>
    <t>Grapeview Boat Launch</t>
  </si>
  <si>
    <t>WA822144</t>
  </si>
  <si>
    <t>WA813219</t>
  </si>
  <si>
    <t>WA570200</t>
  </si>
  <si>
    <t>Hartstene Island Bridge</t>
  </si>
  <si>
    <t>WA522286</t>
  </si>
  <si>
    <t>Hartstene Island, Beach 33</t>
  </si>
  <si>
    <t>WA619667</t>
  </si>
  <si>
    <t>Hartstene Pointe</t>
  </si>
  <si>
    <t>WA865898</t>
  </si>
  <si>
    <t>Hood Canal Girl Scout Camp</t>
  </si>
  <si>
    <t>WA132405</t>
  </si>
  <si>
    <t>Hood Canal Saltwater Park</t>
  </si>
  <si>
    <t>WA180134</t>
  </si>
  <si>
    <t>Hood Canal, Beach 46</t>
  </si>
  <si>
    <t>WA560742</t>
  </si>
  <si>
    <t>Hood Canal, Beach 47</t>
  </si>
  <si>
    <t>WA920347</t>
  </si>
  <si>
    <t>Hood Canal, Beach 48</t>
  </si>
  <si>
    <t>WA919553</t>
  </si>
  <si>
    <t>Hoodsport Hatchery</t>
  </si>
  <si>
    <t>WA293846</t>
  </si>
  <si>
    <t>WA702490</t>
  </si>
  <si>
    <t>Hoodsport, Beach 43 (N Hoodsport Hatchery)</t>
  </si>
  <si>
    <t>WA579139</t>
  </si>
  <si>
    <t>Hope Island (Mason Co.)</t>
  </si>
  <si>
    <t>WA506099</t>
  </si>
  <si>
    <t>Jarrell Cove State Park</t>
  </si>
  <si>
    <t>WA369855</t>
  </si>
  <si>
    <t>Jarrell Cove, Beach 34</t>
  </si>
  <si>
    <t>WA128359</t>
  </si>
  <si>
    <t>Jorstad Creek Resort</t>
  </si>
  <si>
    <t>WA616032</t>
  </si>
  <si>
    <t>Kennedy Creek Tidelands</t>
  </si>
  <si>
    <t>WA241588</t>
  </si>
  <si>
    <t>Lilliwaup Tidelands State Park</t>
  </si>
  <si>
    <t>WA811301</t>
  </si>
  <si>
    <t>Little Skookum</t>
  </si>
  <si>
    <t>WA545293</t>
  </si>
  <si>
    <t>Lynch Cove / Hood Canal Land Trust</t>
  </si>
  <si>
    <t>WA756760</t>
  </si>
  <si>
    <t>Main St Rd End</t>
  </si>
  <si>
    <t>WA900888</t>
  </si>
  <si>
    <t>Manke Lumber Company Access</t>
  </si>
  <si>
    <t>WA267848</t>
  </si>
  <si>
    <t>Mcmicken Island State Park</t>
  </si>
  <si>
    <t>WA377576</t>
  </si>
  <si>
    <t>N Case Inlet</t>
  </si>
  <si>
    <t>WA112882</t>
  </si>
  <si>
    <t>North Bay Kayak Park</t>
  </si>
  <si>
    <t>WA702914</t>
  </si>
  <si>
    <t>WA790650</t>
  </si>
  <si>
    <t>North Bay Res Tidelands</t>
  </si>
  <si>
    <t>WA365219</t>
  </si>
  <si>
    <t>North Jorstad Creek</t>
  </si>
  <si>
    <t>WA200668</t>
  </si>
  <si>
    <t>North Oakland Bay</t>
  </si>
  <si>
    <t>WA689752</t>
  </si>
  <si>
    <t>Northeast Case Inlet Tidelands</t>
  </si>
  <si>
    <t>WA127832</t>
  </si>
  <si>
    <t>Northwest Case Inlet Tidelands</t>
  </si>
  <si>
    <t>WA478662</t>
  </si>
  <si>
    <t>Oakland Bay &amp; Chapman Cove Exclusive</t>
  </si>
  <si>
    <t>WA856946</t>
  </si>
  <si>
    <t>Oakland Bay Recreational Tidelands</t>
  </si>
  <si>
    <t>WA711399</t>
  </si>
  <si>
    <t>Oakland Bay Tidelands</t>
  </si>
  <si>
    <t>WA786407</t>
  </si>
  <si>
    <t>Olympia Yacht Club - Pickering Passgae</t>
  </si>
  <si>
    <t>WA114136</t>
  </si>
  <si>
    <t>Olympic Beach Club</t>
  </si>
  <si>
    <t>WA878400</t>
  </si>
  <si>
    <t>Pirates Cove Country Club</t>
  </si>
  <si>
    <t>WA931496</t>
  </si>
  <si>
    <t>Port Of Allyn Public Boat Launch</t>
  </si>
  <si>
    <t>WA725477</t>
  </si>
  <si>
    <t>Port Of Allyn Public Dock</t>
  </si>
  <si>
    <t>WA521828</t>
  </si>
  <si>
    <t>Potlatch State Park</t>
  </si>
  <si>
    <t>WA845933</t>
  </si>
  <si>
    <t>Potlatch State Park Tidelands</t>
  </si>
  <si>
    <t>WA636384</t>
  </si>
  <si>
    <t>Reach Island Bridge</t>
  </si>
  <si>
    <t>WA779829</t>
  </si>
  <si>
    <t>Rendsland Creek</t>
  </si>
  <si>
    <t>WA364431</t>
  </si>
  <si>
    <t>Seabrook Community Beach</t>
  </si>
  <si>
    <t>WA398284</t>
  </si>
  <si>
    <t>Shelton Boat Launch And Marina</t>
  </si>
  <si>
    <t>WA680892</t>
  </si>
  <si>
    <t>Shorecrest (Jacoby) County Park</t>
  </si>
  <si>
    <t>WA212050</t>
  </si>
  <si>
    <t>South Graham Point</t>
  </si>
  <si>
    <t>WA626168</t>
  </si>
  <si>
    <t>South Jorsted Creek</t>
  </si>
  <si>
    <t>WA269816</t>
  </si>
  <si>
    <t>South Of Lilliwaup Tidelands State Park</t>
  </si>
  <si>
    <t>WA191640</t>
  </si>
  <si>
    <t>Stretch Island Bridge</t>
  </si>
  <si>
    <t>WA904776</t>
  </si>
  <si>
    <t>Stretch Island, Beach 20</t>
  </si>
  <si>
    <t>WA875749</t>
  </si>
  <si>
    <t>Stretch Point State Park</t>
  </si>
  <si>
    <t>WA539901</t>
  </si>
  <si>
    <t>Summer Tide Resort And Marina</t>
  </si>
  <si>
    <t>WA527495</t>
  </si>
  <si>
    <t>Timberlake Community Beach</t>
  </si>
  <si>
    <t>WA205748</t>
  </si>
  <si>
    <t>Twanoh State Park</t>
  </si>
  <si>
    <t>WA633135</t>
  </si>
  <si>
    <t>Union Public Boat Launch</t>
  </si>
  <si>
    <t>WA381251</t>
  </si>
  <si>
    <t>Union River Wildlife Area (Theler Area)</t>
  </si>
  <si>
    <t>WA113345</t>
  </si>
  <si>
    <t>Walker County Park</t>
  </si>
  <si>
    <t>PACIFIC</t>
  </si>
  <si>
    <t>WA512491</t>
  </si>
  <si>
    <t>WA395573</t>
  </si>
  <si>
    <t>Bay Avenue / Ocean Park Beach</t>
  </si>
  <si>
    <t>WA352343</t>
  </si>
  <si>
    <t>Bay Center Boat Channel</t>
  </si>
  <si>
    <t>WA275243</t>
  </si>
  <si>
    <t>WA226486</t>
  </si>
  <si>
    <t>Bone River</t>
  </si>
  <si>
    <t>WA305890</t>
  </si>
  <si>
    <t>Bruceport County Park</t>
  </si>
  <si>
    <t>WA268177</t>
  </si>
  <si>
    <t>Bush Pioneer Park</t>
  </si>
  <si>
    <t>WA118670</t>
  </si>
  <si>
    <t>Cape Disappointment Coast Guard Station</t>
  </si>
  <si>
    <t>WA655166</t>
  </si>
  <si>
    <t>Cape Disappointment State Park</t>
  </si>
  <si>
    <t>WA496456</t>
  </si>
  <si>
    <t>Cape Shoalwater</t>
  </si>
  <si>
    <t>WA527624</t>
  </si>
  <si>
    <t>WA476232</t>
  </si>
  <si>
    <t>Cranberry Road Beach Access</t>
  </si>
  <si>
    <t>WA716462</t>
  </si>
  <si>
    <t>Grayland Beach State Park</t>
  </si>
  <si>
    <t>WA658800</t>
  </si>
  <si>
    <t>Hawks Point</t>
  </si>
  <si>
    <t>WA863327</t>
  </si>
  <si>
    <t>Highway 101 Bridge, South Willipa</t>
  </si>
  <si>
    <t>WA169026</t>
  </si>
  <si>
    <t>Hines</t>
  </si>
  <si>
    <t>WA943204</t>
  </si>
  <si>
    <t>Holman</t>
  </si>
  <si>
    <t>WA573170</t>
  </si>
  <si>
    <t>Klipsan Beach Access</t>
  </si>
  <si>
    <t>WA596403</t>
  </si>
  <si>
    <t>Leadbetter Point State Park Beach</t>
  </si>
  <si>
    <t>WA336054</t>
  </si>
  <si>
    <t>Lewis Unit, Willapa NWR</t>
  </si>
  <si>
    <t>WA861917</t>
  </si>
  <si>
    <t>Long Beach</t>
  </si>
  <si>
    <t>WA749619</t>
  </si>
  <si>
    <t>Long Beach Boardwalk</t>
  </si>
  <si>
    <t>WA136343</t>
  </si>
  <si>
    <t>WA808131</t>
  </si>
  <si>
    <t>Loomis</t>
  </si>
  <si>
    <t>WA518779</t>
  </si>
  <si>
    <t>WA246024</t>
  </si>
  <si>
    <t>Midway Beach Access</t>
  </si>
  <si>
    <t>WA625092</t>
  </si>
  <si>
    <t>Nahcotta Small Boat Basin</t>
  </si>
  <si>
    <t>WA966687</t>
  </si>
  <si>
    <t>WA402512</t>
  </si>
  <si>
    <t>Nemah Li</t>
  </si>
  <si>
    <t>WA335511</t>
  </si>
  <si>
    <t>Nemah River</t>
  </si>
  <si>
    <t>WA563156</t>
  </si>
  <si>
    <t>North Cove</t>
  </si>
  <si>
    <t>WA345568</t>
  </si>
  <si>
    <t>North Cove Beach Access</t>
  </si>
  <si>
    <t>WA981320</t>
  </si>
  <si>
    <t>North Klipsan</t>
  </si>
  <si>
    <t>WA318080</t>
  </si>
  <si>
    <t>WA249655</t>
  </si>
  <si>
    <t>North Willapa National Wildlife Refuge</t>
  </si>
  <si>
    <t>WA309134</t>
  </si>
  <si>
    <t>Ocean Park</t>
  </si>
  <si>
    <t>WA334914</t>
  </si>
  <si>
    <t>Ocean Park North</t>
  </si>
  <si>
    <t>WA944013</t>
  </si>
  <si>
    <t>Old Highway 105 Beach Access</t>
  </si>
  <si>
    <t>WA681309</t>
  </si>
  <si>
    <t>Oysterville Beach Access</t>
  </si>
  <si>
    <t>WA988818</t>
  </si>
  <si>
    <t>Pacific Beach</t>
  </si>
  <si>
    <t>WA904830</t>
  </si>
  <si>
    <t>Pacific Pines State Park</t>
  </si>
  <si>
    <t>WA781162</t>
  </si>
  <si>
    <t>Palix River Boat Launch</t>
  </si>
  <si>
    <t>WA829708</t>
  </si>
  <si>
    <t>Rhodesia Beach</t>
  </si>
  <si>
    <t>WA515279</t>
  </si>
  <si>
    <t>Riekkola Unit, Willapa NWR</t>
  </si>
  <si>
    <t>WA581979</t>
  </si>
  <si>
    <t>Sandy Point</t>
  </si>
  <si>
    <t>WA149152</t>
  </si>
  <si>
    <t>WA293546</t>
  </si>
  <si>
    <t>Seaview Beach Access</t>
  </si>
  <si>
    <t>WA776007</t>
  </si>
  <si>
    <t>South Bend Fishing Access And Boat Launch</t>
  </si>
  <si>
    <t>WA252513</t>
  </si>
  <si>
    <t>WA807734</t>
  </si>
  <si>
    <t>South Grayland Beach</t>
  </si>
  <si>
    <t>WA545382</t>
  </si>
  <si>
    <t>South Naselle River - State</t>
  </si>
  <si>
    <t>WA434092</t>
  </si>
  <si>
    <t>WA211917</t>
  </si>
  <si>
    <t>Tokeland Marina</t>
  </si>
  <si>
    <t>WA478639</t>
  </si>
  <si>
    <t>Tokeland Marina Tidelands</t>
  </si>
  <si>
    <t>WA566500</t>
  </si>
  <si>
    <t>Warrenton Cannery Road Beach Access</t>
  </si>
  <si>
    <t>WA822670</t>
  </si>
  <si>
    <t>Willapa National Wildlife Refuge Boat Launch</t>
  </si>
  <si>
    <t>PIERCE</t>
  </si>
  <si>
    <t>WA538782</t>
  </si>
  <si>
    <t>WA978169</t>
  </si>
  <si>
    <t>All Saints Camp</t>
  </si>
  <si>
    <t>WA465399</t>
  </si>
  <si>
    <t>Amsterdam Bay</t>
  </si>
  <si>
    <t>WA663362</t>
  </si>
  <si>
    <t>Anderson Island Ferry Dock</t>
  </si>
  <si>
    <t>WA418274</t>
  </si>
  <si>
    <t>Anderson Island, Beach 8</t>
  </si>
  <si>
    <t>WA832327</t>
  </si>
  <si>
    <t>Andrew Anderson's Marine Park</t>
  </si>
  <si>
    <t>WA880987</t>
  </si>
  <si>
    <t>WA910232</t>
  </si>
  <si>
    <t>Arrbella's Marina</t>
  </si>
  <si>
    <t>WA339558</t>
  </si>
  <si>
    <t>Berg Drive Road End Boat Launch</t>
  </si>
  <si>
    <t>WA533050</t>
  </si>
  <si>
    <t>Browns Point Lighthouse Park</t>
  </si>
  <si>
    <t>WA956760</t>
  </si>
  <si>
    <t>Camp Coleman</t>
  </si>
  <si>
    <t>WA402115</t>
  </si>
  <si>
    <t>Camp Gallagher</t>
  </si>
  <si>
    <t>WA644998</t>
  </si>
  <si>
    <t>Camp Seymour</t>
  </si>
  <si>
    <t>WA979508</t>
  </si>
  <si>
    <t>Chambers Creek Properties</t>
  </si>
  <si>
    <t>WA551776</t>
  </si>
  <si>
    <t>WA513767</t>
  </si>
  <si>
    <t>Cromwell</t>
  </si>
  <si>
    <t>WA597726</t>
  </si>
  <si>
    <t>Cutts Island State Park</t>
  </si>
  <si>
    <t>WA261743</t>
  </si>
  <si>
    <t>Dash Point County Park</t>
  </si>
  <si>
    <t>WA537714</t>
  </si>
  <si>
    <t>Devils Head</t>
  </si>
  <si>
    <t>WA938260</t>
  </si>
  <si>
    <t>Devils Head, Beach 13</t>
  </si>
  <si>
    <t>WA979466</t>
  </si>
  <si>
    <t>Dickman Mill Park</t>
  </si>
  <si>
    <t>WA907663</t>
  </si>
  <si>
    <t>Eagle Island State Park</t>
  </si>
  <si>
    <t>WA751287</t>
  </si>
  <si>
    <t>East Devils Point</t>
  </si>
  <si>
    <t>WA434464</t>
  </si>
  <si>
    <t>East Ketron Island</t>
  </si>
  <si>
    <t>WA406699</t>
  </si>
  <si>
    <t>Fire Department # 5 Park</t>
  </si>
  <si>
    <t>WA478962</t>
  </si>
  <si>
    <t>Fort Lewis</t>
  </si>
  <si>
    <t>WA123977</t>
  </si>
  <si>
    <t>Fox Island Bridge</t>
  </si>
  <si>
    <t>WA590785</t>
  </si>
  <si>
    <t>Fox Island Bridge Boat Launch</t>
  </si>
  <si>
    <t>WA655304</t>
  </si>
  <si>
    <t>Fox Island Fishing Pier</t>
  </si>
  <si>
    <t>WA627578</t>
  </si>
  <si>
    <t>Fox Island Yacht Club-Cedrona Cove</t>
  </si>
  <si>
    <t>WA343482</t>
  </si>
  <si>
    <t>Gig Harbor City Park</t>
  </si>
  <si>
    <t>WA551056</t>
  </si>
  <si>
    <t>Gig Harbor Waterfront</t>
  </si>
  <si>
    <t>WA593628</t>
  </si>
  <si>
    <t>Green Point</t>
  </si>
  <si>
    <t>WA584704</t>
  </si>
  <si>
    <t>Haley State Park</t>
  </si>
  <si>
    <t>WA158329</t>
  </si>
  <si>
    <t>Hall Road End Boat Launch</t>
  </si>
  <si>
    <t>WA249026</t>
  </si>
  <si>
    <t>Hamilton Park</t>
  </si>
  <si>
    <t>WA988130</t>
  </si>
  <si>
    <t>Harborview Drive Road End Viewpoint</t>
  </si>
  <si>
    <t>WA884377</t>
  </si>
  <si>
    <t>Herron Ferry Terminal -Main Land</t>
  </si>
  <si>
    <t>WA715796</t>
  </si>
  <si>
    <t>Herron Island Ferry Dock</t>
  </si>
  <si>
    <t>WA513835</t>
  </si>
  <si>
    <t>Home Boat Launch</t>
  </si>
  <si>
    <t>WA653749</t>
  </si>
  <si>
    <t>Hylebos Marina</t>
  </si>
  <si>
    <t>WA664326</t>
  </si>
  <si>
    <t>Jack Hyde Park</t>
  </si>
  <si>
    <t>WA430141</t>
  </si>
  <si>
    <t>Jerisich Park And City Dock</t>
  </si>
  <si>
    <t>WA264182</t>
  </si>
  <si>
    <t>Joemma State Park</t>
  </si>
  <si>
    <t>WA586089</t>
  </si>
  <si>
    <t>Johnnys Dock &amp; Marina</t>
  </si>
  <si>
    <t>WA301976</t>
  </si>
  <si>
    <t>Johnson South Sound Preserve</t>
  </si>
  <si>
    <t>WA671969</t>
  </si>
  <si>
    <t>Kamas Drive Road End</t>
  </si>
  <si>
    <t>WA860089</t>
  </si>
  <si>
    <t>Katie Downs Tavern</t>
  </si>
  <si>
    <t>WA464059</t>
  </si>
  <si>
    <t>Kopachuck State Park</t>
  </si>
  <si>
    <t>WA393202</t>
  </si>
  <si>
    <t>Kpn Olman Vaugh Bay Sandspit, Beach 18</t>
  </si>
  <si>
    <t>WA236568</t>
  </si>
  <si>
    <t>Longbranch Boat Launch</t>
  </si>
  <si>
    <t>WA816490</t>
  </si>
  <si>
    <t>Longbranch Dock</t>
  </si>
  <si>
    <t>WA636259</t>
  </si>
  <si>
    <t>Luciano's Italian Restaurant</t>
  </si>
  <si>
    <t>WA376180</t>
  </si>
  <si>
    <t>Maple Hollow Recreation Site</t>
  </si>
  <si>
    <t>WA229012</t>
  </si>
  <si>
    <t>N Fort Lewis</t>
  </si>
  <si>
    <t>WA579647</t>
  </si>
  <si>
    <t>N Green Point</t>
  </si>
  <si>
    <t>WA688734</t>
  </si>
  <si>
    <t>Narrows/Day Island Marina</t>
  </si>
  <si>
    <t>WA181522</t>
  </si>
  <si>
    <t>North Beach Dock, Herron Island</t>
  </si>
  <si>
    <t>WA964763</t>
  </si>
  <si>
    <t>North Beach, Herron Island</t>
  </si>
  <si>
    <t>WA677117</t>
  </si>
  <si>
    <t>North Pitt Pass</t>
  </si>
  <si>
    <t>WA695322</t>
  </si>
  <si>
    <t>North Steilacoom Beach</t>
  </si>
  <si>
    <t>WA201001</t>
  </si>
  <si>
    <t>North Taylor Bay</t>
  </si>
  <si>
    <t>WA149713</t>
  </si>
  <si>
    <t>Northeast Narrows</t>
  </si>
  <si>
    <t>WA140553</t>
  </si>
  <si>
    <t>Northwest Gig Harbor</t>
  </si>
  <si>
    <t>WA842458</t>
  </si>
  <si>
    <t>Ocean Fish Co - Johnny's Seafood</t>
  </si>
  <si>
    <t>WA293610</t>
  </si>
  <si>
    <t>Old Fox Island Ferry Terminal</t>
  </si>
  <si>
    <t>WA443911</t>
  </si>
  <si>
    <t>Old Town Dock</t>
  </si>
  <si>
    <t>WA448100</t>
  </si>
  <si>
    <t>Ole &amp; Charlie's Marina</t>
  </si>
  <si>
    <t>WA685407</t>
  </si>
  <si>
    <t>Oro Bay / Young Life Beach</t>
  </si>
  <si>
    <t>WA473944</t>
  </si>
  <si>
    <t>Owens Beach / Point Defiance Park</t>
  </si>
  <si>
    <t>WA805223</t>
  </si>
  <si>
    <t>Penrose Point State Park</t>
  </si>
  <si>
    <t>WA455317</t>
  </si>
  <si>
    <t>Pitt Passage, Beach 6</t>
  </si>
  <si>
    <t>WA486553</t>
  </si>
  <si>
    <t>Point Evans, Beach 36</t>
  </si>
  <si>
    <t>WA398343</t>
  </si>
  <si>
    <t>Point Fosdick, Beach 1</t>
  </si>
  <si>
    <t>WA979180</t>
  </si>
  <si>
    <t>Point Fosdick, Beach 1a</t>
  </si>
  <si>
    <t>WA122926</t>
  </si>
  <si>
    <t>Puget Creek Beach</t>
  </si>
  <si>
    <t>WA370745</t>
  </si>
  <si>
    <t>Purdy Sandspit County Park</t>
  </si>
  <si>
    <t>WA837067</t>
  </si>
  <si>
    <t>Ram American Grill &amp; Fishhouse</t>
  </si>
  <si>
    <t>WA750104</t>
  </si>
  <si>
    <t>Randall Drive Boat Launch</t>
  </si>
  <si>
    <t>WA184361</t>
  </si>
  <si>
    <t>Ruston Way Waterfront Park</t>
  </si>
  <si>
    <t>WA553382</t>
  </si>
  <si>
    <t>S Eagle Island, Anderson Island</t>
  </si>
  <si>
    <t>WA734768</t>
  </si>
  <si>
    <t>Salt Point / South Gordon Point</t>
  </si>
  <si>
    <t>WA454232</t>
  </si>
  <si>
    <t>Saltars Point Beach</t>
  </si>
  <si>
    <t>WA977629</t>
  </si>
  <si>
    <t>Shenanigan's Restaurant</t>
  </si>
  <si>
    <t>WA614722</t>
  </si>
  <si>
    <t>Silver Cloud Inn/tacoma</t>
  </si>
  <si>
    <t>WA986379</t>
  </si>
  <si>
    <t>Solo Point Boat Launch</t>
  </si>
  <si>
    <t>WA113588</t>
  </si>
  <si>
    <t>Soundview Camp</t>
  </si>
  <si>
    <t>WA233062</t>
  </si>
  <si>
    <t>South Anderson Island</t>
  </si>
  <si>
    <t>WA848896</t>
  </si>
  <si>
    <t>South Beach, Herron Island</t>
  </si>
  <si>
    <t>WA764037</t>
  </si>
  <si>
    <t>South Filucy Bay</t>
  </si>
  <si>
    <t>WA645205</t>
  </si>
  <si>
    <t>South Maple Hollow</t>
  </si>
  <si>
    <t>WA971366</t>
  </si>
  <si>
    <t>South Oro Bay</t>
  </si>
  <si>
    <t>WA669682</t>
  </si>
  <si>
    <t>Southeast Narrows</t>
  </si>
  <si>
    <t>WA346607</t>
  </si>
  <si>
    <t>Southwest Anderson Island</t>
  </si>
  <si>
    <t>WA686530</t>
  </si>
  <si>
    <t>Steilacoom Boat Launch</t>
  </si>
  <si>
    <t>WA305825</t>
  </si>
  <si>
    <t>Steilacoom Ferry Docks</t>
  </si>
  <si>
    <t>WA725483</t>
  </si>
  <si>
    <t>Steilacoom Marina</t>
  </si>
  <si>
    <t>WA261191</t>
  </si>
  <si>
    <t>Sunnyside Beach North</t>
  </si>
  <si>
    <t>WA872803</t>
  </si>
  <si>
    <t>Sunnyside Beach Park</t>
  </si>
  <si>
    <t>WA513746</t>
  </si>
  <si>
    <t>WA452217</t>
  </si>
  <si>
    <t>Tacoma Demolay Boys Camp</t>
  </si>
  <si>
    <t>WA267010</t>
  </si>
  <si>
    <t>Taylor Bay</t>
  </si>
  <si>
    <t>WA434402</t>
  </si>
  <si>
    <t>Taylor Bay, Beach 16</t>
  </si>
  <si>
    <t>WA230539</t>
  </si>
  <si>
    <t>WA131719</t>
  </si>
  <si>
    <t>Thea Foss Waterway</t>
  </si>
  <si>
    <t>WA337870</t>
  </si>
  <si>
    <t>Thea's Park</t>
  </si>
  <si>
    <t>WA465917</t>
  </si>
  <si>
    <t>Titlow Park</t>
  </si>
  <si>
    <t>WA959630</t>
  </si>
  <si>
    <t>WA758157</t>
  </si>
  <si>
    <t>Treble Point</t>
  </si>
  <si>
    <t>WA531323</t>
  </si>
  <si>
    <t>Tyee Marina</t>
  </si>
  <si>
    <t>WA288467</t>
  </si>
  <si>
    <t>Waterfront Dock / Ruston Way</t>
  </si>
  <si>
    <t>WA511515</t>
  </si>
  <si>
    <t>Wauna Boat Launch</t>
  </si>
  <si>
    <t>WA264142</t>
  </si>
  <si>
    <t>Wauna, Beach 35</t>
  </si>
  <si>
    <t>WA676381</t>
  </si>
  <si>
    <t>Wauna, Beach 35a</t>
  </si>
  <si>
    <t>WA391157</t>
  </si>
  <si>
    <t>West Gig Harbor</t>
  </si>
  <si>
    <t>WA823572</t>
  </si>
  <si>
    <t>West Ketron Island</t>
  </si>
  <si>
    <t>WA286074</t>
  </si>
  <si>
    <t>West Oro Bay Beach</t>
  </si>
  <si>
    <t>WA471410</t>
  </si>
  <si>
    <t>Windy Bluff</t>
  </si>
  <si>
    <t>WA643792</t>
  </si>
  <si>
    <t>Wollochet Bay - Tacoma Yacht Club</t>
  </si>
  <si>
    <t>WA326718</t>
  </si>
  <si>
    <t>Wollochet Bay Boat Launch</t>
  </si>
  <si>
    <t>SAN JUAN</t>
  </si>
  <si>
    <t>WA881256</t>
  </si>
  <si>
    <t>WA575235</t>
  </si>
  <si>
    <t>Agate Beach County Park</t>
  </si>
  <si>
    <t>WA360331</t>
  </si>
  <si>
    <t>WA421609</t>
  </si>
  <si>
    <t>American Camp</t>
  </si>
  <si>
    <t>WA202840</t>
  </si>
  <si>
    <t>Andrews Bay</t>
  </si>
  <si>
    <t>WA234066</t>
  </si>
  <si>
    <t>Armitage Island, Beach 290</t>
  </si>
  <si>
    <t>WA820655</t>
  </si>
  <si>
    <t>Bartwood Lodge</t>
  </si>
  <si>
    <t>WA399316</t>
  </si>
  <si>
    <t>Bay Head Yacht Basin And Condominiums</t>
  </si>
  <si>
    <t>WA885263</t>
  </si>
  <si>
    <t>Bazalgette Point</t>
  </si>
  <si>
    <t>WA254703</t>
  </si>
  <si>
    <t>Beach Haven, Beach 238</t>
  </si>
  <si>
    <t>WA330865</t>
  </si>
  <si>
    <t>Blakely Island Marina</t>
  </si>
  <si>
    <t>WA504505</t>
  </si>
  <si>
    <t>Blakely Island, Beach 290</t>
  </si>
  <si>
    <t>WA964601</t>
  </si>
  <si>
    <t>Blakely Island, Beach 292</t>
  </si>
  <si>
    <t>WA168572</t>
  </si>
  <si>
    <t>Blakely Island, Beach 292a</t>
  </si>
  <si>
    <t>WA976487</t>
  </si>
  <si>
    <t>Blind Bay DNR-260d</t>
  </si>
  <si>
    <t>WA941089</t>
  </si>
  <si>
    <t>Blind Island State Park</t>
  </si>
  <si>
    <t>WA279026</t>
  </si>
  <si>
    <t>Broken Point, Beach 260a</t>
  </si>
  <si>
    <t>WA601490</t>
  </si>
  <si>
    <t>WA364819</t>
  </si>
  <si>
    <t>WA615282</t>
  </si>
  <si>
    <t>Camp Orkila</t>
  </si>
  <si>
    <t>WA763384</t>
  </si>
  <si>
    <t>WA931589</t>
  </si>
  <si>
    <t>WA842864</t>
  </si>
  <si>
    <t>Cattle Point</t>
  </si>
  <si>
    <t>WA443924</t>
  </si>
  <si>
    <t>Cattle Point Lighthouse Recreation Site</t>
  </si>
  <si>
    <t>WA861190</t>
  </si>
  <si>
    <t>Cattle Point, Beach 326a</t>
  </si>
  <si>
    <t>WA179664</t>
  </si>
  <si>
    <t>Center Island Recreation Site</t>
  </si>
  <si>
    <t>WA207255</t>
  </si>
  <si>
    <t>Center Island, Beach 324a</t>
  </si>
  <si>
    <t>WA383876</t>
  </si>
  <si>
    <t>WA269508</t>
  </si>
  <si>
    <t>Clark Island State Park</t>
  </si>
  <si>
    <t>WA298005</t>
  </si>
  <si>
    <t>Coon Island, Beach 245a</t>
  </si>
  <si>
    <t>WA893795</t>
  </si>
  <si>
    <t>Crane Island, Beach 250a</t>
  </si>
  <si>
    <t>WA632073</t>
  </si>
  <si>
    <t>Crane Island, Beach 250b</t>
  </si>
  <si>
    <t>WA233504</t>
  </si>
  <si>
    <t>DNR-321</t>
  </si>
  <si>
    <t>WA175980</t>
  </si>
  <si>
    <t>DNRr-299</t>
  </si>
  <si>
    <t>WA511779</t>
  </si>
  <si>
    <t>Decatur Island, Beach 319a</t>
  </si>
  <si>
    <t>WA676038</t>
  </si>
  <si>
    <t>Decatur Island, Beach 323</t>
  </si>
  <si>
    <t>WA193685</t>
  </si>
  <si>
    <t>Decatur Island, Beach 324</t>
  </si>
  <si>
    <t>WA766758</t>
  </si>
  <si>
    <t>WA283447</t>
  </si>
  <si>
    <t>Decatur Shores Community</t>
  </si>
  <si>
    <t>WA789491</t>
  </si>
  <si>
    <t>Decatur Shores Community Dock</t>
  </si>
  <si>
    <t>WA284642</t>
  </si>
  <si>
    <t>Deer Harbor, Beach 240b</t>
  </si>
  <si>
    <t>WA187777</t>
  </si>
  <si>
    <t>Deer Harbor, Crane Island</t>
  </si>
  <si>
    <t>WA293491</t>
  </si>
  <si>
    <t>Deer Point, Beach 277</t>
  </si>
  <si>
    <t>WA761927</t>
  </si>
  <si>
    <t>Diamond Point, Beach 265</t>
  </si>
  <si>
    <t>WA804337</t>
  </si>
  <si>
    <t>Doe Bay, Beach 281a</t>
  </si>
  <si>
    <t>WA702079</t>
  </si>
  <si>
    <t>Doe Island State Park</t>
  </si>
  <si>
    <t>WA453351</t>
  </si>
  <si>
    <t>Double Island, Beach 251</t>
  </si>
  <si>
    <t>WA481610</t>
  </si>
  <si>
    <t>Double Island, Beach 251a</t>
  </si>
  <si>
    <t>WA635131</t>
  </si>
  <si>
    <t>Eagle Cove</t>
  </si>
  <si>
    <t>WA841967</t>
  </si>
  <si>
    <t>Eagle Cove County Park</t>
  </si>
  <si>
    <t>WA919749</t>
  </si>
  <si>
    <t>East Sound, Beach 266</t>
  </si>
  <si>
    <t>WA161418</t>
  </si>
  <si>
    <t>East Sound, Beach 267</t>
  </si>
  <si>
    <t>WA656057</t>
  </si>
  <si>
    <t>East Sound, Beach 270</t>
  </si>
  <si>
    <t>WA313989</t>
  </si>
  <si>
    <t>East Sound, Beach 274</t>
  </si>
  <si>
    <t>WA885548</t>
  </si>
  <si>
    <t>East Sound, Beach 275</t>
  </si>
  <si>
    <t>WA678953</t>
  </si>
  <si>
    <t>Edwards Point Community</t>
  </si>
  <si>
    <t>WA499238</t>
  </si>
  <si>
    <t>English Camp Historic Park</t>
  </si>
  <si>
    <t>WA511929</t>
  </si>
  <si>
    <t>Ewing Island, Beach 367a</t>
  </si>
  <si>
    <t>WA251440</t>
  </si>
  <si>
    <t>Fish Creek Public Access</t>
  </si>
  <si>
    <t>WA134625</t>
  </si>
  <si>
    <t>WA727292</t>
  </si>
  <si>
    <t>Fishery Point, Beach 363</t>
  </si>
  <si>
    <t>WA844263</t>
  </si>
  <si>
    <t>WA358931</t>
  </si>
  <si>
    <t>WA272052</t>
  </si>
  <si>
    <t>Flat Point, Beach 295</t>
  </si>
  <si>
    <t>WA777309</t>
  </si>
  <si>
    <t>Flower Isle, Beach 266b</t>
  </si>
  <si>
    <t>WA571316</t>
  </si>
  <si>
    <t>Freeman Island State Park</t>
  </si>
  <si>
    <t>WA753538</t>
  </si>
  <si>
    <t>Friday Harbor Ferry Landing</t>
  </si>
  <si>
    <t>WA318427</t>
  </si>
  <si>
    <t>Friday Harbor Labs</t>
  </si>
  <si>
    <t>WA415340</t>
  </si>
  <si>
    <t>Frost Island, Beach 318</t>
  </si>
  <si>
    <t>WA120475</t>
  </si>
  <si>
    <t>WA159422</t>
  </si>
  <si>
    <t>Hankin Point, Beach 264</t>
  </si>
  <si>
    <t>WA315509</t>
  </si>
  <si>
    <t>Harney Channel, Beach 262</t>
  </si>
  <si>
    <t>WA907311</t>
  </si>
  <si>
    <t>Henry Island, Beach 339a</t>
  </si>
  <si>
    <t>WA745764</t>
  </si>
  <si>
    <t>Hunter Bay County Dock</t>
  </si>
  <si>
    <t>WA681401</t>
  </si>
  <si>
    <t>Hunter Bay, Beach 313</t>
  </si>
  <si>
    <t>WA609321</t>
  </si>
  <si>
    <t>Hunter Bay, Beach 313a</t>
  </si>
  <si>
    <t>WA460079</t>
  </si>
  <si>
    <t>Hunter Bay, Beach 314</t>
  </si>
  <si>
    <t>WA810051</t>
  </si>
  <si>
    <t>Iceberg Island</t>
  </si>
  <si>
    <t>WA703823</t>
  </si>
  <si>
    <t>Indian Island, Beach 270a</t>
  </si>
  <si>
    <t>WA242460</t>
  </si>
  <si>
    <t>Island Marine Center</t>
  </si>
  <si>
    <t>WA472506</t>
  </si>
  <si>
    <t>Jackson Beach County Park</t>
  </si>
  <si>
    <t>WA451924</t>
  </si>
  <si>
    <t>James Island State Park</t>
  </si>
  <si>
    <t>WA195154</t>
  </si>
  <si>
    <t>Johns Island Lighthouse Reserve</t>
  </si>
  <si>
    <t>WA224013</t>
  </si>
  <si>
    <t>Johns Island, DNR 356</t>
  </si>
  <si>
    <t>WA678763</t>
  </si>
  <si>
    <t>Johns Point, Beach 307</t>
  </si>
  <si>
    <t>WA108809</t>
  </si>
  <si>
    <t>Jones Island State Park</t>
  </si>
  <si>
    <t>WA747183</t>
  </si>
  <si>
    <t>Justice Island</t>
  </si>
  <si>
    <t>WA809423</t>
  </si>
  <si>
    <t>WA267687</t>
  </si>
  <si>
    <t>Kellett Bluff, Beach 341</t>
  </si>
  <si>
    <t>WA893691</t>
  </si>
  <si>
    <t>Lime Kiln Point State Park</t>
  </si>
  <si>
    <t>WA290293</t>
  </si>
  <si>
    <t>Lindsey Memorial Park</t>
  </si>
  <si>
    <t>WA568791</t>
  </si>
  <si>
    <t>Little Patos Island, Beach 366a</t>
  </si>
  <si>
    <t>WA875081</t>
  </si>
  <si>
    <t>Little Sucia</t>
  </si>
  <si>
    <t>WA472023</t>
  </si>
  <si>
    <t>Lopez Island Marina</t>
  </si>
  <si>
    <t>WA495101</t>
  </si>
  <si>
    <t>Lopez Island, Beach 305</t>
  </si>
  <si>
    <t>WA562872</t>
  </si>
  <si>
    <t>Lopez Pass, Beach 312a</t>
  </si>
  <si>
    <t>WA532709</t>
  </si>
  <si>
    <t>WA759223</t>
  </si>
  <si>
    <t>Lopez Sound, Beach 315</t>
  </si>
  <si>
    <t>WA610569</t>
  </si>
  <si>
    <t>Lopez Sound, Beach 317</t>
  </si>
  <si>
    <t>WA352679</t>
  </si>
  <si>
    <t>Lover's Cove, Beach 239</t>
  </si>
  <si>
    <t>WA274111</t>
  </si>
  <si>
    <t>Mackaye Harbor Boat Launch</t>
  </si>
  <si>
    <t>WA448244</t>
  </si>
  <si>
    <t>Matia Island State Park</t>
  </si>
  <si>
    <t>WA665274</t>
  </si>
  <si>
    <t>WA367122</t>
  </si>
  <si>
    <t>Mcconnell Island, Beach 245</t>
  </si>
  <si>
    <t>WA579471</t>
  </si>
  <si>
    <t>Mccracken Point, Beach 340</t>
  </si>
  <si>
    <t>WA945764</t>
  </si>
  <si>
    <t>Mckaye Harbor, Beach 306</t>
  </si>
  <si>
    <t>WA397213</t>
  </si>
  <si>
    <t>WA580128</t>
  </si>
  <si>
    <t>Mosquito Pass, DNR 344</t>
  </si>
  <si>
    <t>WA149584</t>
  </si>
  <si>
    <t>Mt. Shadows Homeowners Beach</t>
  </si>
  <si>
    <t>WA539434</t>
  </si>
  <si>
    <t>Mud Bay Dock Road End</t>
  </si>
  <si>
    <t>WA674090</t>
  </si>
  <si>
    <t>Mud Bay Tidelands</t>
  </si>
  <si>
    <t>WA215835</t>
  </si>
  <si>
    <t>Mud Bay, Beach P1</t>
  </si>
  <si>
    <t>WA739141</t>
  </si>
  <si>
    <t>N Blakely Island</t>
  </si>
  <si>
    <t>WA488913</t>
  </si>
  <si>
    <t>N Spencer Spit</t>
  </si>
  <si>
    <t>WA843071</t>
  </si>
  <si>
    <t>WA237219</t>
  </si>
  <si>
    <t>North Beach Road End</t>
  </si>
  <si>
    <t>WA718499</t>
  </si>
  <si>
    <t>North Finger Island, Beach 367b</t>
  </si>
  <si>
    <t>WA762780</t>
  </si>
  <si>
    <t>Northeast Stuart Island, Beach 356</t>
  </si>
  <si>
    <t>WA547034</t>
  </si>
  <si>
    <t>Northwest Decatur Island</t>
  </si>
  <si>
    <t>WA142702</t>
  </si>
  <si>
    <t>Northwest Mcconnell Island Rock</t>
  </si>
  <si>
    <t>WA127293</t>
  </si>
  <si>
    <t>Oak Island, Beach 257a</t>
  </si>
  <si>
    <t>WA476551</t>
  </si>
  <si>
    <t>Obstruction Island Park</t>
  </si>
  <si>
    <t>WA968626</t>
  </si>
  <si>
    <t>Obstruction Pass Boat Launch</t>
  </si>
  <si>
    <t>WA430501</t>
  </si>
  <si>
    <t>Obstruction Pass County Park</t>
  </si>
  <si>
    <t>WA787997</t>
  </si>
  <si>
    <t>Obstruction Pass Recreation Site</t>
  </si>
  <si>
    <t>WA347049</t>
  </si>
  <si>
    <t>Obstruction Pass, Beach 276</t>
  </si>
  <si>
    <t>WA375966</t>
  </si>
  <si>
    <t>Odlin County Park</t>
  </si>
  <si>
    <t>WA947616</t>
  </si>
  <si>
    <t>WA479699</t>
  </si>
  <si>
    <t>WA753876</t>
  </si>
  <si>
    <t>WA374478</t>
  </si>
  <si>
    <t>Orcas Island Yacht Club</t>
  </si>
  <si>
    <t>WA595659</t>
  </si>
  <si>
    <t>WA621586</t>
  </si>
  <si>
    <t>Orcas Island, Beach 279</t>
  </si>
  <si>
    <t>WA763106</t>
  </si>
  <si>
    <t>Orcas Island, Beach 282</t>
  </si>
  <si>
    <t>WA327342</t>
  </si>
  <si>
    <t>Orcas Island, Beach 283</t>
  </si>
  <si>
    <t>WA168315</t>
  </si>
  <si>
    <t>Otis Perkins Day Park</t>
  </si>
  <si>
    <t>WA449710</t>
  </si>
  <si>
    <t>Patos Island State Park</t>
  </si>
  <si>
    <t>WA124223</t>
  </si>
  <si>
    <t>Pear Point, Beach 332</t>
  </si>
  <si>
    <t>WA303039</t>
  </si>
  <si>
    <t>Point Colville</t>
  </si>
  <si>
    <t>WA109387</t>
  </si>
  <si>
    <t>Point Doughty Recreation Site</t>
  </si>
  <si>
    <t>WA279181</t>
  </si>
  <si>
    <t>Point Doughty, Beach 236</t>
  </si>
  <si>
    <t>WA991477</t>
  </si>
  <si>
    <t>Point Hammond, Beach 362</t>
  </si>
  <si>
    <t>WA242619</t>
  </si>
  <si>
    <t>Point Lawrence Recreation Site</t>
  </si>
  <si>
    <t>WA476975</t>
  </si>
  <si>
    <t>Point Lawrence Tidelands</t>
  </si>
  <si>
    <t>WA816673</t>
  </si>
  <si>
    <t>Point Thompson, Beach 234</t>
  </si>
  <si>
    <t>WA826579</t>
  </si>
  <si>
    <t>Pointer Island</t>
  </si>
  <si>
    <t>WA623640</t>
  </si>
  <si>
    <t>Port Of Friday Harbor</t>
  </si>
  <si>
    <t>WA978902</t>
  </si>
  <si>
    <t>Posey Island State Park</t>
  </si>
  <si>
    <t>WA470139</t>
  </si>
  <si>
    <t>President's Channel, Beach 240</t>
  </si>
  <si>
    <t>WA104036</t>
  </si>
  <si>
    <t>Raccoon Point, Beach 233</t>
  </si>
  <si>
    <t>WA408952</t>
  </si>
  <si>
    <t>Ram Island, Dnr-312b</t>
  </si>
  <si>
    <t>WA274541</t>
  </si>
  <si>
    <t>Reads Bay, Beach 319</t>
  </si>
  <si>
    <t>WA426946</t>
  </si>
  <si>
    <t>Reads Bay, Beach 325</t>
  </si>
  <si>
    <t>WA113383</t>
  </si>
  <si>
    <t>WA545442</t>
  </si>
  <si>
    <t>Reuben Tarte County Park</t>
  </si>
  <si>
    <t>WA588646</t>
  </si>
  <si>
    <t>Roche Harbor Marina</t>
  </si>
  <si>
    <t>WA967409</t>
  </si>
  <si>
    <t>Roche Harbor Resort</t>
  </si>
  <si>
    <t>WA343798</t>
  </si>
  <si>
    <t>Rock Point, Beach 303</t>
  </si>
  <si>
    <t>WA784885</t>
  </si>
  <si>
    <t>Rocky Bay, Beach 336</t>
  </si>
  <si>
    <t>WA563277</t>
  </si>
  <si>
    <t>Rosario Resort</t>
  </si>
  <si>
    <t>WA442471</t>
  </si>
  <si>
    <t>Rosario, Beach 272</t>
  </si>
  <si>
    <t>WA383209</t>
  </si>
  <si>
    <t>San Juan Channel, Beach 298</t>
  </si>
  <si>
    <t>WA260157</t>
  </si>
  <si>
    <t>San Juan Channel, Beach 334</t>
  </si>
  <si>
    <t>WA103474</t>
  </si>
  <si>
    <t>San Juan County Park</t>
  </si>
  <si>
    <t>WA337557</t>
  </si>
  <si>
    <t>San Juan Island, Beach 330</t>
  </si>
  <si>
    <t>WA805152</t>
  </si>
  <si>
    <t>San Juan Preservation Trust, Henry Island</t>
  </si>
  <si>
    <t>WA366594</t>
  </si>
  <si>
    <t>San Juan Preservation Trust, Stuart Island</t>
  </si>
  <si>
    <t>WA748029</t>
  </si>
  <si>
    <t>San Juan Preservation Trust, Waldron Island</t>
  </si>
  <si>
    <t>WA727382</t>
  </si>
  <si>
    <t>Sandy Point, Beach 364</t>
  </si>
  <si>
    <t>WA975117</t>
  </si>
  <si>
    <t>Satellite Island, Beach 358</t>
  </si>
  <si>
    <t>WA796332</t>
  </si>
  <si>
    <t>Shark Reef County Park</t>
  </si>
  <si>
    <t>WA507386</t>
  </si>
  <si>
    <t>Shark Reef, Beach 304</t>
  </si>
  <si>
    <t>WA383741</t>
  </si>
  <si>
    <t>Shaw Island County Park / Indian Cove</t>
  </si>
  <si>
    <t>WA887369</t>
  </si>
  <si>
    <t>WA122030</t>
  </si>
  <si>
    <t>Shaw Island, Beach 258</t>
  </si>
  <si>
    <t>WA241444</t>
  </si>
  <si>
    <t>Shaw Island, Beach 260c</t>
  </si>
  <si>
    <t>WA407961</t>
  </si>
  <si>
    <t>Shaw Island, DNR-260</t>
  </si>
  <si>
    <t>WA527701</t>
  </si>
  <si>
    <t>WA469561</t>
  </si>
  <si>
    <t>WA203058</t>
  </si>
  <si>
    <t>Skull Island State Park</t>
  </si>
  <si>
    <t>WA329164</t>
  </si>
  <si>
    <t>Smugglers Cove And Sunset Point Community</t>
  </si>
  <si>
    <t>WA349651</t>
  </si>
  <si>
    <t>Snug Harbor Resort And Marina</t>
  </si>
  <si>
    <t>WA475545</t>
  </si>
  <si>
    <t>South Finger Island, Beach 367c</t>
  </si>
  <si>
    <t>WA983083</t>
  </si>
  <si>
    <t>WA367484</t>
  </si>
  <si>
    <t>Spencer Spit State Park</t>
  </si>
  <si>
    <t>WA165678</t>
  </si>
  <si>
    <t>Sperry Road Access To Mud Bay</t>
  </si>
  <si>
    <t>WA715085</t>
  </si>
  <si>
    <t>Spieden Bluff, Beach 353</t>
  </si>
  <si>
    <t>WA437473</t>
  </si>
  <si>
    <t>Spieden Island, Beach 352</t>
  </si>
  <si>
    <t>WA278708</t>
  </si>
  <si>
    <t>WA542082</t>
  </si>
  <si>
    <t>Spring Passage, Beach 240a</t>
  </si>
  <si>
    <t>WA550279</t>
  </si>
  <si>
    <t>Stuart Island State Park</t>
  </si>
  <si>
    <t>WA238435</t>
  </si>
  <si>
    <t>Stuart Island, Beach 359</t>
  </si>
  <si>
    <t>WA148407</t>
  </si>
  <si>
    <t>Sucia Island State Park</t>
  </si>
  <si>
    <t>WA553846</t>
  </si>
  <si>
    <t>Swirl Island</t>
  </si>
  <si>
    <t>WA821247</t>
  </si>
  <si>
    <t>Thatcher Pass, Beach 291</t>
  </si>
  <si>
    <t>WA868081</t>
  </si>
  <si>
    <t>Thatcher Pass, Beach 322</t>
  </si>
  <si>
    <t>WA164795</t>
  </si>
  <si>
    <t>Three Coves Community Beach</t>
  </si>
  <si>
    <t>WA298231</t>
  </si>
  <si>
    <t>Trump Island, Beach 320</t>
  </si>
  <si>
    <t>WA902411</t>
  </si>
  <si>
    <t>Turn Island State Park</t>
  </si>
  <si>
    <t>WA391191</t>
  </si>
  <si>
    <t>Turn Point Lighthouse</t>
  </si>
  <si>
    <t>WA914623</t>
  </si>
  <si>
    <t>Twin Rocks State Park</t>
  </si>
  <si>
    <t>WA367128</t>
  </si>
  <si>
    <t>Upright Channel Recreation Site</t>
  </si>
  <si>
    <t>WA843085</t>
  </si>
  <si>
    <t>Upright Head, Beach 294</t>
  </si>
  <si>
    <t>WA647345</t>
  </si>
  <si>
    <t>Victim Island, Beach 251b</t>
  </si>
  <si>
    <t>WA441986</t>
  </si>
  <si>
    <t>WA983555</t>
  </si>
  <si>
    <t>Waldron Island Preserve</t>
  </si>
  <si>
    <t>WA152199</t>
  </si>
  <si>
    <t>Waldron Island, Beach 361</t>
  </si>
  <si>
    <t>WA551557</t>
  </si>
  <si>
    <t>WA988967</t>
  </si>
  <si>
    <t>Wasp Passage, Beach 259</t>
  </si>
  <si>
    <t>WA954816</t>
  </si>
  <si>
    <t>Weeks Point Way Access</t>
  </si>
  <si>
    <t>WA732169</t>
  </si>
  <si>
    <t>West Sound Marina</t>
  </si>
  <si>
    <t>WA922774</t>
  </si>
  <si>
    <t>SKAGIT</t>
  </si>
  <si>
    <t>WA178860</t>
  </si>
  <si>
    <t>Alexander / Delmar</t>
  </si>
  <si>
    <t>WA876256</t>
  </si>
  <si>
    <t>Anacortes Ferry Terminal Beach</t>
  </si>
  <si>
    <t>WA595244</t>
  </si>
  <si>
    <t>Bayview Boat Launch</t>
  </si>
  <si>
    <t>WA211931</t>
  </si>
  <si>
    <t>Bayview State Park</t>
  </si>
  <si>
    <t>WA415411</t>
  </si>
  <si>
    <t>Boat Harbor, East Guemes Island</t>
  </si>
  <si>
    <t>WA510380</t>
  </si>
  <si>
    <t>Burrows Bay, Far North</t>
  </si>
  <si>
    <t>WA305162</t>
  </si>
  <si>
    <t>Burrows Island East</t>
  </si>
  <si>
    <t>WA871060</t>
  </si>
  <si>
    <t>Burrows Island North</t>
  </si>
  <si>
    <t>WA270421</t>
  </si>
  <si>
    <t>Burrows Island State Park</t>
  </si>
  <si>
    <t>WA371435</t>
  </si>
  <si>
    <t>Burrows Island, Southeast</t>
  </si>
  <si>
    <t>WA848854</t>
  </si>
  <si>
    <t>Camp Kirby</t>
  </si>
  <si>
    <t>WA687667</t>
  </si>
  <si>
    <t>Cap Sante Marina</t>
  </si>
  <si>
    <t>WA421155</t>
  </si>
  <si>
    <t>WA128825</t>
  </si>
  <si>
    <t>Clark Point, North Guemes Island</t>
  </si>
  <si>
    <t>WA109019</t>
  </si>
  <si>
    <t>Community Of Christ Church Camp</t>
  </si>
  <si>
    <t>WA719572</t>
  </si>
  <si>
    <t>Cone Islands State Park</t>
  </si>
  <si>
    <t>WA604529</t>
  </si>
  <si>
    <t>Cypress Head Recreation Site</t>
  </si>
  <si>
    <t>WA848601</t>
  </si>
  <si>
    <t>Cypress Head, Beach 209</t>
  </si>
  <si>
    <t>WA957472</t>
  </si>
  <si>
    <t>Cypress Head, Beach 210</t>
  </si>
  <si>
    <t>WA612739</t>
  </si>
  <si>
    <t>Cypress Head, Beach 211</t>
  </si>
  <si>
    <t>WA882199</t>
  </si>
  <si>
    <t>Deception Pass State Park (Skagit)</t>
  </si>
  <si>
    <t>WA883477</t>
  </si>
  <si>
    <t>Deception Pass State Park Tidelands (Skagit)</t>
  </si>
  <si>
    <t>WA413480</t>
  </si>
  <si>
    <t>Dewey Beach</t>
  </si>
  <si>
    <t>WA854750</t>
  </si>
  <si>
    <t>Eagle Cliff, Beach 286</t>
  </si>
  <si>
    <t>WA711104</t>
  </si>
  <si>
    <t>Eagle Harbor, Beach 212a</t>
  </si>
  <si>
    <t>WA103540</t>
  </si>
  <si>
    <t>Fidalgo Bay</t>
  </si>
  <si>
    <t>WA987520</t>
  </si>
  <si>
    <t>Goat Island</t>
  </si>
  <si>
    <t>WA866945</t>
  </si>
  <si>
    <t>Guemes Island, Peach Reserve</t>
  </si>
  <si>
    <t>WA224992</t>
  </si>
  <si>
    <t>Guemes Island, South</t>
  </si>
  <si>
    <t>WA355273</t>
  </si>
  <si>
    <t>Hope Island (Skagit County)</t>
  </si>
  <si>
    <t>WA393633</t>
  </si>
  <si>
    <t>Huckleberry Island</t>
  </si>
  <si>
    <t>WA296875</t>
  </si>
  <si>
    <t>WA202950</t>
  </si>
  <si>
    <t>La Conner Marina</t>
  </si>
  <si>
    <t>WA382266</t>
  </si>
  <si>
    <t>Larrabee State Park, Clayton Beach</t>
  </si>
  <si>
    <t>WA190375</t>
  </si>
  <si>
    <t>Lower Cap Sante Park</t>
  </si>
  <si>
    <t>WA447097</t>
  </si>
  <si>
    <t>March Point Recreational Beach</t>
  </si>
  <si>
    <t>WA404282</t>
  </si>
  <si>
    <t>Milltown Access</t>
  </si>
  <si>
    <t>WA470123</t>
  </si>
  <si>
    <t>North Beach, Guemes Island</t>
  </si>
  <si>
    <t>WA152385</t>
  </si>
  <si>
    <t>North Fork Access</t>
  </si>
  <si>
    <t>WA958171</t>
  </si>
  <si>
    <t>Northwest Island Marine Park</t>
  </si>
  <si>
    <t>WA249838</t>
  </si>
  <si>
    <t>WA628640</t>
  </si>
  <si>
    <t>Padilla Bay National Estuarine Research Reserve</t>
  </si>
  <si>
    <t>WA763663</t>
  </si>
  <si>
    <t>Pelican Beach Recreation Site</t>
  </si>
  <si>
    <t>WA543923</t>
  </si>
  <si>
    <t>WA781438</t>
  </si>
  <si>
    <t>Quaker Cove Camp &amp; Retreat Center</t>
  </si>
  <si>
    <t>WA334789</t>
  </si>
  <si>
    <t>Rosario Beach</t>
  </si>
  <si>
    <t>WA385898</t>
  </si>
  <si>
    <t>Saddlebag Island State Park</t>
  </si>
  <si>
    <t>WA976448</t>
  </si>
  <si>
    <t>Salmon Beach</t>
  </si>
  <si>
    <t>WA466867</t>
  </si>
  <si>
    <t>Samish Island Recreation Area</t>
  </si>
  <si>
    <t>WA670344</t>
  </si>
  <si>
    <t>Seafarer Park</t>
  </si>
  <si>
    <t>WA897993</t>
  </si>
  <si>
    <t>Similk Beach</t>
  </si>
  <si>
    <t>WA605201</t>
  </si>
  <si>
    <t>Sinclair Island Dock</t>
  </si>
  <si>
    <t>WA819957</t>
  </si>
  <si>
    <t>Sinclair Island, Beach 213</t>
  </si>
  <si>
    <t>WA146780</t>
  </si>
  <si>
    <t>WA161399</t>
  </si>
  <si>
    <t>WA341877</t>
  </si>
  <si>
    <t>Skagit Island State Park</t>
  </si>
  <si>
    <t>WA307050</t>
  </si>
  <si>
    <t>Skyline Marina</t>
  </si>
  <si>
    <t>WA593202</t>
  </si>
  <si>
    <t>Strawberry Bay, Beach 287</t>
  </si>
  <si>
    <t>WA516941</t>
  </si>
  <si>
    <t>Strawberry Island Recreation Site</t>
  </si>
  <si>
    <t>WA520165</t>
  </si>
  <si>
    <t>Swinomish Channel Boat Launch</t>
  </si>
  <si>
    <t>WA840508</t>
  </si>
  <si>
    <t>Vendovi Island, Beach 214</t>
  </si>
  <si>
    <t>WA957539</t>
  </si>
  <si>
    <t>Washington Park</t>
  </si>
  <si>
    <t>WA610781</t>
  </si>
  <si>
    <t>Young County Park North Beach</t>
  </si>
  <si>
    <t>SNOHOMISH</t>
  </si>
  <si>
    <t>WA237372</t>
  </si>
  <si>
    <t>10th St Marine Park &amp; Boat Launch</t>
  </si>
  <si>
    <t>WA691856</t>
  </si>
  <si>
    <t>Brown Bay Rail</t>
  </si>
  <si>
    <t>WA147647</t>
  </si>
  <si>
    <t>Darlington Beach And Tidelands</t>
  </si>
  <si>
    <t>WA139329</t>
  </si>
  <si>
    <t>Darlington Beach North, Rail</t>
  </si>
  <si>
    <t>WA100874</t>
  </si>
  <si>
    <t>Edmonds Marina</t>
  </si>
  <si>
    <t>WA928351</t>
  </si>
  <si>
    <t>WA750917</t>
  </si>
  <si>
    <t>Forest Park</t>
  </si>
  <si>
    <t>WA587438</t>
  </si>
  <si>
    <t>Howarth Park</t>
  </si>
  <si>
    <t>WA929365</t>
  </si>
  <si>
    <t>Howarth Park South</t>
  </si>
  <si>
    <t>WA765635</t>
  </si>
  <si>
    <t>Jetty Island</t>
  </si>
  <si>
    <t>WA294978</t>
  </si>
  <si>
    <t>Kayak Point County Park</t>
  </si>
  <si>
    <t>WA851554</t>
  </si>
  <si>
    <t>Leque Island</t>
  </si>
  <si>
    <t>WA980702</t>
  </si>
  <si>
    <t>WA207419</t>
  </si>
  <si>
    <t>WA797206</t>
  </si>
  <si>
    <t>Mission Beach Park</t>
  </si>
  <si>
    <t>WA110155</t>
  </si>
  <si>
    <t>Mukilteo Fishing Pier</t>
  </si>
  <si>
    <t>WA934630</t>
  </si>
  <si>
    <t>Mukilteo Lighthouse Park</t>
  </si>
  <si>
    <t>WA287801</t>
  </si>
  <si>
    <t>Mukilteo Park South, Rail</t>
  </si>
  <si>
    <t>WA145789</t>
  </si>
  <si>
    <t>Nakeeta Beach South, Rail</t>
  </si>
  <si>
    <t>WA371635</t>
  </si>
  <si>
    <t>Nakeeta Beach Tidelands</t>
  </si>
  <si>
    <t>WA842861</t>
  </si>
  <si>
    <t>North Marine View Park</t>
  </si>
  <si>
    <t>WA209544</t>
  </si>
  <si>
    <t>Olympic Beach Park</t>
  </si>
  <si>
    <t>WA669063</t>
  </si>
  <si>
    <t>Olympic View Rail</t>
  </si>
  <si>
    <t>WA852355</t>
  </si>
  <si>
    <t>WA233925</t>
  </si>
  <si>
    <t>Picnic Point County Park</t>
  </si>
  <si>
    <t>WA837931</t>
  </si>
  <si>
    <t>Picnic Point North, Rail</t>
  </si>
  <si>
    <t>WA796709</t>
  </si>
  <si>
    <t>Picnic Point South, Rail</t>
  </si>
  <si>
    <t>WA644267</t>
  </si>
  <si>
    <t>Port Of Everett Marina</t>
  </si>
  <si>
    <t>WA602616</t>
  </si>
  <si>
    <t>Port Susan Bay Preserve</t>
  </si>
  <si>
    <t>WA177377</t>
  </si>
  <si>
    <t>Silver Cloud Pier</t>
  </si>
  <si>
    <t>WA917875</t>
  </si>
  <si>
    <t>Skagit Wildlife Recreation Area</t>
  </si>
  <si>
    <t>WA144474</t>
  </si>
  <si>
    <t>Soundview Drive Nw Road End</t>
  </si>
  <si>
    <t>WA888544</t>
  </si>
  <si>
    <t>South Marine View Park</t>
  </si>
  <si>
    <t>WA117244</t>
  </si>
  <si>
    <t>WA914459</t>
  </si>
  <si>
    <t>Spencer Island County Park</t>
  </si>
  <si>
    <t>WA889897</t>
  </si>
  <si>
    <t>Tulalip Bay Marina</t>
  </si>
  <si>
    <t>WA519988</t>
  </si>
  <si>
    <t>Warm Beach</t>
  </si>
  <si>
    <t>WA517698</t>
  </si>
  <si>
    <t>Warm Beach Church Camp</t>
  </si>
  <si>
    <t>WA706475</t>
  </si>
  <si>
    <t>Wells Point North</t>
  </si>
  <si>
    <t>WA982240</t>
  </si>
  <si>
    <t>West Pass Access</t>
  </si>
  <si>
    <t>THURSTON</t>
  </si>
  <si>
    <t>WA465151</t>
  </si>
  <si>
    <t>4th Ave Bridge</t>
  </si>
  <si>
    <t>WA617796</t>
  </si>
  <si>
    <t>Bayview Market Public Access</t>
  </si>
  <si>
    <t>WA284211</t>
  </si>
  <si>
    <t>Beachcrest Community</t>
  </si>
  <si>
    <t>WA384370</t>
  </si>
  <si>
    <t>Boston Harbor Boat Ramp</t>
  </si>
  <si>
    <t>WA698969</t>
  </si>
  <si>
    <t>Boston Harbor Marina</t>
  </si>
  <si>
    <t>WA467079</t>
  </si>
  <si>
    <t>Burfoot County Park</t>
  </si>
  <si>
    <t>WA876801</t>
  </si>
  <si>
    <t>Buzz's Tavern</t>
  </si>
  <si>
    <t>WA220218</t>
  </si>
  <si>
    <t>Capitol Land Trust, South Eld Inlet</t>
  </si>
  <si>
    <t>WA368958</t>
  </si>
  <si>
    <t>Carlyon Beach Country Club</t>
  </si>
  <si>
    <t>WA196886</t>
  </si>
  <si>
    <t>Evergreen State College Beach</t>
  </si>
  <si>
    <t>WA596721</t>
  </si>
  <si>
    <t>Fiddlehead Marina</t>
  </si>
  <si>
    <t>WA550725</t>
  </si>
  <si>
    <t>Forest Bay Acres Community</t>
  </si>
  <si>
    <t>WA570653</t>
  </si>
  <si>
    <t>Frye Cove County Park</t>
  </si>
  <si>
    <t>WA783520</t>
  </si>
  <si>
    <t>Green Park Community Club</t>
  </si>
  <si>
    <t>WA765253</t>
  </si>
  <si>
    <t>Hawks Prairie Estate</t>
  </si>
  <si>
    <t>WA309108</t>
  </si>
  <si>
    <t>Heritage Trail</t>
  </si>
  <si>
    <t>WA141314</t>
  </si>
  <si>
    <t>Highway 101 Bridge, Mud Bay</t>
  </si>
  <si>
    <t>WA765262</t>
  </si>
  <si>
    <t>Highway 101 Bridge, Oyster Bay</t>
  </si>
  <si>
    <t>WA489869</t>
  </si>
  <si>
    <t>Hogam Bay Land Trust</t>
  </si>
  <si>
    <t>WA791777</t>
  </si>
  <si>
    <t>Martin Marina</t>
  </si>
  <si>
    <t>WA579053</t>
  </si>
  <si>
    <t>Mud Bay Bridge</t>
  </si>
  <si>
    <t>WA425023</t>
  </si>
  <si>
    <t>Nisqually Habitat Management Area</t>
  </si>
  <si>
    <t>WA326312</t>
  </si>
  <si>
    <t>Nisqually National Wildlife Refuge</t>
  </si>
  <si>
    <t>WA376755</t>
  </si>
  <si>
    <t>Old Olympic Highway Bridge, Oyster Bay</t>
  </si>
  <si>
    <t>WA661350</t>
  </si>
  <si>
    <t>Olympia Country &amp; Golf Club</t>
  </si>
  <si>
    <t>WA269970</t>
  </si>
  <si>
    <t>WA921508</t>
  </si>
  <si>
    <t>WA835793</t>
  </si>
  <si>
    <t>Priest Point Park</t>
  </si>
  <si>
    <t>WA675571</t>
  </si>
  <si>
    <t>Snug Harbor Community Beach</t>
  </si>
  <si>
    <t>WA440297</t>
  </si>
  <si>
    <t>WA488134</t>
  </si>
  <si>
    <t>Southeast Budd Inlet</t>
  </si>
  <si>
    <t>WA533559</t>
  </si>
  <si>
    <t>Steamboat Island Bridge</t>
  </si>
  <si>
    <t>WA364856</t>
  </si>
  <si>
    <t>Swantown Marina</t>
  </si>
  <si>
    <t>WA321921</t>
  </si>
  <si>
    <t>Tamoshan Homeowners Park</t>
  </si>
  <si>
    <t>WA514938</t>
  </si>
  <si>
    <t>Thurston County Parcel (Indian Rd)</t>
  </si>
  <si>
    <t>WA781509</t>
  </si>
  <si>
    <t>Tolmie State Park</t>
  </si>
  <si>
    <t>WA850551</t>
  </si>
  <si>
    <t>West Bay Park</t>
  </si>
  <si>
    <t>WA574259</t>
  </si>
  <si>
    <t>Westbay Marina</t>
  </si>
  <si>
    <t>WA507979</t>
  </si>
  <si>
    <t>Woodard Bay Natural Area</t>
  </si>
  <si>
    <t>WA429188</t>
  </si>
  <si>
    <t>Zittel's Marina</t>
  </si>
  <si>
    <t>WHATCOM</t>
  </si>
  <si>
    <t>WA486271</t>
  </si>
  <si>
    <t>Birch Bay Beach &amp; Tidelands Access</t>
  </si>
  <si>
    <t>WA344346</t>
  </si>
  <si>
    <t>Birch Bay Near Terrell Creek</t>
  </si>
  <si>
    <t>WA382349</t>
  </si>
  <si>
    <t>Birch Bay State Park</t>
  </si>
  <si>
    <t>WA484408</t>
  </si>
  <si>
    <t>Birch Bay Village</t>
  </si>
  <si>
    <t>WA851038</t>
  </si>
  <si>
    <t>Birch Point, Beach 372</t>
  </si>
  <si>
    <t>WA355145</t>
  </si>
  <si>
    <t>Blaine Harbor And Boat Launch</t>
  </si>
  <si>
    <t>WA975926</t>
  </si>
  <si>
    <t>Blaine Rd. Bridge</t>
  </si>
  <si>
    <t>WA917418</t>
  </si>
  <si>
    <t>WA412852</t>
  </si>
  <si>
    <t>Bumstead Spit South, Beach 223a</t>
  </si>
  <si>
    <t>WA859788</t>
  </si>
  <si>
    <t>Bumstead Spit, Beach 223</t>
  </si>
  <si>
    <t>WA172659</t>
  </si>
  <si>
    <t>Carter Point</t>
  </si>
  <si>
    <t>WA163825</t>
  </si>
  <si>
    <t>Chuckanut Community Beach</t>
  </si>
  <si>
    <t>WA689417</t>
  </si>
  <si>
    <t>Chuckanut Island</t>
  </si>
  <si>
    <t>WA171257</t>
  </si>
  <si>
    <t>Chuckanut Point</t>
  </si>
  <si>
    <t>WA613576</t>
  </si>
  <si>
    <t>Cottonwood Beach County Park</t>
  </si>
  <si>
    <t>WA549440</t>
  </si>
  <si>
    <t>Devils Slide, Beach 220a</t>
  </si>
  <si>
    <t>WA839679</t>
  </si>
  <si>
    <t>Drayton Harbor</t>
  </si>
  <si>
    <t>WA776729</t>
  </si>
  <si>
    <t>WA779113</t>
  </si>
  <si>
    <t>Drayton Harbor/whatcom Land Trust</t>
  </si>
  <si>
    <t>WA231980</t>
  </si>
  <si>
    <t>Eliza Island</t>
  </si>
  <si>
    <t>WA542379</t>
  </si>
  <si>
    <t>Larrabee State Park, Wildcat Cove</t>
  </si>
  <si>
    <t>WA370905</t>
  </si>
  <si>
    <t>Lighthouse Marine County Park</t>
  </si>
  <si>
    <t>WA414180</t>
  </si>
  <si>
    <t>Lily Point Marine Reserve</t>
  </si>
  <si>
    <t>WA656953</t>
  </si>
  <si>
    <t>Little Squalicum Park</t>
  </si>
  <si>
    <t>WA402779</t>
  </si>
  <si>
    <t>Lummi Island Recreation Site</t>
  </si>
  <si>
    <t>WA510311</t>
  </si>
  <si>
    <t>Lummi Island, Beach 220</t>
  </si>
  <si>
    <t>WA618835</t>
  </si>
  <si>
    <t>Lummi Island, Beach 223b</t>
  </si>
  <si>
    <t>WA445625</t>
  </si>
  <si>
    <t>WA441017</t>
  </si>
  <si>
    <t>Lummi Island, Beach 283</t>
  </si>
  <si>
    <t>WA743643</t>
  </si>
  <si>
    <t>Lummi Rocks</t>
  </si>
  <si>
    <t>WA605884</t>
  </si>
  <si>
    <t>Maple Beach</t>
  </si>
  <si>
    <t>WA480990</t>
  </si>
  <si>
    <t>WA266896</t>
  </si>
  <si>
    <t>WA827505</t>
  </si>
  <si>
    <t>Monument Park</t>
  </si>
  <si>
    <t>WA519877</t>
  </si>
  <si>
    <t>Mud Bay, Chuckanut</t>
  </si>
  <si>
    <t>WA378774</t>
  </si>
  <si>
    <t>Padden Creek Lagoon</t>
  </si>
  <si>
    <t>WA679849</t>
  </si>
  <si>
    <t>Point Roberts Marina And Resort</t>
  </si>
  <si>
    <t>WA342999</t>
  </si>
  <si>
    <t>Point Whitehorn</t>
  </si>
  <si>
    <t>WA461116</t>
  </si>
  <si>
    <t>Semiahmoo County Park</t>
  </si>
  <si>
    <t>WA350329</t>
  </si>
  <si>
    <t>Semiahmoo Resort &amp; Marina</t>
  </si>
  <si>
    <t>WA452117</t>
  </si>
  <si>
    <t>Smugglers Cove North, Beach 221a</t>
  </si>
  <si>
    <t>WA301518</t>
  </si>
  <si>
    <t>Smugglers Cove Point, Beach 221</t>
  </si>
  <si>
    <t>WA553546</t>
  </si>
  <si>
    <t>South Birch Point</t>
  </si>
  <si>
    <t>WA597335</t>
  </si>
  <si>
    <t>South Drayton Harbor</t>
  </si>
  <si>
    <t>WA501894</t>
  </si>
  <si>
    <t>South Semiahmoo Bay</t>
  </si>
  <si>
    <t>WA302731</t>
  </si>
  <si>
    <t>Squalicum Harbor</t>
  </si>
  <si>
    <t>WA580419</t>
  </si>
  <si>
    <t>Teddy Bear Cove</t>
  </si>
  <si>
    <t>WA457469</t>
  </si>
  <si>
    <t>Wildcat Cove Tidelands</t>
  </si>
  <si>
    <t>WA335188</t>
  </si>
  <si>
    <t>Zuanich Park</t>
  </si>
  <si>
    <t>Beach length (M)</t>
  </si>
  <si>
    <t>SEWAGE</t>
  </si>
  <si>
    <t>POTW:</t>
  </si>
  <si>
    <t>SEWAGE:</t>
  </si>
  <si>
    <t>= This beach is listed in PRAWN  as not being monitored (See Monitoring worksheet). It will not be included in the summary statistics</t>
  </si>
  <si>
    <t>= This action occurs outside of the swim season. It will not be including in the summary statistics.</t>
  </si>
  <si>
    <t xml:space="preserve"> </t>
  </si>
  <si>
    <t>Windjammer Park</t>
  </si>
  <si>
    <t>WA337861</t>
  </si>
  <si>
    <t>Clallam Bay Campground</t>
  </si>
  <si>
    <t>Clallam Bay Spit County Park</t>
  </si>
  <si>
    <t>WA172333</t>
  </si>
  <si>
    <t>Dungeness Tidelands</t>
  </si>
  <si>
    <t>Freshwater Bay County Park</t>
  </si>
  <si>
    <t>Marlyn Nelson County Park</t>
  </si>
  <si>
    <t>Murdock Beach Access</t>
  </si>
  <si>
    <t>Second Beach, Olympic National Park</t>
  </si>
  <si>
    <t>Twin Rivers, Beach 423A</t>
  </si>
  <si>
    <t>WA890352</t>
  </si>
  <si>
    <t>Valley Creek Estuary Park</t>
  </si>
  <si>
    <t>Griffeths-Priday State Park</t>
  </si>
  <si>
    <t>Hogsback and Little Hogsback</t>
  </si>
  <si>
    <t>Captain Coupe Park</t>
  </si>
  <si>
    <t>Coupeville Viewing Platform and Beach Access</t>
  </si>
  <si>
    <t>Deception Pass State Park (Island)</t>
  </si>
  <si>
    <t>Ebey's Landing State Park</t>
  </si>
  <si>
    <t>Fort Ebey State Park (DNR-140)</t>
  </si>
  <si>
    <t>WA350687</t>
  </si>
  <si>
    <t>Harrington Lagoon</t>
  </si>
  <si>
    <t>Iverson Spit Beach Access</t>
  </si>
  <si>
    <t>Ne Cultus Bay</t>
  </si>
  <si>
    <t>Port of Coupeville Beach Access</t>
  </si>
  <si>
    <t>Strawberry Point, DNR-142</t>
  </si>
  <si>
    <t>Windjammer Lagoon</t>
  </si>
  <si>
    <t>WA913422</t>
  </si>
  <si>
    <t>Aladdin Motor Inn Beach Access</t>
  </si>
  <si>
    <t>Duckabush Public Tidelands</t>
  </si>
  <si>
    <t>Larry Scott Memorial Trail</t>
  </si>
  <si>
    <t>Northeast Quilcene Bay Tidelands</t>
  </si>
  <si>
    <t>Third Beach, Olympic National Park</t>
  </si>
  <si>
    <t>WA593017</t>
  </si>
  <si>
    <t>30th St. Road End</t>
  </si>
  <si>
    <t>Bronson Street Road End</t>
  </si>
  <si>
    <t>WA984173</t>
  </si>
  <si>
    <t>Cove Park</t>
  </si>
  <si>
    <t>Cross Landing Road End</t>
  </si>
  <si>
    <t>WA285242</t>
  </si>
  <si>
    <t>Fidalgo Street Road End</t>
  </si>
  <si>
    <t>Jack Perry Memorial View Point</t>
  </si>
  <si>
    <t>Marine View Park</t>
  </si>
  <si>
    <t>WA327689</t>
  </si>
  <si>
    <t>NW 57th Street End</t>
  </si>
  <si>
    <t>Olympic Sculpture Park</t>
  </si>
  <si>
    <t>WA957992</t>
  </si>
  <si>
    <t>Portland St &amp; 8th Ave. Road End</t>
  </si>
  <si>
    <t>WA341829</t>
  </si>
  <si>
    <t>SW Brace Point Drive Road End</t>
  </si>
  <si>
    <t>SW Spokane Street Bridge</t>
  </si>
  <si>
    <t>WA124052</t>
  </si>
  <si>
    <t>Tramp Harbor Tidelands</t>
  </si>
  <si>
    <t>WA960139</t>
  </si>
  <si>
    <t>Vashon Highway Access Point</t>
  </si>
  <si>
    <t>Winghaven Park</t>
  </si>
  <si>
    <t>WA159818</t>
  </si>
  <si>
    <t>Zenith Overlook &amp; Beach Access</t>
  </si>
  <si>
    <t>Anderson Landing Preserve</t>
  </si>
  <si>
    <t>Clear Creek Trail - Public</t>
  </si>
  <si>
    <t>Dockside Sales and Service</t>
  </si>
  <si>
    <t>Guillemot Cove Nature Reserve</t>
  </si>
  <si>
    <t>J.A and Anna Smith County Park</t>
  </si>
  <si>
    <t>Lent Park</t>
  </si>
  <si>
    <t>Lowell Street Road End</t>
  </si>
  <si>
    <t>Nick's Lagoon County Park</t>
  </si>
  <si>
    <t>Salsbury Point County Park</t>
  </si>
  <si>
    <t>Salsbury Point County Park Tidelands</t>
  </si>
  <si>
    <t>WA151759</t>
  </si>
  <si>
    <t>Ward Avenue Public Road End</t>
  </si>
  <si>
    <t>Winslow Way Road End</t>
  </si>
  <si>
    <t>Yacht Club Broiler Walkway</t>
  </si>
  <si>
    <t>Fairharbor Marina</t>
  </si>
  <si>
    <t>Harstine Island State Park</t>
  </si>
  <si>
    <t>Hoodsport Marina &amp; Ingvald J. Gronvold Park</t>
  </si>
  <si>
    <t>Latimer's Landing</t>
  </si>
  <si>
    <t>WA682654</t>
  </si>
  <si>
    <t>Mason County - Unknown</t>
  </si>
  <si>
    <t>North Bay Recreation Area</t>
  </si>
  <si>
    <t>Long Beach: 17th Street SW Beach Access</t>
  </si>
  <si>
    <t>Long Beach: Bolstad Beach Approach</t>
  </si>
  <si>
    <t>Long Beach: Sid Snyder Drive Beach Approach</t>
  </si>
  <si>
    <t>Long Island Unit, Willapa NWR</t>
  </si>
  <si>
    <t>Loomis Lake State Park</t>
  </si>
  <si>
    <t>WA286105</t>
  </si>
  <si>
    <t>Nacotta Tidelands</t>
  </si>
  <si>
    <t>Nemah River North</t>
  </si>
  <si>
    <t>Robert Bush Memorial Park and Kayak Launch</t>
  </si>
  <si>
    <t>Smith Creek / North River Public Fishing Access</t>
  </si>
  <si>
    <t>South Bend Waterfront Promenade</t>
  </si>
  <si>
    <t>Southeast Goose Point</t>
  </si>
  <si>
    <t>WA836679</t>
  </si>
  <si>
    <t>Austin Estuary Park</t>
  </si>
  <si>
    <t>WA577556</t>
  </si>
  <si>
    <t>Chinook Landing Marina</t>
  </si>
  <si>
    <t>Delin Docks - Thea Foss City Marina</t>
  </si>
  <si>
    <t>Foss Harbor Marina</t>
  </si>
  <si>
    <t>Horsehead Bay Boat Launch</t>
  </si>
  <si>
    <t>North Commencement Bay Beach Access</t>
  </si>
  <si>
    <t>Sunrise Beach/Doc Weathers Park</t>
  </si>
  <si>
    <t>WA469299</t>
  </si>
  <si>
    <t>Wollochet Bay Estuary Park</t>
  </si>
  <si>
    <t>Aleck Bay, DNR-308</t>
  </si>
  <si>
    <t>American Camp - Jackles Lagoon</t>
  </si>
  <si>
    <t>WA473764</t>
  </si>
  <si>
    <t>Blackie Brady Memorial Beach</t>
  </si>
  <si>
    <t>Cactus Islands, Beach 353A</t>
  </si>
  <si>
    <t>Cactus Islands, Beach 353B</t>
  </si>
  <si>
    <t>Canoe Island, Beach 296A</t>
  </si>
  <si>
    <t>Cape St. Mary, DNR-311</t>
  </si>
  <si>
    <t>Crescent Beach Preserve</t>
  </si>
  <si>
    <t>Decatur Island, Beach 325A</t>
  </si>
  <si>
    <t>Deer Harbor Marina</t>
  </si>
  <si>
    <t>WA741978</t>
  </si>
  <si>
    <t>Deer Harbor Preserve</t>
  </si>
  <si>
    <t>E. Olga County Park</t>
  </si>
  <si>
    <t>East Sound Waterfront Park</t>
  </si>
  <si>
    <t>WA126269</t>
  </si>
  <si>
    <t>Fisherman Bay Preserve</t>
  </si>
  <si>
    <t>Griffin Bay State Park</t>
  </si>
  <si>
    <t>Justice Island, DNR-367C</t>
  </si>
  <si>
    <t>Madrona Point Public Dock</t>
  </si>
  <si>
    <t>Mcardle Bay, DNR-309</t>
  </si>
  <si>
    <t>Moran State Park Tidelands</t>
  </si>
  <si>
    <t>Neck Point, Beach 259A</t>
  </si>
  <si>
    <t>Old Post Road End</t>
  </si>
  <si>
    <t>Olga Public Dock</t>
  </si>
  <si>
    <t>Orcas Ferry Public Dock</t>
  </si>
  <si>
    <t>Orcas Island, Beach 266B</t>
  </si>
  <si>
    <t>Shaw Island County Park Tidelands (DNR-296)</t>
  </si>
  <si>
    <t>WA834869</t>
  </si>
  <si>
    <t>Shaw Island County Pier</t>
  </si>
  <si>
    <t>WA104102</t>
  </si>
  <si>
    <t>Shaw Landing</t>
  </si>
  <si>
    <t>Sheep Island, Beach 255A</t>
  </si>
  <si>
    <t>Southeast Stuart Island, Beach 356B</t>
  </si>
  <si>
    <t>Spieden Island, Beach 352A</t>
  </si>
  <si>
    <t>Turn Point County Day Park</t>
  </si>
  <si>
    <t>Waldron Island Boat Launch, DNR-361A</t>
  </si>
  <si>
    <t>Waldron Island, Beach 361A</t>
  </si>
  <si>
    <t>WA670603</t>
  </si>
  <si>
    <t>Watmough Bay</t>
  </si>
  <si>
    <t>Weeks Wetland Preserve Trail</t>
  </si>
  <si>
    <t>WA969617</t>
  </si>
  <si>
    <t>West Bay County Public Dock</t>
  </si>
  <si>
    <t>WA897327</t>
  </si>
  <si>
    <t>West Beach Road End</t>
  </si>
  <si>
    <t>Yellow Island Preserve</t>
  </si>
  <si>
    <t>Cap Sante &amp; Rotary Park</t>
  </si>
  <si>
    <t>WA526814</t>
  </si>
  <si>
    <t>Dirty Biter Park</t>
  </si>
  <si>
    <t>WA789050</t>
  </si>
  <si>
    <t>Gilley Square Waterfront Access</t>
  </si>
  <si>
    <t>WA108318</t>
  </si>
  <si>
    <t>Kiwanis Waterfront Park</t>
  </si>
  <si>
    <t>La Conner Boat Launch at Pioneer Park</t>
  </si>
  <si>
    <t>Padilla Bay Shore Trail</t>
  </si>
  <si>
    <t>Sinclair Island, Beach 213A (North)</t>
  </si>
  <si>
    <t>Sinclair Island, Beach 213A (South)</t>
  </si>
  <si>
    <t>Skagit Wildlife Area</t>
  </si>
  <si>
    <t>WA341057</t>
  </si>
  <si>
    <t>Swinomish Park and Public Float</t>
  </si>
  <si>
    <t>WA505076</t>
  </si>
  <si>
    <t>Washington Street Public Dock</t>
  </si>
  <si>
    <t>Brackett's Landing &amp; Edmonds Underwater Park</t>
  </si>
  <si>
    <t>Edmonds Marina Beach Dog Park</t>
  </si>
  <si>
    <t>Edmonds Marina Beach Park</t>
  </si>
  <si>
    <t>Mukilteo Community Beach</t>
  </si>
  <si>
    <t>South Mukilteo Park</t>
  </si>
  <si>
    <t>WA743050</t>
  </si>
  <si>
    <t>81st St. Road End</t>
  </si>
  <si>
    <t>East Bay Waterfront Park</t>
  </si>
  <si>
    <t>Olympia Port Plaza and Public Dock</t>
  </si>
  <si>
    <t>Percival Landing</t>
  </si>
  <si>
    <t>WA986124</t>
  </si>
  <si>
    <t>Urquhart Street Road End</t>
  </si>
  <si>
    <t>WA793564</t>
  </si>
  <si>
    <t>Birch Bay Public Right of Way 1</t>
  </si>
  <si>
    <t>WA705232</t>
  </si>
  <si>
    <t>Birch Bay Public Right of Way 2</t>
  </si>
  <si>
    <t>WA163090</t>
  </si>
  <si>
    <t>Birch Bay Public Right of Way 3</t>
  </si>
  <si>
    <t>WA218611</t>
  </si>
  <si>
    <t>Birch Bay Public Right of Way 5</t>
  </si>
  <si>
    <t>WA665612</t>
  </si>
  <si>
    <t>Birch Bay Public Right of Way 6</t>
  </si>
  <si>
    <t>WA587867</t>
  </si>
  <si>
    <t>Birch Bay Public Right of Way 7</t>
  </si>
  <si>
    <t>Blaine Marine Drive Park</t>
  </si>
  <si>
    <t>Boulevard Park</t>
  </si>
  <si>
    <t>WA280630</t>
  </si>
  <si>
    <t>Dakota Creek Shoreline Access</t>
  </si>
  <si>
    <t>Donald Montfort Park</t>
  </si>
  <si>
    <t>WA503512</t>
  </si>
  <si>
    <t>Jackson Road - Birch Bay Public Right of Way 4</t>
  </si>
  <si>
    <t>Lummi Island Beach Access, Beach 224</t>
  </si>
  <si>
    <t>WA818149</t>
  </si>
  <si>
    <t>Point Whitehorn Marine Reserve</t>
  </si>
  <si>
    <t>Port of Bellingham Marine Park</t>
  </si>
  <si>
    <t>WA684587</t>
  </si>
  <si>
    <t>Ruby Street Road End</t>
  </si>
  <si>
    <t xml:space="preserve">= EPA assumes the swimming season is approx. Jun 15 - Sep 15 (90 days). The summary statistics only include action days during the swimming season. </t>
  </si>
  <si>
    <t>WA475950</t>
  </si>
  <si>
    <t>CLALLAM BAY COUNTY TIDELANDS</t>
  </si>
  <si>
    <t>WA640319</t>
  </si>
  <si>
    <t>CLALLAM BAY SPIT COMMUNITY BEACH</t>
  </si>
  <si>
    <t>-</t>
  </si>
  <si>
    <t>WA997131</t>
  </si>
  <si>
    <t>CLINE SPIT BOAT LAUNCH</t>
  </si>
  <si>
    <t>WA909551</t>
  </si>
  <si>
    <t>Clallam Bay Marina</t>
  </si>
  <si>
    <t>WA651930</t>
  </si>
  <si>
    <t>Cline Spit</t>
  </si>
  <si>
    <t>WA525515</t>
  </si>
  <si>
    <t>Crescent Beach</t>
  </si>
  <si>
    <t>WA687409</t>
  </si>
  <si>
    <t>EAST HAVEN BOAT LAUNCH</t>
  </si>
  <si>
    <t>WA786722</t>
  </si>
  <si>
    <t>HIGHWAY 112 WAYSIDES</t>
  </si>
  <si>
    <t>WA308480</t>
  </si>
  <si>
    <t>Jim Creek , Silver King Resort</t>
  </si>
  <si>
    <t>WA343343</t>
  </si>
  <si>
    <t>LARRABEE STATE PARK</t>
  </si>
  <si>
    <t>WA360487</t>
  </si>
  <si>
    <t>Lyre River Campground</t>
  </si>
  <si>
    <t>WA412494</t>
  </si>
  <si>
    <t>MORA</t>
  </si>
  <si>
    <t>WA812450</t>
  </si>
  <si>
    <t>Miller Peninsula State Park</t>
  </si>
  <si>
    <t>WA979129</t>
  </si>
  <si>
    <t>PORT ANGELES WATERFRONT TRAIL</t>
  </si>
  <si>
    <t>WA350424</t>
  </si>
  <si>
    <t>Pioneer Memorial Park</t>
  </si>
  <si>
    <t>WA857544</t>
  </si>
  <si>
    <t>RAILROAD BRIDGE PARK</t>
  </si>
  <si>
    <t>WA416616</t>
  </si>
  <si>
    <t>SEASHORE CONSERVATION AREA</t>
  </si>
  <si>
    <t>WA130460</t>
  </si>
  <si>
    <t>SEKIU PUBLIC AREA</t>
  </si>
  <si>
    <t>WA284739</t>
  </si>
  <si>
    <t>SEQUIM BAY BOAT LAUNCH</t>
  </si>
  <si>
    <t>WA272156</t>
  </si>
  <si>
    <t>STRIPED PEAK RECREATION AREA</t>
  </si>
  <si>
    <t>WA132180</t>
  </si>
  <si>
    <t>STRIPED PEAK, BEACH 419</t>
  </si>
  <si>
    <t>Salt  Creek Recreation Area</t>
  </si>
  <si>
    <t>WA886971</t>
  </si>
  <si>
    <t>WEST BOAT HAVEN BOAT LAUNCH</t>
  </si>
  <si>
    <t>WA348275</t>
  </si>
  <si>
    <t>Whiskey Creek Campground</t>
  </si>
  <si>
    <t>WA218938</t>
  </si>
  <si>
    <t>DNR GRAYS HARBOR COUNTY</t>
  </si>
  <si>
    <t>WA983357</t>
  </si>
  <si>
    <t>Grays Harbor Audubon Society, Raft River</t>
  </si>
  <si>
    <t>WA595432</t>
  </si>
  <si>
    <t>PORT OF GRAYS HARBOR HOQUIAM RIVER</t>
  </si>
  <si>
    <t>WA885686</t>
  </si>
  <si>
    <t>SOUTHWEST SOUTH BAY</t>
  </si>
  <si>
    <t>WA651836</t>
  </si>
  <si>
    <t>ADMIRALTY BAY, BEACH 124A</t>
  </si>
  <si>
    <t>WA192422</t>
  </si>
  <si>
    <t>BUSH POINT</t>
  </si>
  <si>
    <t>WA693001</t>
  </si>
  <si>
    <t>CAMANO ISLAND COUNTRY CLUB LAGOON</t>
  </si>
  <si>
    <t>WA715589</t>
  </si>
  <si>
    <t>CAVELARO BEACH</t>
  </si>
  <si>
    <t>WA782108</t>
  </si>
  <si>
    <t>COUPEVILLE TOWN PARK</t>
  </si>
  <si>
    <t>WA657246</t>
  </si>
  <si>
    <t>CULTUS BAY RECREATION SITE</t>
  </si>
  <si>
    <t>WA416356</t>
  </si>
  <si>
    <t>Cornet Bay Marina</t>
  </si>
  <si>
    <t>WA257580</t>
  </si>
  <si>
    <t>Monroe Landing</t>
  </si>
  <si>
    <t>WA991618</t>
  </si>
  <si>
    <t>WA659526</t>
  </si>
  <si>
    <t>N RANDAL POINT</t>
  </si>
  <si>
    <t>WA404278</t>
  </si>
  <si>
    <t>North Penn Cove</t>
  </si>
  <si>
    <t>WA857015</t>
  </si>
  <si>
    <t>ONAMAC POINT REEF</t>
  </si>
  <si>
    <t>WA260558</t>
  </si>
  <si>
    <t>PHIL SIMON MEMORIAL PARK</t>
  </si>
  <si>
    <t>WA617137</t>
  </si>
  <si>
    <t>Penn Cove Park</t>
  </si>
  <si>
    <t>WA574018</t>
  </si>
  <si>
    <t>ROCKAWAY BEACH</t>
  </si>
  <si>
    <t>WA436857</t>
  </si>
  <si>
    <t>SCENIC AVENUE RD END</t>
  </si>
  <si>
    <t>WA617787</t>
  </si>
  <si>
    <t>TOWN PARK</t>
  </si>
  <si>
    <t>WA266756</t>
  </si>
  <si>
    <t>WINAS MAYLOR PT-EAST</t>
  </si>
  <si>
    <t>WA758095</t>
  </si>
  <si>
    <t>CASE SHOAL, BEACH 59A</t>
  </si>
  <si>
    <t>WA971427</t>
  </si>
  <si>
    <t>FLAPJACK COVE TIDELANDS, BEACH 54</t>
  </si>
  <si>
    <t>WA630033</t>
  </si>
  <si>
    <t>H.J. CARROLL STATE PARK</t>
  </si>
  <si>
    <t>WA819397</t>
  </si>
  <si>
    <t>Home Port Marina</t>
  </si>
  <si>
    <t>WA520508</t>
  </si>
  <si>
    <t>PORT TOWNSEND NORTH PIER AND BEACH</t>
  </si>
  <si>
    <t>WA216995</t>
  </si>
  <si>
    <t>PROTECTION ISLAND NATIONAL WILDLIFE REFUGE</t>
  </si>
  <si>
    <t>WA593347</t>
  </si>
  <si>
    <t>Port Townsned Plaza</t>
  </si>
  <si>
    <t>WA423327</t>
  </si>
  <si>
    <t>101 Avenue Sw Road End</t>
  </si>
  <si>
    <t>WA665116</t>
  </si>
  <si>
    <t>BOEING CREEK REEF</t>
  </si>
  <si>
    <t>WA964236</t>
  </si>
  <si>
    <t>Colman Dock (Seattle Main Terminal)</t>
  </si>
  <si>
    <t>WA843737</t>
  </si>
  <si>
    <t>FISHERMAN'S TERMINAL</t>
  </si>
  <si>
    <t>WA903234</t>
  </si>
  <si>
    <t>HARBOR VISTA PARK</t>
  </si>
  <si>
    <t>WA578493</t>
  </si>
  <si>
    <t>Harbor Island Marina</t>
  </si>
  <si>
    <t>WA540792</t>
  </si>
  <si>
    <t>Harbor Marina Corporate Center</t>
  </si>
  <si>
    <t>WA861095</t>
  </si>
  <si>
    <t>MAGNOLIA TIDELANDS PARK</t>
  </si>
  <si>
    <t>WA948143</t>
  </si>
  <si>
    <t>PIER 48 VIEWPOINT</t>
  </si>
  <si>
    <t>WA984543</t>
  </si>
  <si>
    <t>Pier 69, Seattle Waterfront</t>
  </si>
  <si>
    <t>WA382829</t>
  </si>
  <si>
    <t>Quartermaster Marina</t>
  </si>
  <si>
    <t>WA926058</t>
  </si>
  <si>
    <t>SOUTH 239TH BEACH ACCESS</t>
  </si>
  <si>
    <t>WA375576</t>
  </si>
  <si>
    <t>SW Lander St End</t>
  </si>
  <si>
    <t>WA530291</t>
  </si>
  <si>
    <t>SW Spokane St A End</t>
  </si>
  <si>
    <t>WA706751</t>
  </si>
  <si>
    <t>SW Spokane St C End</t>
  </si>
  <si>
    <t>Seahurst Park</t>
  </si>
  <si>
    <t>WA752909</t>
  </si>
  <si>
    <t>Seattle Aquarium</t>
  </si>
  <si>
    <t>WA327045</t>
  </si>
  <si>
    <t>VASHON BEACH BOAT LAUNCH</t>
  </si>
  <si>
    <t>WA674455</t>
  </si>
  <si>
    <t>Washington Street Boat Access</t>
  </si>
  <si>
    <t>WA362261</t>
  </si>
  <si>
    <t>BLAKE ISLAND STATE PARK</t>
  </si>
  <si>
    <t>WA494059</t>
  </si>
  <si>
    <t>COLBY BEACH</t>
  </si>
  <si>
    <t>WA460085</t>
  </si>
  <si>
    <t>EAST DYES STATE TIDELANDS</t>
  </si>
  <si>
    <t>WA680401</t>
  </si>
  <si>
    <t>GAMBLE BAY</t>
  </si>
  <si>
    <t>WA239348</t>
  </si>
  <si>
    <t>Kitsap Marina &amp; Suldans Boatworks</t>
  </si>
  <si>
    <t>WA882245</t>
  </si>
  <si>
    <t>MADRONA POINT SUBDIVISIONS</t>
  </si>
  <si>
    <t>WA490149</t>
  </si>
  <si>
    <t>MITCHELL POINT</t>
  </si>
  <si>
    <t>WA499063</t>
  </si>
  <si>
    <t>NORTH OYSTER BAY</t>
  </si>
  <si>
    <t>WA281635</t>
  </si>
  <si>
    <t>NORTHEAST PHINNEY BAY</t>
  </si>
  <si>
    <t>WA658431</t>
  </si>
  <si>
    <t>ROCKY POINT</t>
  </si>
  <si>
    <t>WA381508</t>
  </si>
  <si>
    <t>SOUTH COLBY</t>
  </si>
  <si>
    <t>WA286517</t>
  </si>
  <si>
    <t>SOUTH OYSTER BAY</t>
  </si>
  <si>
    <t>WA165280</t>
  </si>
  <si>
    <t>SOUTHWEST OSTRICH BAY</t>
  </si>
  <si>
    <t>WA744027</t>
  </si>
  <si>
    <t>Seabeck Land Trust</t>
  </si>
  <si>
    <t>WA196169</t>
  </si>
  <si>
    <t>WEST MADRONA POINT SUBDIVISIONS</t>
  </si>
  <si>
    <t>WA268001</t>
  </si>
  <si>
    <t>WOODLAWN MEMORIAL PARL</t>
  </si>
  <si>
    <t>WA845842</t>
  </si>
  <si>
    <t>Winslow Ferry Terminal</t>
  </si>
  <si>
    <t>WA251184</t>
  </si>
  <si>
    <t>CUSHMAN PARK</t>
  </si>
  <si>
    <t>WA822078</t>
  </si>
  <si>
    <t>DEWATTO BAY BEACH 44B</t>
  </si>
  <si>
    <t>WA239292</t>
  </si>
  <si>
    <t>JACOBY'S SHORECREST COUNTY PARK</t>
  </si>
  <si>
    <t>WA269896</t>
  </si>
  <si>
    <t>JORSTED CREEK BEACH</t>
  </si>
  <si>
    <t>WA778193</t>
  </si>
  <si>
    <t>LILLIWAUP PUBLIC BEACH</t>
  </si>
  <si>
    <t>WA846251</t>
  </si>
  <si>
    <t>MCMICKEN ISLAND, BEACH 25</t>
  </si>
  <si>
    <t>WA228496</t>
  </si>
  <si>
    <t>NORTHSHORE DOCK AND BOAT LAUNCH</t>
  </si>
  <si>
    <t>WA604639</t>
  </si>
  <si>
    <t>OAKLAND BAY</t>
  </si>
  <si>
    <t>WA420702</t>
  </si>
  <si>
    <t>OCTOPUS HOLE</t>
  </si>
  <si>
    <t>WA585451</t>
  </si>
  <si>
    <t>SKOKOMISH TIDELANDS</t>
  </si>
  <si>
    <t>WA656399</t>
  </si>
  <si>
    <t>SQUAXIN ISLAND STATE PARK</t>
  </si>
  <si>
    <t>WA978659</t>
  </si>
  <si>
    <t>CHINOOK COUNTY PARK</t>
  </si>
  <si>
    <t>WA340671</t>
  </si>
  <si>
    <t>FORT COLUMBIA HISTORICAL STATE PARK</t>
  </si>
  <si>
    <t>WA244386</t>
  </si>
  <si>
    <t>ILLWACO MARINA</t>
  </si>
  <si>
    <t>WA714565</t>
  </si>
  <si>
    <t>LEWIS AND CLARK CAMPSITE STATE PARK</t>
  </si>
  <si>
    <t>WA735395</t>
  </si>
  <si>
    <t>North Willapa Bay - Cascade Land Conservancy</t>
  </si>
  <si>
    <t>WA516596</t>
  </si>
  <si>
    <t>PIONEER ROAD END</t>
  </si>
  <si>
    <t>WA883221</t>
  </si>
  <si>
    <t>South Nemah River - State</t>
  </si>
  <si>
    <t>WA963903</t>
  </si>
  <si>
    <t>WILLAPA LANDING</t>
  </si>
  <si>
    <t>WA589517</t>
  </si>
  <si>
    <t>Willapa Harbor Airport</t>
  </si>
  <si>
    <t>WA713564</t>
  </si>
  <si>
    <t>182nd Avenue KPN Road End</t>
  </si>
  <si>
    <t>WA898741</t>
  </si>
  <si>
    <t>Cedrona Cove Marina</t>
  </si>
  <si>
    <t>WA111764</t>
  </si>
  <si>
    <t>DAYS ISLAND</t>
  </si>
  <si>
    <t>WA242853</t>
  </si>
  <si>
    <t>FIREMAN'S PARK</t>
  </si>
  <si>
    <t>WA642801</t>
  </si>
  <si>
    <t>Gig Harbor Marina</t>
  </si>
  <si>
    <t>WA468200</t>
  </si>
  <si>
    <t>Gig Harbor Private Marina</t>
  </si>
  <si>
    <t>WA512734</t>
  </si>
  <si>
    <t>Harbor Lights Restaurant</t>
  </si>
  <si>
    <t>WA434555</t>
  </si>
  <si>
    <t>Ketron Island Ferry Terminal/dock</t>
  </si>
  <si>
    <t>WA981494</t>
  </si>
  <si>
    <t>Lakebay School</t>
  </si>
  <si>
    <t>WA446917</t>
  </si>
  <si>
    <t>MEMORIAL PARK</t>
  </si>
  <si>
    <t>WA406387</t>
  </si>
  <si>
    <t>Murphy's Landing Marina</t>
  </si>
  <si>
    <t>WA455865</t>
  </si>
  <si>
    <t>N Amsterdam Bay</t>
  </si>
  <si>
    <t>WA372964</t>
  </si>
  <si>
    <t>N Fox Point</t>
  </si>
  <si>
    <t>WA714007</t>
  </si>
  <si>
    <t>Narrows Park</t>
  </si>
  <si>
    <t>WA803506</t>
  </si>
  <si>
    <t>North Sunrise Beach</t>
  </si>
  <si>
    <t>WA870526</t>
  </si>
  <si>
    <t>Northwest Narrows</t>
  </si>
  <si>
    <t>WA222842</t>
  </si>
  <si>
    <t>Old Fox Island Ferry Terminal South</t>
  </si>
  <si>
    <t>WA672261</t>
  </si>
  <si>
    <t>PIONEER ORCHARD PARK</t>
  </si>
  <si>
    <t>WA799954</t>
  </si>
  <si>
    <t>South Hale Passage</t>
  </si>
  <si>
    <t>WA810859</t>
  </si>
  <si>
    <t>South Nearns Point</t>
  </si>
  <si>
    <t>WA374504</t>
  </si>
  <si>
    <t>South Otso Point</t>
  </si>
  <si>
    <t>WA989633</t>
  </si>
  <si>
    <t>WEST HORSEHEAD BAY</t>
  </si>
  <si>
    <t>WA398551</t>
  </si>
  <si>
    <t>WYCKOFF SHOAL, BEACH 39</t>
  </si>
  <si>
    <t>WA236260</t>
  </si>
  <si>
    <t>Westshore Marina</t>
  </si>
  <si>
    <t>WA974500</t>
  </si>
  <si>
    <t>Albert Jensen And Sons Marine Repair</t>
  </si>
  <si>
    <t>WA577321</t>
  </si>
  <si>
    <t>BARNES ISLAND, BEACH 229</t>
  </si>
  <si>
    <t>WA948470</t>
  </si>
  <si>
    <t>CASTLE ISLAND STATE PARK</t>
  </si>
  <si>
    <t>WA281770</t>
  </si>
  <si>
    <t>Cayou Quay Marina</t>
  </si>
  <si>
    <t>WA293014</t>
  </si>
  <si>
    <t>DEADMAN ISLAND</t>
  </si>
  <si>
    <t>WA757297</t>
  </si>
  <si>
    <t>FLATTOP ISLAND</t>
  </si>
  <si>
    <t>WA930183</t>
  </si>
  <si>
    <t>GOOSE ISLAND</t>
  </si>
  <si>
    <t>WA159737</t>
  </si>
  <si>
    <t>GULL ROCK</t>
  </si>
  <si>
    <t>WA136479</t>
  </si>
  <si>
    <t>Gibson's North Beach Inn</t>
  </si>
  <si>
    <t>WA685024</t>
  </si>
  <si>
    <t>JOHNS ISLAND, BEACH 356</t>
  </si>
  <si>
    <t>WA960039</t>
  </si>
  <si>
    <t>LOPEZ ISLAND TIDELANDS</t>
  </si>
  <si>
    <t>WA743304</t>
  </si>
  <si>
    <t>Lopez Ferry Terminal</t>
  </si>
  <si>
    <t>WA610543</t>
  </si>
  <si>
    <t>MITCHELL BAY ISLET</t>
  </si>
  <si>
    <t>WA938817</t>
  </si>
  <si>
    <t>NEIL TARTE MEMORIAL COUNTY PARK</t>
  </si>
  <si>
    <t>WA907476</t>
  </si>
  <si>
    <t>POLE ISLAND</t>
  </si>
  <si>
    <t>WA846340</t>
  </si>
  <si>
    <t>PUFFIN ISLAND</t>
  </si>
  <si>
    <t>WA384934</t>
  </si>
  <si>
    <t>SENTINEL ISLAND NATURE PRESERVE</t>
  </si>
  <si>
    <t>WA498495</t>
  </si>
  <si>
    <t>SISTERS ISLETS</t>
  </si>
  <si>
    <t>WA155492</t>
  </si>
  <si>
    <t>SPATE BEACH</t>
  </si>
  <si>
    <t>WA185819</t>
  </si>
  <si>
    <t>Smugglers Cove Marina</t>
  </si>
  <si>
    <t>WA640100</t>
  </si>
  <si>
    <t>WALDRON ISLAND PRESERVE (POINT DISNEY)</t>
  </si>
  <si>
    <t>WA563198</t>
  </si>
  <si>
    <t>WILLOW ISLAND</t>
  </si>
  <si>
    <t>WA227276</t>
  </si>
  <si>
    <t>West Beach Resort</t>
  </si>
  <si>
    <t>WA538237</t>
  </si>
  <si>
    <t>ANACORTES MARINA BEACH</t>
  </si>
  <si>
    <t>WA138390</t>
  </si>
  <si>
    <t>HAT ISLAND</t>
  </si>
  <si>
    <t>WA752240</t>
  </si>
  <si>
    <t>MARCH POINT RECREATIONAL BEACH</t>
  </si>
  <si>
    <t>WA395374</t>
  </si>
  <si>
    <t>SNEE-OOSH WATERFRONT PARK</t>
  </si>
  <si>
    <t>WA642325</t>
  </si>
  <si>
    <t>Sharpe County Park</t>
  </si>
  <si>
    <t>WA465019</t>
  </si>
  <si>
    <t>South Shore Drive Road End</t>
  </si>
  <si>
    <t>WA791693</t>
  </si>
  <si>
    <t>CITY PARK EDMONDS MARINA BEACH</t>
  </si>
  <si>
    <t>WA365829</t>
  </si>
  <si>
    <t>EBEY ISLAND</t>
  </si>
  <si>
    <t>WA930497</t>
  </si>
  <si>
    <t>HARBORVIEW DRIVE</t>
  </si>
  <si>
    <t>WA721163</t>
  </si>
  <si>
    <t>HAT/GEDNEY ISLAND REEF</t>
  </si>
  <si>
    <t>WA806838</t>
  </si>
  <si>
    <t>Meadowdale County Park</t>
  </si>
  <si>
    <t>WA238603</t>
  </si>
  <si>
    <t>NORTON AVENUE BOAT LAUNCH</t>
  </si>
  <si>
    <t>WA785818</t>
  </si>
  <si>
    <t>OTTER ISLAND</t>
  </si>
  <si>
    <t>WA133872</t>
  </si>
  <si>
    <t>SOUTH TERMINAL VIEWPOINT</t>
  </si>
  <si>
    <t>WA822656</t>
  </si>
  <si>
    <t>TOTEM BEACH</t>
  </si>
  <si>
    <t>WA741272</t>
  </si>
  <si>
    <t>West Pass Bridge</t>
  </si>
  <si>
    <t>WA504936</t>
  </si>
  <si>
    <t>LUHRS BOAT LAUNCH</t>
  </si>
  <si>
    <t>WA919176</t>
  </si>
  <si>
    <t>North Point Landing</t>
  </si>
  <si>
    <t>WA882315</t>
  </si>
  <si>
    <t>WOODWARD BAY ROAD BRIDGE</t>
  </si>
  <si>
    <t>WA222623</t>
  </si>
  <si>
    <t>BIRCH BAY TIDELANDS</t>
  </si>
  <si>
    <t>WA536745</t>
  </si>
  <si>
    <t>Clarks Point</t>
  </si>
  <si>
    <t>WA254007</t>
  </si>
  <si>
    <t>FISH POINT PARK</t>
  </si>
  <si>
    <t>WA392990</t>
  </si>
  <si>
    <t>WA927531</t>
  </si>
  <si>
    <t>SOUTH SIDE BOAT LAUNCH</t>
  </si>
  <si>
    <t>Miles</t>
  </si>
  <si>
    <t>SEWER_LINE</t>
  </si>
  <si>
    <t>STORM</t>
  </si>
  <si>
    <t>WILDLIFE</t>
  </si>
  <si>
    <t>2012 ACTIONS SUMMARY</t>
  </si>
  <si>
    <t>CSO:</t>
  </si>
  <si>
    <t>SEWER_LINE:</t>
  </si>
  <si>
    <t>WILDLIFE:</t>
  </si>
  <si>
    <t>STORM:</t>
  </si>
  <si>
    <t>2012 ACTIONS DURATION SUMMARY</t>
  </si>
  <si>
    <t>Beach action in 2012?</t>
  </si>
  <si>
    <t>2012 BEACH DAYS SUMMARY</t>
  </si>
  <si>
    <t xml:space="preserve">Beach-specific advisories or closings issued by the reporting state or local governments. An action is recorded for a beach even if only a portion of the beach is affected. See "2012 Actions" tab </t>
  </si>
  <si>
    <t>Swim season length (days)</t>
  </si>
  <si>
    <t>Swim season monitoring frequency (per week)</t>
  </si>
  <si>
    <t>Off season monitoring frequency (per week)</t>
  </si>
  <si>
    <t>Monitored Beach length (MI)</t>
  </si>
  <si>
    <t>Seabeck Conference Center</t>
  </si>
  <si>
    <t xml:space="preserve"> Edmonds Underwater Park</t>
  </si>
  <si>
    <t>Edmonds Underwater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</si>
</sst>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[$-409]m/d/yy\ h:mm\ AM/PM;@"/>
    <numFmt numFmtId="166" formatCode="#,##0.0"/>
    <numFmt numFmtId="167" formatCode="0.0"/>
    <numFmt numFmtId="168" formatCode="[$-409]mmmm\ d\,\ 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6" xfId="0" applyFont="1" applyFill="1" applyBorder="1"/>
    <xf numFmtId="0" fontId="1" fillId="0" borderId="0" xfId="0" quotePrefix="1" applyFont="1" applyFill="1" applyBorder="1" applyAlignment="1">
      <alignment horizontal="left"/>
    </xf>
    <xf numFmtId="165" fontId="5" fillId="0" borderId="0" xfId="0" applyNumberFormat="1" applyFont="1" applyFill="1" applyBorder="1"/>
    <xf numFmtId="0" fontId="5" fillId="0" borderId="8" xfId="0" applyFont="1" applyFill="1" applyBorder="1"/>
    <xf numFmtId="0" fontId="5" fillId="3" borderId="7" xfId="0" applyFont="1" applyFill="1" applyBorder="1"/>
    <xf numFmtId="165" fontId="5" fillId="0" borderId="0" xfId="0" applyNumberFormat="1" applyFont="1" applyBorder="1"/>
    <xf numFmtId="0" fontId="5" fillId="0" borderId="9" xfId="0" applyFont="1" applyBorder="1"/>
    <xf numFmtId="0" fontId="5" fillId="0" borderId="1" xfId="0" applyFont="1" applyBorder="1"/>
    <xf numFmtId="165" fontId="5" fillId="0" borderId="1" xfId="0" applyNumberFormat="1" applyFont="1" applyBorder="1"/>
    <xf numFmtId="3" fontId="5" fillId="0" borderId="1" xfId="0" applyNumberFormat="1" applyFont="1" applyBorder="1"/>
    <xf numFmtId="0" fontId="5" fillId="0" borderId="10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quotePrefix="1" applyFont="1" applyFill="1" applyBorder="1" applyAlignment="1">
      <alignment horizontal="center" vertical="center" wrapText="1"/>
    </xf>
    <xf numFmtId="14" fontId="5" fillId="0" borderId="0" xfId="0" applyNumberFormat="1" applyFont="1"/>
    <xf numFmtId="0" fontId="5" fillId="5" borderId="7" xfId="0" applyFont="1" applyFill="1" applyBorder="1"/>
    <xf numFmtId="0" fontId="12" fillId="6" borderId="1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5" fillId="6" borderId="7" xfId="0" applyFont="1" applyFill="1" applyBorder="1"/>
    <xf numFmtId="0" fontId="4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wrapText="1"/>
    </xf>
    <xf numFmtId="167" fontId="12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/>
    <xf numFmtId="167" fontId="5" fillId="0" borderId="0" xfId="0" applyNumberFormat="1" applyFont="1" applyFill="1" applyBorder="1"/>
    <xf numFmtId="167" fontId="4" fillId="0" borderId="0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 wrapText="1"/>
    </xf>
    <xf numFmtId="167" fontId="0" fillId="0" borderId="0" xfId="0" applyNumberFormat="1" applyFill="1" applyBorder="1"/>
    <xf numFmtId="167" fontId="0" fillId="0" borderId="0" xfId="0" applyNumberFormat="1" applyFill="1"/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6" borderId="0" xfId="0" applyNumberFormat="1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168" fontId="12" fillId="4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168" fontId="12" fillId="7" borderId="0" xfId="0" applyNumberFormat="1" applyFont="1" applyFill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168" fontId="12" fillId="7" borderId="1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168" fontId="12" fillId="4" borderId="0" xfId="0" applyNumberFormat="1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7" borderId="0" xfId="0" quotePrefix="1" applyFont="1" applyFill="1" applyAlignment="1">
      <alignment horizontal="center" vertical="center"/>
    </xf>
    <xf numFmtId="168" fontId="12" fillId="6" borderId="1" xfId="0" applyNumberFormat="1" applyFont="1" applyFill="1" applyBorder="1" applyAlignment="1">
      <alignment horizontal="center" vertical="center"/>
    </xf>
    <xf numFmtId="0" fontId="12" fillId="7" borderId="1" xfId="0" quotePrefix="1" applyFont="1" applyFill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4" borderId="0" xfId="0" quotePrefix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1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5" width="8.28515625" style="5" customWidth="1"/>
    <col min="6" max="6" width="0.5703125" style="5" customWidth="1"/>
    <col min="7" max="9" width="8.28515625" style="5" customWidth="1"/>
    <col min="10" max="10" width="0.5703125" style="5" customWidth="1"/>
    <col min="11" max="16" width="8.28515625" style="5" customWidth="1"/>
    <col min="17" max="17" width="0.5703125" style="5" customWidth="1"/>
    <col min="18" max="16384" width="9.140625" style="5"/>
  </cols>
  <sheetData>
    <row r="1" spans="1:20" x14ac:dyDescent="0.2">
      <c r="A1" s="11"/>
      <c r="B1" s="11"/>
      <c r="C1" s="215" t="s">
        <v>40</v>
      </c>
      <c r="D1" s="217"/>
      <c r="E1" s="217"/>
      <c r="F1" s="61"/>
      <c r="G1" s="215" t="s">
        <v>42</v>
      </c>
      <c r="H1" s="215"/>
      <c r="I1" s="215"/>
      <c r="J1" s="51"/>
      <c r="K1" s="215" t="s">
        <v>46</v>
      </c>
      <c r="L1" s="216"/>
      <c r="M1" s="216"/>
      <c r="N1" s="216"/>
      <c r="O1" s="216"/>
      <c r="P1" s="216"/>
      <c r="Q1" s="51"/>
      <c r="R1" s="215" t="s">
        <v>45</v>
      </c>
      <c r="S1" s="216"/>
      <c r="T1" s="216"/>
    </row>
    <row r="2" spans="1:20" ht="88.5" customHeight="1" x14ac:dyDescent="0.2">
      <c r="A2" s="4" t="s">
        <v>13</v>
      </c>
      <c r="B2" s="4"/>
      <c r="C2" s="3" t="s">
        <v>44</v>
      </c>
      <c r="D2" s="3" t="s">
        <v>48</v>
      </c>
      <c r="E2" s="3" t="s">
        <v>49</v>
      </c>
      <c r="F2" s="3"/>
      <c r="G2" s="3" t="s">
        <v>0</v>
      </c>
      <c r="H2" s="3" t="s">
        <v>1</v>
      </c>
      <c r="I2" s="3" t="s">
        <v>2</v>
      </c>
      <c r="J2" s="3"/>
      <c r="K2" s="13" t="s">
        <v>47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/>
      <c r="R2" s="13" t="s">
        <v>9</v>
      </c>
      <c r="S2" s="14" t="s">
        <v>10</v>
      </c>
      <c r="T2" s="3" t="s">
        <v>16</v>
      </c>
    </row>
    <row r="3" spans="1:20" x14ac:dyDescent="0.2">
      <c r="A3" s="59" t="s">
        <v>152</v>
      </c>
      <c r="B3" s="158"/>
      <c r="C3" s="31">
        <f>Monitoring!$B$100</f>
        <v>98</v>
      </c>
      <c r="D3" s="31">
        <f>Monitoring!$E$100</f>
        <v>3</v>
      </c>
      <c r="E3" s="150">
        <f>D3/C3</f>
        <v>3.0612244897959183E-2</v>
      </c>
      <c r="F3" s="149"/>
      <c r="G3" s="151">
        <f>'2012 Actions'!$B$3</f>
        <v>0</v>
      </c>
      <c r="H3" s="151">
        <f t="shared" ref="H3:H9" si="0">D3-G3</f>
        <v>3</v>
      </c>
      <c r="I3" s="150">
        <f t="shared" ref="I3:I9" si="1">G3/D3</f>
        <v>0</v>
      </c>
      <c r="J3" s="149"/>
      <c r="K3" s="149">
        <v>0</v>
      </c>
      <c r="L3" s="152" t="s">
        <v>43</v>
      </c>
      <c r="M3" s="152" t="s">
        <v>43</v>
      </c>
      <c r="N3" s="152" t="s">
        <v>43</v>
      </c>
      <c r="O3" s="152" t="s">
        <v>43</v>
      </c>
      <c r="P3" s="152" t="s">
        <v>43</v>
      </c>
      <c r="Q3" s="149"/>
      <c r="R3" s="153">
        <f>'Beach Days'!E6</f>
        <v>315</v>
      </c>
      <c r="S3" s="153">
        <f>'Beach Days'!H6</f>
        <v>0</v>
      </c>
      <c r="T3" s="117">
        <f>S3/R3</f>
        <v>0</v>
      </c>
    </row>
    <row r="4" spans="1:20" ht="18" x14ac:dyDescent="0.2">
      <c r="A4" s="59" t="s">
        <v>291</v>
      </c>
      <c r="B4" s="158"/>
      <c r="C4" s="47">
        <f>Monitoring!$B$174</f>
        <v>72</v>
      </c>
      <c r="D4" s="31">
        <f>Monitoring!$E$174</f>
        <v>3</v>
      </c>
      <c r="E4" s="150">
        <f>D4/C4</f>
        <v>4.1666666666666664E-2</v>
      </c>
      <c r="F4" s="149"/>
      <c r="G4" s="151">
        <v>0</v>
      </c>
      <c r="H4" s="151">
        <f t="shared" si="0"/>
        <v>3</v>
      </c>
      <c r="I4" s="150">
        <f t="shared" si="1"/>
        <v>0</v>
      </c>
      <c r="J4" s="149"/>
      <c r="K4" s="149">
        <v>0</v>
      </c>
      <c r="L4" s="152" t="s">
        <v>43</v>
      </c>
      <c r="M4" s="152" t="s">
        <v>43</v>
      </c>
      <c r="N4" s="152" t="s">
        <v>43</v>
      </c>
      <c r="O4" s="152" t="s">
        <v>43</v>
      </c>
      <c r="P4" s="152" t="s">
        <v>43</v>
      </c>
      <c r="Q4" s="149"/>
      <c r="R4" s="153">
        <f>'Beach Days'!E11</f>
        <v>1095</v>
      </c>
      <c r="S4" s="153">
        <f>'Beach Days'!H11</f>
        <v>0</v>
      </c>
      <c r="T4" s="117">
        <f t="shared" ref="T4:T16" si="2">S4/R4</f>
        <v>0</v>
      </c>
    </row>
    <row r="5" spans="1:20" x14ac:dyDescent="0.2">
      <c r="A5" s="59" t="s">
        <v>425</v>
      </c>
      <c r="B5" s="158"/>
      <c r="C5" s="47">
        <f>Monitoring!$B$304</f>
        <v>128</v>
      </c>
      <c r="D5" s="31">
        <f>Monitoring!$E$304</f>
        <v>3</v>
      </c>
      <c r="E5" s="150">
        <f>D5/C5</f>
        <v>2.34375E-2</v>
      </c>
      <c r="F5" s="149"/>
      <c r="G5" s="151">
        <f>'2012 Actions'!$B$7</f>
        <v>2</v>
      </c>
      <c r="H5" s="151">
        <f t="shared" si="0"/>
        <v>1</v>
      </c>
      <c r="I5" s="150">
        <f t="shared" si="1"/>
        <v>0.66666666666666663</v>
      </c>
      <c r="J5" s="149"/>
      <c r="K5" s="149">
        <f>'Action Durations'!D5</f>
        <v>2</v>
      </c>
      <c r="L5" s="151">
        <f>'Action Durations'!G5</f>
        <v>0</v>
      </c>
      <c r="M5" s="151">
        <f>'Action Durations'!H5</f>
        <v>0</v>
      </c>
      <c r="N5" s="151">
        <f>'Action Durations'!I5</f>
        <v>0</v>
      </c>
      <c r="O5" s="151">
        <f>'Action Durations'!J5</f>
        <v>0</v>
      </c>
      <c r="P5" s="151">
        <f>'Action Durations'!K5</f>
        <v>2</v>
      </c>
      <c r="Q5" s="149"/>
      <c r="R5" s="153">
        <f>'Beach Days'!E16</f>
        <v>315</v>
      </c>
      <c r="S5" s="153">
        <f>'Beach Days'!H16</f>
        <v>180</v>
      </c>
      <c r="T5" s="117">
        <f t="shared" si="2"/>
        <v>0.5714285714285714</v>
      </c>
    </row>
    <row r="6" spans="1:20" x14ac:dyDescent="0.2">
      <c r="A6" s="115" t="s">
        <v>148</v>
      </c>
      <c r="B6" s="158"/>
      <c r="C6" s="47">
        <f>Monitoring!$B$434</f>
        <v>128</v>
      </c>
      <c r="D6" s="31">
        <f>Monitoring!$E$434</f>
        <v>3</v>
      </c>
      <c r="E6" s="150">
        <f>D6/C6</f>
        <v>2.34375E-2</v>
      </c>
      <c r="F6" s="149"/>
      <c r="G6" s="151">
        <v>0</v>
      </c>
      <c r="H6" s="151">
        <f t="shared" si="0"/>
        <v>3</v>
      </c>
      <c r="I6" s="150">
        <f t="shared" si="1"/>
        <v>0</v>
      </c>
      <c r="J6" s="149"/>
      <c r="K6" s="204">
        <v>0</v>
      </c>
      <c r="L6" s="152" t="s">
        <v>43</v>
      </c>
      <c r="M6" s="152" t="s">
        <v>43</v>
      </c>
      <c r="N6" s="152" t="s">
        <v>43</v>
      </c>
      <c r="O6" s="152" t="s">
        <v>43</v>
      </c>
      <c r="P6" s="152" t="s">
        <v>43</v>
      </c>
      <c r="Q6" s="149"/>
      <c r="R6" s="153">
        <f>'Beach Days'!E21</f>
        <v>575</v>
      </c>
      <c r="S6" s="153">
        <f>'Beach Days'!H21</f>
        <v>0</v>
      </c>
      <c r="T6" s="117">
        <f t="shared" si="2"/>
        <v>0</v>
      </c>
    </row>
    <row r="7" spans="1:20" x14ac:dyDescent="0.2">
      <c r="A7" s="59" t="s">
        <v>869</v>
      </c>
      <c r="B7" s="158"/>
      <c r="C7" s="47">
        <f>Monitoring!$B$551</f>
        <v>115</v>
      </c>
      <c r="D7" s="31">
        <f>Monitoring!$E$551</f>
        <v>7</v>
      </c>
      <c r="E7" s="150">
        <f t="shared" ref="E7:E16" si="3">D7/C7</f>
        <v>6.0869565217391307E-2</v>
      </c>
      <c r="F7" s="149"/>
      <c r="G7" s="151">
        <f>'2012 Actions'!$B$11</f>
        <v>0</v>
      </c>
      <c r="H7" s="151">
        <f t="shared" si="0"/>
        <v>7</v>
      </c>
      <c r="I7" s="150">
        <f t="shared" si="1"/>
        <v>0</v>
      </c>
      <c r="J7" s="149"/>
      <c r="K7" s="149">
        <v>0</v>
      </c>
      <c r="L7" s="152" t="s">
        <v>43</v>
      </c>
      <c r="M7" s="152" t="s">
        <v>43</v>
      </c>
      <c r="N7" s="152" t="s">
        <v>43</v>
      </c>
      <c r="O7" s="152" t="s">
        <v>43</v>
      </c>
      <c r="P7" s="152" t="s">
        <v>43</v>
      </c>
      <c r="Q7" s="149"/>
      <c r="R7" s="153">
        <f>'Beach Days'!E30</f>
        <v>735</v>
      </c>
      <c r="S7" s="153">
        <f>'Beach Days'!H30</f>
        <v>0</v>
      </c>
      <c r="T7" s="117">
        <f t="shared" si="2"/>
        <v>0</v>
      </c>
    </row>
    <row r="8" spans="1:20" x14ac:dyDescent="0.2">
      <c r="A8" s="59" t="s">
        <v>1039</v>
      </c>
      <c r="B8" s="158"/>
      <c r="C8" s="47">
        <f>Monitoring!$B$761</f>
        <v>208</v>
      </c>
      <c r="D8" s="31">
        <f>Monitoring!$E$761</f>
        <v>12</v>
      </c>
      <c r="E8" s="150">
        <f t="shared" si="3"/>
        <v>5.7692307692307696E-2</v>
      </c>
      <c r="F8" s="149"/>
      <c r="G8" s="151">
        <f>'2012 Actions'!$B$30</f>
        <v>1</v>
      </c>
      <c r="H8" s="151">
        <f t="shared" si="0"/>
        <v>11</v>
      </c>
      <c r="I8" s="150">
        <f t="shared" si="1"/>
        <v>8.3333333333333329E-2</v>
      </c>
      <c r="J8" s="149"/>
      <c r="K8" s="149">
        <f>'Action Durations'!D8</f>
        <v>1</v>
      </c>
      <c r="L8" s="151">
        <f>'Action Durations'!G8</f>
        <v>0</v>
      </c>
      <c r="M8" s="151">
        <f>'Action Durations'!H8</f>
        <v>0</v>
      </c>
      <c r="N8" s="151">
        <f>'Action Durations'!I8</f>
        <v>1</v>
      </c>
      <c r="O8" s="151">
        <f>'Action Durations'!J8</f>
        <v>0</v>
      </c>
      <c r="P8" s="151">
        <f>'Action Durations'!K8</f>
        <v>0</v>
      </c>
      <c r="Q8" s="149"/>
      <c r="R8" s="153">
        <f>'Beach Days'!E44</f>
        <v>1260</v>
      </c>
      <c r="S8" s="153">
        <f>'Beach Days'!H44</f>
        <v>4</v>
      </c>
      <c r="T8" s="117">
        <f t="shared" si="2"/>
        <v>3.1746031746031746E-3</v>
      </c>
    </row>
    <row r="9" spans="1:20" x14ac:dyDescent="0.2">
      <c r="A9" s="59" t="s">
        <v>1408</v>
      </c>
      <c r="B9" s="158"/>
      <c r="C9" s="47">
        <f>Monitoring!$B$845</f>
        <v>82</v>
      </c>
      <c r="D9" s="31">
        <f>Monitoring!$E$845</f>
        <v>4</v>
      </c>
      <c r="E9" s="150">
        <f t="shared" si="3"/>
        <v>4.878048780487805E-2</v>
      </c>
      <c r="F9" s="149"/>
      <c r="G9" s="151">
        <f>'2012 Actions'!$B$33</f>
        <v>0</v>
      </c>
      <c r="H9" s="151">
        <f t="shared" si="0"/>
        <v>4</v>
      </c>
      <c r="I9" s="150">
        <f t="shared" si="1"/>
        <v>0</v>
      </c>
      <c r="J9" s="149"/>
      <c r="K9" s="204">
        <v>0</v>
      </c>
      <c r="L9" s="152" t="s">
        <v>43</v>
      </c>
      <c r="M9" s="152" t="s">
        <v>43</v>
      </c>
      <c r="N9" s="152" t="s">
        <v>43</v>
      </c>
      <c r="O9" s="152" t="s">
        <v>43</v>
      </c>
      <c r="P9" s="152" t="s">
        <v>43</v>
      </c>
      <c r="Q9" s="149"/>
      <c r="R9" s="153">
        <f>'Beach Days'!E50</f>
        <v>420</v>
      </c>
      <c r="S9" s="153">
        <f>'Beach Days'!H50</f>
        <v>0</v>
      </c>
      <c r="T9" s="117">
        <f t="shared" si="2"/>
        <v>0</v>
      </c>
    </row>
    <row r="10" spans="1:20" x14ac:dyDescent="0.2">
      <c r="A10" s="59" t="s">
        <v>1544</v>
      </c>
      <c r="B10" s="158"/>
      <c r="C10" s="47">
        <f>Monitoring!$B$913</f>
        <v>66</v>
      </c>
      <c r="D10" s="31">
        <f>Monitoring!$E$913</f>
        <v>0</v>
      </c>
      <c r="E10" s="150">
        <f t="shared" si="3"/>
        <v>0</v>
      </c>
      <c r="F10" s="149"/>
      <c r="G10" s="152" t="s">
        <v>43</v>
      </c>
      <c r="H10" s="152" t="s">
        <v>43</v>
      </c>
      <c r="I10" s="152" t="s">
        <v>43</v>
      </c>
      <c r="J10" s="149"/>
      <c r="K10" s="149">
        <v>0</v>
      </c>
      <c r="L10" s="152" t="s">
        <v>43</v>
      </c>
      <c r="M10" s="152" t="s">
        <v>43</v>
      </c>
      <c r="N10" s="152" t="s">
        <v>43</v>
      </c>
      <c r="O10" s="152" t="s">
        <v>43</v>
      </c>
      <c r="P10" s="152" t="s">
        <v>43</v>
      </c>
      <c r="Q10" s="149"/>
      <c r="R10" s="152" t="s">
        <v>43</v>
      </c>
      <c r="S10" s="152" t="s">
        <v>43</v>
      </c>
      <c r="T10" s="152" t="s">
        <v>43</v>
      </c>
    </row>
    <row r="11" spans="1:20" x14ac:dyDescent="0.2">
      <c r="A11" s="59" t="s">
        <v>1647</v>
      </c>
      <c r="B11" s="158"/>
      <c r="C11" s="47">
        <f>Monitoring!$B$1062</f>
        <v>147</v>
      </c>
      <c r="D11" s="31">
        <f>Monitoring!$E$1062</f>
        <v>9</v>
      </c>
      <c r="E11" s="150">
        <f t="shared" si="3"/>
        <v>6.1224489795918366E-2</v>
      </c>
      <c r="F11" s="149"/>
      <c r="G11" s="151">
        <v>0</v>
      </c>
      <c r="H11" s="151">
        <f>D11-G11</f>
        <v>9</v>
      </c>
      <c r="I11" s="150">
        <f>G11/D11</f>
        <v>0</v>
      </c>
      <c r="J11" s="149"/>
      <c r="K11" s="164">
        <v>0</v>
      </c>
      <c r="L11" s="152" t="s">
        <v>43</v>
      </c>
      <c r="M11" s="152" t="s">
        <v>43</v>
      </c>
      <c r="N11" s="152" t="s">
        <v>43</v>
      </c>
      <c r="O11" s="152" t="s">
        <v>43</v>
      </c>
      <c r="P11" s="152" t="s">
        <v>43</v>
      </c>
      <c r="Q11" s="149"/>
      <c r="R11" s="153">
        <f>'Beach Days'!E61</f>
        <v>945</v>
      </c>
      <c r="S11" s="153">
        <f>'Beach Days'!H61</f>
        <v>0</v>
      </c>
      <c r="T11" s="117">
        <f t="shared" si="2"/>
        <v>0</v>
      </c>
    </row>
    <row r="12" spans="1:20" x14ac:dyDescent="0.2">
      <c r="A12" s="59" t="s">
        <v>1882</v>
      </c>
      <c r="B12" s="158"/>
      <c r="C12" s="47">
        <f>Monitoring!$B$1307</f>
        <v>243</v>
      </c>
      <c r="D12" s="31">
        <f>Monitoring!$E$1307</f>
        <v>0</v>
      </c>
      <c r="E12" s="150">
        <f t="shared" si="3"/>
        <v>0</v>
      </c>
      <c r="F12" s="149"/>
      <c r="G12" s="152" t="s">
        <v>43</v>
      </c>
      <c r="H12" s="152" t="s">
        <v>43</v>
      </c>
      <c r="I12" s="152" t="s">
        <v>43</v>
      </c>
      <c r="J12" s="149"/>
      <c r="K12" s="149">
        <v>0</v>
      </c>
      <c r="L12" s="152" t="s">
        <v>43</v>
      </c>
      <c r="M12" s="152" t="s">
        <v>43</v>
      </c>
      <c r="N12" s="152" t="s">
        <v>43</v>
      </c>
      <c r="O12" s="152" t="s">
        <v>43</v>
      </c>
      <c r="P12" s="152" t="s">
        <v>43</v>
      </c>
      <c r="Q12" s="149"/>
      <c r="R12" s="152" t="s">
        <v>43</v>
      </c>
      <c r="S12" s="152" t="s">
        <v>43</v>
      </c>
      <c r="T12" s="152" t="s">
        <v>43</v>
      </c>
    </row>
    <row r="13" spans="1:20" x14ac:dyDescent="0.2">
      <c r="A13" s="59" t="s">
        <v>2277</v>
      </c>
      <c r="B13" s="158"/>
      <c r="C13" s="47">
        <f>Monitoring!$B$1383</f>
        <v>74</v>
      </c>
      <c r="D13" s="31">
        <f>Monitoring!$E$1383</f>
        <v>2</v>
      </c>
      <c r="E13" s="150">
        <f t="shared" si="3"/>
        <v>2.7027027027027029E-2</v>
      </c>
      <c r="F13" s="149"/>
      <c r="G13" s="151">
        <f>'2012 Actions'!$B$37</f>
        <v>0</v>
      </c>
      <c r="H13" s="151">
        <f>D13-G13</f>
        <v>2</v>
      </c>
      <c r="I13" s="150">
        <f>G13/D13</f>
        <v>0</v>
      </c>
      <c r="J13" s="149"/>
      <c r="K13" s="164">
        <f>'Action Durations'!D12</f>
        <v>3</v>
      </c>
      <c r="L13" s="151">
        <f>'Action Durations'!G12</f>
        <v>0</v>
      </c>
      <c r="M13" s="151">
        <f>'Action Durations'!H12</f>
        <v>0</v>
      </c>
      <c r="N13" s="151">
        <f>'Action Durations'!I12</f>
        <v>2</v>
      </c>
      <c r="O13" s="151">
        <f>'Action Durations'!J12</f>
        <v>0</v>
      </c>
      <c r="P13" s="151">
        <f>'Action Durations'!K12</f>
        <v>1</v>
      </c>
      <c r="Q13" s="149"/>
      <c r="R13" s="153">
        <f>'Beach Days'!E65</f>
        <v>210</v>
      </c>
      <c r="S13" s="153">
        <f>'Beach Days'!H65</f>
        <v>0</v>
      </c>
      <c r="T13" s="117">
        <f t="shared" si="2"/>
        <v>0</v>
      </c>
    </row>
    <row r="14" spans="1:20" x14ac:dyDescent="0.2">
      <c r="A14" s="59" t="s">
        <v>2398</v>
      </c>
      <c r="B14" s="158"/>
      <c r="C14" s="47">
        <f>Monitoring!$B$1435</f>
        <v>50</v>
      </c>
      <c r="D14" s="31">
        <f>Monitoring!$E$1435</f>
        <v>7</v>
      </c>
      <c r="E14" s="150">
        <f t="shared" si="3"/>
        <v>0.14000000000000001</v>
      </c>
      <c r="F14" s="149"/>
      <c r="G14" s="151">
        <f>'2012 Actions'!$B$43</f>
        <v>2</v>
      </c>
      <c r="H14" s="151">
        <f>D14-G14</f>
        <v>5</v>
      </c>
      <c r="I14" s="150">
        <f>G14/D14</f>
        <v>0.2857142857142857</v>
      </c>
      <c r="J14" s="149"/>
      <c r="K14" s="164">
        <v>0</v>
      </c>
      <c r="L14" s="152" t="s">
        <v>43</v>
      </c>
      <c r="M14" s="152" t="s">
        <v>43</v>
      </c>
      <c r="N14" s="152" t="s">
        <v>43</v>
      </c>
      <c r="O14" s="152" t="s">
        <v>43</v>
      </c>
      <c r="P14" s="152" t="s">
        <v>43</v>
      </c>
      <c r="Q14" s="149"/>
      <c r="R14" s="153">
        <f>'Beach Days'!E74</f>
        <v>1255</v>
      </c>
      <c r="S14" s="153">
        <f>'Beach Days'!H74</f>
        <v>101</v>
      </c>
      <c r="T14" s="117">
        <f t="shared" si="2"/>
        <v>8.0478087649402397E-2</v>
      </c>
    </row>
    <row r="15" spans="1:20" x14ac:dyDescent="0.2">
      <c r="A15" s="59" t="s">
        <v>2474</v>
      </c>
      <c r="B15" s="158"/>
      <c r="C15" s="47">
        <f>Monitoring!$B$1482</f>
        <v>45</v>
      </c>
      <c r="D15" s="31">
        <f>Monitoring!$E$1482</f>
        <v>1</v>
      </c>
      <c r="E15" s="150">
        <f t="shared" si="3"/>
        <v>2.2222222222222223E-2</v>
      </c>
      <c r="F15" s="149"/>
      <c r="G15" s="151">
        <f>'2012 Actions'!$B$47</f>
        <v>0</v>
      </c>
      <c r="H15" s="151">
        <f>D15-G15</f>
        <v>1</v>
      </c>
      <c r="I15" s="150">
        <f>G15/D15</f>
        <v>0</v>
      </c>
      <c r="J15" s="149"/>
      <c r="K15" s="204">
        <v>0</v>
      </c>
      <c r="L15" s="152" t="s">
        <v>43</v>
      </c>
      <c r="M15" s="152" t="s">
        <v>43</v>
      </c>
      <c r="N15" s="152" t="s">
        <v>43</v>
      </c>
      <c r="O15" s="152" t="s">
        <v>43</v>
      </c>
      <c r="P15" s="152" t="s">
        <v>43</v>
      </c>
      <c r="Q15" s="149"/>
      <c r="R15" s="153">
        <f>'Beach Days'!E77</f>
        <v>105</v>
      </c>
      <c r="S15" s="153">
        <f>'Beach Days'!H77</f>
        <v>0</v>
      </c>
      <c r="T15" s="117">
        <f t="shared" si="2"/>
        <v>0</v>
      </c>
    </row>
    <row r="16" spans="1:20" x14ac:dyDescent="0.2">
      <c r="A16" s="59" t="s">
        <v>2552</v>
      </c>
      <c r="B16" s="158"/>
      <c r="C16" s="120">
        <f>Monitoring!$B$1548</f>
        <v>64</v>
      </c>
      <c r="D16" s="34">
        <f>Monitoring!$E$1548</f>
        <v>4</v>
      </c>
      <c r="E16" s="118">
        <f t="shared" si="3"/>
        <v>6.25E-2</v>
      </c>
      <c r="F16" s="55"/>
      <c r="G16" s="154">
        <f>'2012 Actions'!$B$51</f>
        <v>2</v>
      </c>
      <c r="H16" s="154">
        <f>D16-G16</f>
        <v>2</v>
      </c>
      <c r="I16" s="118">
        <f>G16/D16</f>
        <v>0.5</v>
      </c>
      <c r="J16" s="55"/>
      <c r="K16" s="55">
        <f>'Action Durations'!D16</f>
        <v>2</v>
      </c>
      <c r="L16" s="154">
        <f>'Action Durations'!G16</f>
        <v>0</v>
      </c>
      <c r="M16" s="154">
        <f>'Action Durations'!H16</f>
        <v>0</v>
      </c>
      <c r="N16" s="154">
        <f>'Action Durations'!I16</f>
        <v>0</v>
      </c>
      <c r="O16" s="154">
        <f>'Action Durations'!J16</f>
        <v>0</v>
      </c>
      <c r="P16" s="154">
        <f>'Action Durations'!K16</f>
        <v>2</v>
      </c>
      <c r="Q16" s="55"/>
      <c r="R16" s="159">
        <f>'Beach Days'!E83</f>
        <v>420</v>
      </c>
      <c r="S16" s="159">
        <f>'Beach Days'!H83</f>
        <v>155</v>
      </c>
      <c r="T16" s="118">
        <f t="shared" si="2"/>
        <v>0.36904761904761907</v>
      </c>
    </row>
    <row r="17" spans="1:20" x14ac:dyDescent="0.2">
      <c r="A17" s="119"/>
      <c r="B17" s="119"/>
      <c r="C17" s="155">
        <f>SUM(C3:C16)</f>
        <v>1520</v>
      </c>
      <c r="D17" s="148">
        <f>SUM(D3:D16)</f>
        <v>58</v>
      </c>
      <c r="E17" s="156">
        <f>D17/C17</f>
        <v>3.8157894736842106E-2</v>
      </c>
      <c r="F17" s="148"/>
      <c r="G17" s="148">
        <f>SUM(G3:G16)</f>
        <v>7</v>
      </c>
      <c r="H17" s="157">
        <f>D17-G17</f>
        <v>51</v>
      </c>
      <c r="I17" s="156">
        <f>G17/D17</f>
        <v>0.1206896551724138</v>
      </c>
      <c r="J17" s="148"/>
      <c r="K17" s="148">
        <f t="shared" ref="K17:P17" si="4">SUM(K3:K16)</f>
        <v>8</v>
      </c>
      <c r="L17" s="148">
        <f t="shared" si="4"/>
        <v>0</v>
      </c>
      <c r="M17" s="148">
        <f t="shared" si="4"/>
        <v>0</v>
      </c>
      <c r="N17" s="148">
        <f t="shared" si="4"/>
        <v>3</v>
      </c>
      <c r="O17" s="148">
        <f t="shared" si="4"/>
        <v>0</v>
      </c>
      <c r="P17" s="148">
        <f t="shared" si="4"/>
        <v>5</v>
      </c>
      <c r="Q17" s="148"/>
      <c r="R17" s="155">
        <f>SUM(R3:R16)</f>
        <v>7650</v>
      </c>
      <c r="S17" s="155">
        <f>SUM(S3:S16)</f>
        <v>440</v>
      </c>
      <c r="T17" s="39">
        <f>S17/R17</f>
        <v>5.7516339869281043E-2</v>
      </c>
    </row>
    <row r="18" spans="1:20" x14ac:dyDescent="0.2">
      <c r="C18" s="12"/>
      <c r="D18" s="12"/>
      <c r="E18" s="16"/>
      <c r="F18" s="12"/>
      <c r="G18" s="12"/>
      <c r="H18" s="15"/>
      <c r="I18" s="16"/>
      <c r="J18" s="12"/>
      <c r="K18" s="12"/>
      <c r="L18" s="12"/>
      <c r="M18" s="12"/>
      <c r="N18" s="12"/>
      <c r="O18" s="12"/>
      <c r="P18" s="12"/>
      <c r="Q18" s="12"/>
      <c r="R18" s="10"/>
      <c r="S18" s="10"/>
      <c r="T18" s="44"/>
    </row>
    <row r="19" spans="1:20" x14ac:dyDescent="0.2">
      <c r="S19" s="17"/>
    </row>
    <row r="20" spans="1:20" x14ac:dyDescent="0.2">
      <c r="A20" s="65" t="s">
        <v>53</v>
      </c>
      <c r="S20" s="17"/>
    </row>
    <row r="21" spans="1:20" x14ac:dyDescent="0.2">
      <c r="C21" s="71" t="s">
        <v>50</v>
      </c>
      <c r="D21" s="64" t="s">
        <v>61</v>
      </c>
    </row>
    <row r="22" spans="1:20" x14ac:dyDescent="0.2">
      <c r="C22" s="71"/>
      <c r="D22" s="64" t="s">
        <v>62</v>
      </c>
    </row>
    <row r="23" spans="1:20" x14ac:dyDescent="0.2">
      <c r="C23" s="71" t="s">
        <v>54</v>
      </c>
      <c r="D23" s="63" t="s">
        <v>60</v>
      </c>
    </row>
    <row r="24" spans="1:20" x14ac:dyDescent="0.2">
      <c r="C24" s="71" t="s">
        <v>51</v>
      </c>
      <c r="D24" s="64" t="s">
        <v>63</v>
      </c>
    </row>
    <row r="25" spans="1:20" x14ac:dyDescent="0.2">
      <c r="C25" s="71"/>
      <c r="D25" s="64" t="s">
        <v>64</v>
      </c>
    </row>
    <row r="26" spans="1:20" x14ac:dyDescent="0.2">
      <c r="C26" s="71" t="s">
        <v>52</v>
      </c>
      <c r="D26" s="63" t="s">
        <v>3224</v>
      </c>
    </row>
    <row r="27" spans="1:20" x14ac:dyDescent="0.2">
      <c r="C27" s="71"/>
      <c r="D27" s="63" t="s">
        <v>65</v>
      </c>
    </row>
    <row r="28" spans="1:20" x14ac:dyDescent="0.2">
      <c r="C28" s="71" t="s">
        <v>56</v>
      </c>
      <c r="D28" s="63" t="s">
        <v>66</v>
      </c>
    </row>
    <row r="29" spans="1:20" x14ac:dyDescent="0.2">
      <c r="C29" s="72"/>
      <c r="D29" s="63" t="s">
        <v>67</v>
      </c>
    </row>
    <row r="30" spans="1:20" x14ac:dyDescent="0.2">
      <c r="C30" s="71" t="s">
        <v>55</v>
      </c>
      <c r="D30" s="63" t="s">
        <v>58</v>
      </c>
    </row>
    <row r="31" spans="1:20" x14ac:dyDescent="0.2">
      <c r="C31" s="71" t="s">
        <v>57</v>
      </c>
      <c r="D31" s="63" t="s">
        <v>59</v>
      </c>
    </row>
  </sheetData>
  <mergeCells count="4">
    <mergeCell ref="G1:I1"/>
    <mergeCell ref="K1:P1"/>
    <mergeCell ref="R1:T1"/>
    <mergeCell ref="C1:E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Washington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44"/>
  <sheetViews>
    <sheetView zoomScaleNormal="100" workbookViewId="0"/>
  </sheetViews>
  <sheetFormatPr defaultRowHeight="12.75" x14ac:dyDescent="0.2"/>
  <cols>
    <col min="1" max="1" width="12.5703125" style="26" customWidth="1"/>
    <col min="2" max="2" width="7.7109375" style="26" customWidth="1"/>
    <col min="3" max="3" width="33" style="26" customWidth="1"/>
    <col min="4" max="4" width="12.5703125" style="26" customWidth="1"/>
    <col min="5" max="5" width="8.28515625" style="46" customWidth="1"/>
    <col min="6" max="6" width="9.140625" style="170"/>
    <col min="7" max="10" width="9.7109375" style="26" customWidth="1"/>
    <col min="12" max="16384" width="9.140625" style="22"/>
  </cols>
  <sheetData>
    <row r="1" spans="1:10" ht="33.75" customHeight="1" x14ac:dyDescent="0.2">
      <c r="A1" s="23" t="s">
        <v>13</v>
      </c>
      <c r="B1" s="23" t="s">
        <v>14</v>
      </c>
      <c r="C1" s="23" t="s">
        <v>70</v>
      </c>
      <c r="D1" s="23" t="s">
        <v>71</v>
      </c>
      <c r="E1" s="3" t="s">
        <v>72</v>
      </c>
      <c r="F1" s="167" t="s">
        <v>2646</v>
      </c>
      <c r="G1" s="23" t="s">
        <v>73</v>
      </c>
      <c r="H1" s="23" t="s">
        <v>74</v>
      </c>
      <c r="I1" s="23" t="s">
        <v>75</v>
      </c>
      <c r="J1" s="23" t="s">
        <v>76</v>
      </c>
    </row>
    <row r="2" spans="1:10" ht="12.75" customHeight="1" x14ac:dyDescent="0.2">
      <c r="A2" s="165" t="s">
        <v>152</v>
      </c>
      <c r="B2" s="165" t="s">
        <v>153</v>
      </c>
      <c r="C2" s="165" t="s">
        <v>154</v>
      </c>
      <c r="D2" s="160" t="s">
        <v>31</v>
      </c>
      <c r="E2" s="165">
        <v>3</v>
      </c>
      <c r="F2" s="168">
        <v>1.7929999999999999</v>
      </c>
      <c r="G2" s="165">
        <v>48.160699999999999</v>
      </c>
      <c r="H2" s="165">
        <v>-123.74316</v>
      </c>
      <c r="I2" s="165">
        <v>48.1554</v>
      </c>
      <c r="J2" s="165">
        <v>-123.7795</v>
      </c>
    </row>
    <row r="3" spans="1:10" ht="12.75" customHeight="1" x14ac:dyDescent="0.2">
      <c r="A3" s="165" t="s">
        <v>152</v>
      </c>
      <c r="B3" s="165" t="s">
        <v>155</v>
      </c>
      <c r="C3" s="165" t="s">
        <v>156</v>
      </c>
      <c r="D3" s="165" t="s">
        <v>31</v>
      </c>
      <c r="E3" s="165">
        <v>3</v>
      </c>
      <c r="F3" s="168">
        <v>1.4990000000000001</v>
      </c>
      <c r="G3" s="165">
        <v>48.155799999999999</v>
      </c>
      <c r="H3" s="165">
        <v>-123.78079</v>
      </c>
      <c r="I3" s="165">
        <v>48.154600000000002</v>
      </c>
      <c r="J3" s="165">
        <v>-123.81269</v>
      </c>
    </row>
    <row r="4" spans="1:10" ht="12.75" customHeight="1" x14ac:dyDescent="0.2">
      <c r="A4" s="165" t="s">
        <v>152</v>
      </c>
      <c r="B4" s="165" t="s">
        <v>159</v>
      </c>
      <c r="C4" s="165" t="s">
        <v>160</v>
      </c>
      <c r="D4" s="165" t="s">
        <v>31</v>
      </c>
      <c r="E4" s="165">
        <v>3</v>
      </c>
      <c r="F4" s="168">
        <v>0.17100000000000001</v>
      </c>
      <c r="G4" s="165">
        <v>48.119900000000001</v>
      </c>
      <c r="H4" s="165">
        <v>-123.42887</v>
      </c>
      <c r="I4" s="165">
        <v>48.120199999999997</v>
      </c>
      <c r="J4" s="165">
        <v>-123.43001</v>
      </c>
    </row>
    <row r="5" spans="1:10" ht="12.75" customHeight="1" x14ac:dyDescent="0.2">
      <c r="A5" s="165" t="s">
        <v>152</v>
      </c>
      <c r="B5" s="165" t="s">
        <v>2654</v>
      </c>
      <c r="C5" s="165" t="s">
        <v>2655</v>
      </c>
      <c r="D5" s="165" t="s">
        <v>149</v>
      </c>
      <c r="E5" s="165">
        <v>3</v>
      </c>
      <c r="F5" s="168">
        <v>9.5000000000000001E-2</v>
      </c>
      <c r="G5" s="165">
        <v>48.253900000000002</v>
      </c>
      <c r="H5" s="165">
        <v>-124.27084000000001</v>
      </c>
      <c r="I5" s="165">
        <v>48.253999999999998</v>
      </c>
      <c r="J5" s="165">
        <v>-124.27288</v>
      </c>
    </row>
    <row r="6" spans="1:10" ht="12.75" customHeight="1" x14ac:dyDescent="0.2">
      <c r="A6" s="165" t="s">
        <v>152</v>
      </c>
      <c r="B6" s="165" t="s">
        <v>2855</v>
      </c>
      <c r="C6" s="165" t="s">
        <v>2856</v>
      </c>
      <c r="D6" s="165" t="s">
        <v>31</v>
      </c>
      <c r="E6" s="165">
        <v>3</v>
      </c>
      <c r="F6" s="168">
        <v>0.26700000000000002</v>
      </c>
      <c r="G6" s="165">
        <v>48.257648000000003</v>
      </c>
      <c r="H6" s="165">
        <v>-124.290385</v>
      </c>
      <c r="I6" s="165">
        <v>48.258758999999998</v>
      </c>
      <c r="J6" s="165">
        <v>-124.295895</v>
      </c>
    </row>
    <row r="7" spans="1:10" ht="12.75" customHeight="1" x14ac:dyDescent="0.2">
      <c r="A7" s="165" t="s">
        <v>152</v>
      </c>
      <c r="B7" s="165" t="s">
        <v>2862</v>
      </c>
      <c r="C7" s="165" t="s">
        <v>2863</v>
      </c>
      <c r="D7" s="165" t="s">
        <v>149</v>
      </c>
      <c r="E7" s="165">
        <v>3</v>
      </c>
      <c r="F7" s="168">
        <v>0.66400000000000003</v>
      </c>
      <c r="G7" s="165">
        <v>48.255806999999997</v>
      </c>
      <c r="H7" s="165">
        <v>-124.28012</v>
      </c>
      <c r="I7" s="165">
        <v>48.25761</v>
      </c>
      <c r="J7" s="165">
        <v>-124.285</v>
      </c>
    </row>
    <row r="8" spans="1:10" ht="12.75" customHeight="1" x14ac:dyDescent="0.2">
      <c r="A8" s="165" t="s">
        <v>152</v>
      </c>
      <c r="B8" s="165" t="s">
        <v>2857</v>
      </c>
      <c r="C8" s="165" t="s">
        <v>2858</v>
      </c>
      <c r="D8" s="165" t="s">
        <v>31</v>
      </c>
      <c r="E8" s="165">
        <v>2</v>
      </c>
      <c r="F8" s="168">
        <v>0</v>
      </c>
      <c r="G8" s="165" t="s">
        <v>2859</v>
      </c>
      <c r="H8" s="165" t="s">
        <v>2859</v>
      </c>
      <c r="I8" s="165" t="s">
        <v>2859</v>
      </c>
      <c r="J8" s="165" t="s">
        <v>2859</v>
      </c>
    </row>
    <row r="9" spans="1:10" ht="12.75" customHeight="1" x14ac:dyDescent="0.2">
      <c r="A9" s="165" t="s">
        <v>152</v>
      </c>
      <c r="B9" s="165" t="s">
        <v>161</v>
      </c>
      <c r="C9" s="165" t="s">
        <v>2656</v>
      </c>
      <c r="D9" s="165" t="s">
        <v>31</v>
      </c>
      <c r="E9" s="165">
        <v>3</v>
      </c>
      <c r="F9" s="168">
        <v>2.5129999999999999</v>
      </c>
      <c r="G9" s="165">
        <v>48.258400000000002</v>
      </c>
      <c r="H9" s="165">
        <v>-124.25557000000001</v>
      </c>
      <c r="I9" s="165">
        <v>48.253900000000002</v>
      </c>
      <c r="J9" s="165">
        <v>-124.27084000000001</v>
      </c>
    </row>
    <row r="10" spans="1:10" ht="12.75" customHeight="1" x14ac:dyDescent="0.2">
      <c r="A10" s="165" t="s">
        <v>152</v>
      </c>
      <c r="B10" s="165" t="s">
        <v>162</v>
      </c>
      <c r="C10" s="165" t="s">
        <v>163</v>
      </c>
      <c r="D10" s="165" t="s">
        <v>31</v>
      </c>
      <c r="E10" s="165">
        <v>3</v>
      </c>
      <c r="F10" s="168">
        <v>0.27800000000000002</v>
      </c>
      <c r="G10" s="165">
        <v>48.101199999999999</v>
      </c>
      <c r="H10" s="165">
        <v>-123.04958000000001</v>
      </c>
      <c r="I10" s="165">
        <v>48.104900000000001</v>
      </c>
      <c r="J10" s="165">
        <v>-123.05203</v>
      </c>
    </row>
    <row r="11" spans="1:10" ht="12.75" customHeight="1" x14ac:dyDescent="0.2">
      <c r="A11" s="165" t="s">
        <v>152</v>
      </c>
      <c r="B11" s="165" t="s">
        <v>2864</v>
      </c>
      <c r="C11" s="165" t="s">
        <v>2865</v>
      </c>
      <c r="D11" s="165" t="s">
        <v>31</v>
      </c>
      <c r="E11" s="165">
        <v>3</v>
      </c>
      <c r="F11" s="168">
        <v>0.46600000000000003</v>
      </c>
      <c r="G11" s="165">
        <v>48.152293999999998</v>
      </c>
      <c r="H11" s="165">
        <v>-123.14887</v>
      </c>
      <c r="I11" s="165">
        <v>48.152273000000001</v>
      </c>
      <c r="J11" s="165">
        <v>-123.15192999999999</v>
      </c>
    </row>
    <row r="12" spans="1:10" ht="12.75" customHeight="1" x14ac:dyDescent="0.2">
      <c r="A12" s="165" t="s">
        <v>152</v>
      </c>
      <c r="B12" s="165" t="s">
        <v>2860</v>
      </c>
      <c r="C12" s="165" t="s">
        <v>2861</v>
      </c>
      <c r="D12" s="165" t="s">
        <v>31</v>
      </c>
      <c r="E12" s="165">
        <v>2</v>
      </c>
      <c r="F12" s="168">
        <v>0</v>
      </c>
      <c r="G12" s="165" t="s">
        <v>2859</v>
      </c>
      <c r="H12" s="165" t="s">
        <v>2859</v>
      </c>
      <c r="I12" s="165" t="s">
        <v>2859</v>
      </c>
      <c r="J12" s="165" t="s">
        <v>2859</v>
      </c>
    </row>
    <row r="13" spans="1:10" ht="12.75" customHeight="1" x14ac:dyDescent="0.2">
      <c r="A13" s="165" t="s">
        <v>152</v>
      </c>
      <c r="B13" s="165" t="s">
        <v>164</v>
      </c>
      <c r="C13" s="165" t="s">
        <v>165</v>
      </c>
      <c r="D13" s="165" t="s">
        <v>31</v>
      </c>
      <c r="E13" s="165">
        <v>1</v>
      </c>
      <c r="F13" s="168">
        <v>6.0999999999999999E-2</v>
      </c>
      <c r="G13" s="165">
        <v>48.152000000000001</v>
      </c>
      <c r="H13" s="165">
        <v>-123.151</v>
      </c>
      <c r="I13" s="165">
        <v>48.151000000000003</v>
      </c>
      <c r="J13" s="165">
        <v>-123.152</v>
      </c>
    </row>
    <row r="14" spans="1:10" ht="12.75" customHeight="1" x14ac:dyDescent="0.2">
      <c r="A14" s="165" t="s">
        <v>152</v>
      </c>
      <c r="B14" s="165" t="s">
        <v>2866</v>
      </c>
      <c r="C14" s="165" t="s">
        <v>2867</v>
      </c>
      <c r="D14" s="165" t="s">
        <v>149</v>
      </c>
      <c r="E14" s="165">
        <v>3</v>
      </c>
      <c r="F14" s="168">
        <v>3.0510000000000002</v>
      </c>
      <c r="G14" s="165">
        <v>48.160884000000003</v>
      </c>
      <c r="H14" s="165">
        <v>-123.70582</v>
      </c>
      <c r="I14" s="165">
        <v>48.160871999999998</v>
      </c>
      <c r="J14" s="165">
        <v>-123.74245000000001</v>
      </c>
    </row>
    <row r="15" spans="1:10" ht="12.75" customHeight="1" x14ac:dyDescent="0.2">
      <c r="A15" s="165" t="s">
        <v>152</v>
      </c>
      <c r="B15" s="165" t="s">
        <v>166</v>
      </c>
      <c r="C15" s="165" t="s">
        <v>167</v>
      </c>
      <c r="D15" s="165" t="s">
        <v>31</v>
      </c>
      <c r="E15" s="165">
        <v>3</v>
      </c>
      <c r="F15" s="168">
        <v>0.79800000000000004</v>
      </c>
      <c r="G15" s="165">
        <v>48.0959</v>
      </c>
      <c r="H15" s="165">
        <v>-122.91968</v>
      </c>
      <c r="I15" s="165">
        <v>48.096299999999999</v>
      </c>
      <c r="J15" s="165">
        <v>-122.93686</v>
      </c>
    </row>
    <row r="16" spans="1:10" ht="12.75" customHeight="1" x14ac:dyDescent="0.2">
      <c r="A16" s="165" t="s">
        <v>152</v>
      </c>
      <c r="B16" s="165" t="s">
        <v>168</v>
      </c>
      <c r="C16" s="165" t="s">
        <v>169</v>
      </c>
      <c r="D16" s="165" t="s">
        <v>31</v>
      </c>
      <c r="E16" s="165">
        <v>3</v>
      </c>
      <c r="F16" s="168">
        <v>1.552</v>
      </c>
      <c r="G16" s="165">
        <v>48.134399999999999</v>
      </c>
      <c r="H16" s="165">
        <v>-123.52092</v>
      </c>
      <c r="I16" s="165">
        <v>48.149000000000001</v>
      </c>
      <c r="J16" s="165">
        <v>-123.54536</v>
      </c>
    </row>
    <row r="17" spans="1:10" ht="12.75" customHeight="1" x14ac:dyDescent="0.2">
      <c r="A17" s="165" t="s">
        <v>152</v>
      </c>
      <c r="B17" s="165" t="s">
        <v>170</v>
      </c>
      <c r="C17" s="165" t="s">
        <v>171</v>
      </c>
      <c r="D17" s="165" t="s">
        <v>31</v>
      </c>
      <c r="E17" s="165">
        <v>3</v>
      </c>
      <c r="F17" s="168">
        <v>0.223</v>
      </c>
      <c r="G17" s="165">
        <v>48.1509</v>
      </c>
      <c r="H17" s="165">
        <v>-123.14140999999999</v>
      </c>
      <c r="I17" s="165">
        <v>48.151600000000002</v>
      </c>
      <c r="J17" s="165">
        <v>-123.14565</v>
      </c>
    </row>
    <row r="18" spans="1:10" ht="12.75" customHeight="1" x14ac:dyDescent="0.2">
      <c r="A18" s="165" t="s">
        <v>152</v>
      </c>
      <c r="B18" s="165" t="s">
        <v>172</v>
      </c>
      <c r="C18" s="165" t="s">
        <v>173</v>
      </c>
      <c r="D18" s="165" t="s">
        <v>31</v>
      </c>
      <c r="E18" s="165">
        <v>3</v>
      </c>
      <c r="F18" s="168">
        <v>15.638999999999999</v>
      </c>
      <c r="G18" s="165">
        <v>48.146299999999997</v>
      </c>
      <c r="H18" s="165">
        <v>-123.18423</v>
      </c>
      <c r="I18" s="165">
        <v>48.141399999999997</v>
      </c>
      <c r="J18" s="165">
        <v>-123.19404</v>
      </c>
    </row>
    <row r="19" spans="1:10" ht="12.75" customHeight="1" x14ac:dyDescent="0.2">
      <c r="A19" s="165" t="s">
        <v>152</v>
      </c>
      <c r="B19" s="165" t="s">
        <v>174</v>
      </c>
      <c r="C19" s="165" t="s">
        <v>175</v>
      </c>
      <c r="D19" s="165" t="s">
        <v>31</v>
      </c>
      <c r="E19" s="165">
        <v>3</v>
      </c>
      <c r="F19" s="168">
        <v>0.39100000000000001</v>
      </c>
      <c r="G19" s="165">
        <v>48.141399999999997</v>
      </c>
      <c r="H19" s="165">
        <v>-123.19404</v>
      </c>
      <c r="I19" s="165">
        <v>48.137500000000003</v>
      </c>
      <c r="J19" s="165">
        <v>-123.20008</v>
      </c>
    </row>
    <row r="20" spans="1:10" ht="12.75" customHeight="1" x14ac:dyDescent="0.2">
      <c r="A20" s="165" t="s">
        <v>152</v>
      </c>
      <c r="B20" s="165" t="s">
        <v>2657</v>
      </c>
      <c r="C20" s="165" t="s">
        <v>2658</v>
      </c>
      <c r="D20" s="165" t="s">
        <v>149</v>
      </c>
      <c r="E20" s="165">
        <v>3</v>
      </c>
      <c r="F20" s="168">
        <v>0.111</v>
      </c>
      <c r="G20" s="165">
        <v>48.151800000000001</v>
      </c>
      <c r="H20" s="165">
        <v>-123.12161</v>
      </c>
      <c r="I20" s="165">
        <v>48.1526</v>
      </c>
      <c r="J20" s="165">
        <v>-123.12347</v>
      </c>
    </row>
    <row r="21" spans="1:10" ht="12.75" customHeight="1" x14ac:dyDescent="0.2">
      <c r="A21" s="165" t="s">
        <v>152</v>
      </c>
      <c r="B21" s="165" t="s">
        <v>2868</v>
      </c>
      <c r="C21" s="165" t="s">
        <v>2869</v>
      </c>
      <c r="D21" s="165" t="s">
        <v>31</v>
      </c>
      <c r="E21" s="165">
        <v>2</v>
      </c>
      <c r="F21" s="168">
        <v>0</v>
      </c>
      <c r="G21" s="165" t="s">
        <v>2859</v>
      </c>
      <c r="H21" s="165" t="s">
        <v>2859</v>
      </c>
      <c r="I21" s="165" t="s">
        <v>2859</v>
      </c>
      <c r="J21" s="165" t="s">
        <v>2859</v>
      </c>
    </row>
    <row r="22" spans="1:10" ht="12.75" customHeight="1" x14ac:dyDescent="0.2">
      <c r="A22" s="165" t="s">
        <v>152</v>
      </c>
      <c r="B22" s="165" t="s">
        <v>176</v>
      </c>
      <c r="C22" s="165" t="s">
        <v>177</v>
      </c>
      <c r="D22" s="165" t="s">
        <v>31</v>
      </c>
      <c r="E22" s="165">
        <v>3</v>
      </c>
      <c r="F22" s="168">
        <v>3.86</v>
      </c>
      <c r="G22" s="165">
        <v>48.134700000000002</v>
      </c>
      <c r="H22" s="165">
        <v>-123.46438000000001</v>
      </c>
      <c r="I22" s="165">
        <v>48.135599999999997</v>
      </c>
      <c r="J22" s="165">
        <v>-123.46751999999999</v>
      </c>
    </row>
    <row r="23" spans="1:10" ht="12.75" customHeight="1" x14ac:dyDescent="0.2">
      <c r="A23" s="165" t="s">
        <v>152</v>
      </c>
      <c r="B23" s="165" t="s">
        <v>178</v>
      </c>
      <c r="C23" s="165" t="s">
        <v>2659</v>
      </c>
      <c r="D23" s="165" t="s">
        <v>31</v>
      </c>
      <c r="E23" s="165">
        <v>3</v>
      </c>
      <c r="F23" s="168">
        <v>0.47399999999999998</v>
      </c>
      <c r="G23" s="165">
        <v>48.143000000000001</v>
      </c>
      <c r="H23" s="165">
        <v>-123.63704</v>
      </c>
      <c r="I23" s="165">
        <v>48.148299999999999</v>
      </c>
      <c r="J23" s="165">
        <v>-123.64098</v>
      </c>
    </row>
    <row r="24" spans="1:10" ht="12.75" customHeight="1" x14ac:dyDescent="0.2">
      <c r="A24" s="165" t="s">
        <v>152</v>
      </c>
      <c r="B24" s="165" t="s">
        <v>179</v>
      </c>
      <c r="C24" s="165" t="s">
        <v>180</v>
      </c>
      <c r="D24" s="165" t="s">
        <v>31</v>
      </c>
      <c r="E24" s="165">
        <v>2</v>
      </c>
      <c r="F24" s="168">
        <v>1.484</v>
      </c>
      <c r="G24" s="165">
        <v>48.140999999999998</v>
      </c>
      <c r="H24" s="165">
        <v>-123.57371999999999</v>
      </c>
      <c r="I24" s="165">
        <v>48.136899999999997</v>
      </c>
      <c r="J24" s="165">
        <v>-123.60744</v>
      </c>
    </row>
    <row r="25" spans="1:10" ht="12.75" customHeight="1" x14ac:dyDescent="0.2">
      <c r="A25" s="165" t="s">
        <v>152</v>
      </c>
      <c r="B25" s="165" t="s">
        <v>181</v>
      </c>
      <c r="C25" s="165" t="s">
        <v>182</v>
      </c>
      <c r="D25" s="165" t="s">
        <v>31</v>
      </c>
      <c r="E25" s="165">
        <v>3</v>
      </c>
      <c r="F25" s="168">
        <v>1.0329999999999999</v>
      </c>
      <c r="G25" s="165">
        <v>48.138300000000001</v>
      </c>
      <c r="H25" s="165">
        <v>-123.61296</v>
      </c>
      <c r="I25" s="165">
        <v>48.141300000000001</v>
      </c>
      <c r="J25" s="165">
        <v>-123.63401</v>
      </c>
    </row>
    <row r="26" spans="1:10" ht="12.75" customHeight="1" x14ac:dyDescent="0.2">
      <c r="A26" s="165" t="s">
        <v>152</v>
      </c>
      <c r="B26" s="165" t="s">
        <v>183</v>
      </c>
      <c r="C26" s="165" t="s">
        <v>184</v>
      </c>
      <c r="D26" s="165" t="s">
        <v>31</v>
      </c>
      <c r="E26" s="165">
        <v>3</v>
      </c>
      <c r="F26" s="168">
        <v>4.7859999999999996</v>
      </c>
      <c r="G26" s="165">
        <v>48.089500000000001</v>
      </c>
      <c r="H26" s="165">
        <v>-123.00646</v>
      </c>
      <c r="I26" s="165">
        <v>48.089599999999997</v>
      </c>
      <c r="J26" s="165">
        <v>-123.00622</v>
      </c>
    </row>
    <row r="27" spans="1:10" ht="12.75" customHeight="1" x14ac:dyDescent="0.2">
      <c r="A27" s="165" t="s">
        <v>152</v>
      </c>
      <c r="B27" s="165" t="s">
        <v>2870</v>
      </c>
      <c r="C27" s="165" t="s">
        <v>2871</v>
      </c>
      <c r="D27" s="165" t="s">
        <v>31</v>
      </c>
      <c r="E27" s="165">
        <v>2</v>
      </c>
      <c r="F27" s="168">
        <v>0</v>
      </c>
      <c r="G27" s="165" t="s">
        <v>2859</v>
      </c>
      <c r="H27" s="165" t="s">
        <v>2859</v>
      </c>
      <c r="I27" s="165" t="s">
        <v>2859</v>
      </c>
      <c r="J27" s="165" t="s">
        <v>2859</v>
      </c>
    </row>
    <row r="28" spans="1:10" ht="12.75" customHeight="1" x14ac:dyDescent="0.2">
      <c r="A28" s="165" t="s">
        <v>152</v>
      </c>
      <c r="B28" s="165" t="s">
        <v>185</v>
      </c>
      <c r="C28" s="165" t="s">
        <v>186</v>
      </c>
      <c r="D28" s="165" t="s">
        <v>31</v>
      </c>
      <c r="E28" s="165">
        <v>3</v>
      </c>
      <c r="F28" s="168">
        <v>1.327</v>
      </c>
      <c r="G28" s="165">
        <v>48.287799999999997</v>
      </c>
      <c r="H28" s="165">
        <v>-124.36135</v>
      </c>
      <c r="I28" s="165">
        <v>48.285200000000003</v>
      </c>
      <c r="J28" s="165">
        <v>-124.37078</v>
      </c>
    </row>
    <row r="29" spans="1:10" ht="12.75" customHeight="1" x14ac:dyDescent="0.2">
      <c r="A29" s="165" t="s">
        <v>152</v>
      </c>
      <c r="B29" s="165" t="s">
        <v>187</v>
      </c>
      <c r="C29" s="165" t="s">
        <v>188</v>
      </c>
      <c r="D29" s="165" t="s">
        <v>31</v>
      </c>
      <c r="E29" s="165">
        <v>1</v>
      </c>
      <c r="F29" s="168">
        <v>0.152</v>
      </c>
      <c r="G29" s="165">
        <v>48.118000000000002</v>
      </c>
      <c r="H29" s="165">
        <v>-123.426</v>
      </c>
      <c r="I29" s="165">
        <v>48.119</v>
      </c>
      <c r="J29" s="165">
        <v>-123.428</v>
      </c>
    </row>
    <row r="30" spans="1:10" ht="12.75" customHeight="1" x14ac:dyDescent="0.2">
      <c r="A30" s="165" t="s">
        <v>152</v>
      </c>
      <c r="B30" s="165" t="s">
        <v>189</v>
      </c>
      <c r="C30" s="165" t="s">
        <v>190</v>
      </c>
      <c r="D30" s="165" t="s">
        <v>149</v>
      </c>
      <c r="E30" s="165">
        <v>3</v>
      </c>
      <c r="F30" s="168">
        <v>2.76</v>
      </c>
      <c r="G30" s="165">
        <v>47.9114</v>
      </c>
      <c r="H30" s="165">
        <v>-124.64636</v>
      </c>
      <c r="I30" s="165">
        <v>47.907800000000002</v>
      </c>
      <c r="J30" s="165">
        <v>-124.64704999999999</v>
      </c>
    </row>
    <row r="31" spans="1:10" ht="12.75" customHeight="1" x14ac:dyDescent="0.2">
      <c r="A31" s="165" t="s">
        <v>152</v>
      </c>
      <c r="B31" s="165" t="s">
        <v>191</v>
      </c>
      <c r="C31" s="165" t="s">
        <v>192</v>
      </c>
      <c r="D31" s="165" t="s">
        <v>31</v>
      </c>
      <c r="E31" s="165">
        <v>2</v>
      </c>
      <c r="F31" s="168">
        <v>3.5999999999999997E-2</v>
      </c>
      <c r="G31" s="165">
        <v>48.1252</v>
      </c>
      <c r="H31" s="165">
        <v>-123.08105999999999</v>
      </c>
      <c r="I31" s="165">
        <v>48.125500000000002</v>
      </c>
      <c r="J31" s="165">
        <v>-123.08172</v>
      </c>
    </row>
    <row r="32" spans="1:10" ht="12.75" customHeight="1" x14ac:dyDescent="0.2">
      <c r="A32" s="165" t="s">
        <v>152</v>
      </c>
      <c r="B32" s="165" t="s">
        <v>2872</v>
      </c>
      <c r="C32" s="165" t="s">
        <v>2873</v>
      </c>
      <c r="D32" s="165" t="s">
        <v>149</v>
      </c>
      <c r="E32" s="165">
        <v>3</v>
      </c>
      <c r="F32" s="168">
        <v>1.1739999999999999</v>
      </c>
      <c r="G32" s="165">
        <v>48.179279000000001</v>
      </c>
      <c r="H32" s="165">
        <v>-124.05282</v>
      </c>
      <c r="I32" s="165">
        <v>48.186191999999998</v>
      </c>
      <c r="J32" s="165">
        <v>-124.06384</v>
      </c>
    </row>
    <row r="33" spans="1:10" ht="12.75" customHeight="1" x14ac:dyDescent="0.2">
      <c r="A33" s="165" t="s">
        <v>152</v>
      </c>
      <c r="B33" s="165" t="s">
        <v>193</v>
      </c>
      <c r="C33" s="165" t="s">
        <v>194</v>
      </c>
      <c r="D33" s="165" t="s">
        <v>31</v>
      </c>
      <c r="E33" s="165">
        <v>3</v>
      </c>
      <c r="F33" s="168">
        <v>0.45700000000000002</v>
      </c>
      <c r="G33" s="165">
        <v>48.061300000000003</v>
      </c>
      <c r="H33" s="165">
        <v>-123.04297</v>
      </c>
      <c r="I33" s="165">
        <v>48.064599999999999</v>
      </c>
      <c r="J33" s="165">
        <v>-123.04097</v>
      </c>
    </row>
    <row r="34" spans="1:10" ht="12.75" customHeight="1" x14ac:dyDescent="0.2">
      <c r="A34" s="165" t="s">
        <v>152</v>
      </c>
      <c r="B34" s="165" t="s">
        <v>195</v>
      </c>
      <c r="C34" s="165" t="s">
        <v>196</v>
      </c>
      <c r="D34" s="165" t="s">
        <v>149</v>
      </c>
      <c r="E34" s="165">
        <v>1</v>
      </c>
      <c r="F34" s="168">
        <v>1.625</v>
      </c>
      <c r="G34" s="165">
        <v>47.905799999999999</v>
      </c>
      <c r="H34" s="165">
        <v>-124.6437</v>
      </c>
      <c r="I34" s="165">
        <v>47.893700000000003</v>
      </c>
      <c r="J34" s="165">
        <v>-124.63261</v>
      </c>
    </row>
    <row r="35" spans="1:10" ht="12.75" customHeight="1" x14ac:dyDescent="0.2">
      <c r="A35" s="165" t="s">
        <v>152</v>
      </c>
      <c r="B35" s="165" t="s">
        <v>197</v>
      </c>
      <c r="C35" s="165" t="s">
        <v>198</v>
      </c>
      <c r="D35" s="165" t="s">
        <v>149</v>
      </c>
      <c r="E35" s="165">
        <v>3</v>
      </c>
      <c r="F35" s="168">
        <v>0.38400000000000001</v>
      </c>
      <c r="G35" s="165">
        <v>47.913200000000003</v>
      </c>
      <c r="H35" s="165">
        <v>-124.63666000000001</v>
      </c>
      <c r="I35" s="165">
        <v>47.9101</v>
      </c>
      <c r="J35" s="165">
        <v>-124.63773</v>
      </c>
    </row>
    <row r="36" spans="1:10" ht="12.75" customHeight="1" x14ac:dyDescent="0.2">
      <c r="A36" s="165" t="s">
        <v>152</v>
      </c>
      <c r="B36" s="165" t="s">
        <v>2874</v>
      </c>
      <c r="C36" s="165" t="s">
        <v>2875</v>
      </c>
      <c r="D36" s="165" t="s">
        <v>31</v>
      </c>
      <c r="E36" s="165">
        <v>2</v>
      </c>
      <c r="F36" s="168">
        <v>0</v>
      </c>
      <c r="G36" s="165" t="s">
        <v>2859</v>
      </c>
      <c r="H36" s="165" t="s">
        <v>2859</v>
      </c>
      <c r="I36" s="165" t="s">
        <v>2859</v>
      </c>
      <c r="J36" s="165" t="s">
        <v>2859</v>
      </c>
    </row>
    <row r="37" spans="1:10" ht="12.75" customHeight="1" x14ac:dyDescent="0.2">
      <c r="A37" s="165" t="s">
        <v>152</v>
      </c>
      <c r="B37" s="165" t="s">
        <v>200</v>
      </c>
      <c r="C37" s="165" t="s">
        <v>201</v>
      </c>
      <c r="D37" s="165" t="s">
        <v>31</v>
      </c>
      <c r="E37" s="165">
        <v>3</v>
      </c>
      <c r="F37" s="168">
        <v>0.57199999999999995</v>
      </c>
      <c r="G37" s="165">
        <v>48.114899999999999</v>
      </c>
      <c r="H37" s="165">
        <v>-123.38069</v>
      </c>
      <c r="I37" s="165">
        <v>48.114100000000001</v>
      </c>
      <c r="J37" s="165">
        <v>-123.39285</v>
      </c>
    </row>
    <row r="38" spans="1:10" ht="12.75" customHeight="1" x14ac:dyDescent="0.2">
      <c r="A38" s="165" t="s">
        <v>152</v>
      </c>
      <c r="B38" s="165" t="s">
        <v>2876</v>
      </c>
      <c r="C38" s="165" t="s">
        <v>2877</v>
      </c>
      <c r="D38" s="165" t="s">
        <v>149</v>
      </c>
      <c r="E38" s="165">
        <v>3</v>
      </c>
      <c r="F38" s="168">
        <v>0.70199999999999996</v>
      </c>
      <c r="G38" s="165">
        <v>48.157575000000001</v>
      </c>
      <c r="H38" s="165">
        <v>-123.82001</v>
      </c>
      <c r="I38" s="165">
        <v>48.157952000000002</v>
      </c>
      <c r="J38" s="165">
        <v>-123.83109</v>
      </c>
    </row>
    <row r="39" spans="1:10" ht="12.75" customHeight="1" x14ac:dyDescent="0.2">
      <c r="A39" s="165" t="s">
        <v>152</v>
      </c>
      <c r="B39" s="165" t="s">
        <v>242</v>
      </c>
      <c r="C39" s="165" t="s">
        <v>2660</v>
      </c>
      <c r="D39" s="165" t="s">
        <v>31</v>
      </c>
      <c r="E39" s="165">
        <v>2</v>
      </c>
      <c r="F39" s="168">
        <v>9.2999999999999999E-2</v>
      </c>
      <c r="G39" s="165">
        <v>48.097200000000001</v>
      </c>
      <c r="H39" s="165">
        <v>-123.04667000000001</v>
      </c>
      <c r="I39" s="165">
        <v>48.098500000000001</v>
      </c>
      <c r="J39" s="165">
        <v>-123.04749</v>
      </c>
    </row>
    <row r="40" spans="1:10" ht="12.75" customHeight="1" x14ac:dyDescent="0.2">
      <c r="A40" s="165" t="s">
        <v>152</v>
      </c>
      <c r="B40" s="165" t="s">
        <v>2880</v>
      </c>
      <c r="C40" s="165" t="s">
        <v>2881</v>
      </c>
      <c r="D40" s="165" t="s">
        <v>31</v>
      </c>
      <c r="E40" s="165">
        <v>3</v>
      </c>
      <c r="F40" s="168">
        <v>0.78300000000000003</v>
      </c>
      <c r="G40" s="165">
        <v>48.072333999999998</v>
      </c>
      <c r="H40" s="165">
        <v>-122.92734</v>
      </c>
      <c r="I40" s="165">
        <v>48.083222999999997</v>
      </c>
      <c r="J40" s="165">
        <v>-122.92304</v>
      </c>
    </row>
    <row r="41" spans="1:10" ht="12.75" customHeight="1" x14ac:dyDescent="0.2">
      <c r="A41" s="165" t="s">
        <v>152</v>
      </c>
      <c r="B41" s="165" t="s">
        <v>2878</v>
      </c>
      <c r="C41" s="165" t="s">
        <v>2879</v>
      </c>
      <c r="D41" s="165" t="s">
        <v>31</v>
      </c>
      <c r="E41" s="165">
        <v>2</v>
      </c>
      <c r="F41" s="168">
        <v>0</v>
      </c>
      <c r="G41" s="165" t="s">
        <v>2859</v>
      </c>
      <c r="H41" s="165" t="s">
        <v>2859</v>
      </c>
      <c r="I41" s="165" t="s">
        <v>2859</v>
      </c>
      <c r="J41" s="165" t="s">
        <v>2859</v>
      </c>
    </row>
    <row r="42" spans="1:10" ht="12.75" customHeight="1" x14ac:dyDescent="0.2">
      <c r="A42" s="165" t="s">
        <v>152</v>
      </c>
      <c r="B42" s="165" t="s">
        <v>210</v>
      </c>
      <c r="C42" s="165" t="s">
        <v>211</v>
      </c>
      <c r="D42" s="165" t="s">
        <v>31</v>
      </c>
      <c r="E42" s="165">
        <v>1</v>
      </c>
      <c r="F42" s="168">
        <v>0.61099999999999999</v>
      </c>
      <c r="G42" s="165">
        <v>48.146000000000001</v>
      </c>
      <c r="H42" s="165">
        <v>-123.56769</v>
      </c>
      <c r="I42" s="165">
        <v>48.141399999999997</v>
      </c>
      <c r="J42" s="165">
        <v>-123.57295000000001</v>
      </c>
    </row>
    <row r="43" spans="1:10" ht="12.75" customHeight="1" x14ac:dyDescent="0.2">
      <c r="A43" s="165" t="s">
        <v>152</v>
      </c>
      <c r="B43" s="165" t="s">
        <v>279</v>
      </c>
      <c r="C43" s="165" t="s">
        <v>2661</v>
      </c>
      <c r="D43" s="165" t="s">
        <v>31</v>
      </c>
      <c r="E43" s="165">
        <v>3</v>
      </c>
      <c r="F43" s="168">
        <v>5.6280000000000001</v>
      </c>
      <c r="G43" s="165">
        <v>48.157200000000003</v>
      </c>
      <c r="H43" s="165">
        <v>-123.83383000000001</v>
      </c>
      <c r="I43" s="165">
        <v>48.165399999999998</v>
      </c>
      <c r="J43" s="165">
        <v>-123.94249000000001</v>
      </c>
    </row>
    <row r="44" spans="1:10" ht="12.75" customHeight="1" x14ac:dyDescent="0.2">
      <c r="A44" s="165" t="s">
        <v>152</v>
      </c>
      <c r="B44" s="165" t="s">
        <v>212</v>
      </c>
      <c r="C44" s="165" t="s">
        <v>213</v>
      </c>
      <c r="D44" s="165" t="s">
        <v>31</v>
      </c>
      <c r="E44" s="165">
        <v>3</v>
      </c>
      <c r="F44" s="168">
        <v>0.54100000000000004</v>
      </c>
      <c r="G44" s="165">
        <v>48.043599999999998</v>
      </c>
      <c r="H44" s="165">
        <v>-123.02879</v>
      </c>
      <c r="I44" s="165">
        <v>48.050199999999997</v>
      </c>
      <c r="J44" s="165">
        <v>-123.03449999999999</v>
      </c>
    </row>
    <row r="45" spans="1:10" ht="12.75" customHeight="1" x14ac:dyDescent="0.2">
      <c r="A45" s="165" t="s">
        <v>152</v>
      </c>
      <c r="B45" s="165" t="s">
        <v>214</v>
      </c>
      <c r="C45" s="165" t="s">
        <v>215</v>
      </c>
      <c r="D45" s="165" t="s">
        <v>31</v>
      </c>
      <c r="E45" s="165">
        <v>3</v>
      </c>
      <c r="F45" s="168">
        <v>18.600000000000001</v>
      </c>
      <c r="G45" s="165">
        <v>48.126199999999997</v>
      </c>
      <c r="H45" s="165">
        <v>-124.71222</v>
      </c>
      <c r="I45" s="165">
        <v>47.919600000000003</v>
      </c>
      <c r="J45" s="165">
        <v>-124.6388</v>
      </c>
    </row>
    <row r="46" spans="1:10" ht="12.75" customHeight="1" x14ac:dyDescent="0.2">
      <c r="A46" s="165" t="s">
        <v>152</v>
      </c>
      <c r="B46" s="165" t="s">
        <v>216</v>
      </c>
      <c r="C46" s="165" t="s">
        <v>217</v>
      </c>
      <c r="D46" s="165" t="s">
        <v>31</v>
      </c>
      <c r="E46" s="165">
        <v>3</v>
      </c>
      <c r="F46" s="168">
        <v>0.57999999999999996</v>
      </c>
      <c r="G46" s="165">
        <v>48.15</v>
      </c>
      <c r="H46" s="165">
        <v>-123.15470000000001</v>
      </c>
      <c r="I46" s="165">
        <v>48.147300000000001</v>
      </c>
      <c r="J46" s="165">
        <v>-123.17263</v>
      </c>
    </row>
    <row r="47" spans="1:10" ht="12.75" customHeight="1" x14ac:dyDescent="0.2">
      <c r="A47" s="165" t="s">
        <v>152</v>
      </c>
      <c r="B47" s="165" t="s">
        <v>218</v>
      </c>
      <c r="C47" s="165" t="s">
        <v>219</v>
      </c>
      <c r="D47" s="165" t="s">
        <v>149</v>
      </c>
      <c r="E47" s="165">
        <v>3</v>
      </c>
      <c r="F47" s="168">
        <v>0.62</v>
      </c>
      <c r="G47" s="165">
        <v>48.264299999999999</v>
      </c>
      <c r="H47" s="165">
        <v>-124.3001</v>
      </c>
      <c r="I47" s="165">
        <v>48.267200000000003</v>
      </c>
      <c r="J47" s="165">
        <v>-124.29895999999999</v>
      </c>
    </row>
    <row r="48" spans="1:10" ht="12.75" customHeight="1" x14ac:dyDescent="0.2">
      <c r="A48" s="165" t="s">
        <v>152</v>
      </c>
      <c r="B48" s="165" t="s">
        <v>220</v>
      </c>
      <c r="C48" s="165" t="s">
        <v>221</v>
      </c>
      <c r="D48" s="165" t="s">
        <v>31</v>
      </c>
      <c r="E48" s="165">
        <v>3</v>
      </c>
      <c r="F48" s="168">
        <v>3.8239999999999998</v>
      </c>
      <c r="G48" s="165">
        <v>48.167900000000003</v>
      </c>
      <c r="H48" s="165">
        <v>-124.73204</v>
      </c>
      <c r="I48" s="165">
        <v>48.133200000000002</v>
      </c>
      <c r="J48" s="165">
        <v>-124.70946000000001</v>
      </c>
    </row>
    <row r="49" spans="1:10" ht="12.75" customHeight="1" x14ac:dyDescent="0.2">
      <c r="A49" s="165" t="s">
        <v>152</v>
      </c>
      <c r="B49" s="165" t="s">
        <v>222</v>
      </c>
      <c r="C49" s="165" t="s">
        <v>223</v>
      </c>
      <c r="D49" s="165" t="s">
        <v>31</v>
      </c>
      <c r="E49" s="165">
        <v>3</v>
      </c>
      <c r="F49" s="168">
        <v>1.9279999999999999</v>
      </c>
      <c r="G49" s="165">
        <v>48.158499999999997</v>
      </c>
      <c r="H49" s="165">
        <v>-124.75453</v>
      </c>
      <c r="I49" s="165">
        <v>48.150700000000001</v>
      </c>
      <c r="J49" s="165">
        <v>-124.72765</v>
      </c>
    </row>
    <row r="50" spans="1:10" ht="12.75" customHeight="1" x14ac:dyDescent="0.2">
      <c r="A50" s="165" t="s">
        <v>152</v>
      </c>
      <c r="B50" s="165" t="s">
        <v>224</v>
      </c>
      <c r="C50" s="165" t="s">
        <v>225</v>
      </c>
      <c r="D50" s="165" t="s">
        <v>31</v>
      </c>
      <c r="E50" s="165">
        <v>3</v>
      </c>
      <c r="F50" s="168">
        <v>1.2E-2</v>
      </c>
      <c r="G50" s="165">
        <v>48.089599999999997</v>
      </c>
      <c r="H50" s="165">
        <v>-123.00622</v>
      </c>
      <c r="I50" s="165">
        <v>48.089500000000001</v>
      </c>
      <c r="J50" s="165">
        <v>-123.00646</v>
      </c>
    </row>
    <row r="51" spans="1:10" ht="12.75" customHeight="1" x14ac:dyDescent="0.2">
      <c r="A51" s="165" t="s">
        <v>152</v>
      </c>
      <c r="B51" s="165" t="s">
        <v>228</v>
      </c>
      <c r="C51" s="165" t="s">
        <v>229</v>
      </c>
      <c r="D51" s="165" t="s">
        <v>31</v>
      </c>
      <c r="E51" s="165">
        <v>3</v>
      </c>
      <c r="F51" s="168">
        <v>0.111</v>
      </c>
      <c r="G51" s="165">
        <v>48.198</v>
      </c>
      <c r="H51" s="165">
        <v>-124.09857</v>
      </c>
      <c r="I51" s="165">
        <v>48.199199999999998</v>
      </c>
      <c r="J51" s="165">
        <v>-124.10017999999999</v>
      </c>
    </row>
    <row r="52" spans="1:10" ht="12.75" customHeight="1" x14ac:dyDescent="0.2">
      <c r="A52" s="165" t="s">
        <v>152</v>
      </c>
      <c r="B52" s="165" t="s">
        <v>230</v>
      </c>
      <c r="C52" s="165" t="s">
        <v>231</v>
      </c>
      <c r="D52" s="165" t="s">
        <v>31</v>
      </c>
      <c r="E52" s="165">
        <v>3</v>
      </c>
      <c r="F52" s="168">
        <v>1.4239999999999999</v>
      </c>
      <c r="G52" s="165">
        <v>48.174700000000001</v>
      </c>
      <c r="H52" s="165">
        <v>-124.026</v>
      </c>
      <c r="I52" s="165">
        <v>48.179299999999998</v>
      </c>
      <c r="J52" s="165">
        <v>-124.05282</v>
      </c>
    </row>
    <row r="53" spans="1:10" ht="12.75" customHeight="1" x14ac:dyDescent="0.2">
      <c r="A53" s="165" t="s">
        <v>152</v>
      </c>
      <c r="B53" s="165" t="s">
        <v>232</v>
      </c>
      <c r="C53" s="165" t="s">
        <v>233</v>
      </c>
      <c r="D53" s="165" t="s">
        <v>31</v>
      </c>
      <c r="E53" s="165">
        <v>3</v>
      </c>
      <c r="F53" s="168">
        <v>1.502</v>
      </c>
      <c r="G53" s="165">
        <v>48.186199999999999</v>
      </c>
      <c r="H53" s="165">
        <v>-124.06384</v>
      </c>
      <c r="I53" s="165">
        <v>48.196300000000001</v>
      </c>
      <c r="J53" s="165">
        <v>-124.09166999999999</v>
      </c>
    </row>
    <row r="54" spans="1:10" ht="12.75" customHeight="1" x14ac:dyDescent="0.2">
      <c r="A54" s="165" t="s">
        <v>152</v>
      </c>
      <c r="B54" s="165" t="s">
        <v>2884</v>
      </c>
      <c r="C54" s="165" t="s">
        <v>2885</v>
      </c>
      <c r="D54" s="165" t="s">
        <v>31</v>
      </c>
      <c r="E54" s="165">
        <v>3</v>
      </c>
      <c r="F54" s="168">
        <v>0.85199999999999998</v>
      </c>
      <c r="G54" s="165">
        <v>48.150564000000003</v>
      </c>
      <c r="H54" s="165">
        <v>-123.13446</v>
      </c>
      <c r="I54" s="165">
        <v>48.150649000000001</v>
      </c>
      <c r="J54" s="165">
        <v>-123.1401</v>
      </c>
    </row>
    <row r="55" spans="1:10" ht="12.75" customHeight="1" x14ac:dyDescent="0.2">
      <c r="A55" s="165" t="s">
        <v>152</v>
      </c>
      <c r="B55" s="165" t="s">
        <v>234</v>
      </c>
      <c r="C55" s="165" t="s">
        <v>235</v>
      </c>
      <c r="D55" s="165" t="s">
        <v>31</v>
      </c>
      <c r="E55" s="165">
        <v>3</v>
      </c>
      <c r="F55" s="168">
        <v>0.104</v>
      </c>
      <c r="G55" s="165">
        <v>48.060299999999998</v>
      </c>
      <c r="H55" s="165">
        <v>-123.04458</v>
      </c>
      <c r="I55" s="165">
        <v>48.061300000000003</v>
      </c>
      <c r="J55" s="165">
        <v>-123.04299</v>
      </c>
    </row>
    <row r="56" spans="1:10" ht="12.75" customHeight="1" x14ac:dyDescent="0.2">
      <c r="A56" s="165" t="s">
        <v>152</v>
      </c>
      <c r="B56" s="165" t="s">
        <v>236</v>
      </c>
      <c r="C56" s="165" t="s">
        <v>237</v>
      </c>
      <c r="D56" s="165" t="s">
        <v>31</v>
      </c>
      <c r="E56" s="165">
        <v>3</v>
      </c>
      <c r="F56" s="168">
        <v>11.984</v>
      </c>
      <c r="G56" s="165">
        <v>48.246699999999997</v>
      </c>
      <c r="H56" s="165">
        <v>-124.69998</v>
      </c>
      <c r="I56" s="165">
        <v>48.223999999999997</v>
      </c>
      <c r="J56" s="165">
        <v>-124.69888</v>
      </c>
    </row>
    <row r="57" spans="1:10" ht="12.75" customHeight="1" x14ac:dyDescent="0.2">
      <c r="A57" s="165" t="s">
        <v>152</v>
      </c>
      <c r="B57" s="165" t="s">
        <v>238</v>
      </c>
      <c r="C57" s="165" t="s">
        <v>239</v>
      </c>
      <c r="D57" s="165" t="s">
        <v>31</v>
      </c>
      <c r="E57" s="165">
        <v>3</v>
      </c>
      <c r="F57" s="168">
        <v>0.61299999999999999</v>
      </c>
      <c r="G57" s="165">
        <v>48.125500000000002</v>
      </c>
      <c r="H57" s="165">
        <v>-123.45098</v>
      </c>
      <c r="I57" s="165">
        <v>48.127499999999998</v>
      </c>
      <c r="J57" s="165">
        <v>-123.45641999999999</v>
      </c>
    </row>
    <row r="58" spans="1:10" ht="12.75" customHeight="1" x14ac:dyDescent="0.2">
      <c r="A58" s="165" t="s">
        <v>152</v>
      </c>
      <c r="B58" s="165" t="s">
        <v>240</v>
      </c>
      <c r="C58" s="165" t="s">
        <v>241</v>
      </c>
      <c r="D58" s="165" t="s">
        <v>31</v>
      </c>
      <c r="E58" s="165">
        <v>3</v>
      </c>
      <c r="F58" s="168">
        <v>0.309</v>
      </c>
      <c r="G58" s="165">
        <v>48.120199999999997</v>
      </c>
      <c r="H58" s="165">
        <v>-123.43001</v>
      </c>
      <c r="I58" s="165">
        <v>48.1218</v>
      </c>
      <c r="J58" s="165">
        <v>-123.43386</v>
      </c>
    </row>
    <row r="59" spans="1:10" ht="12.75" customHeight="1" x14ac:dyDescent="0.2">
      <c r="A59" s="165" t="s">
        <v>152</v>
      </c>
      <c r="B59" s="165" t="s">
        <v>2882</v>
      </c>
      <c r="C59" s="165" t="s">
        <v>2883</v>
      </c>
      <c r="D59" s="165" t="s">
        <v>31</v>
      </c>
      <c r="E59" s="165">
        <v>2</v>
      </c>
      <c r="F59" s="168">
        <v>0</v>
      </c>
      <c r="G59" s="165" t="s">
        <v>2859</v>
      </c>
      <c r="H59" s="165" t="s">
        <v>2859</v>
      </c>
      <c r="I59" s="165" t="s">
        <v>2859</v>
      </c>
      <c r="J59" s="165" t="s">
        <v>2859</v>
      </c>
    </row>
    <row r="60" spans="1:10" ht="12.75" customHeight="1" x14ac:dyDescent="0.2">
      <c r="A60" s="165" t="s">
        <v>152</v>
      </c>
      <c r="B60" s="165" t="s">
        <v>243</v>
      </c>
      <c r="C60" s="165" t="s">
        <v>244</v>
      </c>
      <c r="D60" s="165" t="s">
        <v>31</v>
      </c>
      <c r="E60" s="165">
        <v>3</v>
      </c>
      <c r="F60" s="168">
        <v>0.21299999999999999</v>
      </c>
      <c r="G60" s="165">
        <v>48.098500000000001</v>
      </c>
      <c r="H60" s="165">
        <v>-123.04749</v>
      </c>
      <c r="I60" s="165">
        <v>48.101199999999999</v>
      </c>
      <c r="J60" s="165">
        <v>-123.04957</v>
      </c>
    </row>
    <row r="61" spans="1:10" ht="12.75" customHeight="1" x14ac:dyDescent="0.2">
      <c r="A61" s="165" t="s">
        <v>152</v>
      </c>
      <c r="B61" s="165" t="s">
        <v>245</v>
      </c>
      <c r="C61" s="165" t="s">
        <v>246</v>
      </c>
      <c r="D61" s="165" t="s">
        <v>149</v>
      </c>
      <c r="E61" s="165">
        <v>3</v>
      </c>
      <c r="F61" s="168">
        <v>1.4039999999999999</v>
      </c>
      <c r="G61" s="165">
        <v>47.919400000000003</v>
      </c>
      <c r="H61" s="165">
        <v>-124.63258999999999</v>
      </c>
      <c r="I61" s="165">
        <v>47.905799999999999</v>
      </c>
      <c r="J61" s="165">
        <v>-124.6437</v>
      </c>
    </row>
    <row r="62" spans="1:10" ht="12.75" customHeight="1" x14ac:dyDescent="0.2">
      <c r="A62" s="165" t="s">
        <v>152</v>
      </c>
      <c r="B62" s="165" t="s">
        <v>2886</v>
      </c>
      <c r="C62" s="165" t="s">
        <v>2887</v>
      </c>
      <c r="D62" s="165" t="s">
        <v>31</v>
      </c>
      <c r="E62" s="165">
        <v>2</v>
      </c>
      <c r="F62" s="168">
        <v>0</v>
      </c>
      <c r="G62" s="165" t="s">
        <v>2859</v>
      </c>
      <c r="H62" s="165" t="s">
        <v>2859</v>
      </c>
      <c r="I62" s="165" t="s">
        <v>2859</v>
      </c>
      <c r="J62" s="165" t="s">
        <v>2859</v>
      </c>
    </row>
    <row r="63" spans="1:10" ht="12.75" customHeight="1" x14ac:dyDescent="0.2">
      <c r="A63" s="165" t="s">
        <v>152</v>
      </c>
      <c r="B63" s="165" t="s">
        <v>247</v>
      </c>
      <c r="C63" s="165" t="s">
        <v>248</v>
      </c>
      <c r="D63" s="165" t="s">
        <v>31</v>
      </c>
      <c r="E63" s="165">
        <v>3</v>
      </c>
      <c r="F63" s="168">
        <v>1.595</v>
      </c>
      <c r="G63" s="165">
        <v>47.919600000000003</v>
      </c>
      <c r="H63" s="165">
        <v>-124.6388</v>
      </c>
      <c r="I63" s="165">
        <v>47.919499999999999</v>
      </c>
      <c r="J63" s="165">
        <v>-124.63799</v>
      </c>
    </row>
    <row r="64" spans="1:10" ht="12.75" customHeight="1" x14ac:dyDescent="0.2">
      <c r="A64" s="165" t="s">
        <v>152</v>
      </c>
      <c r="B64" s="165" t="s">
        <v>249</v>
      </c>
      <c r="C64" s="165" t="s">
        <v>250</v>
      </c>
      <c r="D64" s="165" t="s">
        <v>31</v>
      </c>
      <c r="E64" s="165">
        <v>3</v>
      </c>
      <c r="F64" s="168">
        <v>0.36199999999999999</v>
      </c>
      <c r="G64" s="165">
        <v>48.051400000000001</v>
      </c>
      <c r="H64" s="165">
        <v>-123.03583999999999</v>
      </c>
      <c r="I64" s="165">
        <v>48.055</v>
      </c>
      <c r="J64" s="165">
        <v>-123.04098999999999</v>
      </c>
    </row>
    <row r="65" spans="1:10" ht="12.75" customHeight="1" x14ac:dyDescent="0.2">
      <c r="A65" s="165" t="s">
        <v>152</v>
      </c>
      <c r="B65" s="165" t="s">
        <v>251</v>
      </c>
      <c r="C65" s="165" t="s">
        <v>252</v>
      </c>
      <c r="D65" s="165" t="s">
        <v>31</v>
      </c>
      <c r="E65" s="165">
        <v>3</v>
      </c>
      <c r="F65" s="168">
        <v>0.24299999999999999</v>
      </c>
      <c r="G65" s="165">
        <v>48.138599999999997</v>
      </c>
      <c r="H65" s="165">
        <v>-123.45732</v>
      </c>
      <c r="I65" s="165">
        <v>48.139600000000002</v>
      </c>
      <c r="J65" s="165">
        <v>-123.45228</v>
      </c>
    </row>
    <row r="66" spans="1:10" ht="12.75" customHeight="1" x14ac:dyDescent="0.2">
      <c r="A66" s="165" t="s">
        <v>152</v>
      </c>
      <c r="B66" s="165" t="s">
        <v>253</v>
      </c>
      <c r="C66" s="165" t="s">
        <v>2898</v>
      </c>
      <c r="D66" s="165" t="s">
        <v>31</v>
      </c>
      <c r="E66" s="165">
        <v>1</v>
      </c>
      <c r="F66" s="168">
        <v>3.3959999999999999</v>
      </c>
      <c r="G66" s="165">
        <v>48.156999999999996</v>
      </c>
      <c r="H66" s="165">
        <v>-123.65600000000001</v>
      </c>
      <c r="I66" s="165">
        <v>48.164999999999999</v>
      </c>
      <c r="J66" s="165">
        <v>-123.706</v>
      </c>
    </row>
    <row r="67" spans="1:10" ht="12.75" customHeight="1" x14ac:dyDescent="0.2">
      <c r="A67" s="165" t="s">
        <v>152</v>
      </c>
      <c r="B67" s="165" t="s">
        <v>2888</v>
      </c>
      <c r="C67" s="165" t="s">
        <v>2889</v>
      </c>
      <c r="D67" s="165" t="s">
        <v>31</v>
      </c>
      <c r="E67" s="165">
        <v>2</v>
      </c>
      <c r="F67" s="168">
        <v>0</v>
      </c>
      <c r="G67" s="165" t="s">
        <v>2859</v>
      </c>
      <c r="H67" s="165" t="s">
        <v>2859</v>
      </c>
      <c r="I67" s="165" t="s">
        <v>2859</v>
      </c>
      <c r="J67" s="165" t="s">
        <v>2859</v>
      </c>
    </row>
    <row r="68" spans="1:10" ht="12.75" customHeight="1" x14ac:dyDescent="0.2">
      <c r="A68" s="165" t="s">
        <v>152</v>
      </c>
      <c r="B68" s="165" t="s">
        <v>199</v>
      </c>
      <c r="C68" s="165" t="s">
        <v>2662</v>
      </c>
      <c r="D68" s="165" t="s">
        <v>31</v>
      </c>
      <c r="E68" s="165">
        <v>2</v>
      </c>
      <c r="F68" s="168">
        <v>4.8140000000000001</v>
      </c>
      <c r="G68" s="165">
        <v>47.893700000000003</v>
      </c>
      <c r="H68" s="165">
        <v>-124.63261</v>
      </c>
      <c r="I68" s="165">
        <v>47.871400000000001</v>
      </c>
      <c r="J68" s="165">
        <v>-124.60478000000001</v>
      </c>
    </row>
    <row r="69" spans="1:10" ht="12.75" customHeight="1" x14ac:dyDescent="0.2">
      <c r="A69" s="165" t="s">
        <v>152</v>
      </c>
      <c r="B69" s="165" t="s">
        <v>255</v>
      </c>
      <c r="C69" s="165" t="s">
        <v>256</v>
      </c>
      <c r="D69" s="165" t="s">
        <v>31</v>
      </c>
      <c r="E69" s="165">
        <v>3</v>
      </c>
      <c r="F69" s="168">
        <v>3.089</v>
      </c>
      <c r="G69" s="165">
        <v>48.27</v>
      </c>
      <c r="H69" s="165">
        <v>-124.30658</v>
      </c>
      <c r="I69" s="165">
        <v>48.287799999999997</v>
      </c>
      <c r="J69" s="165">
        <v>-124.36135</v>
      </c>
    </row>
    <row r="70" spans="1:10" ht="12.75" customHeight="1" x14ac:dyDescent="0.2">
      <c r="A70" s="165" t="s">
        <v>152</v>
      </c>
      <c r="B70" s="165" t="s">
        <v>2890</v>
      </c>
      <c r="C70" s="165" t="s">
        <v>2891</v>
      </c>
      <c r="D70" s="165" t="s">
        <v>31</v>
      </c>
      <c r="E70" s="165">
        <v>2</v>
      </c>
      <c r="F70" s="168">
        <v>0</v>
      </c>
      <c r="G70" s="165" t="s">
        <v>2859</v>
      </c>
      <c r="H70" s="165" t="s">
        <v>2859</v>
      </c>
      <c r="I70" s="165" t="s">
        <v>2859</v>
      </c>
      <c r="J70" s="165" t="s">
        <v>2859</v>
      </c>
    </row>
    <row r="71" spans="1:10" ht="12.75" customHeight="1" x14ac:dyDescent="0.2">
      <c r="A71" s="165" t="s">
        <v>152</v>
      </c>
      <c r="B71" s="165" t="s">
        <v>257</v>
      </c>
      <c r="C71" s="165" t="s">
        <v>258</v>
      </c>
      <c r="D71" s="165" t="s">
        <v>31</v>
      </c>
      <c r="E71" s="165">
        <v>3</v>
      </c>
      <c r="F71" s="168">
        <v>9.8000000000000004E-2</v>
      </c>
      <c r="G71" s="165">
        <v>48.287999999999997</v>
      </c>
      <c r="H71" s="165">
        <v>-124.39322</v>
      </c>
      <c r="I71" s="165">
        <v>48.287700000000001</v>
      </c>
      <c r="J71" s="165">
        <v>-124.39512000000001</v>
      </c>
    </row>
    <row r="72" spans="1:10" ht="12.75" customHeight="1" x14ac:dyDescent="0.2">
      <c r="A72" s="165" t="s">
        <v>152</v>
      </c>
      <c r="B72" s="165" t="s">
        <v>259</v>
      </c>
      <c r="C72" s="165" t="s">
        <v>260</v>
      </c>
      <c r="D72" s="165" t="s">
        <v>31</v>
      </c>
      <c r="E72" s="165">
        <v>3</v>
      </c>
      <c r="F72" s="168">
        <v>2.0960000000000001</v>
      </c>
      <c r="G72" s="165">
        <v>48.290300000000002</v>
      </c>
      <c r="H72" s="165">
        <v>-124.39892</v>
      </c>
      <c r="I72" s="165">
        <v>48.306100000000001</v>
      </c>
      <c r="J72" s="165">
        <v>-124.43353</v>
      </c>
    </row>
    <row r="73" spans="1:10" ht="12.75" customHeight="1" x14ac:dyDescent="0.2">
      <c r="A73" s="165" t="s">
        <v>152</v>
      </c>
      <c r="B73" s="165" t="s">
        <v>2892</v>
      </c>
      <c r="C73" s="165" t="s">
        <v>2893</v>
      </c>
      <c r="D73" s="165" t="s">
        <v>31</v>
      </c>
      <c r="E73" s="165">
        <v>3</v>
      </c>
      <c r="F73" s="168">
        <v>0.05</v>
      </c>
      <c r="G73" s="165">
        <v>48.043059999999997</v>
      </c>
      <c r="H73" s="165">
        <v>-123.028043</v>
      </c>
      <c r="I73" s="165">
        <v>48.043567000000003</v>
      </c>
      <c r="J73" s="165">
        <v>-123.028791</v>
      </c>
    </row>
    <row r="74" spans="1:10" ht="12.75" customHeight="1" x14ac:dyDescent="0.2">
      <c r="A74" s="165" t="s">
        <v>152</v>
      </c>
      <c r="B74" s="165" t="s">
        <v>261</v>
      </c>
      <c r="C74" s="165" t="s">
        <v>262</v>
      </c>
      <c r="D74" s="165" t="s">
        <v>31</v>
      </c>
      <c r="E74" s="165">
        <v>3</v>
      </c>
      <c r="F74" s="168">
        <v>0.36899999999999999</v>
      </c>
      <c r="G74" s="165">
        <v>48.039400000000001</v>
      </c>
      <c r="H74" s="165">
        <v>-123.0243</v>
      </c>
      <c r="I74" s="165">
        <v>48.043599999999998</v>
      </c>
      <c r="J74" s="165">
        <v>-123.02879</v>
      </c>
    </row>
    <row r="75" spans="1:10" ht="12.75" customHeight="1" x14ac:dyDescent="0.2">
      <c r="A75" s="165" t="s">
        <v>152</v>
      </c>
      <c r="B75" s="165" t="s">
        <v>263</v>
      </c>
      <c r="C75" s="165" t="s">
        <v>264</v>
      </c>
      <c r="D75" s="165" t="s">
        <v>149</v>
      </c>
      <c r="E75" s="165">
        <v>3</v>
      </c>
      <c r="F75" s="168">
        <v>2.4279999999999999</v>
      </c>
      <c r="G75" s="165">
        <v>48.275199999999998</v>
      </c>
      <c r="H75" s="165">
        <v>-124.67971</v>
      </c>
      <c r="I75" s="165">
        <v>48.246699999999997</v>
      </c>
      <c r="J75" s="165">
        <v>-124.69998</v>
      </c>
    </row>
    <row r="76" spans="1:10" ht="12.75" customHeight="1" x14ac:dyDescent="0.2">
      <c r="A76" s="165" t="s">
        <v>152</v>
      </c>
      <c r="B76" s="165" t="s">
        <v>265</v>
      </c>
      <c r="C76" s="165" t="s">
        <v>266</v>
      </c>
      <c r="D76" s="165" t="s">
        <v>31</v>
      </c>
      <c r="E76" s="165">
        <v>3</v>
      </c>
      <c r="F76" s="168">
        <v>1.292</v>
      </c>
      <c r="G76" s="165">
        <v>48.311500000000002</v>
      </c>
      <c r="H76" s="165">
        <v>-124.44401999999999</v>
      </c>
      <c r="I76" s="165">
        <v>48.321899999999999</v>
      </c>
      <c r="J76" s="165">
        <v>-124.46348</v>
      </c>
    </row>
    <row r="77" spans="1:10" ht="12.75" customHeight="1" x14ac:dyDescent="0.2">
      <c r="A77" s="165" t="s">
        <v>152</v>
      </c>
      <c r="B77" s="165" t="s">
        <v>267</v>
      </c>
      <c r="C77" s="165" t="s">
        <v>268</v>
      </c>
      <c r="D77" s="165" t="s">
        <v>31</v>
      </c>
      <c r="E77" s="165">
        <v>2</v>
      </c>
      <c r="F77" s="168">
        <v>5.5789999999999997</v>
      </c>
      <c r="G77" s="165">
        <v>48.306100000000001</v>
      </c>
      <c r="H77" s="165">
        <v>-124.43353</v>
      </c>
      <c r="I77" s="165">
        <v>48.3598</v>
      </c>
      <c r="J77" s="165">
        <v>-124.55755000000001</v>
      </c>
    </row>
    <row r="78" spans="1:10" ht="12.75" customHeight="1" x14ac:dyDescent="0.2">
      <c r="A78" s="165" t="s">
        <v>152</v>
      </c>
      <c r="B78" s="165" t="s">
        <v>269</v>
      </c>
      <c r="C78" s="165" t="s">
        <v>270</v>
      </c>
      <c r="D78" s="165" t="s">
        <v>31</v>
      </c>
      <c r="E78" s="165">
        <v>3</v>
      </c>
      <c r="F78" s="168">
        <v>8.1479999999999997</v>
      </c>
      <c r="G78" s="165">
        <v>48.218000000000004</v>
      </c>
      <c r="H78" s="165">
        <v>-124.10639999999999</v>
      </c>
      <c r="I78" s="165">
        <v>48.264099999999999</v>
      </c>
      <c r="J78" s="165">
        <v>-124.25089</v>
      </c>
    </row>
    <row r="79" spans="1:10" ht="12.75" customHeight="1" x14ac:dyDescent="0.2">
      <c r="A79" s="165" t="s">
        <v>152</v>
      </c>
      <c r="B79" s="165" t="s">
        <v>271</v>
      </c>
      <c r="C79" s="165" t="s">
        <v>272</v>
      </c>
      <c r="D79" s="165" t="s">
        <v>31</v>
      </c>
      <c r="E79" s="165">
        <v>2</v>
      </c>
      <c r="F79" s="168">
        <v>9.4E-2</v>
      </c>
      <c r="G79" s="165">
        <v>48.353299999999997</v>
      </c>
      <c r="H79" s="165">
        <v>-124.54523</v>
      </c>
      <c r="I79" s="165">
        <v>48.353900000000003</v>
      </c>
      <c r="J79" s="165">
        <v>-124.54642</v>
      </c>
    </row>
    <row r="80" spans="1:10" ht="12.75" customHeight="1" x14ac:dyDescent="0.2">
      <c r="A80" s="165" t="s">
        <v>152</v>
      </c>
      <c r="B80" s="165" t="s">
        <v>273</v>
      </c>
      <c r="C80" s="165" t="s">
        <v>274</v>
      </c>
      <c r="D80" s="165" t="s">
        <v>31</v>
      </c>
      <c r="E80" s="165">
        <v>3</v>
      </c>
      <c r="F80" s="168">
        <v>0.27500000000000002</v>
      </c>
      <c r="G80" s="165">
        <v>48.0869</v>
      </c>
      <c r="H80" s="165">
        <v>-122.92153999999999</v>
      </c>
      <c r="I80" s="165">
        <v>48.090499999999999</v>
      </c>
      <c r="J80" s="165">
        <v>-122.91912000000001</v>
      </c>
    </row>
    <row r="81" spans="1:10" ht="12.75" customHeight="1" x14ac:dyDescent="0.2">
      <c r="A81" s="165" t="s">
        <v>152</v>
      </c>
      <c r="B81" s="165" t="s">
        <v>2894</v>
      </c>
      <c r="C81" s="165" t="s">
        <v>2895</v>
      </c>
      <c r="D81" s="165" t="s">
        <v>31</v>
      </c>
      <c r="E81" s="165">
        <v>2</v>
      </c>
      <c r="F81" s="168">
        <v>0</v>
      </c>
      <c r="G81" s="165" t="s">
        <v>2859</v>
      </c>
      <c r="H81" s="165" t="s">
        <v>2859</v>
      </c>
      <c r="I81" s="165" t="s">
        <v>2859</v>
      </c>
      <c r="J81" s="165" t="s">
        <v>2859</v>
      </c>
    </row>
    <row r="82" spans="1:10" ht="12.75" customHeight="1" x14ac:dyDescent="0.2">
      <c r="A82" s="165" t="s">
        <v>152</v>
      </c>
      <c r="B82" s="165" t="s">
        <v>2896</v>
      </c>
      <c r="C82" s="165" t="s">
        <v>2897</v>
      </c>
      <c r="D82" s="165" t="s">
        <v>31</v>
      </c>
      <c r="E82" s="165">
        <v>3</v>
      </c>
      <c r="F82" s="168">
        <v>2.25</v>
      </c>
      <c r="G82" s="165" t="s">
        <v>2859</v>
      </c>
      <c r="H82" s="165" t="s">
        <v>2859</v>
      </c>
      <c r="I82" s="165" t="s">
        <v>2859</v>
      </c>
      <c r="J82" s="165" t="s">
        <v>2859</v>
      </c>
    </row>
    <row r="83" spans="1:10" ht="12.75" customHeight="1" x14ac:dyDescent="0.2">
      <c r="A83" s="165" t="s">
        <v>152</v>
      </c>
      <c r="B83" s="165" t="s">
        <v>277</v>
      </c>
      <c r="C83" s="165" t="s">
        <v>278</v>
      </c>
      <c r="D83" s="165" t="s">
        <v>31</v>
      </c>
      <c r="E83" s="165">
        <v>3</v>
      </c>
      <c r="F83" s="168">
        <v>0.39600000000000002</v>
      </c>
      <c r="G83" s="165">
        <v>48.082900000000002</v>
      </c>
      <c r="H83" s="165">
        <v>-123.04404</v>
      </c>
      <c r="I83" s="165">
        <v>48.086599999999997</v>
      </c>
      <c r="J83" s="165">
        <v>-123.04158</v>
      </c>
    </row>
    <row r="84" spans="1:10" ht="12.75" customHeight="1" x14ac:dyDescent="0.2">
      <c r="A84" s="165" t="s">
        <v>152</v>
      </c>
      <c r="B84" s="165" t="s">
        <v>280</v>
      </c>
      <c r="C84" s="165" t="s">
        <v>281</v>
      </c>
      <c r="D84" s="165" t="s">
        <v>31</v>
      </c>
      <c r="E84" s="165">
        <v>3</v>
      </c>
      <c r="F84" s="168">
        <v>3.7669999999999999</v>
      </c>
      <c r="G84" s="165">
        <v>48.165399999999998</v>
      </c>
      <c r="H84" s="165">
        <v>-123.95211</v>
      </c>
      <c r="I84" s="165">
        <v>48.172499999999999</v>
      </c>
      <c r="J84" s="165">
        <v>-124.02291</v>
      </c>
    </row>
    <row r="85" spans="1:10" ht="12.75" customHeight="1" x14ac:dyDescent="0.2">
      <c r="A85" s="165" t="s">
        <v>152</v>
      </c>
      <c r="B85" s="165" t="s">
        <v>282</v>
      </c>
      <c r="C85" s="165" t="s">
        <v>2663</v>
      </c>
      <c r="D85" s="165" t="s">
        <v>31</v>
      </c>
      <c r="E85" s="165">
        <v>3</v>
      </c>
      <c r="F85" s="168">
        <v>0.27400000000000002</v>
      </c>
      <c r="G85" s="165">
        <v>48.165599999999998</v>
      </c>
      <c r="H85" s="165">
        <v>-123.94674999999999</v>
      </c>
      <c r="I85" s="165">
        <v>48.165399999999998</v>
      </c>
      <c r="J85" s="165">
        <v>-123.95211999999999</v>
      </c>
    </row>
    <row r="86" spans="1:10" ht="12.75" customHeight="1" x14ac:dyDescent="0.2">
      <c r="A86" s="165" t="s">
        <v>152</v>
      </c>
      <c r="B86" s="165" t="s">
        <v>2664</v>
      </c>
      <c r="C86" s="165" t="s">
        <v>2665</v>
      </c>
      <c r="D86" s="165" t="s">
        <v>31</v>
      </c>
      <c r="E86" s="165">
        <v>3</v>
      </c>
      <c r="F86" s="168">
        <v>9.6000000000000002E-2</v>
      </c>
      <c r="G86" s="165">
        <v>48.122399999999999</v>
      </c>
      <c r="H86" s="165">
        <v>-123.43606</v>
      </c>
      <c r="I86" s="165">
        <v>48.122900000000001</v>
      </c>
      <c r="J86" s="165">
        <v>-123.43797000000001</v>
      </c>
    </row>
    <row r="87" spans="1:10" ht="12.75" customHeight="1" x14ac:dyDescent="0.2">
      <c r="A87" s="165" t="s">
        <v>152</v>
      </c>
      <c r="B87" s="165" t="s">
        <v>283</v>
      </c>
      <c r="C87" s="165" t="s">
        <v>284</v>
      </c>
      <c r="D87" s="165" t="s">
        <v>31</v>
      </c>
      <c r="E87" s="165">
        <v>3</v>
      </c>
      <c r="F87" s="168">
        <v>0.30099999999999999</v>
      </c>
      <c r="G87" s="165">
        <v>48.284599999999998</v>
      </c>
      <c r="H87" s="165">
        <v>-124.38296</v>
      </c>
      <c r="I87" s="165">
        <v>48.284399999999998</v>
      </c>
      <c r="J87" s="165">
        <v>-124.37823</v>
      </c>
    </row>
    <row r="88" spans="1:10" ht="12.75" customHeight="1" x14ac:dyDescent="0.2">
      <c r="A88" s="165" t="s">
        <v>152</v>
      </c>
      <c r="B88" s="165" t="s">
        <v>2899</v>
      </c>
      <c r="C88" s="165" t="s">
        <v>2900</v>
      </c>
      <c r="D88" s="165" t="s">
        <v>31</v>
      </c>
      <c r="E88" s="165">
        <v>2</v>
      </c>
      <c r="F88" s="168">
        <v>0</v>
      </c>
      <c r="G88" s="165" t="s">
        <v>2859</v>
      </c>
      <c r="H88" s="165" t="s">
        <v>2859</v>
      </c>
      <c r="I88" s="165" t="s">
        <v>2859</v>
      </c>
      <c r="J88" s="165" t="s">
        <v>2859</v>
      </c>
    </row>
    <row r="89" spans="1:10" ht="12.75" customHeight="1" x14ac:dyDescent="0.2">
      <c r="A89" s="165" t="s">
        <v>152</v>
      </c>
      <c r="B89" s="165" t="s">
        <v>285</v>
      </c>
      <c r="C89" s="165" t="s">
        <v>286</v>
      </c>
      <c r="D89" s="165" t="s">
        <v>31</v>
      </c>
      <c r="E89" s="165">
        <v>3</v>
      </c>
      <c r="F89" s="168">
        <v>1.8080000000000001</v>
      </c>
      <c r="G89" s="165">
        <v>48.149500000000003</v>
      </c>
      <c r="H89" s="165">
        <v>-123.54693</v>
      </c>
      <c r="I89" s="165">
        <v>48.146000000000001</v>
      </c>
      <c r="J89" s="165">
        <v>-123.56769</v>
      </c>
    </row>
    <row r="90" spans="1:10" ht="12.75" customHeight="1" x14ac:dyDescent="0.2">
      <c r="A90" s="160" t="s">
        <v>152</v>
      </c>
      <c r="B90" s="160" t="s">
        <v>289</v>
      </c>
      <c r="C90" s="160" t="s">
        <v>290</v>
      </c>
      <c r="D90" s="160" t="s">
        <v>31</v>
      </c>
      <c r="E90" s="160">
        <v>3</v>
      </c>
      <c r="F90" s="214">
        <v>0.19600000000000001</v>
      </c>
      <c r="G90" s="160">
        <v>48.146900000000002</v>
      </c>
      <c r="H90" s="160">
        <v>-123.17413999999999</v>
      </c>
      <c r="I90" s="160">
        <v>48.1462</v>
      </c>
      <c r="J90" s="160">
        <v>-123.17815</v>
      </c>
    </row>
    <row r="91" spans="1:10" ht="12.75" customHeight="1" x14ac:dyDescent="0.2">
      <c r="A91" s="161" t="s">
        <v>152</v>
      </c>
      <c r="B91" s="161" t="s">
        <v>2901</v>
      </c>
      <c r="C91" s="161" t="s">
        <v>2902</v>
      </c>
      <c r="D91" s="161" t="s">
        <v>149</v>
      </c>
      <c r="E91" s="161">
        <v>3</v>
      </c>
      <c r="F91" s="173">
        <v>0.158</v>
      </c>
      <c r="G91" s="161">
        <v>48.155386999999997</v>
      </c>
      <c r="H91" s="161">
        <v>-123.7795</v>
      </c>
      <c r="I91" s="161">
        <v>48.155752999999997</v>
      </c>
      <c r="J91" s="161">
        <v>-123.78079</v>
      </c>
    </row>
    <row r="92" spans="1:10" ht="12.75" customHeight="1" x14ac:dyDescent="0.2">
      <c r="A92" s="31"/>
      <c r="B92" s="32">
        <f>COUNTA(B2:B91)</f>
        <v>90</v>
      </c>
      <c r="C92" s="31"/>
      <c r="D92" s="31"/>
      <c r="E92" s="62"/>
      <c r="F92" s="169">
        <f>SUM(F2:F91)</f>
        <v>145.30799999999994</v>
      </c>
      <c r="G92" s="31"/>
      <c r="H92" s="31"/>
      <c r="I92" s="31"/>
      <c r="J92" s="31"/>
    </row>
    <row r="93" spans="1:10" ht="12.75" customHeight="1" x14ac:dyDescent="0.2">
      <c r="A93" s="31"/>
      <c r="B93" s="31"/>
      <c r="C93" s="31"/>
      <c r="D93" s="31"/>
      <c r="E93" s="47"/>
      <c r="G93" s="31"/>
      <c r="H93" s="31"/>
      <c r="I93" s="31"/>
      <c r="J93" s="31"/>
    </row>
    <row r="94" spans="1:10" ht="12.75" customHeight="1" x14ac:dyDescent="0.2">
      <c r="A94" s="165" t="s">
        <v>291</v>
      </c>
      <c r="B94" s="165" t="s">
        <v>292</v>
      </c>
      <c r="C94" s="165" t="s">
        <v>293</v>
      </c>
      <c r="D94" s="165" t="s">
        <v>31</v>
      </c>
      <c r="E94" s="165">
        <v>3</v>
      </c>
      <c r="F94" s="168">
        <v>0.126</v>
      </c>
      <c r="G94" s="165">
        <v>46.968699999999998</v>
      </c>
      <c r="H94" s="165">
        <v>-123.86048</v>
      </c>
      <c r="I94" s="165">
        <v>46.967700000000001</v>
      </c>
      <c r="J94" s="165">
        <v>-123.85945</v>
      </c>
    </row>
    <row r="95" spans="1:10" ht="12.75" customHeight="1" x14ac:dyDescent="0.2">
      <c r="A95" s="165" t="s">
        <v>291</v>
      </c>
      <c r="B95" s="165" t="s">
        <v>294</v>
      </c>
      <c r="C95" s="165" t="s">
        <v>295</v>
      </c>
      <c r="D95" s="165" t="s">
        <v>31</v>
      </c>
      <c r="E95" s="165">
        <v>3</v>
      </c>
      <c r="F95" s="168">
        <v>0.214</v>
      </c>
      <c r="G95" s="165">
        <v>46.975499999999997</v>
      </c>
      <c r="H95" s="165">
        <v>-123.8785</v>
      </c>
      <c r="I95" s="165">
        <v>46.977499999999999</v>
      </c>
      <c r="J95" s="165">
        <v>-123.88193</v>
      </c>
    </row>
    <row r="96" spans="1:10" ht="12.75" customHeight="1" x14ac:dyDescent="0.2">
      <c r="A96" s="165" t="s">
        <v>291</v>
      </c>
      <c r="B96" s="165" t="s">
        <v>296</v>
      </c>
      <c r="C96" s="165" t="s">
        <v>297</v>
      </c>
      <c r="D96" s="165" t="s">
        <v>31</v>
      </c>
      <c r="E96" s="165">
        <v>3</v>
      </c>
      <c r="F96" s="168">
        <v>1.4E-2</v>
      </c>
      <c r="G96" s="165">
        <v>46.849499999999999</v>
      </c>
      <c r="H96" s="165">
        <v>-124.11129</v>
      </c>
      <c r="I96" s="165">
        <v>46.849299999999999</v>
      </c>
      <c r="J96" s="165">
        <v>-124.11122</v>
      </c>
    </row>
    <row r="97" spans="1:10" ht="12.75" customHeight="1" x14ac:dyDescent="0.2">
      <c r="A97" s="165" t="s">
        <v>291</v>
      </c>
      <c r="B97" s="165" t="s">
        <v>298</v>
      </c>
      <c r="C97" s="165" t="s">
        <v>299</v>
      </c>
      <c r="D97" s="165" t="s">
        <v>31</v>
      </c>
      <c r="E97" s="165">
        <v>3</v>
      </c>
      <c r="F97" s="168">
        <v>0.66100000000000003</v>
      </c>
      <c r="G97" s="165">
        <v>46.898200000000003</v>
      </c>
      <c r="H97" s="165">
        <v>-124.03597000000001</v>
      </c>
      <c r="I97" s="165">
        <v>46.893099999999997</v>
      </c>
      <c r="J97" s="165">
        <v>-124.04718</v>
      </c>
    </row>
    <row r="98" spans="1:10" ht="12.75" customHeight="1" x14ac:dyDescent="0.2">
      <c r="A98" s="165" t="s">
        <v>291</v>
      </c>
      <c r="B98" s="165" t="s">
        <v>300</v>
      </c>
      <c r="C98" s="165" t="s">
        <v>301</v>
      </c>
      <c r="D98" s="165" t="s">
        <v>31</v>
      </c>
      <c r="E98" s="165">
        <v>3</v>
      </c>
      <c r="F98" s="168">
        <v>0.92300000000000004</v>
      </c>
      <c r="G98" s="165">
        <v>46.893099999999997</v>
      </c>
      <c r="H98" s="165">
        <v>-124.04718</v>
      </c>
      <c r="I98" s="165">
        <v>46.898200000000003</v>
      </c>
      <c r="J98" s="165">
        <v>-124.03597000000001</v>
      </c>
    </row>
    <row r="99" spans="1:10" ht="12.75" customHeight="1" x14ac:dyDescent="0.2">
      <c r="A99" s="165" t="s">
        <v>291</v>
      </c>
      <c r="B99" s="165" t="s">
        <v>302</v>
      </c>
      <c r="C99" s="165" t="s">
        <v>303</v>
      </c>
      <c r="D99" s="165" t="s">
        <v>31</v>
      </c>
      <c r="E99" s="165">
        <v>3</v>
      </c>
      <c r="F99" s="168">
        <v>5.2009999999999996</v>
      </c>
      <c r="G99" s="165">
        <v>46.9833</v>
      </c>
      <c r="H99" s="165">
        <v>-123.94404</v>
      </c>
      <c r="I99" s="165">
        <v>46.972099999999998</v>
      </c>
      <c r="J99" s="165">
        <v>-123.92267</v>
      </c>
    </row>
    <row r="100" spans="1:10" ht="12.75" customHeight="1" x14ac:dyDescent="0.2">
      <c r="A100" s="165" t="s">
        <v>291</v>
      </c>
      <c r="B100" s="165" t="s">
        <v>304</v>
      </c>
      <c r="C100" s="165" t="s">
        <v>305</v>
      </c>
      <c r="D100" s="165" t="s">
        <v>149</v>
      </c>
      <c r="E100" s="165">
        <v>3</v>
      </c>
      <c r="F100" s="168">
        <v>1.9870000000000001</v>
      </c>
      <c r="G100" s="165">
        <v>47.031999999999996</v>
      </c>
      <c r="H100" s="165">
        <v>-124.14764</v>
      </c>
      <c r="I100" s="165">
        <v>47.0428</v>
      </c>
      <c r="J100" s="165">
        <v>-124.11047000000001</v>
      </c>
    </row>
    <row r="101" spans="1:10" ht="12.75" customHeight="1" x14ac:dyDescent="0.2">
      <c r="A101" s="165" t="s">
        <v>291</v>
      </c>
      <c r="B101" s="165" t="s">
        <v>306</v>
      </c>
      <c r="C101" s="165" t="s">
        <v>307</v>
      </c>
      <c r="D101" s="165" t="s">
        <v>149</v>
      </c>
      <c r="E101" s="165">
        <v>3</v>
      </c>
      <c r="F101" s="168">
        <v>1.728</v>
      </c>
      <c r="G101" s="165">
        <v>46.944800000000001</v>
      </c>
      <c r="H101" s="165">
        <v>-123.86579999999999</v>
      </c>
      <c r="I101" s="165">
        <v>46.936599999999999</v>
      </c>
      <c r="J101" s="165">
        <v>-123.89700999999999</v>
      </c>
    </row>
    <row r="102" spans="1:10" ht="12.75" customHeight="1" x14ac:dyDescent="0.2">
      <c r="A102" s="165" t="s">
        <v>291</v>
      </c>
      <c r="B102" s="165" t="s">
        <v>308</v>
      </c>
      <c r="C102" s="165" t="s">
        <v>309</v>
      </c>
      <c r="D102" s="165" t="s">
        <v>31</v>
      </c>
      <c r="E102" s="165">
        <v>1</v>
      </c>
      <c r="F102" s="168">
        <v>2.7E-2</v>
      </c>
      <c r="G102" s="165">
        <v>47.007300000000001</v>
      </c>
      <c r="H102" s="165">
        <v>-124.16946</v>
      </c>
      <c r="I102" s="165">
        <v>47.006900000000002</v>
      </c>
      <c r="J102" s="165">
        <v>-124.16943000000001</v>
      </c>
    </row>
    <row r="103" spans="1:10" ht="12.75" customHeight="1" x14ac:dyDescent="0.2">
      <c r="A103" s="165" t="s">
        <v>291</v>
      </c>
      <c r="B103" s="165" t="s">
        <v>310</v>
      </c>
      <c r="C103" s="165" t="s">
        <v>311</v>
      </c>
      <c r="D103" s="165" t="s">
        <v>31</v>
      </c>
      <c r="E103" s="165">
        <v>3</v>
      </c>
      <c r="F103" s="168">
        <v>1.3149999999999999</v>
      </c>
      <c r="G103" s="165">
        <v>46.972099999999998</v>
      </c>
      <c r="H103" s="165">
        <v>-123.92267</v>
      </c>
      <c r="I103" s="165">
        <v>46.971600000000002</v>
      </c>
      <c r="J103" s="165">
        <v>-123.89727000000001</v>
      </c>
    </row>
    <row r="104" spans="1:10" ht="12.75" customHeight="1" x14ac:dyDescent="0.2">
      <c r="A104" s="165" t="s">
        <v>291</v>
      </c>
      <c r="B104" s="165" t="s">
        <v>312</v>
      </c>
      <c r="C104" s="165" t="s">
        <v>313</v>
      </c>
      <c r="D104" s="165" t="s">
        <v>31</v>
      </c>
      <c r="E104" s="165">
        <v>3</v>
      </c>
      <c r="F104" s="168">
        <v>3.3820000000000001</v>
      </c>
      <c r="G104" s="165">
        <v>47.114100000000001</v>
      </c>
      <c r="H104" s="165">
        <v>-124.18147</v>
      </c>
      <c r="I104" s="165">
        <v>47.070700000000002</v>
      </c>
      <c r="J104" s="165">
        <v>-124.17395999999999</v>
      </c>
    </row>
    <row r="105" spans="1:10" ht="12.75" customHeight="1" x14ac:dyDescent="0.2">
      <c r="A105" s="165" t="s">
        <v>291</v>
      </c>
      <c r="B105" s="165" t="s">
        <v>2903</v>
      </c>
      <c r="C105" s="165" t="s">
        <v>2904</v>
      </c>
      <c r="D105" s="165" t="s">
        <v>31</v>
      </c>
      <c r="E105" s="165">
        <v>2</v>
      </c>
      <c r="F105" s="168">
        <v>0</v>
      </c>
      <c r="G105" s="165" t="s">
        <v>2859</v>
      </c>
      <c r="H105" s="165" t="s">
        <v>2859</v>
      </c>
      <c r="I105" s="165" t="s">
        <v>2859</v>
      </c>
      <c r="J105" s="165" t="s">
        <v>2859</v>
      </c>
    </row>
    <row r="106" spans="1:10" ht="12.75" customHeight="1" x14ac:dyDescent="0.2">
      <c r="A106" s="165" t="s">
        <v>291</v>
      </c>
      <c r="B106" s="165" t="s">
        <v>314</v>
      </c>
      <c r="C106" s="165" t="s">
        <v>315</v>
      </c>
      <c r="D106" s="165" t="s">
        <v>31</v>
      </c>
      <c r="E106" s="165">
        <v>3</v>
      </c>
      <c r="F106" s="168">
        <v>4.3140000000000001</v>
      </c>
      <c r="G106" s="165">
        <v>46.945999999999998</v>
      </c>
      <c r="H106" s="165">
        <v>-124.13261</v>
      </c>
      <c r="I106" s="165">
        <v>46.949100000000001</v>
      </c>
      <c r="J106" s="165">
        <v>-124.12779</v>
      </c>
    </row>
    <row r="107" spans="1:10" ht="12.75" customHeight="1" x14ac:dyDescent="0.2">
      <c r="A107" s="165" t="s">
        <v>291</v>
      </c>
      <c r="B107" s="165" t="s">
        <v>316</v>
      </c>
      <c r="C107" s="165" t="s">
        <v>317</v>
      </c>
      <c r="D107" s="165" t="s">
        <v>31</v>
      </c>
      <c r="E107" s="165">
        <v>3</v>
      </c>
      <c r="F107" s="168">
        <v>3.8050000000000002</v>
      </c>
      <c r="G107" s="165">
        <v>46.849299999999999</v>
      </c>
      <c r="H107" s="165">
        <v>-124.11122</v>
      </c>
      <c r="I107" s="165">
        <v>46.7941</v>
      </c>
      <c r="J107" s="165">
        <v>-124.09842</v>
      </c>
    </row>
    <row r="108" spans="1:10" ht="12.75" customHeight="1" x14ac:dyDescent="0.2">
      <c r="A108" s="165" t="s">
        <v>291</v>
      </c>
      <c r="B108" s="165" t="s">
        <v>318</v>
      </c>
      <c r="C108" s="165" t="s">
        <v>319</v>
      </c>
      <c r="D108" s="165" t="s">
        <v>31</v>
      </c>
      <c r="E108" s="165">
        <v>2</v>
      </c>
      <c r="F108" s="168">
        <v>6.2E-2</v>
      </c>
      <c r="G108" s="165">
        <v>46.810099999999998</v>
      </c>
      <c r="H108" s="165">
        <v>-124.10145</v>
      </c>
      <c r="I108" s="165">
        <v>46.809199999999997</v>
      </c>
      <c r="J108" s="165">
        <v>-124.10131</v>
      </c>
    </row>
    <row r="109" spans="1:10" ht="12.75" customHeight="1" x14ac:dyDescent="0.2">
      <c r="A109" s="165" t="s">
        <v>291</v>
      </c>
      <c r="B109" s="165" t="s">
        <v>2905</v>
      </c>
      <c r="C109" s="165" t="s">
        <v>2906</v>
      </c>
      <c r="D109" s="165" t="s">
        <v>31</v>
      </c>
      <c r="E109" s="165">
        <v>3</v>
      </c>
      <c r="F109" s="168">
        <v>0.253</v>
      </c>
      <c r="G109" s="165">
        <v>47.454309000000002</v>
      </c>
      <c r="H109" s="165">
        <v>-124.33936</v>
      </c>
      <c r="I109" s="165">
        <v>47.450724999999998</v>
      </c>
      <c r="J109" s="165">
        <v>-124.33956000000001</v>
      </c>
    </row>
    <row r="110" spans="1:10" ht="12.75" customHeight="1" x14ac:dyDescent="0.2">
      <c r="A110" s="165" t="s">
        <v>291</v>
      </c>
      <c r="B110" s="165" t="s">
        <v>320</v>
      </c>
      <c r="C110" s="165" t="s">
        <v>321</v>
      </c>
      <c r="D110" s="165" t="s">
        <v>149</v>
      </c>
      <c r="E110" s="165">
        <v>3</v>
      </c>
      <c r="F110" s="168">
        <v>3.0070000000000001</v>
      </c>
      <c r="G110" s="165">
        <v>47.042400000000001</v>
      </c>
      <c r="H110" s="165">
        <v>-124.06536</v>
      </c>
      <c r="I110" s="165">
        <v>47.0291</v>
      </c>
      <c r="J110" s="165">
        <v>-124.02579</v>
      </c>
    </row>
    <row r="111" spans="1:10" ht="12.75" customHeight="1" x14ac:dyDescent="0.2">
      <c r="A111" s="165" t="s">
        <v>291</v>
      </c>
      <c r="B111" s="165" t="s">
        <v>322</v>
      </c>
      <c r="C111" s="165" t="s">
        <v>323</v>
      </c>
      <c r="D111" s="165" t="s">
        <v>31</v>
      </c>
      <c r="E111" s="165">
        <v>3</v>
      </c>
      <c r="F111" s="168">
        <v>1.0149999999999999</v>
      </c>
      <c r="G111" s="165">
        <v>46.982399999999998</v>
      </c>
      <c r="H111" s="165">
        <v>-123.96503</v>
      </c>
      <c r="I111" s="165">
        <v>46.9833</v>
      </c>
      <c r="J111" s="165">
        <v>-123.94404</v>
      </c>
    </row>
    <row r="112" spans="1:10" ht="12.75" customHeight="1" x14ac:dyDescent="0.2">
      <c r="A112" s="165" t="s">
        <v>291</v>
      </c>
      <c r="B112" s="165" t="s">
        <v>324</v>
      </c>
      <c r="C112" s="165" t="s">
        <v>325</v>
      </c>
      <c r="D112" s="165" t="s">
        <v>149</v>
      </c>
      <c r="E112" s="165">
        <v>3</v>
      </c>
      <c r="F112" s="168">
        <v>5.5010000000000003</v>
      </c>
      <c r="G112" s="165">
        <v>47.302700000000002</v>
      </c>
      <c r="H112" s="165">
        <v>-124.25775</v>
      </c>
      <c r="I112" s="165">
        <v>47.245199999999997</v>
      </c>
      <c r="J112" s="165">
        <v>-124.21545999999999</v>
      </c>
    </row>
    <row r="113" spans="1:10" ht="12.75" customHeight="1" x14ac:dyDescent="0.2">
      <c r="A113" s="165" t="s">
        <v>291</v>
      </c>
      <c r="B113" s="165" t="s">
        <v>326</v>
      </c>
      <c r="C113" s="165" t="s">
        <v>2666</v>
      </c>
      <c r="D113" s="165" t="s">
        <v>31</v>
      </c>
      <c r="E113" s="165">
        <v>3</v>
      </c>
      <c r="F113" s="168">
        <v>5.016</v>
      </c>
      <c r="G113" s="165">
        <v>47.129399999999997</v>
      </c>
      <c r="H113" s="165">
        <v>-124.17886</v>
      </c>
      <c r="I113" s="165">
        <v>47.114100000000001</v>
      </c>
      <c r="J113" s="165">
        <v>-124.18147</v>
      </c>
    </row>
    <row r="114" spans="1:10" ht="12.75" customHeight="1" x14ac:dyDescent="0.2">
      <c r="A114" s="165" t="s">
        <v>291</v>
      </c>
      <c r="B114" s="165" t="s">
        <v>327</v>
      </c>
      <c r="C114" s="165" t="s">
        <v>328</v>
      </c>
      <c r="D114" s="165" t="s">
        <v>31</v>
      </c>
      <c r="E114" s="165">
        <v>3</v>
      </c>
      <c r="F114" s="168">
        <v>0.58699999999999997</v>
      </c>
      <c r="G114" s="165">
        <v>46.911999999999999</v>
      </c>
      <c r="H114" s="165">
        <v>-124.11779</v>
      </c>
      <c r="I114" s="165">
        <v>46.904299999999999</v>
      </c>
      <c r="J114" s="165">
        <v>-124.1223</v>
      </c>
    </row>
    <row r="115" spans="1:10" ht="12.75" customHeight="1" x14ac:dyDescent="0.2">
      <c r="A115" s="165" t="s">
        <v>291</v>
      </c>
      <c r="B115" s="165" t="s">
        <v>329</v>
      </c>
      <c r="C115" s="165" t="s">
        <v>330</v>
      </c>
      <c r="D115" s="165" t="s">
        <v>31</v>
      </c>
      <c r="E115" s="165">
        <v>3</v>
      </c>
      <c r="F115" s="168">
        <v>6.2E-2</v>
      </c>
      <c r="G115" s="165">
        <v>46.885399999999997</v>
      </c>
      <c r="H115" s="165">
        <v>-124.10142999999999</v>
      </c>
      <c r="I115" s="165">
        <v>46.886200000000002</v>
      </c>
      <c r="J115" s="165">
        <v>-124.10083</v>
      </c>
    </row>
    <row r="116" spans="1:10" ht="12.75" customHeight="1" x14ac:dyDescent="0.2">
      <c r="A116" s="165" t="s">
        <v>291</v>
      </c>
      <c r="B116" s="165" t="s">
        <v>331</v>
      </c>
      <c r="C116" s="165" t="s">
        <v>2667</v>
      </c>
      <c r="D116" s="165" t="s">
        <v>149</v>
      </c>
      <c r="E116" s="165">
        <v>3</v>
      </c>
      <c r="F116" s="168">
        <v>2.0670000000000002</v>
      </c>
      <c r="G116" s="165">
        <v>47.434800000000003</v>
      </c>
      <c r="H116" s="165">
        <v>-124.35133999999999</v>
      </c>
      <c r="I116" s="165">
        <v>47.4328</v>
      </c>
      <c r="J116" s="165">
        <v>-124.33762</v>
      </c>
    </row>
    <row r="117" spans="1:10" ht="12.75" customHeight="1" x14ac:dyDescent="0.2">
      <c r="A117" s="165" t="s">
        <v>291</v>
      </c>
      <c r="B117" s="165" t="s">
        <v>332</v>
      </c>
      <c r="C117" s="165" t="s">
        <v>333</v>
      </c>
      <c r="D117" s="165" t="s">
        <v>31</v>
      </c>
      <c r="E117" s="165">
        <v>3</v>
      </c>
      <c r="F117" s="168">
        <v>3.6469999999999998</v>
      </c>
      <c r="G117" s="165">
        <v>47.174999999999997</v>
      </c>
      <c r="H117" s="165">
        <v>-124.19539</v>
      </c>
      <c r="I117" s="165">
        <v>47.129399999999997</v>
      </c>
      <c r="J117" s="165">
        <v>-124.17886</v>
      </c>
    </row>
    <row r="118" spans="1:10" ht="12.75" customHeight="1" x14ac:dyDescent="0.2">
      <c r="A118" s="165" t="s">
        <v>291</v>
      </c>
      <c r="B118" s="165" t="s">
        <v>334</v>
      </c>
      <c r="C118" s="165" t="s">
        <v>335</v>
      </c>
      <c r="D118" s="165" t="s">
        <v>31</v>
      </c>
      <c r="E118" s="165">
        <v>3</v>
      </c>
      <c r="F118" s="168">
        <v>6.5000000000000002E-2</v>
      </c>
      <c r="G118" s="165">
        <v>46.900399999999998</v>
      </c>
      <c r="H118" s="165">
        <v>-123.99952</v>
      </c>
      <c r="I118" s="165">
        <v>46.899500000000003</v>
      </c>
      <c r="J118" s="165">
        <v>-123.9999</v>
      </c>
    </row>
    <row r="119" spans="1:10" ht="12.75" customHeight="1" x14ac:dyDescent="0.2">
      <c r="A119" s="165" t="s">
        <v>291</v>
      </c>
      <c r="B119" s="165" t="s">
        <v>336</v>
      </c>
      <c r="C119" s="165" t="s">
        <v>337</v>
      </c>
      <c r="D119" s="165" t="s">
        <v>31</v>
      </c>
      <c r="E119" s="165">
        <v>3</v>
      </c>
      <c r="F119" s="168">
        <v>5.298</v>
      </c>
      <c r="G119" s="165">
        <v>46.900399999999998</v>
      </c>
      <c r="H119" s="165">
        <v>-123.99884</v>
      </c>
      <c r="I119" s="165">
        <v>46.8994</v>
      </c>
      <c r="J119" s="165">
        <v>-123.99923</v>
      </c>
    </row>
    <row r="120" spans="1:10" ht="12.75" customHeight="1" x14ac:dyDescent="0.2">
      <c r="A120" s="165" t="s">
        <v>291</v>
      </c>
      <c r="B120" s="165" t="s">
        <v>338</v>
      </c>
      <c r="C120" s="165" t="s">
        <v>339</v>
      </c>
      <c r="D120" s="165" t="s">
        <v>31</v>
      </c>
      <c r="E120" s="165">
        <v>3</v>
      </c>
      <c r="F120" s="168">
        <v>3.242</v>
      </c>
      <c r="G120" s="165">
        <v>47.245199999999997</v>
      </c>
      <c r="H120" s="165">
        <v>-124.21545999999999</v>
      </c>
      <c r="I120" s="165">
        <v>47.207500000000003</v>
      </c>
      <c r="J120" s="165">
        <v>-124.20443</v>
      </c>
    </row>
    <row r="121" spans="1:10" ht="12.75" customHeight="1" x14ac:dyDescent="0.2">
      <c r="A121" s="165" t="s">
        <v>291</v>
      </c>
      <c r="B121" s="165" t="s">
        <v>340</v>
      </c>
      <c r="C121" s="165" t="s">
        <v>341</v>
      </c>
      <c r="D121" s="165" t="s">
        <v>149</v>
      </c>
      <c r="E121" s="165">
        <v>3</v>
      </c>
      <c r="F121" s="168">
        <v>6.3970000000000002</v>
      </c>
      <c r="G121" s="165">
        <v>47.354199999999999</v>
      </c>
      <c r="H121" s="165">
        <v>-124.32226</v>
      </c>
      <c r="I121" s="165">
        <v>47.355400000000003</v>
      </c>
      <c r="J121" s="165">
        <v>-124.31993</v>
      </c>
    </row>
    <row r="122" spans="1:10" ht="12.75" customHeight="1" x14ac:dyDescent="0.2">
      <c r="A122" s="165" t="s">
        <v>291</v>
      </c>
      <c r="B122" s="165" t="s">
        <v>342</v>
      </c>
      <c r="C122" s="165" t="s">
        <v>344</v>
      </c>
      <c r="D122" s="165" t="s">
        <v>31</v>
      </c>
      <c r="E122" s="165">
        <v>3</v>
      </c>
      <c r="F122" s="168">
        <v>7.2999999999999995E-2</v>
      </c>
      <c r="G122" s="165">
        <v>47.070700000000002</v>
      </c>
      <c r="H122" s="165">
        <v>-124.17395999999999</v>
      </c>
      <c r="I122" s="165">
        <v>47.069699999999997</v>
      </c>
      <c r="J122" s="165">
        <v>-124.17384</v>
      </c>
    </row>
    <row r="123" spans="1:10" ht="12.75" customHeight="1" x14ac:dyDescent="0.2">
      <c r="A123" s="165" t="s">
        <v>291</v>
      </c>
      <c r="B123" s="165" t="s">
        <v>343</v>
      </c>
      <c r="C123" s="165" t="s">
        <v>344</v>
      </c>
      <c r="D123" s="165" t="s">
        <v>31</v>
      </c>
      <c r="E123" s="165">
        <v>2</v>
      </c>
      <c r="F123" s="168">
        <v>0.57499999999999996</v>
      </c>
      <c r="G123" s="165">
        <v>47.036999999999999</v>
      </c>
      <c r="H123" s="165">
        <v>-124.17059999999999</v>
      </c>
      <c r="I123" s="165">
        <v>47.028700000000001</v>
      </c>
      <c r="J123" s="165">
        <v>-124.17036</v>
      </c>
    </row>
    <row r="124" spans="1:10" ht="12.75" customHeight="1" x14ac:dyDescent="0.2">
      <c r="A124" s="165" t="s">
        <v>291</v>
      </c>
      <c r="B124" s="165" t="s">
        <v>345</v>
      </c>
      <c r="C124" s="165" t="s">
        <v>346</v>
      </c>
      <c r="D124" s="165" t="s">
        <v>31</v>
      </c>
      <c r="E124" s="165">
        <v>3</v>
      </c>
      <c r="F124" s="168">
        <v>2.4E-2</v>
      </c>
      <c r="G124" s="165">
        <v>46.983800000000002</v>
      </c>
      <c r="H124" s="165">
        <v>-124.17167000000001</v>
      </c>
      <c r="I124" s="165">
        <v>46.983400000000003</v>
      </c>
      <c r="J124" s="165">
        <v>-124.17166</v>
      </c>
    </row>
    <row r="125" spans="1:10" ht="12.75" customHeight="1" x14ac:dyDescent="0.2">
      <c r="A125" s="165" t="s">
        <v>291</v>
      </c>
      <c r="B125" s="165" t="s">
        <v>347</v>
      </c>
      <c r="C125" s="165" t="s">
        <v>348</v>
      </c>
      <c r="D125" s="165" t="s">
        <v>31</v>
      </c>
      <c r="E125" s="165">
        <v>3</v>
      </c>
      <c r="F125" s="168">
        <v>3.6680000000000001</v>
      </c>
      <c r="G125" s="165">
        <v>47.006900000000002</v>
      </c>
      <c r="H125" s="165">
        <v>-124.16943000000001</v>
      </c>
      <c r="I125" s="165">
        <v>46.952800000000003</v>
      </c>
      <c r="J125" s="165">
        <v>-124.17386</v>
      </c>
    </row>
    <row r="126" spans="1:10" ht="12.75" customHeight="1" x14ac:dyDescent="0.2">
      <c r="A126" s="165" t="s">
        <v>291</v>
      </c>
      <c r="B126" s="165" t="s">
        <v>349</v>
      </c>
      <c r="C126" s="165" t="s">
        <v>350</v>
      </c>
      <c r="D126" s="165" t="s">
        <v>31</v>
      </c>
      <c r="E126" s="165">
        <v>3</v>
      </c>
      <c r="F126" s="168">
        <v>1.3149999999999999</v>
      </c>
      <c r="G126" s="165">
        <v>46.926600000000001</v>
      </c>
      <c r="H126" s="165">
        <v>-124.17995000000001</v>
      </c>
      <c r="I126" s="165">
        <v>46.931699999999999</v>
      </c>
      <c r="J126" s="165">
        <v>-124.15375</v>
      </c>
    </row>
    <row r="127" spans="1:10" ht="12.75" customHeight="1" x14ac:dyDescent="0.2">
      <c r="A127" s="165" t="s">
        <v>291</v>
      </c>
      <c r="B127" s="165" t="s">
        <v>351</v>
      </c>
      <c r="C127" s="165" t="s">
        <v>352</v>
      </c>
      <c r="D127" s="165" t="s">
        <v>149</v>
      </c>
      <c r="E127" s="165">
        <v>3</v>
      </c>
      <c r="F127" s="168">
        <v>0.995</v>
      </c>
      <c r="G127" s="165">
        <v>46.949100000000001</v>
      </c>
      <c r="H127" s="165">
        <v>-124.12779</v>
      </c>
      <c r="I127" s="165">
        <v>46.9529</v>
      </c>
      <c r="J127" s="165">
        <v>-124.12944</v>
      </c>
    </row>
    <row r="128" spans="1:10" ht="12.75" customHeight="1" x14ac:dyDescent="0.2">
      <c r="A128" s="165" t="s">
        <v>291</v>
      </c>
      <c r="B128" s="165" t="s">
        <v>353</v>
      </c>
      <c r="C128" s="165" t="s">
        <v>354</v>
      </c>
      <c r="D128" s="165" t="s">
        <v>31</v>
      </c>
      <c r="E128" s="165">
        <v>2</v>
      </c>
      <c r="F128" s="168">
        <v>1.9E-2</v>
      </c>
      <c r="G128" s="165">
        <v>46.952800000000003</v>
      </c>
      <c r="H128" s="165">
        <v>-124.17386</v>
      </c>
      <c r="I128" s="165">
        <v>46.952500000000001</v>
      </c>
      <c r="J128" s="165">
        <v>-124.1739</v>
      </c>
    </row>
    <row r="129" spans="1:10" ht="12.75" customHeight="1" x14ac:dyDescent="0.2">
      <c r="A129" s="165" t="s">
        <v>291</v>
      </c>
      <c r="B129" s="165" t="s">
        <v>355</v>
      </c>
      <c r="C129" s="165" t="s">
        <v>356</v>
      </c>
      <c r="D129" s="165" t="s">
        <v>31</v>
      </c>
      <c r="E129" s="165">
        <v>2</v>
      </c>
      <c r="F129" s="168">
        <v>2.0110000000000001</v>
      </c>
      <c r="G129" s="165">
        <v>46.952500000000001</v>
      </c>
      <c r="H129" s="165">
        <v>-124.1739</v>
      </c>
      <c r="I129" s="165">
        <v>46.926600000000001</v>
      </c>
      <c r="J129" s="165">
        <v>-124.17995000000001</v>
      </c>
    </row>
    <row r="130" spans="1:10" ht="12.75" customHeight="1" x14ac:dyDescent="0.2">
      <c r="A130" s="165" t="s">
        <v>291</v>
      </c>
      <c r="B130" s="165" t="s">
        <v>357</v>
      </c>
      <c r="C130" s="165" t="s">
        <v>358</v>
      </c>
      <c r="D130" s="165" t="s">
        <v>31</v>
      </c>
      <c r="E130" s="165">
        <v>2</v>
      </c>
      <c r="F130" s="168">
        <v>1.0999999999999999E-2</v>
      </c>
      <c r="G130" s="165">
        <v>47.017600000000002</v>
      </c>
      <c r="H130" s="165">
        <v>-124.16956</v>
      </c>
      <c r="I130" s="165">
        <v>47.017499999999998</v>
      </c>
      <c r="J130" s="165">
        <v>-124.16954</v>
      </c>
    </row>
    <row r="131" spans="1:10" ht="12.75" customHeight="1" x14ac:dyDescent="0.2">
      <c r="A131" s="165" t="s">
        <v>291</v>
      </c>
      <c r="B131" s="165" t="s">
        <v>359</v>
      </c>
      <c r="C131" s="165" t="s">
        <v>360</v>
      </c>
      <c r="D131" s="165" t="s">
        <v>31</v>
      </c>
      <c r="E131" s="165">
        <v>3</v>
      </c>
      <c r="F131" s="168">
        <v>0.76700000000000002</v>
      </c>
      <c r="G131" s="165">
        <v>47.028700000000001</v>
      </c>
      <c r="H131" s="165">
        <v>-124.17036</v>
      </c>
      <c r="I131" s="165">
        <v>47.017600000000002</v>
      </c>
      <c r="J131" s="165">
        <v>-124.16956</v>
      </c>
    </row>
    <row r="132" spans="1:10" ht="12.75" customHeight="1" x14ac:dyDescent="0.2">
      <c r="A132" s="165" t="s">
        <v>291</v>
      </c>
      <c r="B132" s="165" t="s">
        <v>361</v>
      </c>
      <c r="C132" s="165" t="s">
        <v>362</v>
      </c>
      <c r="D132" s="165" t="s">
        <v>31</v>
      </c>
      <c r="E132" s="165">
        <v>3</v>
      </c>
      <c r="F132" s="168">
        <v>4.1769999999999996</v>
      </c>
      <c r="G132" s="165">
        <v>46.931699999999999</v>
      </c>
      <c r="H132" s="165">
        <v>-124.15375</v>
      </c>
      <c r="I132" s="165">
        <v>46.938699999999997</v>
      </c>
      <c r="J132" s="165">
        <v>-124.14955</v>
      </c>
    </row>
    <row r="133" spans="1:10" ht="12.75" customHeight="1" x14ac:dyDescent="0.2">
      <c r="A133" s="165" t="s">
        <v>291</v>
      </c>
      <c r="B133" s="165" t="s">
        <v>2907</v>
      </c>
      <c r="C133" s="165" t="s">
        <v>2908</v>
      </c>
      <c r="D133" s="165" t="s">
        <v>31</v>
      </c>
      <c r="E133" s="165">
        <v>3</v>
      </c>
      <c r="F133" s="168">
        <v>0.60499999999999998</v>
      </c>
      <c r="G133" s="165">
        <v>46.970922999999999</v>
      </c>
      <c r="H133" s="165">
        <v>-123.88615900000001</v>
      </c>
      <c r="I133" s="165">
        <v>46.972329999999999</v>
      </c>
      <c r="J133" s="165">
        <v>-123.877787</v>
      </c>
    </row>
    <row r="134" spans="1:10" ht="12.75" customHeight="1" x14ac:dyDescent="0.2">
      <c r="A134" s="165" t="s">
        <v>291</v>
      </c>
      <c r="B134" s="165" t="s">
        <v>363</v>
      </c>
      <c r="C134" s="165" t="s">
        <v>364</v>
      </c>
      <c r="D134" s="165" t="s">
        <v>31</v>
      </c>
      <c r="E134" s="165">
        <v>3</v>
      </c>
      <c r="F134" s="168">
        <v>0.32100000000000001</v>
      </c>
      <c r="G134" s="165">
        <v>47.207500000000003</v>
      </c>
      <c r="H134" s="165">
        <v>-124.20443</v>
      </c>
      <c r="I134" s="165">
        <v>47.204700000000003</v>
      </c>
      <c r="J134" s="165">
        <v>-124.20009</v>
      </c>
    </row>
    <row r="135" spans="1:10" ht="12.75" customHeight="1" x14ac:dyDescent="0.2">
      <c r="A135" s="165" t="s">
        <v>291</v>
      </c>
      <c r="B135" s="165" t="s">
        <v>365</v>
      </c>
      <c r="C135" s="165" t="s">
        <v>366</v>
      </c>
      <c r="D135" s="165" t="s">
        <v>31</v>
      </c>
      <c r="E135" s="165">
        <v>3</v>
      </c>
      <c r="F135" s="168">
        <v>2.5609999999999999</v>
      </c>
      <c r="G135" s="165">
        <v>47.204700000000003</v>
      </c>
      <c r="H135" s="165">
        <v>-124.20009</v>
      </c>
      <c r="I135" s="165">
        <v>47.176600000000001</v>
      </c>
      <c r="J135" s="165">
        <v>-124.19591</v>
      </c>
    </row>
    <row r="136" spans="1:10" ht="12.75" customHeight="1" x14ac:dyDescent="0.2">
      <c r="A136" s="165" t="s">
        <v>291</v>
      </c>
      <c r="B136" s="165" t="s">
        <v>367</v>
      </c>
      <c r="C136" s="165" t="s">
        <v>368</v>
      </c>
      <c r="D136" s="165" t="s">
        <v>31</v>
      </c>
      <c r="E136" s="165">
        <v>3</v>
      </c>
      <c r="F136" s="168">
        <v>3.9E-2</v>
      </c>
      <c r="G136" s="165">
        <v>46.994100000000003</v>
      </c>
      <c r="H136" s="165">
        <v>-124.17127000000001</v>
      </c>
      <c r="I136" s="165">
        <v>46.993600000000001</v>
      </c>
      <c r="J136" s="165">
        <v>-124.17126</v>
      </c>
    </row>
    <row r="137" spans="1:10" ht="12.75" customHeight="1" x14ac:dyDescent="0.2">
      <c r="A137" s="165" t="s">
        <v>291</v>
      </c>
      <c r="B137" s="165" t="s">
        <v>369</v>
      </c>
      <c r="C137" s="165" t="s">
        <v>370</v>
      </c>
      <c r="D137" s="165" t="s">
        <v>149</v>
      </c>
      <c r="E137" s="165">
        <v>3</v>
      </c>
      <c r="F137" s="168">
        <v>1.6439999999999999</v>
      </c>
      <c r="G137" s="165">
        <v>47.307099999999998</v>
      </c>
      <c r="H137" s="165">
        <v>-124.27763</v>
      </c>
      <c r="I137" s="165">
        <v>47.305300000000003</v>
      </c>
      <c r="J137" s="165">
        <v>-124.26730999999999</v>
      </c>
    </row>
    <row r="138" spans="1:10" ht="12.75" customHeight="1" x14ac:dyDescent="0.2">
      <c r="A138" s="165" t="s">
        <v>291</v>
      </c>
      <c r="B138" s="165" t="s">
        <v>371</v>
      </c>
      <c r="C138" s="165" t="s">
        <v>372</v>
      </c>
      <c r="D138" s="165" t="s">
        <v>149</v>
      </c>
      <c r="E138" s="165">
        <v>3</v>
      </c>
      <c r="F138" s="168">
        <v>0.98399999999999999</v>
      </c>
      <c r="G138" s="165">
        <v>47.314999999999998</v>
      </c>
      <c r="H138" s="165">
        <v>-124.31005</v>
      </c>
      <c r="I138" s="165">
        <v>47.296100000000003</v>
      </c>
      <c r="J138" s="165">
        <v>-124.28426</v>
      </c>
    </row>
    <row r="139" spans="1:10" ht="12.75" customHeight="1" x14ac:dyDescent="0.2">
      <c r="A139" s="165" t="s">
        <v>291</v>
      </c>
      <c r="B139" s="165" t="s">
        <v>373</v>
      </c>
      <c r="C139" s="165" t="s">
        <v>374</v>
      </c>
      <c r="D139" s="165" t="s">
        <v>31</v>
      </c>
      <c r="E139" s="165">
        <v>3</v>
      </c>
      <c r="F139" s="168">
        <v>1.3680000000000001</v>
      </c>
      <c r="G139" s="165">
        <v>46.967700000000001</v>
      </c>
      <c r="H139" s="165">
        <v>-123.85945</v>
      </c>
      <c r="I139" s="165">
        <v>46.9621</v>
      </c>
      <c r="J139" s="165">
        <v>-123.83638999999999</v>
      </c>
    </row>
    <row r="140" spans="1:10" ht="12.75" customHeight="1" x14ac:dyDescent="0.2">
      <c r="A140" s="165" t="s">
        <v>291</v>
      </c>
      <c r="B140" s="165" t="s">
        <v>375</v>
      </c>
      <c r="C140" s="165" t="s">
        <v>376</v>
      </c>
      <c r="D140" s="165" t="s">
        <v>149</v>
      </c>
      <c r="E140" s="165">
        <v>3</v>
      </c>
      <c r="F140" s="168">
        <v>0.51600000000000001</v>
      </c>
      <c r="G140" s="165">
        <v>47.462800000000001</v>
      </c>
      <c r="H140" s="165">
        <v>-124.34198000000001</v>
      </c>
      <c r="I140" s="165">
        <v>47.4617</v>
      </c>
      <c r="J140" s="165">
        <v>-124.34098</v>
      </c>
    </row>
    <row r="141" spans="1:10" ht="12.75" customHeight="1" x14ac:dyDescent="0.2">
      <c r="A141" s="165" t="s">
        <v>291</v>
      </c>
      <c r="B141" s="165" t="s">
        <v>377</v>
      </c>
      <c r="C141" s="165" t="s">
        <v>378</v>
      </c>
      <c r="D141" s="165" t="s">
        <v>31</v>
      </c>
      <c r="E141" s="165">
        <v>3</v>
      </c>
      <c r="F141" s="168">
        <v>0.121</v>
      </c>
      <c r="G141" s="165">
        <v>47.176600000000001</v>
      </c>
      <c r="H141" s="165">
        <v>-124.19591</v>
      </c>
      <c r="I141" s="165">
        <v>47.174999999999997</v>
      </c>
      <c r="J141" s="165">
        <v>-124.19539</v>
      </c>
    </row>
    <row r="142" spans="1:10" ht="12.75" customHeight="1" x14ac:dyDescent="0.2">
      <c r="A142" s="165" t="s">
        <v>291</v>
      </c>
      <c r="B142" s="165" t="s">
        <v>379</v>
      </c>
      <c r="C142" s="165" t="s">
        <v>380</v>
      </c>
      <c r="D142" s="165" t="s">
        <v>149</v>
      </c>
      <c r="E142" s="165">
        <v>3</v>
      </c>
      <c r="F142" s="168">
        <v>1.23</v>
      </c>
      <c r="G142" s="165">
        <v>47.355400000000003</v>
      </c>
      <c r="H142" s="165">
        <v>-124.31993</v>
      </c>
      <c r="I142" s="165">
        <v>47.354500000000002</v>
      </c>
      <c r="J142" s="165">
        <v>-124.31713999999999</v>
      </c>
    </row>
    <row r="143" spans="1:10" ht="12.75" customHeight="1" x14ac:dyDescent="0.2">
      <c r="A143" s="165" t="s">
        <v>291</v>
      </c>
      <c r="B143" s="165" t="s">
        <v>2909</v>
      </c>
      <c r="C143" s="165" t="s">
        <v>2910</v>
      </c>
      <c r="D143" s="165" t="s">
        <v>31</v>
      </c>
      <c r="E143" s="165">
        <v>3</v>
      </c>
      <c r="F143" s="168">
        <v>1.1080000000000001</v>
      </c>
      <c r="G143" s="165">
        <v>46.859641000000003</v>
      </c>
      <c r="H143" s="165">
        <v>-124.08201</v>
      </c>
      <c r="I143" s="165">
        <v>46.862890999999998</v>
      </c>
      <c r="J143" s="165">
        <v>-124.090909</v>
      </c>
    </row>
    <row r="144" spans="1:10" ht="12.75" customHeight="1" x14ac:dyDescent="0.2">
      <c r="A144" s="165" t="s">
        <v>291</v>
      </c>
      <c r="B144" s="165" t="s">
        <v>381</v>
      </c>
      <c r="C144" s="165" t="s">
        <v>382</v>
      </c>
      <c r="D144" s="165" t="s">
        <v>31</v>
      </c>
      <c r="E144" s="165">
        <v>3</v>
      </c>
      <c r="F144" s="168">
        <v>2.2650000000000001</v>
      </c>
      <c r="G144" s="165">
        <v>47.069699999999997</v>
      </c>
      <c r="H144" s="165">
        <v>-124.17384</v>
      </c>
      <c r="I144" s="165">
        <v>47.036999999999999</v>
      </c>
      <c r="J144" s="165">
        <v>-124.17059999999999</v>
      </c>
    </row>
    <row r="145" spans="1:10" ht="12.75" customHeight="1" x14ac:dyDescent="0.2">
      <c r="A145" s="165" t="s">
        <v>291</v>
      </c>
      <c r="B145" s="165" t="s">
        <v>383</v>
      </c>
      <c r="C145" s="165" t="s">
        <v>384</v>
      </c>
      <c r="D145" s="165" t="s">
        <v>31</v>
      </c>
      <c r="E145" s="165">
        <v>3</v>
      </c>
      <c r="F145" s="168">
        <v>0.67600000000000005</v>
      </c>
      <c r="G145" s="165">
        <v>46.864199999999997</v>
      </c>
      <c r="H145" s="165">
        <v>-124.06229999999999</v>
      </c>
      <c r="I145" s="165">
        <v>46.861499999999999</v>
      </c>
      <c r="J145" s="165">
        <v>-124.07289</v>
      </c>
    </row>
    <row r="146" spans="1:10" ht="12.75" customHeight="1" x14ac:dyDescent="0.2">
      <c r="A146" s="165" t="s">
        <v>291</v>
      </c>
      <c r="B146" s="165" t="s">
        <v>385</v>
      </c>
      <c r="C146" s="165" t="s">
        <v>386</v>
      </c>
      <c r="D146" s="165" t="s">
        <v>31</v>
      </c>
      <c r="E146" s="165">
        <v>3</v>
      </c>
      <c r="F146" s="168">
        <v>0.70799999999999996</v>
      </c>
      <c r="G146" s="165">
        <v>47.017499999999998</v>
      </c>
      <c r="H146" s="165">
        <v>-124.16954</v>
      </c>
      <c r="I146" s="165">
        <v>47.007300000000001</v>
      </c>
      <c r="J146" s="165">
        <v>-124.16946</v>
      </c>
    </row>
    <row r="147" spans="1:10" ht="12.75" customHeight="1" x14ac:dyDescent="0.2">
      <c r="A147" s="165" t="s">
        <v>291</v>
      </c>
      <c r="B147" s="165" t="s">
        <v>387</v>
      </c>
      <c r="C147" s="165" t="s">
        <v>388</v>
      </c>
      <c r="D147" s="160" t="s">
        <v>149</v>
      </c>
      <c r="E147" s="165">
        <v>3</v>
      </c>
      <c r="F147" s="168">
        <v>5.2839999999999998</v>
      </c>
      <c r="G147" s="165">
        <v>47.5336</v>
      </c>
      <c r="H147" s="165">
        <v>-124.35333</v>
      </c>
      <c r="I147" s="165">
        <v>47.462800000000001</v>
      </c>
      <c r="J147" s="165">
        <v>-124.34198000000001</v>
      </c>
    </row>
    <row r="148" spans="1:10" ht="12.75" customHeight="1" x14ac:dyDescent="0.2">
      <c r="A148" s="165" t="s">
        <v>291</v>
      </c>
      <c r="B148" s="165" t="s">
        <v>389</v>
      </c>
      <c r="C148" s="165" t="s">
        <v>390</v>
      </c>
      <c r="D148" s="165" t="s">
        <v>149</v>
      </c>
      <c r="E148" s="165">
        <v>3</v>
      </c>
      <c r="F148" s="168">
        <v>0.51700000000000002</v>
      </c>
      <c r="G148" s="165">
        <v>47.4617</v>
      </c>
      <c r="H148" s="165">
        <v>-124.34098</v>
      </c>
      <c r="I148" s="165">
        <v>47.454300000000003</v>
      </c>
      <c r="J148" s="165">
        <v>-124.33936</v>
      </c>
    </row>
    <row r="149" spans="1:10" ht="12.75" customHeight="1" x14ac:dyDescent="0.2">
      <c r="A149" s="165" t="s">
        <v>291</v>
      </c>
      <c r="B149" s="165" t="s">
        <v>391</v>
      </c>
      <c r="C149" s="165" t="s">
        <v>392</v>
      </c>
      <c r="D149" s="165" t="s">
        <v>149</v>
      </c>
      <c r="E149" s="165">
        <v>3</v>
      </c>
      <c r="F149" s="168">
        <v>3.0779999999999998</v>
      </c>
      <c r="G149" s="165">
        <v>47.348799999999997</v>
      </c>
      <c r="H149" s="165">
        <v>-124.29917</v>
      </c>
      <c r="I149" s="165">
        <v>47.307099999999998</v>
      </c>
      <c r="J149" s="165">
        <v>-124.27763</v>
      </c>
    </row>
    <row r="150" spans="1:10" ht="12.75" customHeight="1" x14ac:dyDescent="0.2">
      <c r="A150" s="165" t="s">
        <v>291</v>
      </c>
      <c r="B150" s="165" t="s">
        <v>393</v>
      </c>
      <c r="C150" s="165" t="s">
        <v>394</v>
      </c>
      <c r="D150" s="165" t="s">
        <v>149</v>
      </c>
      <c r="E150" s="165">
        <v>3</v>
      </c>
      <c r="F150" s="168">
        <v>0.85899999999999999</v>
      </c>
      <c r="G150" s="165">
        <v>47.349800000000002</v>
      </c>
      <c r="H150" s="165">
        <v>-124.30061000000001</v>
      </c>
      <c r="I150" s="165">
        <v>47.348799999999997</v>
      </c>
      <c r="J150" s="165">
        <v>-124.29917</v>
      </c>
    </row>
    <row r="151" spans="1:10" ht="12.75" customHeight="1" x14ac:dyDescent="0.2">
      <c r="A151" s="165" t="s">
        <v>291</v>
      </c>
      <c r="B151" s="165" t="s">
        <v>395</v>
      </c>
      <c r="C151" s="165" t="s">
        <v>396</v>
      </c>
      <c r="D151" s="165" t="s">
        <v>31</v>
      </c>
      <c r="E151" s="165">
        <v>3</v>
      </c>
      <c r="F151" s="168">
        <v>3.3000000000000002E-2</v>
      </c>
      <c r="G151" s="165">
        <v>46.9726</v>
      </c>
      <c r="H151" s="165">
        <v>-124.17227</v>
      </c>
      <c r="I151" s="165">
        <v>46.972099999999998</v>
      </c>
      <c r="J151" s="165">
        <v>-124.17231</v>
      </c>
    </row>
    <row r="152" spans="1:10" ht="12.75" customHeight="1" x14ac:dyDescent="0.2">
      <c r="A152" s="165" t="s">
        <v>291</v>
      </c>
      <c r="B152" s="165" t="s">
        <v>397</v>
      </c>
      <c r="C152" s="165" t="s">
        <v>398</v>
      </c>
      <c r="D152" s="165" t="s">
        <v>149</v>
      </c>
      <c r="E152" s="165">
        <v>3</v>
      </c>
      <c r="F152" s="168">
        <v>1.095</v>
      </c>
      <c r="G152" s="165">
        <v>47.465499999999999</v>
      </c>
      <c r="H152" s="165">
        <v>-124.34730999999999</v>
      </c>
      <c r="I152" s="165">
        <v>47.4604</v>
      </c>
      <c r="J152" s="165">
        <v>-124.34641000000001</v>
      </c>
    </row>
    <row r="153" spans="1:10" ht="12.75" customHeight="1" x14ac:dyDescent="0.2">
      <c r="A153" s="165" t="s">
        <v>291</v>
      </c>
      <c r="B153" s="165" t="s">
        <v>399</v>
      </c>
      <c r="C153" s="165" t="s">
        <v>400</v>
      </c>
      <c r="D153" s="165" t="s">
        <v>31</v>
      </c>
      <c r="E153" s="165">
        <v>2</v>
      </c>
      <c r="F153" s="168">
        <v>0.68400000000000005</v>
      </c>
      <c r="G153" s="165">
        <v>46.859099999999998</v>
      </c>
      <c r="H153" s="165">
        <v>-124.11478</v>
      </c>
      <c r="I153" s="165">
        <v>46.849499999999999</v>
      </c>
      <c r="J153" s="165">
        <v>-124.11129</v>
      </c>
    </row>
    <row r="154" spans="1:10" ht="12.75" customHeight="1" x14ac:dyDescent="0.2">
      <c r="A154" s="165" t="s">
        <v>291</v>
      </c>
      <c r="B154" s="165" t="s">
        <v>401</v>
      </c>
      <c r="C154" s="165" t="s">
        <v>402</v>
      </c>
      <c r="D154" s="165" t="s">
        <v>31</v>
      </c>
      <c r="E154" s="165">
        <v>3</v>
      </c>
      <c r="F154" s="168">
        <v>1.0680000000000001</v>
      </c>
      <c r="G154" s="165">
        <v>46.997399999999999</v>
      </c>
      <c r="H154" s="165">
        <v>-124.01061</v>
      </c>
      <c r="I154" s="165">
        <v>46.9876</v>
      </c>
      <c r="J154" s="165">
        <v>-124.01366</v>
      </c>
    </row>
    <row r="155" spans="1:10" ht="12.75" customHeight="1" x14ac:dyDescent="0.2">
      <c r="A155" s="165" t="s">
        <v>291</v>
      </c>
      <c r="B155" s="165" t="s">
        <v>403</v>
      </c>
      <c r="C155" s="165" t="s">
        <v>404</v>
      </c>
      <c r="D155" s="165" t="s">
        <v>31</v>
      </c>
      <c r="E155" s="165">
        <v>3</v>
      </c>
      <c r="F155" s="168">
        <v>0.22700000000000001</v>
      </c>
      <c r="G155" s="165">
        <v>47.004899999999999</v>
      </c>
      <c r="H155" s="165">
        <v>-124.00649</v>
      </c>
      <c r="I155" s="165">
        <v>47.004399999999997</v>
      </c>
      <c r="J155" s="165">
        <v>-124.00263</v>
      </c>
    </row>
    <row r="156" spans="1:10" ht="12.75" customHeight="1" x14ac:dyDescent="0.2">
      <c r="A156" s="165" t="s">
        <v>291</v>
      </c>
      <c r="B156" s="165" t="s">
        <v>405</v>
      </c>
      <c r="C156" s="165" t="s">
        <v>406</v>
      </c>
      <c r="D156" s="165" t="s">
        <v>31</v>
      </c>
      <c r="E156" s="165">
        <v>3</v>
      </c>
      <c r="F156" s="168">
        <v>0.45200000000000001</v>
      </c>
      <c r="G156" s="165">
        <v>47.012700000000002</v>
      </c>
      <c r="H156" s="165">
        <v>-124.14752</v>
      </c>
      <c r="I156" s="165">
        <v>47.018500000000003</v>
      </c>
      <c r="J156" s="165">
        <v>-124.15122</v>
      </c>
    </row>
    <row r="157" spans="1:10" ht="12.75" customHeight="1" x14ac:dyDescent="0.2">
      <c r="A157" s="165" t="s">
        <v>291</v>
      </c>
      <c r="B157" s="165" t="s">
        <v>407</v>
      </c>
      <c r="C157" s="165" t="s">
        <v>408</v>
      </c>
      <c r="D157" s="165" t="s">
        <v>31</v>
      </c>
      <c r="E157" s="165">
        <v>3</v>
      </c>
      <c r="F157" s="168">
        <v>0.34499999999999997</v>
      </c>
      <c r="G157" s="165">
        <v>46.964199999999998</v>
      </c>
      <c r="H157" s="165">
        <v>-124.13428999999999</v>
      </c>
      <c r="I157" s="165">
        <v>46.968600000000002</v>
      </c>
      <c r="J157" s="165">
        <v>-124.13718</v>
      </c>
    </row>
    <row r="158" spans="1:10" ht="12.75" customHeight="1" x14ac:dyDescent="0.2">
      <c r="A158" s="165" t="s">
        <v>291</v>
      </c>
      <c r="B158" s="165" t="s">
        <v>409</v>
      </c>
      <c r="C158" s="165" t="s">
        <v>410</v>
      </c>
      <c r="D158" s="165" t="s">
        <v>31</v>
      </c>
      <c r="E158" s="165">
        <v>3</v>
      </c>
      <c r="F158" s="168">
        <v>3.3130000000000002</v>
      </c>
      <c r="G158" s="165">
        <v>46.886000000000003</v>
      </c>
      <c r="H158" s="165">
        <v>-124.05016000000001</v>
      </c>
      <c r="I158" s="165">
        <v>46.899700000000003</v>
      </c>
      <c r="J158" s="165">
        <v>-124.02840999999999</v>
      </c>
    </row>
    <row r="159" spans="1:10" ht="12.75" customHeight="1" x14ac:dyDescent="0.2">
      <c r="A159" s="165" t="s">
        <v>291</v>
      </c>
      <c r="B159" s="165" t="s">
        <v>411</v>
      </c>
      <c r="C159" s="165" t="s">
        <v>412</v>
      </c>
      <c r="D159" s="165" t="s">
        <v>31</v>
      </c>
      <c r="E159" s="165">
        <v>1</v>
      </c>
      <c r="F159" s="168">
        <v>0.57499999999999996</v>
      </c>
      <c r="G159" s="165">
        <v>46.904000000000003</v>
      </c>
      <c r="H159" s="165">
        <v>-124.122</v>
      </c>
      <c r="I159" s="165">
        <v>46.904000000000003</v>
      </c>
      <c r="J159" s="165">
        <v>-124.129</v>
      </c>
    </row>
    <row r="160" spans="1:10" ht="12.75" customHeight="1" x14ac:dyDescent="0.2">
      <c r="A160" s="165" t="s">
        <v>291</v>
      </c>
      <c r="B160" s="165" t="s">
        <v>413</v>
      </c>
      <c r="C160" s="165" t="s">
        <v>414</v>
      </c>
      <c r="D160" s="165" t="s">
        <v>31</v>
      </c>
      <c r="E160" s="165">
        <v>1</v>
      </c>
      <c r="F160" s="168">
        <v>2.8359999999999999</v>
      </c>
      <c r="G160" s="165">
        <v>46.904000000000003</v>
      </c>
      <c r="H160" s="165">
        <v>-124.129</v>
      </c>
      <c r="I160" s="165">
        <v>46.901000000000003</v>
      </c>
      <c r="J160" s="165">
        <v>-124.131</v>
      </c>
    </row>
    <row r="161" spans="1:10" ht="12.75" customHeight="1" x14ac:dyDescent="0.2">
      <c r="A161" s="165" t="s">
        <v>291</v>
      </c>
      <c r="B161" s="165" t="s">
        <v>415</v>
      </c>
      <c r="C161" s="165" t="s">
        <v>416</v>
      </c>
      <c r="D161" s="165" t="s">
        <v>31</v>
      </c>
      <c r="E161" s="165">
        <v>1</v>
      </c>
      <c r="F161" s="168">
        <v>0.83699999999999997</v>
      </c>
      <c r="G161" s="165">
        <v>46.911999999999999</v>
      </c>
      <c r="H161" s="165">
        <v>-124.11</v>
      </c>
      <c r="I161" s="165">
        <v>46.911999999999999</v>
      </c>
      <c r="J161" s="165">
        <v>-124.11799999999999</v>
      </c>
    </row>
    <row r="162" spans="1:10" ht="12.75" customHeight="1" x14ac:dyDescent="0.2">
      <c r="A162" s="165" t="s">
        <v>291</v>
      </c>
      <c r="B162" s="165" t="s">
        <v>417</v>
      </c>
      <c r="C162" s="165" t="s">
        <v>418</v>
      </c>
      <c r="D162" s="165" t="s">
        <v>31</v>
      </c>
      <c r="E162" s="165">
        <v>3</v>
      </c>
      <c r="F162" s="168">
        <v>1.133</v>
      </c>
      <c r="G162" s="165">
        <v>46.8902</v>
      </c>
      <c r="H162" s="165">
        <v>-124.09312</v>
      </c>
      <c r="I162" s="165">
        <v>46.900100000000002</v>
      </c>
      <c r="J162" s="165">
        <v>-124.10241000000001</v>
      </c>
    </row>
    <row r="163" spans="1:10" ht="12.75" customHeight="1" x14ac:dyDescent="0.2">
      <c r="A163" s="165" t="s">
        <v>291</v>
      </c>
      <c r="B163" s="165" t="s">
        <v>419</v>
      </c>
      <c r="C163" s="165" t="s">
        <v>420</v>
      </c>
      <c r="D163" s="160" t="s">
        <v>31</v>
      </c>
      <c r="E163" s="165">
        <v>3</v>
      </c>
      <c r="F163" s="168">
        <v>2.5099999999999998</v>
      </c>
      <c r="G163" s="165">
        <v>46.901699999999998</v>
      </c>
      <c r="H163" s="165">
        <v>-124.13167</v>
      </c>
      <c r="I163" s="165">
        <v>46.859099999999998</v>
      </c>
      <c r="J163" s="165">
        <v>-124.11478</v>
      </c>
    </row>
    <row r="164" spans="1:10" ht="12.75" customHeight="1" x14ac:dyDescent="0.2">
      <c r="A164" s="165" t="s">
        <v>291</v>
      </c>
      <c r="B164" s="165" t="s">
        <v>421</v>
      </c>
      <c r="C164" s="165" t="s">
        <v>422</v>
      </c>
      <c r="D164" s="165" t="s">
        <v>31</v>
      </c>
      <c r="E164" s="165">
        <v>2</v>
      </c>
      <c r="F164" s="168">
        <v>0.54200000000000004</v>
      </c>
      <c r="G164" s="165">
        <v>46.8962</v>
      </c>
      <c r="H164" s="165">
        <v>-124.13007</v>
      </c>
      <c r="I164" s="165">
        <v>46.888599999999997</v>
      </c>
      <c r="J164" s="165">
        <v>-124.12696</v>
      </c>
    </row>
    <row r="165" spans="1:10" ht="12.75" customHeight="1" x14ac:dyDescent="0.2">
      <c r="A165" s="161" t="s">
        <v>291</v>
      </c>
      <c r="B165" s="161" t="s">
        <v>423</v>
      </c>
      <c r="C165" s="161" t="s">
        <v>424</v>
      </c>
      <c r="D165" s="161" t="s">
        <v>31</v>
      </c>
      <c r="E165" s="161">
        <v>3</v>
      </c>
      <c r="F165" s="173">
        <v>2.2210000000000001</v>
      </c>
      <c r="G165" s="161">
        <v>46.904600000000002</v>
      </c>
      <c r="H165" s="161">
        <v>-124.10099</v>
      </c>
      <c r="I165" s="161">
        <v>46.912199999999999</v>
      </c>
      <c r="J165" s="161">
        <v>-124.11029000000001</v>
      </c>
    </row>
    <row r="166" spans="1:10" ht="12.75" customHeight="1" x14ac:dyDescent="0.2">
      <c r="A166" s="31"/>
      <c r="B166" s="32">
        <f>COUNTA(B94:B165)</f>
        <v>72</v>
      </c>
      <c r="C166" s="31"/>
      <c r="D166" s="41"/>
      <c r="E166" s="62"/>
      <c r="F166" s="169">
        <f>SUM(F94:F165)</f>
        <v>115.306</v>
      </c>
      <c r="G166" s="41"/>
      <c r="H166" s="41"/>
      <c r="I166" s="41"/>
      <c r="J166" s="41"/>
    </row>
    <row r="167" spans="1:10" ht="12.75" customHeight="1" x14ac:dyDescent="0.2">
      <c r="A167" s="31"/>
      <c r="B167" s="32"/>
      <c r="C167" s="31"/>
      <c r="D167" s="41"/>
      <c r="E167" s="48"/>
      <c r="G167" s="41"/>
      <c r="H167" s="41"/>
      <c r="I167" s="41"/>
      <c r="J167" s="41"/>
    </row>
    <row r="168" spans="1:10" ht="12.75" customHeight="1" x14ac:dyDescent="0.2">
      <c r="A168" s="165" t="s">
        <v>425</v>
      </c>
      <c r="B168" s="165" t="s">
        <v>430</v>
      </c>
      <c r="C168" s="165" t="s">
        <v>431</v>
      </c>
      <c r="D168" s="165" t="s">
        <v>147</v>
      </c>
      <c r="E168" s="165">
        <v>3</v>
      </c>
      <c r="F168" s="168">
        <v>0.78400000000000003</v>
      </c>
      <c r="G168" s="165">
        <v>48.157710999999999</v>
      </c>
      <c r="H168" s="165">
        <v>-122.615026</v>
      </c>
      <c r="I168" s="165">
        <v>48.147832999999999</v>
      </c>
      <c r="J168" s="165">
        <v>-122.60710899999999</v>
      </c>
    </row>
    <row r="169" spans="1:10" ht="12.75" customHeight="1" x14ac:dyDescent="0.2">
      <c r="A169" s="165" t="s">
        <v>425</v>
      </c>
      <c r="B169" s="165" t="s">
        <v>462</v>
      </c>
      <c r="C169" s="165" t="s">
        <v>463</v>
      </c>
      <c r="D169" s="165" t="s">
        <v>147</v>
      </c>
      <c r="E169" s="165">
        <v>3</v>
      </c>
      <c r="F169" s="168">
        <v>0.89500000000000002</v>
      </c>
      <c r="G169" s="165">
        <v>48.391100000000002</v>
      </c>
      <c r="H169" s="165">
        <v>-122.58619</v>
      </c>
      <c r="I169" s="165">
        <v>48.394100000000002</v>
      </c>
      <c r="J169" s="165">
        <v>-122.58803</v>
      </c>
    </row>
    <row r="170" spans="1:10" ht="12.75" customHeight="1" x14ac:dyDescent="0.2">
      <c r="A170" s="165" t="s">
        <v>425</v>
      </c>
      <c r="B170" s="165" t="s">
        <v>512</v>
      </c>
      <c r="C170" s="165" t="s">
        <v>513</v>
      </c>
      <c r="D170" s="165" t="s">
        <v>147</v>
      </c>
      <c r="E170" s="165">
        <v>3</v>
      </c>
      <c r="F170" s="168">
        <v>2.1999999999999999E-2</v>
      </c>
      <c r="G170" s="165">
        <v>48.030931000000002</v>
      </c>
      <c r="H170" s="165">
        <v>-122.607084</v>
      </c>
      <c r="I170" s="165">
        <v>48.030681999999999</v>
      </c>
      <c r="J170" s="165">
        <v>-122.60684500000001</v>
      </c>
    </row>
    <row r="171" spans="1:10" ht="12.75" customHeight="1" x14ac:dyDescent="0.2">
      <c r="A171" s="165" t="s">
        <v>425</v>
      </c>
      <c r="B171" s="165" t="s">
        <v>543</v>
      </c>
      <c r="C171" s="165" t="s">
        <v>544</v>
      </c>
      <c r="D171" s="165" t="s">
        <v>147</v>
      </c>
      <c r="E171" s="165">
        <v>3</v>
      </c>
      <c r="F171" s="168">
        <v>0.10100000000000001</v>
      </c>
      <c r="G171" s="165">
        <v>48.099600000000002</v>
      </c>
      <c r="H171" s="165">
        <v>-122.5284</v>
      </c>
      <c r="I171" s="165">
        <v>48.099600000000002</v>
      </c>
      <c r="J171" s="165">
        <v>-122.5284</v>
      </c>
    </row>
    <row r="172" spans="1:10" ht="12.75" customHeight="1" x14ac:dyDescent="0.2">
      <c r="A172" s="165" t="s">
        <v>425</v>
      </c>
      <c r="B172" s="165" t="s">
        <v>612</v>
      </c>
      <c r="C172" s="165" t="s">
        <v>613</v>
      </c>
      <c r="D172" s="165" t="s">
        <v>147</v>
      </c>
      <c r="E172" s="165">
        <v>3</v>
      </c>
      <c r="F172" s="168">
        <v>0.28599999999999998</v>
      </c>
      <c r="G172" s="165">
        <v>48.122900000000001</v>
      </c>
      <c r="H172" s="165">
        <v>-122.56012</v>
      </c>
      <c r="I172" s="165">
        <v>48.126800000000003</v>
      </c>
      <c r="J172" s="165">
        <v>-122.5617</v>
      </c>
    </row>
    <row r="173" spans="1:10" ht="12.75" customHeight="1" x14ac:dyDescent="0.2">
      <c r="A173" s="165" t="s">
        <v>425</v>
      </c>
      <c r="B173" s="165" t="s">
        <v>629</v>
      </c>
      <c r="C173" s="165" t="s">
        <v>630</v>
      </c>
      <c r="D173" s="165" t="s">
        <v>32</v>
      </c>
      <c r="E173" s="165">
        <v>3</v>
      </c>
      <c r="F173" s="168">
        <v>1.931</v>
      </c>
      <c r="G173" s="165">
        <v>48.252800000000001</v>
      </c>
      <c r="H173" s="165">
        <v>-122.65367000000001</v>
      </c>
      <c r="I173" s="165">
        <v>48.277799999999999</v>
      </c>
      <c r="J173" s="165">
        <v>-122.66296</v>
      </c>
    </row>
    <row r="174" spans="1:10" ht="12.75" customHeight="1" x14ac:dyDescent="0.2">
      <c r="A174" s="165" t="s">
        <v>425</v>
      </c>
      <c r="B174" s="165" t="s">
        <v>2923</v>
      </c>
      <c r="C174" s="165" t="s">
        <v>2924</v>
      </c>
      <c r="D174" s="165" t="s">
        <v>149</v>
      </c>
      <c r="E174" s="165">
        <v>3</v>
      </c>
      <c r="F174" s="168">
        <v>8.0000000000000002E-3</v>
      </c>
      <c r="G174" s="165">
        <v>48.322699999999998</v>
      </c>
      <c r="H174" s="165">
        <v>-122.52254000000001</v>
      </c>
      <c r="I174" s="165">
        <v>48.322699999999998</v>
      </c>
      <c r="J174" s="165">
        <v>-122.5227</v>
      </c>
    </row>
    <row r="175" spans="1:10" ht="12.75" customHeight="1" x14ac:dyDescent="0.2">
      <c r="A175" s="165" t="s">
        <v>425</v>
      </c>
      <c r="B175" s="165" t="s">
        <v>510</v>
      </c>
      <c r="C175" s="165" t="s">
        <v>511</v>
      </c>
      <c r="D175" s="165" t="s">
        <v>149</v>
      </c>
      <c r="E175" s="165">
        <v>3</v>
      </c>
      <c r="F175" s="168">
        <v>8.9999999999999993E-3</v>
      </c>
      <c r="G175" s="165">
        <v>48.032299999999999</v>
      </c>
      <c r="H175" s="165">
        <v>-122.60539</v>
      </c>
      <c r="I175" s="165">
        <v>48.032200000000003</v>
      </c>
      <c r="J175" s="165">
        <v>-122.60554</v>
      </c>
    </row>
    <row r="176" spans="1:10" ht="12.75" customHeight="1" x14ac:dyDescent="0.2">
      <c r="A176" s="165" t="s">
        <v>425</v>
      </c>
      <c r="B176" s="165" t="s">
        <v>528</v>
      </c>
      <c r="C176" s="165" t="s">
        <v>529</v>
      </c>
      <c r="D176" s="165" t="s">
        <v>149</v>
      </c>
      <c r="E176" s="165">
        <v>3</v>
      </c>
      <c r="F176" s="168">
        <v>8.3000000000000004E-2</v>
      </c>
      <c r="G176" s="165">
        <v>48.033700000000003</v>
      </c>
      <c r="H176" s="165">
        <v>-122.60281999999999</v>
      </c>
      <c r="I176" s="165">
        <v>48.033099999999997</v>
      </c>
      <c r="J176" s="165">
        <v>-122.60392</v>
      </c>
    </row>
    <row r="177" spans="1:10" ht="12.75" customHeight="1" x14ac:dyDescent="0.2">
      <c r="A177" s="165" t="s">
        <v>425</v>
      </c>
      <c r="B177" s="165" t="s">
        <v>2911</v>
      </c>
      <c r="C177" s="165" t="s">
        <v>2912</v>
      </c>
      <c r="D177" s="165" t="s">
        <v>31</v>
      </c>
      <c r="E177" s="165">
        <v>3</v>
      </c>
      <c r="F177" s="168">
        <v>0.48799999999999999</v>
      </c>
      <c r="G177" s="165">
        <v>48.017499999999998</v>
      </c>
      <c r="H177" s="165">
        <v>-122.58859</v>
      </c>
      <c r="I177" s="165">
        <v>48.011699999999998</v>
      </c>
      <c r="J177" s="165">
        <v>-122.58271999999999</v>
      </c>
    </row>
    <row r="178" spans="1:10" ht="12.75" customHeight="1" x14ac:dyDescent="0.2">
      <c r="A178" s="165" t="s">
        <v>425</v>
      </c>
      <c r="B178" s="165" t="s">
        <v>426</v>
      </c>
      <c r="C178" s="165" t="s">
        <v>427</v>
      </c>
      <c r="D178" s="165" t="s">
        <v>31</v>
      </c>
      <c r="E178" s="165">
        <v>1</v>
      </c>
      <c r="F178" s="168">
        <v>0</v>
      </c>
      <c r="G178" s="165" t="s">
        <v>2859</v>
      </c>
      <c r="H178" s="165" t="s">
        <v>2859</v>
      </c>
      <c r="I178" s="165" t="s">
        <v>2859</v>
      </c>
      <c r="J178" s="165" t="s">
        <v>2859</v>
      </c>
    </row>
    <row r="179" spans="1:10" ht="12.75" customHeight="1" x14ac:dyDescent="0.2">
      <c r="A179" s="165" t="s">
        <v>425</v>
      </c>
      <c r="B179" s="165" t="s">
        <v>2913</v>
      </c>
      <c r="C179" s="165" t="s">
        <v>2914</v>
      </c>
      <c r="D179" s="165" t="s">
        <v>31</v>
      </c>
      <c r="E179" s="165">
        <v>3</v>
      </c>
      <c r="F179" s="168">
        <v>0.17599999999999999</v>
      </c>
      <c r="G179" s="165">
        <v>48.171712999999997</v>
      </c>
      <c r="H179" s="165">
        <v>-122.475056</v>
      </c>
      <c r="I179" s="165">
        <v>48.174010000000003</v>
      </c>
      <c r="J179" s="165">
        <v>-122.47653699999999</v>
      </c>
    </row>
    <row r="180" spans="1:10" ht="12.75" customHeight="1" x14ac:dyDescent="0.2">
      <c r="A180" s="165" t="s">
        <v>425</v>
      </c>
      <c r="B180" s="165" t="s">
        <v>428</v>
      </c>
      <c r="C180" s="165" t="s">
        <v>429</v>
      </c>
      <c r="D180" s="165" t="s">
        <v>31</v>
      </c>
      <c r="E180" s="165">
        <v>3</v>
      </c>
      <c r="F180" s="168">
        <v>0.107</v>
      </c>
      <c r="G180" s="165">
        <v>48.221685000000001</v>
      </c>
      <c r="H180" s="165">
        <v>-122.690721</v>
      </c>
      <c r="I180" s="165">
        <v>48.221311</v>
      </c>
      <c r="J180" s="165">
        <v>-122.692905</v>
      </c>
    </row>
    <row r="181" spans="1:10" ht="12.75" customHeight="1" x14ac:dyDescent="0.2">
      <c r="A181" s="165" t="s">
        <v>425</v>
      </c>
      <c r="B181" s="165" t="s">
        <v>432</v>
      </c>
      <c r="C181" s="165" t="s">
        <v>433</v>
      </c>
      <c r="D181" s="165" t="s">
        <v>31</v>
      </c>
      <c r="E181" s="165">
        <v>3</v>
      </c>
      <c r="F181" s="168">
        <v>7.8E-2</v>
      </c>
      <c r="G181" s="165">
        <v>47.920107000000002</v>
      </c>
      <c r="H181" s="165">
        <v>-122.406809</v>
      </c>
      <c r="I181" s="165">
        <v>47.920844000000002</v>
      </c>
      <c r="J181" s="165">
        <v>-122.405644</v>
      </c>
    </row>
    <row r="182" spans="1:10" ht="12.75" customHeight="1" x14ac:dyDescent="0.2">
      <c r="A182" s="165" t="s">
        <v>425</v>
      </c>
      <c r="B182" s="165" t="s">
        <v>434</v>
      </c>
      <c r="C182" s="165" t="s">
        <v>435</v>
      </c>
      <c r="D182" s="165" t="s">
        <v>31</v>
      </c>
      <c r="E182" s="165">
        <v>3</v>
      </c>
      <c r="F182" s="168">
        <v>1.1000000000000001</v>
      </c>
      <c r="G182" s="165">
        <v>48.153199999999998</v>
      </c>
      <c r="H182" s="165">
        <v>-122.5168</v>
      </c>
      <c r="I182" s="165">
        <v>48.138599999999997</v>
      </c>
      <c r="J182" s="165">
        <v>-122.51325</v>
      </c>
    </row>
    <row r="183" spans="1:10" ht="12.75" customHeight="1" x14ac:dyDescent="0.2">
      <c r="A183" s="165" t="s">
        <v>425</v>
      </c>
      <c r="B183" s="165" t="s">
        <v>436</v>
      </c>
      <c r="C183" s="165" t="s">
        <v>437</v>
      </c>
      <c r="D183" s="165" t="s">
        <v>31</v>
      </c>
      <c r="E183" s="165">
        <v>2</v>
      </c>
      <c r="F183" s="168">
        <v>1.345</v>
      </c>
      <c r="G183" s="165">
        <v>48.131</v>
      </c>
      <c r="H183" s="165">
        <v>-122.50605</v>
      </c>
      <c r="I183" s="165">
        <v>48.122199999999999</v>
      </c>
      <c r="J183" s="165">
        <v>-122.48456</v>
      </c>
    </row>
    <row r="184" spans="1:10" ht="12.75" customHeight="1" x14ac:dyDescent="0.2">
      <c r="A184" s="165" t="s">
        <v>425</v>
      </c>
      <c r="B184" s="165" t="s">
        <v>438</v>
      </c>
      <c r="C184" s="165" t="s">
        <v>439</v>
      </c>
      <c r="D184" s="165" t="s">
        <v>31</v>
      </c>
      <c r="E184" s="165">
        <v>3</v>
      </c>
      <c r="F184" s="168">
        <v>6.7000000000000004E-2</v>
      </c>
      <c r="G184" s="165">
        <v>48.220199999999998</v>
      </c>
      <c r="H184" s="165">
        <v>-122.67797</v>
      </c>
      <c r="I184" s="165">
        <v>48.220399999999998</v>
      </c>
      <c r="J184" s="165">
        <v>-122.67939</v>
      </c>
    </row>
    <row r="185" spans="1:10" ht="12.75" customHeight="1" x14ac:dyDescent="0.2">
      <c r="A185" s="165" t="s">
        <v>425</v>
      </c>
      <c r="B185" s="165" t="s">
        <v>440</v>
      </c>
      <c r="C185" s="165" t="s">
        <v>441</v>
      </c>
      <c r="D185" s="165" t="s">
        <v>31</v>
      </c>
      <c r="E185" s="165">
        <v>2</v>
      </c>
      <c r="F185" s="168">
        <v>0.23100000000000001</v>
      </c>
      <c r="G185" s="165">
        <v>48.171700000000001</v>
      </c>
      <c r="H185" s="165">
        <v>-122.47506</v>
      </c>
      <c r="I185" s="165">
        <v>48.174500000000002</v>
      </c>
      <c r="J185" s="165">
        <v>-122.47744</v>
      </c>
    </row>
    <row r="186" spans="1:10" ht="12.75" customHeight="1" x14ac:dyDescent="0.2">
      <c r="A186" s="165" t="s">
        <v>425</v>
      </c>
      <c r="B186" s="165" t="s">
        <v>2915</v>
      </c>
      <c r="C186" s="165" t="s">
        <v>2916</v>
      </c>
      <c r="D186" s="165" t="s">
        <v>31</v>
      </c>
      <c r="E186" s="165">
        <v>3</v>
      </c>
      <c r="F186" s="168">
        <v>5.8000000000000003E-2</v>
      </c>
      <c r="G186" s="165">
        <v>47.974600000000002</v>
      </c>
      <c r="H186" s="165">
        <v>-122.35138000000001</v>
      </c>
      <c r="I186" s="165">
        <v>47.975299999999997</v>
      </c>
      <c r="J186" s="165">
        <v>-122.35181</v>
      </c>
    </row>
    <row r="187" spans="1:10" ht="12.75" customHeight="1" x14ac:dyDescent="0.2">
      <c r="A187" s="165" t="s">
        <v>425</v>
      </c>
      <c r="B187" s="165" t="s">
        <v>2917</v>
      </c>
      <c r="C187" s="165" t="s">
        <v>2918</v>
      </c>
      <c r="D187" s="165" t="s">
        <v>31</v>
      </c>
      <c r="E187" s="165">
        <v>2</v>
      </c>
      <c r="F187" s="168">
        <v>0.01</v>
      </c>
      <c r="G187" s="165">
        <v>48.396900000000002</v>
      </c>
      <c r="H187" s="165">
        <v>-122.63092</v>
      </c>
      <c r="I187" s="165">
        <v>48.396900000000002</v>
      </c>
      <c r="J187" s="165">
        <v>-122.63113</v>
      </c>
    </row>
    <row r="188" spans="1:10" ht="12.75" customHeight="1" x14ac:dyDescent="0.2">
      <c r="A188" s="165" t="s">
        <v>425</v>
      </c>
      <c r="B188" s="165" t="s">
        <v>2919</v>
      </c>
      <c r="C188" s="165" t="s">
        <v>2920</v>
      </c>
      <c r="D188" s="165" t="s">
        <v>31</v>
      </c>
      <c r="E188" s="165">
        <v>3</v>
      </c>
      <c r="F188" s="168">
        <v>5.5E-2</v>
      </c>
      <c r="G188" s="165">
        <v>48.398004</v>
      </c>
      <c r="H188" s="165">
        <v>-122.62663999999999</v>
      </c>
      <c r="I188" s="165">
        <v>48.397388999999997</v>
      </c>
      <c r="J188" s="165">
        <v>-122.62739000000001</v>
      </c>
    </row>
    <row r="189" spans="1:10" ht="12.75" customHeight="1" x14ac:dyDescent="0.2">
      <c r="A189" s="165" t="s">
        <v>425</v>
      </c>
      <c r="B189" s="165" t="s">
        <v>2921</v>
      </c>
      <c r="C189" s="165" t="s">
        <v>2922</v>
      </c>
      <c r="D189" s="165" t="s">
        <v>31</v>
      </c>
      <c r="E189" s="165">
        <v>3</v>
      </c>
      <c r="F189" s="168">
        <v>0.64900000000000002</v>
      </c>
      <c r="G189" s="165">
        <v>48.220399999999998</v>
      </c>
      <c r="H189" s="165">
        <v>-122.67939</v>
      </c>
      <c r="I189" s="165">
        <v>48.220199999999998</v>
      </c>
      <c r="J189" s="165">
        <v>-122.67797</v>
      </c>
    </row>
    <row r="190" spans="1:10" ht="12.75" customHeight="1" x14ac:dyDescent="0.2">
      <c r="A190" s="165" t="s">
        <v>425</v>
      </c>
      <c r="B190" s="165" t="s">
        <v>442</v>
      </c>
      <c r="C190" s="165" t="s">
        <v>443</v>
      </c>
      <c r="D190" s="165" t="s">
        <v>31</v>
      </c>
      <c r="E190" s="165">
        <v>3</v>
      </c>
      <c r="F190" s="168">
        <v>5.6000000000000001E-2</v>
      </c>
      <c r="G190" s="165">
        <v>48.221400000000003</v>
      </c>
      <c r="H190" s="165">
        <v>-122.68805</v>
      </c>
      <c r="I190" s="165">
        <v>48.221499999999999</v>
      </c>
      <c r="J190" s="165">
        <v>-122.68921</v>
      </c>
    </row>
    <row r="191" spans="1:10" ht="12.75" customHeight="1" x14ac:dyDescent="0.2">
      <c r="A191" s="165" t="s">
        <v>425</v>
      </c>
      <c r="B191" s="165" t="s">
        <v>444</v>
      </c>
      <c r="C191" s="165" t="s">
        <v>445</v>
      </c>
      <c r="D191" s="165" t="s">
        <v>31</v>
      </c>
      <c r="E191" s="165">
        <v>2</v>
      </c>
      <c r="F191" s="168">
        <v>8.4000000000000005E-2</v>
      </c>
      <c r="G191" s="165">
        <v>47.94</v>
      </c>
      <c r="H191" s="165">
        <v>-122.44347</v>
      </c>
      <c r="I191" s="165">
        <v>47.939100000000003</v>
      </c>
      <c r="J191" s="165">
        <v>-122.44475</v>
      </c>
    </row>
    <row r="192" spans="1:10" ht="12.75" customHeight="1" x14ac:dyDescent="0.2">
      <c r="A192" s="165" t="s">
        <v>425</v>
      </c>
      <c r="B192" s="165" t="s">
        <v>614</v>
      </c>
      <c r="C192" s="165" t="s">
        <v>2668</v>
      </c>
      <c r="D192" s="165" t="s">
        <v>31</v>
      </c>
      <c r="E192" s="165">
        <v>2</v>
      </c>
      <c r="F192" s="168">
        <v>7.149</v>
      </c>
      <c r="G192" s="165">
        <v>48.395299999999999</v>
      </c>
      <c r="H192" s="165">
        <v>-122.63675000000001</v>
      </c>
      <c r="I192" s="165">
        <v>48.406799999999997</v>
      </c>
      <c r="J192" s="165">
        <v>-122.67222</v>
      </c>
    </row>
    <row r="193" spans="1:10" ht="12.75" customHeight="1" x14ac:dyDescent="0.2">
      <c r="A193" s="165" t="s">
        <v>425</v>
      </c>
      <c r="B193" s="165" t="s">
        <v>446</v>
      </c>
      <c r="C193" s="165" t="s">
        <v>447</v>
      </c>
      <c r="D193" s="165" t="s">
        <v>31</v>
      </c>
      <c r="E193" s="165">
        <v>3</v>
      </c>
      <c r="F193" s="168">
        <v>1.0009999999999999</v>
      </c>
      <c r="G193" s="165">
        <v>47.992600000000003</v>
      </c>
      <c r="H193" s="165">
        <v>-122.48397</v>
      </c>
      <c r="I193" s="165">
        <v>47.992400000000004</v>
      </c>
      <c r="J193" s="165">
        <v>-122.48367</v>
      </c>
    </row>
    <row r="194" spans="1:10" ht="12.75" customHeight="1" x14ac:dyDescent="0.2">
      <c r="A194" s="165" t="s">
        <v>425</v>
      </c>
      <c r="B194" s="165" t="s">
        <v>448</v>
      </c>
      <c r="C194" s="165" t="s">
        <v>449</v>
      </c>
      <c r="D194" s="165" t="s">
        <v>31</v>
      </c>
      <c r="E194" s="165">
        <v>3</v>
      </c>
      <c r="F194" s="168">
        <v>0.18099999999999999</v>
      </c>
      <c r="G194" s="165">
        <v>47.9801</v>
      </c>
      <c r="H194" s="165">
        <v>-122.5159</v>
      </c>
      <c r="I194" s="165">
        <v>47.982100000000003</v>
      </c>
      <c r="J194" s="165">
        <v>-122.51390000000001</v>
      </c>
    </row>
    <row r="195" spans="1:10" ht="12.75" customHeight="1" x14ac:dyDescent="0.2">
      <c r="A195" s="165" t="s">
        <v>425</v>
      </c>
      <c r="B195" s="165" t="s">
        <v>450</v>
      </c>
      <c r="C195" s="165" t="s">
        <v>451</v>
      </c>
      <c r="D195" s="165" t="s">
        <v>31</v>
      </c>
      <c r="E195" s="165">
        <v>3</v>
      </c>
      <c r="F195" s="168">
        <v>0.33200000000000002</v>
      </c>
      <c r="G195" s="165">
        <v>48.182400000000001</v>
      </c>
      <c r="H195" s="165">
        <v>-122.47918</v>
      </c>
      <c r="I195" s="165">
        <v>48.187199999999997</v>
      </c>
      <c r="J195" s="165">
        <v>-122.47886</v>
      </c>
    </row>
    <row r="196" spans="1:10" ht="12.75" customHeight="1" x14ac:dyDescent="0.2">
      <c r="A196" s="165" t="s">
        <v>425</v>
      </c>
      <c r="B196" s="165" t="s">
        <v>452</v>
      </c>
      <c r="C196" s="165" t="s">
        <v>2669</v>
      </c>
      <c r="D196" s="165" t="s">
        <v>31</v>
      </c>
      <c r="E196" s="165">
        <v>3</v>
      </c>
      <c r="F196" s="168">
        <v>4.1000000000000002E-2</v>
      </c>
      <c r="G196" s="165">
        <v>48.163699999999999</v>
      </c>
      <c r="H196" s="165">
        <v>-122.6373</v>
      </c>
      <c r="I196" s="165">
        <v>48.163600000000002</v>
      </c>
      <c r="J196" s="165">
        <v>-122.63642</v>
      </c>
    </row>
    <row r="197" spans="1:10" ht="12.75" customHeight="1" x14ac:dyDescent="0.2">
      <c r="A197" s="165" t="s">
        <v>425</v>
      </c>
      <c r="B197" s="165" t="s">
        <v>453</v>
      </c>
      <c r="C197" s="165" t="s">
        <v>454</v>
      </c>
      <c r="D197" s="165" t="s">
        <v>31</v>
      </c>
      <c r="E197" s="165">
        <v>3</v>
      </c>
      <c r="F197" s="168">
        <v>0.33400000000000002</v>
      </c>
      <c r="G197" s="165">
        <v>48.355200000000004</v>
      </c>
      <c r="H197" s="165">
        <v>-122.59466999999999</v>
      </c>
      <c r="I197" s="165">
        <v>48.358199999999997</v>
      </c>
      <c r="J197" s="165">
        <v>-122.59679</v>
      </c>
    </row>
    <row r="198" spans="1:10" ht="12.75" customHeight="1" x14ac:dyDescent="0.2">
      <c r="A198" s="165" t="s">
        <v>425</v>
      </c>
      <c r="B198" s="165" t="s">
        <v>455</v>
      </c>
      <c r="C198" s="165" t="s">
        <v>456</v>
      </c>
      <c r="D198" s="165" t="s">
        <v>31</v>
      </c>
      <c r="E198" s="165">
        <v>3</v>
      </c>
      <c r="F198" s="168">
        <v>0.70199999999999996</v>
      </c>
      <c r="G198" s="165">
        <v>48.358199999999997</v>
      </c>
      <c r="H198" s="165">
        <v>-122.5968</v>
      </c>
      <c r="I198" s="165">
        <v>48.365600000000001</v>
      </c>
      <c r="J198" s="165">
        <v>-122.58691</v>
      </c>
    </row>
    <row r="199" spans="1:10" ht="12.75" customHeight="1" x14ac:dyDescent="0.2">
      <c r="A199" s="165" t="s">
        <v>425</v>
      </c>
      <c r="B199" s="165" t="s">
        <v>457</v>
      </c>
      <c r="C199" s="165" t="s">
        <v>2670</v>
      </c>
      <c r="D199" s="165" t="s">
        <v>31</v>
      </c>
      <c r="E199" s="165">
        <v>3</v>
      </c>
      <c r="F199" s="168">
        <v>1.163</v>
      </c>
      <c r="G199" s="165">
        <v>48.336399999999998</v>
      </c>
      <c r="H199" s="165">
        <v>-122.54506000000001</v>
      </c>
      <c r="I199" s="165">
        <v>48.347200000000001</v>
      </c>
      <c r="J199" s="165">
        <v>-122.56382000000001</v>
      </c>
    </row>
    <row r="200" spans="1:10" ht="12.75" customHeight="1" x14ac:dyDescent="0.2">
      <c r="A200" s="165" t="s">
        <v>425</v>
      </c>
      <c r="B200" s="165" t="s">
        <v>458</v>
      </c>
      <c r="C200" s="165" t="s">
        <v>459</v>
      </c>
      <c r="D200" s="165" t="s">
        <v>31</v>
      </c>
      <c r="E200" s="165">
        <v>3</v>
      </c>
      <c r="F200" s="168">
        <v>1.0289999999999999</v>
      </c>
      <c r="G200" s="165">
        <v>48.085299999999997</v>
      </c>
      <c r="H200" s="165">
        <v>-122.48296999999999</v>
      </c>
      <c r="I200" s="165">
        <v>48.0961</v>
      </c>
      <c r="J200" s="165">
        <v>-122.49348999999999</v>
      </c>
    </row>
    <row r="201" spans="1:10" ht="12.75" customHeight="1" x14ac:dyDescent="0.2">
      <c r="A201" s="165" t="s">
        <v>425</v>
      </c>
      <c r="B201" s="165" t="s">
        <v>460</v>
      </c>
      <c r="C201" s="165" t="s">
        <v>461</v>
      </c>
      <c r="D201" s="165" t="s">
        <v>31</v>
      </c>
      <c r="E201" s="165">
        <v>3</v>
      </c>
      <c r="F201" s="168">
        <v>0.51100000000000001</v>
      </c>
      <c r="G201" s="165">
        <v>48.237900000000003</v>
      </c>
      <c r="H201" s="165">
        <v>-122.71156999999999</v>
      </c>
      <c r="I201" s="165">
        <v>48.239100000000001</v>
      </c>
      <c r="J201" s="165">
        <v>-122.70076</v>
      </c>
    </row>
    <row r="202" spans="1:10" ht="12.75" customHeight="1" x14ac:dyDescent="0.2">
      <c r="A202" s="165" t="s">
        <v>425</v>
      </c>
      <c r="B202" s="165" t="s">
        <v>464</v>
      </c>
      <c r="C202" s="165" t="s">
        <v>465</v>
      </c>
      <c r="D202" s="165" t="s">
        <v>31</v>
      </c>
      <c r="E202" s="165">
        <v>2</v>
      </c>
      <c r="F202" s="168">
        <v>3.3959999999999999</v>
      </c>
      <c r="G202" s="165">
        <v>48.204000000000001</v>
      </c>
      <c r="H202" s="165">
        <v>-122.73865000000001</v>
      </c>
      <c r="I202" s="165">
        <v>48.202100000000002</v>
      </c>
      <c r="J202" s="165">
        <v>-122.73675</v>
      </c>
    </row>
    <row r="203" spans="1:10" ht="12.75" customHeight="1" x14ac:dyDescent="0.2">
      <c r="A203" s="165" t="s">
        <v>425</v>
      </c>
      <c r="B203" s="165" t="s">
        <v>466</v>
      </c>
      <c r="C203" s="165" t="s">
        <v>467</v>
      </c>
      <c r="D203" s="165" t="s">
        <v>31</v>
      </c>
      <c r="E203" s="165">
        <v>3</v>
      </c>
      <c r="F203" s="168">
        <v>0.253</v>
      </c>
      <c r="G203" s="165">
        <v>48.260100000000001</v>
      </c>
      <c r="H203" s="165">
        <v>-122.43581</v>
      </c>
      <c r="I203" s="165">
        <v>48.262900000000002</v>
      </c>
      <c r="J203" s="165">
        <v>-122.43932</v>
      </c>
    </row>
    <row r="204" spans="1:10" ht="12.75" customHeight="1" x14ac:dyDescent="0.2">
      <c r="A204" s="165" t="s">
        <v>425</v>
      </c>
      <c r="B204" s="165" t="s">
        <v>468</v>
      </c>
      <c r="C204" s="165" t="s">
        <v>469</v>
      </c>
      <c r="D204" s="165" t="s">
        <v>31</v>
      </c>
      <c r="E204" s="165">
        <v>3</v>
      </c>
      <c r="F204" s="168">
        <v>0.28599999999999998</v>
      </c>
      <c r="G204" s="165">
        <v>48.200099999999999</v>
      </c>
      <c r="H204" s="165">
        <v>-122.53565999999999</v>
      </c>
      <c r="I204" s="165">
        <v>48.1965</v>
      </c>
      <c r="J204" s="165">
        <v>-122.53389</v>
      </c>
    </row>
    <row r="205" spans="1:10" ht="12.75" customHeight="1" x14ac:dyDescent="0.2">
      <c r="A205" s="165" t="s">
        <v>425</v>
      </c>
      <c r="B205" s="165" t="s">
        <v>470</v>
      </c>
      <c r="C205" s="165" t="s">
        <v>471</v>
      </c>
      <c r="D205" s="165" t="s">
        <v>31</v>
      </c>
      <c r="E205" s="165">
        <v>3</v>
      </c>
      <c r="F205" s="168">
        <v>0.14799999999999999</v>
      </c>
      <c r="G205" s="165">
        <v>48.075600000000001</v>
      </c>
      <c r="H205" s="165">
        <v>-122.39212999999999</v>
      </c>
      <c r="I205" s="165">
        <v>48.073500000000003</v>
      </c>
      <c r="J205" s="165">
        <v>-122.39146</v>
      </c>
    </row>
    <row r="206" spans="1:10" ht="12.75" customHeight="1" x14ac:dyDescent="0.2">
      <c r="A206" s="165" t="s">
        <v>425</v>
      </c>
      <c r="B206" s="165" t="s">
        <v>472</v>
      </c>
      <c r="C206" s="165" t="s">
        <v>473</v>
      </c>
      <c r="D206" s="165" t="s">
        <v>31</v>
      </c>
      <c r="E206" s="165">
        <v>3</v>
      </c>
      <c r="F206" s="168">
        <v>0.18</v>
      </c>
      <c r="G206" s="165">
        <v>48.286200000000001</v>
      </c>
      <c r="H206" s="165">
        <v>-122.64746</v>
      </c>
      <c r="I206" s="165">
        <v>48.287999999999997</v>
      </c>
      <c r="J206" s="165">
        <v>-122.64573</v>
      </c>
    </row>
    <row r="207" spans="1:10" ht="12.75" customHeight="1" x14ac:dyDescent="0.2">
      <c r="A207" s="165" t="s">
        <v>425</v>
      </c>
      <c r="B207" s="165" t="s">
        <v>474</v>
      </c>
      <c r="C207" s="165" t="s">
        <v>475</v>
      </c>
      <c r="D207" s="165" t="s">
        <v>31</v>
      </c>
      <c r="E207" s="165">
        <v>3</v>
      </c>
      <c r="F207" s="168">
        <v>0.83099999999999996</v>
      </c>
      <c r="G207" s="165">
        <v>48.064799999999998</v>
      </c>
      <c r="H207" s="165">
        <v>-122.36247</v>
      </c>
      <c r="I207" s="165">
        <v>48.075600000000001</v>
      </c>
      <c r="J207" s="165">
        <v>-122.36999</v>
      </c>
    </row>
    <row r="208" spans="1:10" ht="12.75" customHeight="1" x14ac:dyDescent="0.2">
      <c r="A208" s="165" t="s">
        <v>425</v>
      </c>
      <c r="B208" s="165" t="s">
        <v>476</v>
      </c>
      <c r="C208" s="165" t="s">
        <v>2671</v>
      </c>
      <c r="D208" s="165" t="s">
        <v>31</v>
      </c>
      <c r="E208" s="165">
        <v>2</v>
      </c>
      <c r="F208" s="168">
        <v>1.341</v>
      </c>
      <c r="G208" s="165">
        <v>48.159300000000002</v>
      </c>
      <c r="H208" s="165">
        <v>-122.6711</v>
      </c>
      <c r="I208" s="165">
        <v>48.158999999999999</v>
      </c>
      <c r="J208" s="165">
        <v>-122.67449999999999</v>
      </c>
    </row>
    <row r="209" spans="1:10" ht="12.75" customHeight="1" x14ac:dyDescent="0.2">
      <c r="A209" s="165" t="s">
        <v>425</v>
      </c>
      <c r="B209" s="165" t="s">
        <v>477</v>
      </c>
      <c r="C209" s="165" t="s">
        <v>478</v>
      </c>
      <c r="D209" s="165" t="s">
        <v>31</v>
      </c>
      <c r="E209" s="165">
        <v>3</v>
      </c>
      <c r="F209" s="168">
        <v>1.548</v>
      </c>
      <c r="G209" s="165">
        <v>48.182600000000001</v>
      </c>
      <c r="H209" s="165">
        <v>-122.69434</v>
      </c>
      <c r="I209" s="165">
        <v>48.162199999999999</v>
      </c>
      <c r="J209" s="165">
        <v>-122.6829</v>
      </c>
    </row>
    <row r="210" spans="1:10" ht="12.75" customHeight="1" x14ac:dyDescent="0.2">
      <c r="A210" s="165" t="s">
        <v>425</v>
      </c>
      <c r="B210" s="165" t="s">
        <v>479</v>
      </c>
      <c r="C210" s="165" t="s">
        <v>480</v>
      </c>
      <c r="D210" s="165" t="s">
        <v>31</v>
      </c>
      <c r="E210" s="165">
        <v>2</v>
      </c>
      <c r="F210" s="168">
        <v>2.4910000000000001</v>
      </c>
      <c r="G210" s="165">
        <v>48.231499999999997</v>
      </c>
      <c r="H210" s="165">
        <v>-122.7675</v>
      </c>
      <c r="I210" s="165">
        <v>48.206899999999997</v>
      </c>
      <c r="J210" s="165">
        <v>-122.74030999999999</v>
      </c>
    </row>
    <row r="211" spans="1:10" ht="12.75" customHeight="1" x14ac:dyDescent="0.2">
      <c r="A211" s="165" t="s">
        <v>425</v>
      </c>
      <c r="B211" s="165" t="s">
        <v>481</v>
      </c>
      <c r="C211" s="165" t="s">
        <v>482</v>
      </c>
      <c r="D211" s="165" t="s">
        <v>31</v>
      </c>
      <c r="E211" s="165">
        <v>3</v>
      </c>
      <c r="F211" s="168">
        <v>1.7999999999999999E-2</v>
      </c>
      <c r="G211" s="165">
        <v>48.236400000000003</v>
      </c>
      <c r="H211" s="165">
        <v>-122.43407999999999</v>
      </c>
      <c r="I211" s="165">
        <v>48.236400000000003</v>
      </c>
      <c r="J211" s="165">
        <v>-122.4337</v>
      </c>
    </row>
    <row r="212" spans="1:10" ht="12.75" customHeight="1" x14ac:dyDescent="0.2">
      <c r="A212" s="165" t="s">
        <v>425</v>
      </c>
      <c r="B212" s="165" t="s">
        <v>483</v>
      </c>
      <c r="C212" s="165" t="s">
        <v>484</v>
      </c>
      <c r="D212" s="165" t="s">
        <v>31</v>
      </c>
      <c r="E212" s="165">
        <v>1</v>
      </c>
      <c r="F212" s="168">
        <v>0.35799999999999998</v>
      </c>
      <c r="G212" s="165">
        <v>48.015000000000001</v>
      </c>
      <c r="H212" s="165">
        <v>-122.535</v>
      </c>
      <c r="I212" s="165">
        <v>48.015000000000001</v>
      </c>
      <c r="J212" s="165">
        <v>-122.529</v>
      </c>
    </row>
    <row r="213" spans="1:10" ht="12.75" customHeight="1" x14ac:dyDescent="0.2">
      <c r="A213" s="165" t="s">
        <v>425</v>
      </c>
      <c r="B213" s="165" t="s">
        <v>485</v>
      </c>
      <c r="C213" s="165" t="s">
        <v>486</v>
      </c>
      <c r="D213" s="165" t="s">
        <v>31</v>
      </c>
      <c r="E213" s="165">
        <v>3</v>
      </c>
      <c r="F213" s="168">
        <v>1.7999999999999999E-2</v>
      </c>
      <c r="G213" s="165">
        <v>47.938400000000001</v>
      </c>
      <c r="H213" s="165">
        <v>-122.35823000000001</v>
      </c>
      <c r="I213" s="165">
        <v>47.938699999999997</v>
      </c>
      <c r="J213" s="165">
        <v>-122.35805999999999</v>
      </c>
    </row>
    <row r="214" spans="1:10" ht="12.75" customHeight="1" x14ac:dyDescent="0.2">
      <c r="A214" s="165" t="s">
        <v>425</v>
      </c>
      <c r="B214" s="165" t="s">
        <v>487</v>
      </c>
      <c r="C214" s="165" t="s">
        <v>488</v>
      </c>
      <c r="D214" s="165" t="s">
        <v>31</v>
      </c>
      <c r="E214" s="165">
        <v>3</v>
      </c>
      <c r="F214" s="168">
        <v>0.36699999999999999</v>
      </c>
      <c r="G214" s="165">
        <v>47.931899999999999</v>
      </c>
      <c r="H214" s="165">
        <v>-122.36821</v>
      </c>
      <c r="I214" s="165">
        <v>47.935600000000001</v>
      </c>
      <c r="J214" s="165">
        <v>-122.36286</v>
      </c>
    </row>
    <row r="215" spans="1:10" ht="12.75" customHeight="1" x14ac:dyDescent="0.2">
      <c r="A215" s="165" t="s">
        <v>425</v>
      </c>
      <c r="B215" s="165" t="s">
        <v>489</v>
      </c>
      <c r="C215" s="165" t="s">
        <v>490</v>
      </c>
      <c r="D215" s="165" t="s">
        <v>31</v>
      </c>
      <c r="E215" s="165">
        <v>3</v>
      </c>
      <c r="F215" s="168">
        <v>0.16700000000000001</v>
      </c>
      <c r="G215" s="165">
        <v>47.926299999999998</v>
      </c>
      <c r="H215" s="165">
        <v>-122.37484000000001</v>
      </c>
      <c r="I215" s="165">
        <v>47.928100000000001</v>
      </c>
      <c r="J215" s="165">
        <v>-122.37263</v>
      </c>
    </row>
    <row r="216" spans="1:10" ht="12.75" customHeight="1" x14ac:dyDescent="0.2">
      <c r="A216" s="165" t="s">
        <v>425</v>
      </c>
      <c r="B216" s="165" t="s">
        <v>491</v>
      </c>
      <c r="C216" s="165" t="s">
        <v>2672</v>
      </c>
      <c r="D216" s="165" t="s">
        <v>31</v>
      </c>
      <c r="E216" s="165">
        <v>3</v>
      </c>
      <c r="F216" s="168">
        <v>0.76700000000000002</v>
      </c>
      <c r="G216" s="165">
        <v>48.232399999999998</v>
      </c>
      <c r="H216" s="165">
        <v>-122.73186</v>
      </c>
      <c r="I216" s="165">
        <v>48.232500000000002</v>
      </c>
      <c r="J216" s="165">
        <v>-122.73125</v>
      </c>
    </row>
    <row r="217" spans="1:10" ht="12.75" customHeight="1" x14ac:dyDescent="0.2">
      <c r="A217" s="165" t="s">
        <v>425</v>
      </c>
      <c r="B217" s="165" t="s">
        <v>492</v>
      </c>
      <c r="C217" s="165" t="s">
        <v>493</v>
      </c>
      <c r="D217" s="165" t="s">
        <v>31</v>
      </c>
      <c r="E217" s="165">
        <v>3</v>
      </c>
      <c r="F217" s="168">
        <v>0.82</v>
      </c>
      <c r="G217" s="165">
        <v>48.21</v>
      </c>
      <c r="H217" s="165">
        <v>-122.60919</v>
      </c>
      <c r="I217" s="165">
        <v>48.211799999999997</v>
      </c>
      <c r="J217" s="165">
        <v>-122.61552</v>
      </c>
    </row>
    <row r="218" spans="1:10" ht="12.75" customHeight="1" x14ac:dyDescent="0.2">
      <c r="A218" s="165" t="s">
        <v>425</v>
      </c>
      <c r="B218" s="165" t="s">
        <v>494</v>
      </c>
      <c r="C218" s="165" t="s">
        <v>495</v>
      </c>
      <c r="D218" s="165" t="s">
        <v>31</v>
      </c>
      <c r="E218" s="165">
        <v>3</v>
      </c>
      <c r="F218" s="168">
        <v>4.2000000000000003E-2</v>
      </c>
      <c r="G218" s="165">
        <v>48.264699999999998</v>
      </c>
      <c r="H218" s="165">
        <v>-122.74786</v>
      </c>
      <c r="I218" s="165">
        <v>48.264200000000002</v>
      </c>
      <c r="J218" s="165">
        <v>-122.74835</v>
      </c>
    </row>
    <row r="219" spans="1:10" ht="12.75" customHeight="1" x14ac:dyDescent="0.2">
      <c r="A219" s="165" t="s">
        <v>425</v>
      </c>
      <c r="B219" s="165" t="s">
        <v>496</v>
      </c>
      <c r="C219" s="165" t="s">
        <v>497</v>
      </c>
      <c r="D219" s="165" t="s">
        <v>31</v>
      </c>
      <c r="E219" s="165">
        <v>3</v>
      </c>
      <c r="F219" s="168">
        <v>0.25900000000000001</v>
      </c>
      <c r="G219" s="165">
        <v>48.126800000000003</v>
      </c>
      <c r="H219" s="165">
        <v>-122.5617</v>
      </c>
      <c r="I219" s="165">
        <v>48.13</v>
      </c>
      <c r="J219" s="165">
        <v>-122.56447</v>
      </c>
    </row>
    <row r="220" spans="1:10" ht="12.75" customHeight="1" x14ac:dyDescent="0.2">
      <c r="A220" s="165" t="s">
        <v>425</v>
      </c>
      <c r="B220" s="165" t="s">
        <v>498</v>
      </c>
      <c r="C220" s="165" t="s">
        <v>499</v>
      </c>
      <c r="D220" s="165" t="s">
        <v>31</v>
      </c>
      <c r="E220" s="165">
        <v>3</v>
      </c>
      <c r="F220" s="168">
        <v>7.0000000000000001E-3</v>
      </c>
      <c r="G220" s="165">
        <v>48.214799999999997</v>
      </c>
      <c r="H220" s="165">
        <v>-122.53709000000001</v>
      </c>
      <c r="I220" s="165">
        <v>48.214700000000001</v>
      </c>
      <c r="J220" s="165">
        <v>-122.53712</v>
      </c>
    </row>
    <row r="221" spans="1:10" ht="12.75" customHeight="1" x14ac:dyDescent="0.2">
      <c r="A221" s="165" t="s">
        <v>425</v>
      </c>
      <c r="B221" s="165" t="s">
        <v>500</v>
      </c>
      <c r="C221" s="165" t="s">
        <v>501</v>
      </c>
      <c r="D221" s="165" t="s">
        <v>31</v>
      </c>
      <c r="E221" s="165">
        <v>3</v>
      </c>
      <c r="F221" s="168">
        <v>0.23699999999999999</v>
      </c>
      <c r="G221" s="165">
        <v>48.015500000000003</v>
      </c>
      <c r="H221" s="165">
        <v>-122.53599</v>
      </c>
      <c r="I221" s="165">
        <v>48.015500000000003</v>
      </c>
      <c r="J221" s="165">
        <v>-122.54034</v>
      </c>
    </row>
    <row r="222" spans="1:10" ht="12.75" customHeight="1" x14ac:dyDescent="0.2">
      <c r="A222" s="165" t="s">
        <v>425</v>
      </c>
      <c r="B222" s="165" t="s">
        <v>502</v>
      </c>
      <c r="C222" s="165" t="s">
        <v>503</v>
      </c>
      <c r="D222" s="165" t="s">
        <v>31</v>
      </c>
      <c r="E222" s="165">
        <v>3</v>
      </c>
      <c r="F222" s="168">
        <v>6.0000000000000001E-3</v>
      </c>
      <c r="G222" s="165">
        <v>48.1629</v>
      </c>
      <c r="H222" s="165">
        <v>-122.52347</v>
      </c>
      <c r="I222" s="165">
        <v>48.162799999999997</v>
      </c>
      <c r="J222" s="165">
        <v>-122.5235</v>
      </c>
    </row>
    <row r="223" spans="1:10" ht="12.75" customHeight="1" x14ac:dyDescent="0.2">
      <c r="A223" s="165" t="s">
        <v>425</v>
      </c>
      <c r="B223" s="165" t="s">
        <v>2673</v>
      </c>
      <c r="C223" s="165" t="s">
        <v>2674</v>
      </c>
      <c r="D223" s="165" t="s">
        <v>31</v>
      </c>
      <c r="E223" s="165">
        <v>3</v>
      </c>
      <c r="F223" s="168">
        <v>1.24</v>
      </c>
      <c r="G223" s="165">
        <v>48.210599999999999</v>
      </c>
      <c r="H223" s="165">
        <v>-122.44145</v>
      </c>
      <c r="I223" s="165">
        <v>48.214500000000001</v>
      </c>
      <c r="J223" s="165">
        <v>-122.44905</v>
      </c>
    </row>
    <row r="224" spans="1:10" ht="12.75" customHeight="1" x14ac:dyDescent="0.2">
      <c r="A224" s="165" t="s">
        <v>425</v>
      </c>
      <c r="B224" s="165" t="s">
        <v>504</v>
      </c>
      <c r="C224" s="165" t="s">
        <v>505</v>
      </c>
      <c r="D224" s="165" t="s">
        <v>31</v>
      </c>
      <c r="E224" s="165">
        <v>3</v>
      </c>
      <c r="F224" s="168">
        <v>1.2689999999999999</v>
      </c>
      <c r="G224" s="165">
        <v>48.323</v>
      </c>
      <c r="H224" s="165">
        <v>-122.70202999999999</v>
      </c>
      <c r="I224" s="165">
        <v>48.307899999999997</v>
      </c>
      <c r="J224" s="165">
        <v>-122.71688</v>
      </c>
    </row>
    <row r="225" spans="1:10" ht="12.75" customHeight="1" x14ac:dyDescent="0.2">
      <c r="A225" s="165" t="s">
        <v>425</v>
      </c>
      <c r="B225" s="165" t="s">
        <v>506</v>
      </c>
      <c r="C225" s="165" t="s">
        <v>507</v>
      </c>
      <c r="D225" s="165" t="s">
        <v>31</v>
      </c>
      <c r="E225" s="165">
        <v>3</v>
      </c>
      <c r="F225" s="168">
        <v>0.16500000000000001</v>
      </c>
      <c r="G225" s="165">
        <v>48.158999999999999</v>
      </c>
      <c r="H225" s="165">
        <v>-122.67449999999999</v>
      </c>
      <c r="I225" s="165">
        <v>48.159300000000002</v>
      </c>
      <c r="J225" s="165">
        <v>-122.6711</v>
      </c>
    </row>
    <row r="226" spans="1:10" ht="12.75" customHeight="1" x14ac:dyDescent="0.2">
      <c r="A226" s="165" t="s">
        <v>425</v>
      </c>
      <c r="B226" s="165" t="s">
        <v>508</v>
      </c>
      <c r="C226" s="165" t="s">
        <v>509</v>
      </c>
      <c r="D226" s="165" t="s">
        <v>31</v>
      </c>
      <c r="E226" s="165">
        <v>3</v>
      </c>
      <c r="F226" s="168">
        <v>1.522</v>
      </c>
      <c r="G226" s="165">
        <v>48.158499999999997</v>
      </c>
      <c r="H226" s="165">
        <v>-122.66864</v>
      </c>
      <c r="I226" s="165">
        <v>48.163699999999999</v>
      </c>
      <c r="J226" s="165">
        <v>-122.6373</v>
      </c>
    </row>
    <row r="227" spans="1:10" ht="12.75" customHeight="1" x14ac:dyDescent="0.2">
      <c r="A227" s="165" t="s">
        <v>425</v>
      </c>
      <c r="B227" s="165" t="s">
        <v>536</v>
      </c>
      <c r="C227" s="165" t="s">
        <v>2675</v>
      </c>
      <c r="D227" s="165" t="s">
        <v>31</v>
      </c>
      <c r="E227" s="165">
        <v>3</v>
      </c>
      <c r="F227" s="168">
        <v>9.4E-2</v>
      </c>
      <c r="G227" s="165">
        <v>48.083100000000002</v>
      </c>
      <c r="H227" s="165">
        <v>-122.61017</v>
      </c>
      <c r="I227" s="165">
        <v>48.081899999999997</v>
      </c>
      <c r="J227" s="165">
        <v>-122.61111</v>
      </c>
    </row>
    <row r="228" spans="1:10" ht="12.75" customHeight="1" x14ac:dyDescent="0.2">
      <c r="A228" s="165" t="s">
        <v>425</v>
      </c>
      <c r="B228" s="165" t="s">
        <v>514</v>
      </c>
      <c r="C228" s="165" t="s">
        <v>515</v>
      </c>
      <c r="D228" s="165" t="s">
        <v>31</v>
      </c>
      <c r="E228" s="165">
        <v>3</v>
      </c>
      <c r="F228" s="168">
        <v>1.2999999999999999E-2</v>
      </c>
      <c r="G228" s="165">
        <v>48.071899999999999</v>
      </c>
      <c r="H228" s="165">
        <v>-122.61327</v>
      </c>
      <c r="I228" s="165">
        <v>48.071800000000003</v>
      </c>
      <c r="J228" s="165">
        <v>-122.61313</v>
      </c>
    </row>
    <row r="229" spans="1:10" ht="12.75" customHeight="1" x14ac:dyDescent="0.2">
      <c r="A229" s="165" t="s">
        <v>425</v>
      </c>
      <c r="B229" s="165" t="s">
        <v>516</v>
      </c>
      <c r="C229" s="165" t="s">
        <v>517</v>
      </c>
      <c r="D229" s="165" t="s">
        <v>31</v>
      </c>
      <c r="E229" s="165">
        <v>3</v>
      </c>
      <c r="F229" s="168">
        <v>4.4999999999999998E-2</v>
      </c>
      <c r="G229" s="165">
        <v>48.0381</v>
      </c>
      <c r="H229" s="165">
        <v>-122.4041</v>
      </c>
      <c r="I229" s="165">
        <v>48.038699999999999</v>
      </c>
      <c r="J229" s="165">
        <v>-122.40431</v>
      </c>
    </row>
    <row r="230" spans="1:10" ht="12.75" customHeight="1" x14ac:dyDescent="0.2">
      <c r="A230" s="165" t="s">
        <v>425</v>
      </c>
      <c r="B230" s="165" t="s">
        <v>518</v>
      </c>
      <c r="C230" s="165" t="s">
        <v>519</v>
      </c>
      <c r="D230" s="165" t="s">
        <v>31</v>
      </c>
      <c r="E230" s="165">
        <v>3</v>
      </c>
      <c r="F230" s="168">
        <v>0.17699999999999999</v>
      </c>
      <c r="G230" s="165">
        <v>48.040700000000001</v>
      </c>
      <c r="H230" s="165">
        <v>-122.40633</v>
      </c>
      <c r="I230" s="165">
        <v>48.0413</v>
      </c>
      <c r="J230" s="165">
        <v>-122.40998999999999</v>
      </c>
    </row>
    <row r="231" spans="1:10" ht="12.75" customHeight="1" x14ac:dyDescent="0.2">
      <c r="A231" s="165" t="s">
        <v>425</v>
      </c>
      <c r="B231" s="165" t="s">
        <v>520</v>
      </c>
      <c r="C231" s="165" t="s">
        <v>521</v>
      </c>
      <c r="D231" s="165" t="s">
        <v>31</v>
      </c>
      <c r="E231" s="165">
        <v>3</v>
      </c>
      <c r="F231" s="168">
        <v>5.5E-2</v>
      </c>
      <c r="G231" s="165">
        <v>48.0413</v>
      </c>
      <c r="H231" s="165">
        <v>-122.40998999999999</v>
      </c>
      <c r="I231" s="165">
        <v>48.041499999999999</v>
      </c>
      <c r="J231" s="165">
        <v>-122.41117</v>
      </c>
    </row>
    <row r="232" spans="1:10" ht="12.75" customHeight="1" x14ac:dyDescent="0.2">
      <c r="A232" s="165" t="s">
        <v>425</v>
      </c>
      <c r="B232" s="165" t="s">
        <v>522</v>
      </c>
      <c r="C232" s="165" t="s">
        <v>523</v>
      </c>
      <c r="D232" s="165" t="s">
        <v>31</v>
      </c>
      <c r="E232" s="165">
        <v>3</v>
      </c>
      <c r="F232" s="168">
        <v>2.7679999999999998</v>
      </c>
      <c r="G232" s="165">
        <v>48.157699999999998</v>
      </c>
      <c r="H232" s="165">
        <v>-122.61503</v>
      </c>
      <c r="I232" s="165">
        <v>48.119700000000002</v>
      </c>
      <c r="J232" s="165">
        <v>-122.59995000000001</v>
      </c>
    </row>
    <row r="233" spans="1:10" ht="12.75" customHeight="1" x14ac:dyDescent="0.2">
      <c r="A233" s="165" t="s">
        <v>425</v>
      </c>
      <c r="B233" s="165" t="s">
        <v>524</v>
      </c>
      <c r="C233" s="165" t="s">
        <v>525</v>
      </c>
      <c r="D233" s="165" t="s">
        <v>31</v>
      </c>
      <c r="E233" s="165">
        <v>3</v>
      </c>
      <c r="F233" s="168">
        <v>5.2999999999999999E-2</v>
      </c>
      <c r="G233" s="165">
        <v>48.232199999999999</v>
      </c>
      <c r="H233" s="165">
        <v>-122.76706</v>
      </c>
      <c r="I233" s="165">
        <v>48.231499999999997</v>
      </c>
      <c r="J233" s="165">
        <v>-122.7675</v>
      </c>
    </row>
    <row r="234" spans="1:10" ht="12.75" customHeight="1" x14ac:dyDescent="0.2">
      <c r="A234" s="165" t="s">
        <v>425</v>
      </c>
      <c r="B234" s="165" t="s">
        <v>526</v>
      </c>
      <c r="C234" s="165" t="s">
        <v>527</v>
      </c>
      <c r="D234" s="165" t="s">
        <v>31</v>
      </c>
      <c r="E234" s="165">
        <v>3</v>
      </c>
      <c r="F234" s="168">
        <v>6.0000000000000001E-3</v>
      </c>
      <c r="G234" s="165">
        <v>47.976700000000001</v>
      </c>
      <c r="H234" s="165">
        <v>-122.55113</v>
      </c>
      <c r="I234" s="165">
        <v>47.976700000000001</v>
      </c>
      <c r="J234" s="165">
        <v>-122.55115000000001</v>
      </c>
    </row>
    <row r="235" spans="1:10" ht="12.75" customHeight="1" x14ac:dyDescent="0.2">
      <c r="A235" s="165" t="s">
        <v>425</v>
      </c>
      <c r="B235" s="165" t="s">
        <v>530</v>
      </c>
      <c r="C235" s="165" t="s">
        <v>531</v>
      </c>
      <c r="D235" s="165" t="s">
        <v>31</v>
      </c>
      <c r="E235" s="165">
        <v>3</v>
      </c>
      <c r="F235" s="168">
        <v>2.3279999999999998</v>
      </c>
      <c r="G235" s="165">
        <v>48.219499999999996</v>
      </c>
      <c r="H235" s="165">
        <v>-122.63445</v>
      </c>
      <c r="I235" s="165">
        <v>48.2226</v>
      </c>
      <c r="J235" s="165">
        <v>-122.67475</v>
      </c>
    </row>
    <row r="236" spans="1:10" ht="12.75" customHeight="1" x14ac:dyDescent="0.2">
      <c r="A236" s="165" t="s">
        <v>425</v>
      </c>
      <c r="B236" s="165" t="s">
        <v>532</v>
      </c>
      <c r="C236" s="165" t="s">
        <v>533</v>
      </c>
      <c r="D236" s="165" t="s">
        <v>31</v>
      </c>
      <c r="E236" s="165">
        <v>3</v>
      </c>
      <c r="F236" s="168">
        <v>0.41899999999999998</v>
      </c>
      <c r="G236" s="165">
        <v>48.092399999999998</v>
      </c>
      <c r="H236" s="165">
        <v>-122.41421</v>
      </c>
      <c r="I236" s="165">
        <v>48.088999999999999</v>
      </c>
      <c r="J236" s="165">
        <v>-122.40696</v>
      </c>
    </row>
    <row r="237" spans="1:10" ht="12.75" customHeight="1" x14ac:dyDescent="0.2">
      <c r="A237" s="165" t="s">
        <v>425</v>
      </c>
      <c r="B237" s="165" t="s">
        <v>534</v>
      </c>
      <c r="C237" s="165" t="s">
        <v>535</v>
      </c>
      <c r="D237" s="165" t="s">
        <v>31</v>
      </c>
      <c r="E237" s="165">
        <v>3</v>
      </c>
      <c r="F237" s="168">
        <v>1.2E-2</v>
      </c>
      <c r="G237" s="165">
        <v>48.093299999999999</v>
      </c>
      <c r="H237" s="165">
        <v>-122.41562999999999</v>
      </c>
      <c r="I237" s="165">
        <v>48.093200000000003</v>
      </c>
      <c r="J237" s="165">
        <v>-122.41562</v>
      </c>
    </row>
    <row r="238" spans="1:10" ht="12.75" customHeight="1" x14ac:dyDescent="0.2">
      <c r="A238" s="165" t="s">
        <v>425</v>
      </c>
      <c r="B238" s="165" t="s">
        <v>537</v>
      </c>
      <c r="C238" s="165" t="s">
        <v>538</v>
      </c>
      <c r="D238" s="165" t="s">
        <v>31</v>
      </c>
      <c r="E238" s="165">
        <v>2</v>
      </c>
      <c r="F238" s="168">
        <v>0.85699999999999998</v>
      </c>
      <c r="G238" s="165">
        <v>48.214700000000001</v>
      </c>
      <c r="H238" s="165">
        <v>-122.53712</v>
      </c>
      <c r="I238" s="165">
        <v>48.214799999999997</v>
      </c>
      <c r="J238" s="165">
        <v>-122.53709000000001</v>
      </c>
    </row>
    <row r="239" spans="1:10" ht="12.75" customHeight="1" x14ac:dyDescent="0.2">
      <c r="A239" s="165" t="s">
        <v>425</v>
      </c>
      <c r="B239" s="165" t="s">
        <v>539</v>
      </c>
      <c r="C239" s="165" t="s">
        <v>540</v>
      </c>
      <c r="D239" s="165" t="s">
        <v>31</v>
      </c>
      <c r="E239" s="165">
        <v>3</v>
      </c>
      <c r="F239" s="168">
        <v>4.8000000000000001E-2</v>
      </c>
      <c r="G239" s="165">
        <v>48.252699999999997</v>
      </c>
      <c r="H239" s="165">
        <v>-122.51783</v>
      </c>
      <c r="I239" s="165">
        <v>48.252499999999998</v>
      </c>
      <c r="J239" s="165">
        <v>-122.51882000000001</v>
      </c>
    </row>
    <row r="240" spans="1:10" ht="12.75" customHeight="1" x14ac:dyDescent="0.2">
      <c r="A240" s="165" t="s">
        <v>425</v>
      </c>
      <c r="B240" s="165" t="s">
        <v>541</v>
      </c>
      <c r="C240" s="165" t="s">
        <v>542</v>
      </c>
      <c r="D240" s="165" t="s">
        <v>31</v>
      </c>
      <c r="E240" s="165">
        <v>3</v>
      </c>
      <c r="F240" s="168">
        <v>1.9E-2</v>
      </c>
      <c r="G240" s="165">
        <v>48.289900000000003</v>
      </c>
      <c r="H240" s="165">
        <v>-122.51815000000001</v>
      </c>
      <c r="I240" s="165">
        <v>48.290100000000002</v>
      </c>
      <c r="J240" s="165">
        <v>-122.51788000000001</v>
      </c>
    </row>
    <row r="241" spans="1:10" ht="12.75" customHeight="1" x14ac:dyDescent="0.2">
      <c r="A241" s="165" t="s">
        <v>425</v>
      </c>
      <c r="B241" s="165" t="s">
        <v>545</v>
      </c>
      <c r="C241" s="165" t="s">
        <v>546</v>
      </c>
      <c r="D241" s="165" t="s">
        <v>31</v>
      </c>
      <c r="E241" s="165">
        <v>3</v>
      </c>
      <c r="F241" s="168">
        <v>1.9E-2</v>
      </c>
      <c r="G241" s="165">
        <v>48.240392</v>
      </c>
      <c r="H241" s="165">
        <v>-122.681</v>
      </c>
      <c r="I241" s="165">
        <v>48.240234000000001</v>
      </c>
      <c r="J241" s="165">
        <v>-122.68067000000001</v>
      </c>
    </row>
    <row r="242" spans="1:10" ht="12.75" customHeight="1" x14ac:dyDescent="0.2">
      <c r="A242" s="165" t="s">
        <v>425</v>
      </c>
      <c r="B242" s="165" t="s">
        <v>547</v>
      </c>
      <c r="C242" s="165" t="s">
        <v>548</v>
      </c>
      <c r="D242" s="165" t="s">
        <v>31</v>
      </c>
      <c r="E242" s="165">
        <v>2</v>
      </c>
      <c r="F242" s="168">
        <v>0.39900000000000002</v>
      </c>
      <c r="G242" s="165">
        <v>48.239967</v>
      </c>
      <c r="H242" s="165">
        <v>-122.68016</v>
      </c>
      <c r="I242" s="165">
        <v>48.240043999999997</v>
      </c>
      <c r="J242" s="165">
        <v>-122.67234000000001</v>
      </c>
    </row>
    <row r="243" spans="1:10" ht="12.75" customHeight="1" x14ac:dyDescent="0.2">
      <c r="A243" s="165" t="s">
        <v>425</v>
      </c>
      <c r="B243" s="165" t="s">
        <v>2925</v>
      </c>
      <c r="C243" s="165" t="s">
        <v>2926</v>
      </c>
      <c r="D243" s="165" t="s">
        <v>31</v>
      </c>
      <c r="E243" s="165">
        <v>3</v>
      </c>
      <c r="F243" s="168">
        <v>1.9E-2</v>
      </c>
      <c r="G243" s="165">
        <v>48.373199999999997</v>
      </c>
      <c r="H243" s="165">
        <v>-122.6653</v>
      </c>
      <c r="I243" s="165">
        <v>48.372900000000001</v>
      </c>
      <c r="J243" s="165">
        <v>-122.66533</v>
      </c>
    </row>
    <row r="244" spans="1:10" ht="12.75" customHeight="1" x14ac:dyDescent="0.2">
      <c r="A244" s="165" t="s">
        <v>425</v>
      </c>
      <c r="B244" s="165" t="s">
        <v>2927</v>
      </c>
      <c r="C244" s="165" t="s">
        <v>2926</v>
      </c>
      <c r="D244" s="165" t="s">
        <v>31</v>
      </c>
      <c r="E244" s="165">
        <v>3</v>
      </c>
      <c r="F244" s="168">
        <v>2.9000000000000001E-2</v>
      </c>
      <c r="G244" s="165">
        <v>47.993299999999998</v>
      </c>
      <c r="H244" s="165">
        <v>-122.54116</v>
      </c>
      <c r="I244" s="165">
        <v>47.992899999999999</v>
      </c>
      <c r="J244" s="165">
        <v>-122.54115</v>
      </c>
    </row>
    <row r="245" spans="1:10" ht="12.75" customHeight="1" x14ac:dyDescent="0.2">
      <c r="A245" s="165" t="s">
        <v>425</v>
      </c>
      <c r="B245" s="165" t="s">
        <v>549</v>
      </c>
      <c r="C245" s="165" t="s">
        <v>550</v>
      </c>
      <c r="D245" s="165" t="s">
        <v>31</v>
      </c>
      <c r="E245" s="165">
        <v>3</v>
      </c>
      <c r="F245" s="168">
        <v>0.06</v>
      </c>
      <c r="G245" s="165">
        <v>48.008699999999997</v>
      </c>
      <c r="H245" s="165">
        <v>-122.57172</v>
      </c>
      <c r="I245" s="165">
        <v>48.008499999999998</v>
      </c>
      <c r="J245" s="165">
        <v>-122.57047</v>
      </c>
    </row>
    <row r="246" spans="1:10" ht="12.75" customHeight="1" x14ac:dyDescent="0.2">
      <c r="A246" s="165" t="s">
        <v>425</v>
      </c>
      <c r="B246" s="165" t="s">
        <v>551</v>
      </c>
      <c r="C246" s="165" t="s">
        <v>552</v>
      </c>
      <c r="D246" s="165" t="s">
        <v>31</v>
      </c>
      <c r="E246" s="165">
        <v>3</v>
      </c>
      <c r="F246" s="168">
        <v>0.438</v>
      </c>
      <c r="G246" s="165">
        <v>48.039499999999997</v>
      </c>
      <c r="H246" s="165">
        <v>-122.59650999999999</v>
      </c>
      <c r="I246" s="165">
        <v>48.034300000000002</v>
      </c>
      <c r="J246" s="165">
        <v>-122.60167</v>
      </c>
    </row>
    <row r="247" spans="1:10" ht="12.75" customHeight="1" x14ac:dyDescent="0.2">
      <c r="A247" s="165" t="s">
        <v>425</v>
      </c>
      <c r="B247" s="165" t="s">
        <v>553</v>
      </c>
      <c r="C247" s="165" t="s">
        <v>554</v>
      </c>
      <c r="D247" s="165" t="s">
        <v>31</v>
      </c>
      <c r="E247" s="165">
        <v>3</v>
      </c>
      <c r="F247" s="168">
        <v>0.23899999999999999</v>
      </c>
      <c r="G247" s="165">
        <v>48.192700000000002</v>
      </c>
      <c r="H247" s="165">
        <v>-122.5322</v>
      </c>
      <c r="I247" s="165">
        <v>48.189399999999999</v>
      </c>
      <c r="J247" s="165">
        <v>-122.53172000000001</v>
      </c>
    </row>
    <row r="248" spans="1:10" ht="12.75" customHeight="1" x14ac:dyDescent="0.2">
      <c r="A248" s="165" t="s">
        <v>425</v>
      </c>
      <c r="B248" s="165" t="s">
        <v>555</v>
      </c>
      <c r="C248" s="165" t="s">
        <v>556</v>
      </c>
      <c r="D248" s="165" t="s">
        <v>31</v>
      </c>
      <c r="E248" s="165">
        <v>3</v>
      </c>
      <c r="F248" s="168">
        <v>2.6819999999999999</v>
      </c>
      <c r="G248" s="165">
        <v>48.264200000000002</v>
      </c>
      <c r="H248" s="165">
        <v>-122.74835</v>
      </c>
      <c r="I248" s="165">
        <v>48.264699999999998</v>
      </c>
      <c r="J248" s="165">
        <v>-122.74786</v>
      </c>
    </row>
    <row r="249" spans="1:10" ht="12.75" customHeight="1" x14ac:dyDescent="0.2">
      <c r="A249" s="165" t="s">
        <v>425</v>
      </c>
      <c r="B249" s="165" t="s">
        <v>557</v>
      </c>
      <c r="C249" s="165" t="s">
        <v>558</v>
      </c>
      <c r="D249" s="165" t="s">
        <v>31</v>
      </c>
      <c r="E249" s="165">
        <v>3</v>
      </c>
      <c r="F249" s="168">
        <v>0.193</v>
      </c>
      <c r="G249" s="165">
        <v>47.988809000000003</v>
      </c>
      <c r="H249" s="165">
        <v>-122.361163</v>
      </c>
      <c r="I249" s="165">
        <v>47.99098</v>
      </c>
      <c r="J249" s="165">
        <v>-122.36372799999999</v>
      </c>
    </row>
    <row r="250" spans="1:10" ht="12.75" customHeight="1" x14ac:dyDescent="0.2">
      <c r="A250" s="165" t="s">
        <v>425</v>
      </c>
      <c r="B250" s="165" t="s">
        <v>559</v>
      </c>
      <c r="C250" s="165" t="s">
        <v>560</v>
      </c>
      <c r="D250" s="165" t="s">
        <v>31</v>
      </c>
      <c r="E250" s="165">
        <v>3</v>
      </c>
      <c r="F250" s="168">
        <v>0.39</v>
      </c>
      <c r="G250" s="165">
        <v>47.913400000000003</v>
      </c>
      <c r="H250" s="165">
        <v>-122.39561</v>
      </c>
      <c r="I250" s="165">
        <v>47.909300000000002</v>
      </c>
      <c r="J250" s="165">
        <v>-122.39452</v>
      </c>
    </row>
    <row r="251" spans="1:10" ht="12.75" customHeight="1" x14ac:dyDescent="0.2">
      <c r="A251" s="165" t="s">
        <v>425</v>
      </c>
      <c r="B251" s="165" t="s">
        <v>2928</v>
      </c>
      <c r="C251" s="165" t="s">
        <v>2929</v>
      </c>
      <c r="D251" s="165" t="s">
        <v>31</v>
      </c>
      <c r="E251" s="165">
        <v>3</v>
      </c>
      <c r="F251" s="168">
        <v>0.128</v>
      </c>
      <c r="G251" s="165">
        <v>48.233696999999999</v>
      </c>
      <c r="H251" s="165">
        <v>-122.72627</v>
      </c>
      <c r="I251" s="165">
        <v>48.234465999999998</v>
      </c>
      <c r="J251" s="165">
        <v>-122.72376</v>
      </c>
    </row>
    <row r="252" spans="1:10" ht="12.75" customHeight="1" x14ac:dyDescent="0.2">
      <c r="A252" s="165" t="s">
        <v>425</v>
      </c>
      <c r="B252" s="165" t="s">
        <v>561</v>
      </c>
      <c r="C252" s="165" t="s">
        <v>2676</v>
      </c>
      <c r="D252" s="165" t="s">
        <v>31</v>
      </c>
      <c r="E252" s="165">
        <v>2</v>
      </c>
      <c r="F252" s="168">
        <v>0</v>
      </c>
      <c r="G252" s="165" t="s">
        <v>2859</v>
      </c>
      <c r="H252" s="165" t="s">
        <v>2859</v>
      </c>
      <c r="I252" s="165" t="s">
        <v>2859</v>
      </c>
      <c r="J252" s="165" t="s">
        <v>2859</v>
      </c>
    </row>
    <row r="253" spans="1:10" ht="12.75" customHeight="1" x14ac:dyDescent="0.2">
      <c r="A253" s="165" t="s">
        <v>425</v>
      </c>
      <c r="B253" s="165" t="s">
        <v>2930</v>
      </c>
      <c r="C253" s="165" t="s">
        <v>2931</v>
      </c>
      <c r="D253" s="165" t="s">
        <v>31</v>
      </c>
      <c r="E253" s="165">
        <v>3</v>
      </c>
      <c r="F253" s="168">
        <v>0.21099999999999999</v>
      </c>
      <c r="G253" s="165">
        <v>48.287199999999999</v>
      </c>
      <c r="H253" s="165">
        <v>-122.6328</v>
      </c>
      <c r="I253" s="165">
        <v>48.284599999999998</v>
      </c>
      <c r="J253" s="165">
        <v>-122.63182</v>
      </c>
    </row>
    <row r="254" spans="1:10" ht="12.75" customHeight="1" x14ac:dyDescent="0.2">
      <c r="A254" s="165" t="s">
        <v>425</v>
      </c>
      <c r="B254" s="165" t="s">
        <v>2932</v>
      </c>
      <c r="C254" s="165" t="s">
        <v>2933</v>
      </c>
      <c r="D254" s="165" t="s">
        <v>31</v>
      </c>
      <c r="E254" s="165">
        <v>3</v>
      </c>
      <c r="F254" s="168">
        <v>0.372</v>
      </c>
      <c r="G254" s="165">
        <v>48.278500000000001</v>
      </c>
      <c r="H254" s="165">
        <v>-122.66242</v>
      </c>
      <c r="I254" s="165">
        <v>48.282800000000002</v>
      </c>
      <c r="J254" s="165">
        <v>-122.65773</v>
      </c>
    </row>
    <row r="255" spans="1:10" ht="12.75" customHeight="1" x14ac:dyDescent="0.2">
      <c r="A255" s="165" t="s">
        <v>425</v>
      </c>
      <c r="B255" s="165" t="s">
        <v>563</v>
      </c>
      <c r="C255" s="165" t="s">
        <v>564</v>
      </c>
      <c r="D255" s="165" t="s">
        <v>31</v>
      </c>
      <c r="E255" s="165">
        <v>3</v>
      </c>
      <c r="F255" s="168">
        <v>2.3E-2</v>
      </c>
      <c r="G255" s="165">
        <v>48.038080999999998</v>
      </c>
      <c r="H255" s="165">
        <v>-122.404096</v>
      </c>
      <c r="I255" s="165">
        <v>48.038411000000004</v>
      </c>
      <c r="J255" s="165">
        <v>-122.404212</v>
      </c>
    </row>
    <row r="256" spans="1:10" ht="12.75" customHeight="1" x14ac:dyDescent="0.2">
      <c r="A256" s="165" t="s">
        <v>425</v>
      </c>
      <c r="B256" s="165" t="s">
        <v>565</v>
      </c>
      <c r="C256" s="165" t="s">
        <v>566</v>
      </c>
      <c r="D256" s="165" t="s">
        <v>31</v>
      </c>
      <c r="E256" s="165">
        <v>3</v>
      </c>
      <c r="F256" s="168">
        <v>1.6E-2</v>
      </c>
      <c r="G256" s="165">
        <v>48.240234000000001</v>
      </c>
      <c r="H256" s="165">
        <v>-122.68067000000001</v>
      </c>
      <c r="I256" s="165">
        <v>48.240101000000003</v>
      </c>
      <c r="J256" s="165">
        <v>-122.68039</v>
      </c>
    </row>
    <row r="257" spans="1:10" ht="12.75" customHeight="1" x14ac:dyDescent="0.2">
      <c r="A257" s="165" t="s">
        <v>425</v>
      </c>
      <c r="B257" s="165" t="s">
        <v>2934</v>
      </c>
      <c r="C257" s="165" t="s">
        <v>2935</v>
      </c>
      <c r="D257" s="165" t="s">
        <v>31</v>
      </c>
      <c r="E257" s="165">
        <v>3</v>
      </c>
      <c r="F257" s="168">
        <v>0.28899999999999998</v>
      </c>
      <c r="G257" s="165">
        <v>48.289499999999997</v>
      </c>
      <c r="H257" s="165">
        <v>-122.64358</v>
      </c>
      <c r="I257" s="165">
        <v>48.289299999999997</v>
      </c>
      <c r="J257" s="165">
        <v>-122.63742000000001</v>
      </c>
    </row>
    <row r="258" spans="1:10" ht="12.75" customHeight="1" x14ac:dyDescent="0.2">
      <c r="A258" s="165" t="s">
        <v>425</v>
      </c>
      <c r="B258" s="165" t="s">
        <v>2936</v>
      </c>
      <c r="C258" s="165" t="s">
        <v>2937</v>
      </c>
      <c r="D258" s="165" t="s">
        <v>31</v>
      </c>
      <c r="E258" s="165">
        <v>3</v>
      </c>
      <c r="F258" s="168">
        <v>1.5660000000000001</v>
      </c>
      <c r="G258" s="165">
        <v>48.221499999999999</v>
      </c>
      <c r="H258" s="165">
        <v>-122.68921</v>
      </c>
      <c r="I258" s="165">
        <v>48.213999999999999</v>
      </c>
      <c r="J258" s="165">
        <v>-122.71893</v>
      </c>
    </row>
    <row r="259" spans="1:10" ht="12.75" customHeight="1" x14ac:dyDescent="0.2">
      <c r="A259" s="165" t="s">
        <v>425</v>
      </c>
      <c r="B259" s="165" t="s">
        <v>569</v>
      </c>
      <c r="C259" s="165" t="s">
        <v>570</v>
      </c>
      <c r="D259" s="165" t="s">
        <v>31</v>
      </c>
      <c r="E259" s="165">
        <v>3</v>
      </c>
      <c r="F259" s="168">
        <v>0.151</v>
      </c>
      <c r="G259" s="165">
        <v>47.9114</v>
      </c>
      <c r="H259" s="165">
        <v>-122.37585</v>
      </c>
      <c r="I259" s="165">
        <v>47.913600000000002</v>
      </c>
      <c r="J259" s="165">
        <v>-122.37585</v>
      </c>
    </row>
    <row r="260" spans="1:10" ht="12.75" customHeight="1" x14ac:dyDescent="0.2">
      <c r="A260" s="165" t="s">
        <v>425</v>
      </c>
      <c r="B260" s="165" t="s">
        <v>568</v>
      </c>
      <c r="C260" s="165" t="s">
        <v>2677</v>
      </c>
      <c r="D260" s="165" t="s">
        <v>31</v>
      </c>
      <c r="E260" s="165">
        <v>3</v>
      </c>
      <c r="F260" s="168">
        <v>0.38800000000000001</v>
      </c>
      <c r="G260" s="165">
        <v>47.904800000000002</v>
      </c>
      <c r="H260" s="165">
        <v>-122.38154</v>
      </c>
      <c r="I260" s="165">
        <v>47.908299999999997</v>
      </c>
      <c r="J260" s="165">
        <v>-122.37649999999999</v>
      </c>
    </row>
    <row r="261" spans="1:10" ht="12.75" customHeight="1" x14ac:dyDescent="0.2">
      <c r="A261" s="165" t="s">
        <v>425</v>
      </c>
      <c r="B261" s="165" t="s">
        <v>571</v>
      </c>
      <c r="C261" s="165" t="s">
        <v>572</v>
      </c>
      <c r="D261" s="165" t="s">
        <v>31</v>
      </c>
      <c r="E261" s="165">
        <v>2</v>
      </c>
      <c r="F261" s="168">
        <v>0</v>
      </c>
      <c r="G261" s="165" t="s">
        <v>2859</v>
      </c>
      <c r="H261" s="165" t="s">
        <v>2859</v>
      </c>
      <c r="I261" s="165" t="s">
        <v>2859</v>
      </c>
      <c r="J261" s="165" t="s">
        <v>2859</v>
      </c>
    </row>
    <row r="262" spans="1:10" ht="12.75" customHeight="1" x14ac:dyDescent="0.2">
      <c r="A262" s="165" t="s">
        <v>425</v>
      </c>
      <c r="B262" s="165" t="s">
        <v>573</v>
      </c>
      <c r="C262" s="165" t="s">
        <v>574</v>
      </c>
      <c r="D262" s="165" t="s">
        <v>31</v>
      </c>
      <c r="E262" s="165">
        <v>3</v>
      </c>
      <c r="F262" s="168">
        <v>0.30499999999999999</v>
      </c>
      <c r="G262" s="165">
        <v>48.115099999999998</v>
      </c>
      <c r="H262" s="165">
        <v>-122.41951</v>
      </c>
      <c r="I262" s="165">
        <v>48.118899999999996</v>
      </c>
      <c r="J262" s="165">
        <v>-122.42256</v>
      </c>
    </row>
    <row r="263" spans="1:10" ht="12.75" customHeight="1" x14ac:dyDescent="0.2">
      <c r="A263" s="165" t="s">
        <v>425</v>
      </c>
      <c r="B263" s="165" t="s">
        <v>2938</v>
      </c>
      <c r="C263" s="165" t="s">
        <v>2939</v>
      </c>
      <c r="D263" s="165" t="s">
        <v>31</v>
      </c>
      <c r="E263" s="165">
        <v>3</v>
      </c>
      <c r="F263" s="168">
        <v>0.11899999999999999</v>
      </c>
      <c r="G263" s="165">
        <v>48.234400000000001</v>
      </c>
      <c r="H263" s="165">
        <v>-122.53434</v>
      </c>
      <c r="I263" s="165">
        <v>48.232700000000001</v>
      </c>
      <c r="J263" s="165">
        <v>-122.5342</v>
      </c>
    </row>
    <row r="264" spans="1:10" ht="12.75" customHeight="1" x14ac:dyDescent="0.2">
      <c r="A264" s="165" t="s">
        <v>425</v>
      </c>
      <c r="B264" s="165" t="s">
        <v>575</v>
      </c>
      <c r="C264" s="165" t="s">
        <v>576</v>
      </c>
      <c r="D264" s="165" t="s">
        <v>31</v>
      </c>
      <c r="E264" s="165">
        <v>3</v>
      </c>
      <c r="F264" s="168">
        <v>0.80200000000000005</v>
      </c>
      <c r="G264" s="165">
        <v>48.019599999999997</v>
      </c>
      <c r="H264" s="165">
        <v>-122.37312</v>
      </c>
      <c r="I264" s="165">
        <v>48.030500000000004</v>
      </c>
      <c r="J264" s="165">
        <v>-122.37591</v>
      </c>
    </row>
    <row r="265" spans="1:10" ht="12.75" customHeight="1" x14ac:dyDescent="0.2">
      <c r="A265" s="165" t="s">
        <v>425</v>
      </c>
      <c r="B265" s="165" t="s">
        <v>577</v>
      </c>
      <c r="C265" s="165" t="s">
        <v>578</v>
      </c>
      <c r="D265" s="165" t="s">
        <v>31</v>
      </c>
      <c r="E265" s="165">
        <v>3</v>
      </c>
      <c r="F265" s="168">
        <v>0.42799999999999999</v>
      </c>
      <c r="G265" s="165">
        <v>48.288200000000003</v>
      </c>
      <c r="H265" s="165">
        <v>-122.51931999999999</v>
      </c>
      <c r="I265" s="165">
        <v>48.292999999999999</v>
      </c>
      <c r="J265" s="165">
        <v>-122.51309999999999</v>
      </c>
    </row>
    <row r="266" spans="1:10" ht="12.75" customHeight="1" x14ac:dyDescent="0.2">
      <c r="A266" s="165" t="s">
        <v>425</v>
      </c>
      <c r="B266" s="165" t="s">
        <v>579</v>
      </c>
      <c r="C266" s="165" t="s">
        <v>580</v>
      </c>
      <c r="D266" s="165" t="s">
        <v>31</v>
      </c>
      <c r="E266" s="165">
        <v>3</v>
      </c>
      <c r="F266" s="168">
        <v>0.67800000000000005</v>
      </c>
      <c r="G266" s="165">
        <v>47.964300000000001</v>
      </c>
      <c r="H266" s="165">
        <v>-122.44716</v>
      </c>
      <c r="I266" s="165">
        <v>47.955199999999998</v>
      </c>
      <c r="J266" s="165">
        <v>-122.44177000000001</v>
      </c>
    </row>
    <row r="267" spans="1:10" ht="12.75" customHeight="1" x14ac:dyDescent="0.2">
      <c r="A267" s="165" t="s">
        <v>425</v>
      </c>
      <c r="B267" s="165" t="s">
        <v>581</v>
      </c>
      <c r="C267" s="165" t="s">
        <v>582</v>
      </c>
      <c r="D267" s="165" t="s">
        <v>31</v>
      </c>
      <c r="E267" s="165">
        <v>3</v>
      </c>
      <c r="F267" s="168">
        <v>6.0000000000000001E-3</v>
      </c>
      <c r="G267" s="165">
        <v>48.250847</v>
      </c>
      <c r="H267" s="165">
        <v>-122.525552</v>
      </c>
      <c r="I267" s="165">
        <v>48.250847999999998</v>
      </c>
      <c r="J267" s="165">
        <v>-122.52568100000001</v>
      </c>
    </row>
    <row r="268" spans="1:10" ht="12.75" customHeight="1" x14ac:dyDescent="0.2">
      <c r="A268" s="165" t="s">
        <v>425</v>
      </c>
      <c r="B268" s="165" t="s">
        <v>583</v>
      </c>
      <c r="C268" s="165" t="s">
        <v>584</v>
      </c>
      <c r="D268" s="165" t="s">
        <v>31</v>
      </c>
      <c r="E268" s="165">
        <v>3</v>
      </c>
      <c r="F268" s="168">
        <v>0.54</v>
      </c>
      <c r="G268" s="165">
        <v>48.233699999999999</v>
      </c>
      <c r="H268" s="165">
        <v>-122.72638000000001</v>
      </c>
      <c r="I268" s="165">
        <v>48.236800000000002</v>
      </c>
      <c r="J268" s="165">
        <v>-122.71577000000001</v>
      </c>
    </row>
    <row r="269" spans="1:10" ht="12.75" customHeight="1" x14ac:dyDescent="0.2">
      <c r="A269" s="165" t="s">
        <v>425</v>
      </c>
      <c r="B269" s="165" t="s">
        <v>2940</v>
      </c>
      <c r="C269" s="165" t="s">
        <v>2941</v>
      </c>
      <c r="D269" s="165" t="s">
        <v>31</v>
      </c>
      <c r="E269" s="165">
        <v>3</v>
      </c>
      <c r="F269" s="168">
        <v>1.6850000000000001</v>
      </c>
      <c r="G269" s="165">
        <v>48.155299999999997</v>
      </c>
      <c r="H269" s="165">
        <v>-122.57453</v>
      </c>
      <c r="I269" s="165">
        <v>48.177199999999999</v>
      </c>
      <c r="J269" s="165">
        <v>-122.58526999999999</v>
      </c>
    </row>
    <row r="270" spans="1:10" ht="12.75" customHeight="1" x14ac:dyDescent="0.2">
      <c r="A270" s="165" t="s">
        <v>425</v>
      </c>
      <c r="B270" s="165" t="s">
        <v>585</v>
      </c>
      <c r="C270" s="165" t="s">
        <v>586</v>
      </c>
      <c r="D270" s="165" t="s">
        <v>31</v>
      </c>
      <c r="E270" s="165">
        <v>3</v>
      </c>
      <c r="F270" s="168">
        <v>2.5920000000000001</v>
      </c>
      <c r="G270" s="165">
        <v>47.912700000000001</v>
      </c>
      <c r="H270" s="165">
        <v>-122.41982</v>
      </c>
      <c r="I270" s="165">
        <v>47.927500000000002</v>
      </c>
      <c r="J270" s="165">
        <v>-122.39314</v>
      </c>
    </row>
    <row r="271" spans="1:10" ht="12.75" customHeight="1" x14ac:dyDescent="0.2">
      <c r="A271" s="165" t="s">
        <v>425</v>
      </c>
      <c r="B271" s="165" t="s">
        <v>587</v>
      </c>
      <c r="C271" s="165" t="s">
        <v>588</v>
      </c>
      <c r="D271" s="165" t="s">
        <v>31</v>
      </c>
      <c r="E271" s="165">
        <v>3</v>
      </c>
      <c r="F271" s="168">
        <v>0.33900000000000002</v>
      </c>
      <c r="G271" s="165">
        <v>48.218400000000003</v>
      </c>
      <c r="H271" s="165">
        <v>-122.62384</v>
      </c>
      <c r="I271" s="165">
        <v>48.222099999999998</v>
      </c>
      <c r="J271" s="165">
        <v>-122.62842000000001</v>
      </c>
    </row>
    <row r="272" spans="1:10" ht="12.75" customHeight="1" x14ac:dyDescent="0.2">
      <c r="A272" s="165" t="s">
        <v>425</v>
      </c>
      <c r="B272" s="165" t="s">
        <v>589</v>
      </c>
      <c r="C272" s="165" t="s">
        <v>590</v>
      </c>
      <c r="D272" s="165" t="s">
        <v>31</v>
      </c>
      <c r="E272" s="165">
        <v>3</v>
      </c>
      <c r="F272" s="168">
        <v>0.45900000000000002</v>
      </c>
      <c r="G272" s="165">
        <v>48.192300000000003</v>
      </c>
      <c r="H272" s="165">
        <v>-122.70869</v>
      </c>
      <c r="I272" s="165">
        <v>48.187100000000001</v>
      </c>
      <c r="J272" s="165">
        <v>-122.70247999999999</v>
      </c>
    </row>
    <row r="273" spans="1:10" ht="12.75" customHeight="1" x14ac:dyDescent="0.2">
      <c r="A273" s="165" t="s">
        <v>425</v>
      </c>
      <c r="B273" s="165" t="s">
        <v>591</v>
      </c>
      <c r="C273" s="165" t="s">
        <v>592</v>
      </c>
      <c r="D273" s="165" t="s">
        <v>31</v>
      </c>
      <c r="E273" s="165">
        <v>3</v>
      </c>
      <c r="F273" s="168">
        <v>0.82299999999999995</v>
      </c>
      <c r="G273" s="165">
        <v>48.061399999999999</v>
      </c>
      <c r="H273" s="165">
        <v>-122.6002</v>
      </c>
      <c r="I273" s="165">
        <v>48.050800000000002</v>
      </c>
      <c r="J273" s="165">
        <v>-122.59386000000001</v>
      </c>
    </row>
    <row r="274" spans="1:10" ht="12.75" customHeight="1" x14ac:dyDescent="0.2">
      <c r="A274" s="165" t="s">
        <v>425</v>
      </c>
      <c r="B274" s="165" t="s">
        <v>593</v>
      </c>
      <c r="C274" s="165" t="s">
        <v>594</v>
      </c>
      <c r="D274" s="165" t="s">
        <v>31</v>
      </c>
      <c r="E274" s="165">
        <v>3</v>
      </c>
      <c r="F274" s="168">
        <v>0.441</v>
      </c>
      <c r="G274" s="165">
        <v>48.303699999999999</v>
      </c>
      <c r="H274" s="165">
        <v>-122.50527</v>
      </c>
      <c r="I274" s="165">
        <v>48.309899999999999</v>
      </c>
      <c r="J274" s="165">
        <v>-122.50685</v>
      </c>
    </row>
    <row r="275" spans="1:10" ht="12.75" customHeight="1" x14ac:dyDescent="0.2">
      <c r="A275" s="165" t="s">
        <v>425</v>
      </c>
      <c r="B275" s="165" t="s">
        <v>595</v>
      </c>
      <c r="C275" s="165" t="s">
        <v>596</v>
      </c>
      <c r="D275" s="165" t="s">
        <v>31</v>
      </c>
      <c r="E275" s="165">
        <v>3</v>
      </c>
      <c r="F275" s="168">
        <v>0.51100000000000001</v>
      </c>
      <c r="G275" s="165">
        <v>48.296900000000001</v>
      </c>
      <c r="H275" s="165">
        <v>-122.50716</v>
      </c>
      <c r="I275" s="165">
        <v>48.303699999999999</v>
      </c>
      <c r="J275" s="165">
        <v>-122.50527</v>
      </c>
    </row>
    <row r="276" spans="1:10" ht="12.75" customHeight="1" x14ac:dyDescent="0.2">
      <c r="A276" s="165" t="s">
        <v>425</v>
      </c>
      <c r="B276" s="165" t="s">
        <v>597</v>
      </c>
      <c r="C276" s="165" t="s">
        <v>598</v>
      </c>
      <c r="D276" s="165" t="s">
        <v>31</v>
      </c>
      <c r="E276" s="165">
        <v>3</v>
      </c>
      <c r="F276" s="168">
        <v>6.0000000000000001E-3</v>
      </c>
      <c r="G276" s="165">
        <v>47.990200000000002</v>
      </c>
      <c r="H276" s="165">
        <v>-122.47902999999999</v>
      </c>
      <c r="I276" s="165">
        <v>47.990200000000002</v>
      </c>
      <c r="J276" s="165">
        <v>-122.47891</v>
      </c>
    </row>
    <row r="277" spans="1:10" ht="12.75" customHeight="1" x14ac:dyDescent="0.2">
      <c r="A277" s="165" t="s">
        <v>425</v>
      </c>
      <c r="B277" s="165" t="s">
        <v>599</v>
      </c>
      <c r="C277" s="165" t="s">
        <v>2678</v>
      </c>
      <c r="D277" s="165" t="s">
        <v>31</v>
      </c>
      <c r="E277" s="165">
        <v>3</v>
      </c>
      <c r="F277" s="168">
        <v>7.0000000000000001E-3</v>
      </c>
      <c r="G277" s="165">
        <v>47.9908</v>
      </c>
      <c r="H277" s="165">
        <v>-122.48208</v>
      </c>
      <c r="I277" s="165">
        <v>47.9908</v>
      </c>
      <c r="J277" s="165">
        <v>-122.48197999999999</v>
      </c>
    </row>
    <row r="278" spans="1:10" ht="12.75" customHeight="1" x14ac:dyDescent="0.2">
      <c r="A278" s="165" t="s">
        <v>425</v>
      </c>
      <c r="B278" s="165" t="s">
        <v>600</v>
      </c>
      <c r="C278" s="165" t="s">
        <v>601</v>
      </c>
      <c r="D278" s="165" t="s">
        <v>31</v>
      </c>
      <c r="E278" s="165">
        <v>3</v>
      </c>
      <c r="F278" s="168">
        <v>0.02</v>
      </c>
      <c r="G278" s="165">
        <v>47.992400000000004</v>
      </c>
      <c r="H278" s="165">
        <v>-122.48367</v>
      </c>
      <c r="I278" s="165">
        <v>47.992600000000003</v>
      </c>
      <c r="J278" s="165">
        <v>-122.48397</v>
      </c>
    </row>
    <row r="279" spans="1:10" ht="12.75" customHeight="1" x14ac:dyDescent="0.2">
      <c r="A279" s="165" t="s">
        <v>425</v>
      </c>
      <c r="B279" s="165" t="s">
        <v>602</v>
      </c>
      <c r="C279" s="165" t="s">
        <v>603</v>
      </c>
      <c r="D279" s="165" t="s">
        <v>31</v>
      </c>
      <c r="E279" s="165">
        <v>3</v>
      </c>
      <c r="F279" s="168">
        <v>0.85899999999999999</v>
      </c>
      <c r="G279" s="165">
        <v>48.033099999999997</v>
      </c>
      <c r="H279" s="165">
        <v>-122.38204</v>
      </c>
      <c r="I279" s="165">
        <v>48.0364</v>
      </c>
      <c r="J279" s="165">
        <v>-122.39949</v>
      </c>
    </row>
    <row r="280" spans="1:10" ht="12.75" customHeight="1" x14ac:dyDescent="0.2">
      <c r="A280" s="165" t="s">
        <v>425</v>
      </c>
      <c r="B280" s="165" t="s">
        <v>604</v>
      </c>
      <c r="C280" s="165" t="s">
        <v>605</v>
      </c>
      <c r="D280" s="165" t="s">
        <v>31</v>
      </c>
      <c r="E280" s="165">
        <v>3</v>
      </c>
      <c r="F280" s="168">
        <v>1.9E-2</v>
      </c>
      <c r="G280" s="165">
        <v>48.304499999999997</v>
      </c>
      <c r="H280" s="165">
        <v>-122.72213000000001</v>
      </c>
      <c r="I280" s="165">
        <v>48.304299999999998</v>
      </c>
      <c r="J280" s="165">
        <v>-122.72239</v>
      </c>
    </row>
    <row r="281" spans="1:10" ht="12.75" customHeight="1" x14ac:dyDescent="0.2">
      <c r="A281" s="165" t="s">
        <v>425</v>
      </c>
      <c r="B281" s="165" t="s">
        <v>606</v>
      </c>
      <c r="C281" s="165" t="s">
        <v>607</v>
      </c>
      <c r="D281" s="165" t="s">
        <v>31</v>
      </c>
      <c r="E281" s="165">
        <v>3</v>
      </c>
      <c r="F281" s="168">
        <v>3.9E-2</v>
      </c>
      <c r="G281" s="165">
        <v>48.221435</v>
      </c>
      <c r="H281" s="165">
        <v>-122.68839800000001</v>
      </c>
      <c r="I281" s="165">
        <v>48.221547999999999</v>
      </c>
      <c r="J281" s="165">
        <v>-122.68921</v>
      </c>
    </row>
    <row r="282" spans="1:10" ht="12.75" customHeight="1" x14ac:dyDescent="0.2">
      <c r="A282" s="165" t="s">
        <v>425</v>
      </c>
      <c r="B282" s="165" t="s">
        <v>608</v>
      </c>
      <c r="C282" s="165" t="s">
        <v>609</v>
      </c>
      <c r="D282" s="165" t="s">
        <v>31</v>
      </c>
      <c r="E282" s="165">
        <v>3</v>
      </c>
      <c r="F282" s="168">
        <v>1.4999999999999999E-2</v>
      </c>
      <c r="G282" s="165">
        <v>48.103499999999997</v>
      </c>
      <c r="H282" s="165">
        <v>-122.4</v>
      </c>
      <c r="I282" s="165">
        <v>48.1036</v>
      </c>
      <c r="J282" s="165">
        <v>-122.40027000000001</v>
      </c>
    </row>
    <row r="283" spans="1:10" ht="12.75" customHeight="1" x14ac:dyDescent="0.2">
      <c r="A283" s="165" t="s">
        <v>425</v>
      </c>
      <c r="B283" s="165" t="s">
        <v>2942</v>
      </c>
      <c r="C283" s="165" t="s">
        <v>2943</v>
      </c>
      <c r="D283" s="165" t="s">
        <v>31</v>
      </c>
      <c r="E283" s="165">
        <v>3</v>
      </c>
      <c r="F283" s="168">
        <v>6.0000000000000001E-3</v>
      </c>
      <c r="G283" s="165">
        <v>48.104900000000001</v>
      </c>
      <c r="H283" s="165">
        <v>-122.40177</v>
      </c>
      <c r="I283" s="165">
        <v>48.104999999999997</v>
      </c>
      <c r="J283" s="165">
        <v>-122.40187</v>
      </c>
    </row>
    <row r="284" spans="1:10" ht="12.75" customHeight="1" x14ac:dyDescent="0.2">
      <c r="A284" s="165" t="s">
        <v>425</v>
      </c>
      <c r="B284" s="165" t="s">
        <v>610</v>
      </c>
      <c r="C284" s="165" t="s">
        <v>611</v>
      </c>
      <c r="D284" s="165" t="s">
        <v>31</v>
      </c>
      <c r="E284" s="165">
        <v>3</v>
      </c>
      <c r="F284" s="168">
        <v>0.23100000000000001</v>
      </c>
      <c r="G284" s="165">
        <v>47.953099999999999</v>
      </c>
      <c r="H284" s="165">
        <v>-122.35088</v>
      </c>
      <c r="I284" s="165">
        <v>47.956400000000002</v>
      </c>
      <c r="J284" s="165">
        <v>-122.3501</v>
      </c>
    </row>
    <row r="285" spans="1:10" ht="12.75" customHeight="1" x14ac:dyDescent="0.2">
      <c r="A285" s="165" t="s">
        <v>425</v>
      </c>
      <c r="B285" s="165" t="s">
        <v>615</v>
      </c>
      <c r="C285" s="165" t="s">
        <v>616</v>
      </c>
      <c r="D285" s="165" t="s">
        <v>31</v>
      </c>
      <c r="E285" s="165">
        <v>3</v>
      </c>
      <c r="F285" s="168">
        <v>1.9970000000000001</v>
      </c>
      <c r="G285" s="165">
        <v>47.970399999999998</v>
      </c>
      <c r="H285" s="165">
        <v>-122.54742</v>
      </c>
      <c r="I285" s="165">
        <v>47.9801</v>
      </c>
      <c r="J285" s="165">
        <v>-122.5159</v>
      </c>
    </row>
    <row r="286" spans="1:10" ht="12.75" customHeight="1" x14ac:dyDescent="0.2">
      <c r="A286" s="165" t="s">
        <v>425</v>
      </c>
      <c r="B286" s="165" t="s">
        <v>617</v>
      </c>
      <c r="C286" s="165" t="s">
        <v>618</v>
      </c>
      <c r="D286" s="165" t="s">
        <v>31</v>
      </c>
      <c r="E286" s="165">
        <v>2</v>
      </c>
      <c r="F286" s="168">
        <v>7.9000000000000001E-2</v>
      </c>
      <c r="G286" s="165">
        <v>48.253</v>
      </c>
      <c r="H286" s="165">
        <v>-122.49726</v>
      </c>
      <c r="I286" s="165">
        <v>48.253900000000002</v>
      </c>
      <c r="J286" s="165">
        <v>-122.49838</v>
      </c>
    </row>
    <row r="287" spans="1:10" ht="12.75" customHeight="1" x14ac:dyDescent="0.2">
      <c r="A287" s="165" t="s">
        <v>425</v>
      </c>
      <c r="B287" s="165" t="s">
        <v>619</v>
      </c>
      <c r="C287" s="165" t="s">
        <v>620</v>
      </c>
      <c r="D287" s="165" t="s">
        <v>31</v>
      </c>
      <c r="E287" s="165">
        <v>3</v>
      </c>
      <c r="F287" s="168">
        <v>0.126</v>
      </c>
      <c r="G287" s="165">
        <v>48.298299999999998</v>
      </c>
      <c r="H287" s="165">
        <v>-122.72498</v>
      </c>
      <c r="I287" s="165">
        <v>48.296500000000002</v>
      </c>
      <c r="J287" s="165">
        <v>-122.72571000000001</v>
      </c>
    </row>
    <row r="288" spans="1:10" ht="12.75" customHeight="1" x14ac:dyDescent="0.2">
      <c r="A288" s="165" t="s">
        <v>425</v>
      </c>
      <c r="B288" s="165" t="s">
        <v>621</v>
      </c>
      <c r="C288" s="165" t="s">
        <v>622</v>
      </c>
      <c r="D288" s="165" t="s">
        <v>31</v>
      </c>
      <c r="E288" s="165">
        <v>3</v>
      </c>
      <c r="F288" s="168">
        <v>0.124</v>
      </c>
      <c r="G288" s="165">
        <v>48.125799999999998</v>
      </c>
      <c r="H288" s="165">
        <v>-122.48106</v>
      </c>
      <c r="I288" s="165">
        <v>48.127499999999998</v>
      </c>
      <c r="J288" s="165">
        <v>-122.48029</v>
      </c>
    </row>
    <row r="289" spans="1:10" ht="12.75" customHeight="1" x14ac:dyDescent="0.2">
      <c r="A289" s="165" t="s">
        <v>425</v>
      </c>
      <c r="B289" s="165" t="s">
        <v>623</v>
      </c>
      <c r="C289" s="165" t="s">
        <v>624</v>
      </c>
      <c r="D289" s="165" t="s">
        <v>31</v>
      </c>
      <c r="E289" s="165">
        <v>3</v>
      </c>
      <c r="F289" s="168">
        <v>2.1520000000000001</v>
      </c>
      <c r="G289" s="165">
        <v>48.215299999999999</v>
      </c>
      <c r="H289" s="165">
        <v>-122.72371</v>
      </c>
      <c r="I289" s="165">
        <v>48.232399999999998</v>
      </c>
      <c r="J289" s="165">
        <v>-122.73186</v>
      </c>
    </row>
    <row r="290" spans="1:10" ht="12.75" customHeight="1" x14ac:dyDescent="0.2">
      <c r="A290" s="165" t="s">
        <v>425</v>
      </c>
      <c r="B290" s="165" t="s">
        <v>625</v>
      </c>
      <c r="C290" s="165" t="s">
        <v>626</v>
      </c>
      <c r="D290" s="165" t="s">
        <v>31</v>
      </c>
      <c r="E290" s="165">
        <v>3</v>
      </c>
      <c r="F290" s="168">
        <v>6.3E-2</v>
      </c>
      <c r="G290" s="165">
        <v>48.223999999999997</v>
      </c>
      <c r="H290" s="165">
        <v>-122.73063</v>
      </c>
      <c r="I290" s="165">
        <v>48.224899999999998</v>
      </c>
      <c r="J290" s="165">
        <v>-122.73090999999999</v>
      </c>
    </row>
    <row r="291" spans="1:10" ht="12.75" customHeight="1" x14ac:dyDescent="0.2">
      <c r="A291" s="165" t="s">
        <v>425</v>
      </c>
      <c r="B291" s="165" t="s">
        <v>627</v>
      </c>
      <c r="C291" s="165" t="s">
        <v>628</v>
      </c>
      <c r="D291" s="160" t="s">
        <v>31</v>
      </c>
      <c r="E291" s="165">
        <v>2</v>
      </c>
      <c r="F291" s="168">
        <v>0</v>
      </c>
      <c r="G291" s="165" t="s">
        <v>2859</v>
      </c>
      <c r="H291" s="165" t="s">
        <v>2859</v>
      </c>
      <c r="I291" s="165" t="s">
        <v>2859</v>
      </c>
      <c r="J291" s="165" t="s">
        <v>2859</v>
      </c>
    </row>
    <row r="292" spans="1:10" ht="12.75" customHeight="1" x14ac:dyDescent="0.2">
      <c r="A292" s="165" t="s">
        <v>425</v>
      </c>
      <c r="B292" s="165" t="s">
        <v>2944</v>
      </c>
      <c r="C292" s="165" t="s">
        <v>2945</v>
      </c>
      <c r="D292" s="165" t="s">
        <v>31</v>
      </c>
      <c r="E292" s="165">
        <v>3</v>
      </c>
      <c r="F292" s="168">
        <v>3.698</v>
      </c>
      <c r="G292" s="165">
        <v>48.369300000000003</v>
      </c>
      <c r="H292" s="165">
        <v>-122.66614</v>
      </c>
      <c r="I292" s="165">
        <v>48.323300000000003</v>
      </c>
      <c r="J292" s="165">
        <v>-122.70189000000001</v>
      </c>
    </row>
    <row r="293" spans="1:10" ht="12.75" customHeight="1" x14ac:dyDescent="0.2">
      <c r="A293" s="165" t="s">
        <v>425</v>
      </c>
      <c r="B293" s="165" t="s">
        <v>631</v>
      </c>
      <c r="C293" s="165" t="s">
        <v>632</v>
      </c>
      <c r="D293" s="165" t="s">
        <v>31</v>
      </c>
      <c r="E293" s="165">
        <v>3</v>
      </c>
      <c r="F293" s="168">
        <v>0.47299999999999998</v>
      </c>
      <c r="G293" s="165">
        <v>48.284599999999998</v>
      </c>
      <c r="H293" s="165">
        <v>-122.63182</v>
      </c>
      <c r="I293" s="165">
        <v>48.287199999999999</v>
      </c>
      <c r="J293" s="165">
        <v>-122.6328</v>
      </c>
    </row>
    <row r="294" spans="1:10" ht="12.75" customHeight="1" x14ac:dyDescent="0.2">
      <c r="A294" s="165" t="s">
        <v>425</v>
      </c>
      <c r="B294" s="165" t="s">
        <v>567</v>
      </c>
      <c r="C294" s="165" t="s">
        <v>2679</v>
      </c>
      <c r="D294" s="165" t="s">
        <v>31</v>
      </c>
      <c r="E294" s="165">
        <v>1</v>
      </c>
      <c r="F294" s="168">
        <v>0.248</v>
      </c>
      <c r="G294" s="165">
        <v>48.283999999999999</v>
      </c>
      <c r="H294" s="165">
        <v>-122.65300000000001</v>
      </c>
      <c r="I294" s="165">
        <v>48.283999999999999</v>
      </c>
      <c r="J294" s="165">
        <v>-122.65300000000001</v>
      </c>
    </row>
    <row r="295" spans="1:10" ht="12.75" customHeight="1" x14ac:dyDescent="0.2">
      <c r="A295" s="161" t="s">
        <v>425</v>
      </c>
      <c r="B295" s="161" t="s">
        <v>562</v>
      </c>
      <c r="C295" s="161" t="s">
        <v>2653</v>
      </c>
      <c r="D295" s="161" t="s">
        <v>31</v>
      </c>
      <c r="E295" s="161">
        <v>1</v>
      </c>
      <c r="F295" s="173">
        <v>0.55100000000000005</v>
      </c>
      <c r="G295" s="161">
        <v>48.281999999999996</v>
      </c>
      <c r="H295" s="161">
        <v>-122.657</v>
      </c>
      <c r="I295" s="161">
        <v>48.286000000000001</v>
      </c>
      <c r="J295" s="161">
        <v>-122.64700000000001</v>
      </c>
    </row>
    <row r="296" spans="1:10" ht="12.75" customHeight="1" x14ac:dyDescent="0.2">
      <c r="A296" s="31"/>
      <c r="B296" s="32">
        <f>COUNTA(B168:B295)</f>
        <v>128</v>
      </c>
      <c r="C296" s="31"/>
      <c r="D296" s="31"/>
      <c r="E296" s="62"/>
      <c r="F296" s="169">
        <f>SUM(F168:F295)</f>
        <v>73.749000000000009</v>
      </c>
      <c r="G296" s="31"/>
      <c r="H296" s="31"/>
      <c r="I296" s="31"/>
      <c r="J296" s="31"/>
    </row>
    <row r="297" spans="1:10" ht="12.75" customHeight="1" x14ac:dyDescent="0.2">
      <c r="A297" s="31"/>
      <c r="B297" s="32"/>
      <c r="C297" s="31"/>
      <c r="D297" s="31"/>
      <c r="E297" s="62"/>
      <c r="F297" s="169"/>
      <c r="G297" s="31"/>
      <c r="H297" s="31"/>
      <c r="I297" s="31"/>
      <c r="J297" s="31"/>
    </row>
    <row r="298" spans="1:10" ht="12.75" customHeight="1" x14ac:dyDescent="0.2">
      <c r="A298" s="165" t="s">
        <v>148</v>
      </c>
      <c r="B298" s="165" t="s">
        <v>633</v>
      </c>
      <c r="C298" s="165" t="s">
        <v>634</v>
      </c>
      <c r="D298" s="165" t="s">
        <v>147</v>
      </c>
      <c r="E298" s="165">
        <v>3</v>
      </c>
      <c r="F298" s="168">
        <v>1.4999999999999999E-2</v>
      </c>
      <c r="G298" s="165">
        <v>48.045699999999997</v>
      </c>
      <c r="H298" s="165">
        <v>-122.82675999999999</v>
      </c>
      <c r="I298" s="165">
        <v>48.045499999999997</v>
      </c>
      <c r="J298" s="165">
        <v>-122.82668</v>
      </c>
    </row>
    <row r="299" spans="1:10" ht="12.75" customHeight="1" x14ac:dyDescent="0.2">
      <c r="A299" s="165" t="s">
        <v>148</v>
      </c>
      <c r="B299" s="165" t="s">
        <v>635</v>
      </c>
      <c r="C299" s="165" t="s">
        <v>636</v>
      </c>
      <c r="D299" s="165" t="s">
        <v>147</v>
      </c>
      <c r="E299" s="165">
        <v>3</v>
      </c>
      <c r="F299" s="168">
        <v>1.4490000000000001</v>
      </c>
      <c r="G299" s="165">
        <v>47.842700000000001</v>
      </c>
      <c r="H299" s="165">
        <v>-122.68442</v>
      </c>
      <c r="I299" s="165">
        <v>47.846200000000003</v>
      </c>
      <c r="J299" s="165">
        <v>-122.68513</v>
      </c>
    </row>
    <row r="300" spans="1:10" ht="12.75" customHeight="1" x14ac:dyDescent="0.2">
      <c r="A300" s="165" t="s">
        <v>148</v>
      </c>
      <c r="B300" s="165" t="s">
        <v>637</v>
      </c>
      <c r="C300" s="165" t="s">
        <v>638</v>
      </c>
      <c r="D300" s="165" t="s">
        <v>147</v>
      </c>
      <c r="E300" s="165">
        <v>3</v>
      </c>
      <c r="F300" s="168">
        <v>0.188</v>
      </c>
      <c r="G300" s="165">
        <v>47.9251</v>
      </c>
      <c r="H300" s="165">
        <v>-122.68112000000001</v>
      </c>
      <c r="I300" s="165">
        <v>47.927799999999998</v>
      </c>
      <c r="J300" s="165">
        <v>-122.68095</v>
      </c>
    </row>
    <row r="301" spans="1:10" ht="12.75" customHeight="1" x14ac:dyDescent="0.2">
      <c r="A301" s="165" t="s">
        <v>148</v>
      </c>
      <c r="B301" s="165" t="s">
        <v>639</v>
      </c>
      <c r="C301" s="165" t="s">
        <v>640</v>
      </c>
      <c r="D301" s="165" t="s">
        <v>147</v>
      </c>
      <c r="E301" s="165">
        <v>3</v>
      </c>
      <c r="F301" s="168">
        <v>7.4999999999999997E-2</v>
      </c>
      <c r="G301" s="165">
        <v>48.107999999999997</v>
      </c>
      <c r="H301" s="165">
        <v>-122.77197</v>
      </c>
      <c r="I301" s="165">
        <v>48.108800000000002</v>
      </c>
      <c r="J301" s="165">
        <v>-122.77088999999999</v>
      </c>
    </row>
    <row r="302" spans="1:10" ht="12.75" customHeight="1" x14ac:dyDescent="0.2">
      <c r="A302" s="165" t="s">
        <v>148</v>
      </c>
      <c r="B302" s="165" t="s">
        <v>641</v>
      </c>
      <c r="C302" s="165" t="s">
        <v>642</v>
      </c>
      <c r="D302" s="165" t="s">
        <v>147</v>
      </c>
      <c r="E302" s="165">
        <v>3</v>
      </c>
      <c r="F302" s="168">
        <v>2.1000000000000001E-2</v>
      </c>
      <c r="G302" s="165">
        <v>48.110399999999998</v>
      </c>
      <c r="H302" s="165">
        <v>-122.76484000000001</v>
      </c>
      <c r="I302" s="165">
        <v>48.110599999999998</v>
      </c>
      <c r="J302" s="165">
        <v>-122.76443</v>
      </c>
    </row>
    <row r="303" spans="1:10" ht="12.75" customHeight="1" x14ac:dyDescent="0.2">
      <c r="A303" s="165" t="s">
        <v>148</v>
      </c>
      <c r="B303" s="165" t="s">
        <v>657</v>
      </c>
      <c r="C303" s="165" t="s">
        <v>658</v>
      </c>
      <c r="D303" s="165" t="s">
        <v>147</v>
      </c>
      <c r="E303" s="165">
        <v>3</v>
      </c>
      <c r="F303" s="168">
        <v>0.107</v>
      </c>
      <c r="G303" s="165">
        <v>48.058300000000003</v>
      </c>
      <c r="H303" s="165">
        <v>-122.85204</v>
      </c>
      <c r="I303" s="165">
        <v>48.056800000000003</v>
      </c>
      <c r="J303" s="165">
        <v>-122.85145</v>
      </c>
    </row>
    <row r="304" spans="1:10" ht="12.75" customHeight="1" x14ac:dyDescent="0.2">
      <c r="A304" s="165" t="s">
        <v>148</v>
      </c>
      <c r="B304" s="165" t="s">
        <v>661</v>
      </c>
      <c r="C304" s="165" t="s">
        <v>662</v>
      </c>
      <c r="D304" s="165" t="s">
        <v>147</v>
      </c>
      <c r="E304" s="165">
        <v>3</v>
      </c>
      <c r="F304" s="168">
        <v>0.55300000000000005</v>
      </c>
      <c r="G304" s="165">
        <v>47.576900000000002</v>
      </c>
      <c r="H304" s="165">
        <v>-124.36418999999999</v>
      </c>
      <c r="I304" s="165">
        <v>47.569000000000003</v>
      </c>
      <c r="J304" s="165">
        <v>-124.36236</v>
      </c>
    </row>
    <row r="305" spans="1:10" ht="12.75" customHeight="1" x14ac:dyDescent="0.2">
      <c r="A305" s="165" t="s">
        <v>148</v>
      </c>
      <c r="B305" s="165" t="s">
        <v>665</v>
      </c>
      <c r="C305" s="165" t="s">
        <v>666</v>
      </c>
      <c r="D305" s="165" t="s">
        <v>147</v>
      </c>
      <c r="E305" s="165">
        <v>3</v>
      </c>
      <c r="F305" s="168">
        <v>1.107</v>
      </c>
      <c r="G305" s="165">
        <v>47.592500000000001</v>
      </c>
      <c r="H305" s="165">
        <v>-124.36862000000001</v>
      </c>
      <c r="I305" s="165">
        <v>47.576900000000002</v>
      </c>
      <c r="J305" s="165">
        <v>-124.36418999999999</v>
      </c>
    </row>
    <row r="306" spans="1:10" ht="12.75" customHeight="1" x14ac:dyDescent="0.2">
      <c r="A306" s="165" t="s">
        <v>148</v>
      </c>
      <c r="B306" s="165" t="s">
        <v>673</v>
      </c>
      <c r="C306" s="165" t="s">
        <v>674</v>
      </c>
      <c r="D306" s="165" t="s">
        <v>147</v>
      </c>
      <c r="E306" s="165">
        <v>3</v>
      </c>
      <c r="F306" s="168">
        <v>1.2569999999999999</v>
      </c>
      <c r="G306" s="165">
        <v>47.6494</v>
      </c>
      <c r="H306" s="165">
        <v>-124.38835</v>
      </c>
      <c r="I306" s="165">
        <v>47.635399999999997</v>
      </c>
      <c r="J306" s="165">
        <v>-124.38667</v>
      </c>
    </row>
    <row r="307" spans="1:10" ht="12.75" customHeight="1" x14ac:dyDescent="0.2">
      <c r="A307" s="165" t="s">
        <v>148</v>
      </c>
      <c r="B307" s="165" t="s">
        <v>675</v>
      </c>
      <c r="C307" s="165" t="s">
        <v>676</v>
      </c>
      <c r="D307" s="165" t="s">
        <v>147</v>
      </c>
      <c r="E307" s="165">
        <v>3</v>
      </c>
      <c r="F307" s="168">
        <v>1.351</v>
      </c>
      <c r="G307" s="165">
        <v>47.664000000000001</v>
      </c>
      <c r="H307" s="165">
        <v>-124.39518</v>
      </c>
      <c r="I307" s="165">
        <v>47.652200000000001</v>
      </c>
      <c r="J307" s="165">
        <v>-124.39228</v>
      </c>
    </row>
    <row r="308" spans="1:10" ht="12.75" customHeight="1" x14ac:dyDescent="0.2">
      <c r="A308" s="165" t="s">
        <v>148</v>
      </c>
      <c r="B308" s="165" t="s">
        <v>689</v>
      </c>
      <c r="C308" s="165" t="s">
        <v>690</v>
      </c>
      <c r="D308" s="165" t="s">
        <v>147</v>
      </c>
      <c r="E308" s="165">
        <v>3</v>
      </c>
      <c r="F308" s="168">
        <v>0.39800000000000002</v>
      </c>
      <c r="G308" s="165">
        <v>47.6693</v>
      </c>
      <c r="H308" s="165">
        <v>-124.39812000000001</v>
      </c>
      <c r="I308" s="165">
        <v>47.664000000000001</v>
      </c>
      <c r="J308" s="165">
        <v>-124.39518</v>
      </c>
    </row>
    <row r="309" spans="1:10" ht="12.75" customHeight="1" x14ac:dyDescent="0.2">
      <c r="A309" s="165" t="s">
        <v>148</v>
      </c>
      <c r="B309" s="165" t="s">
        <v>691</v>
      </c>
      <c r="C309" s="165" t="s">
        <v>692</v>
      </c>
      <c r="D309" s="165" t="s">
        <v>147</v>
      </c>
      <c r="E309" s="165">
        <v>3</v>
      </c>
      <c r="F309" s="168">
        <v>0.67900000000000005</v>
      </c>
      <c r="G309" s="165">
        <v>47.678199999999997</v>
      </c>
      <c r="H309" s="165">
        <v>-124.40376999999999</v>
      </c>
      <c r="I309" s="165">
        <v>47.6693</v>
      </c>
      <c r="J309" s="165">
        <v>-124.39812000000001</v>
      </c>
    </row>
    <row r="310" spans="1:10" ht="12.75" customHeight="1" x14ac:dyDescent="0.2">
      <c r="A310" s="165" t="s">
        <v>148</v>
      </c>
      <c r="B310" s="165" t="s">
        <v>704</v>
      </c>
      <c r="C310" s="165" t="s">
        <v>705</v>
      </c>
      <c r="D310" s="165" t="s">
        <v>147</v>
      </c>
      <c r="E310" s="165">
        <v>3</v>
      </c>
      <c r="F310" s="168">
        <v>1.1299999999999999</v>
      </c>
      <c r="G310" s="165">
        <v>47.692799999999998</v>
      </c>
      <c r="H310" s="165">
        <v>-124.41172</v>
      </c>
      <c r="I310" s="165">
        <v>47.678199999999997</v>
      </c>
      <c r="J310" s="165">
        <v>-124.40376999999999</v>
      </c>
    </row>
    <row r="311" spans="1:10" ht="12.75" customHeight="1" x14ac:dyDescent="0.2">
      <c r="A311" s="165" t="s">
        <v>148</v>
      </c>
      <c r="B311" s="165" t="s">
        <v>706</v>
      </c>
      <c r="C311" s="165" t="s">
        <v>707</v>
      </c>
      <c r="D311" s="165" t="s">
        <v>147</v>
      </c>
      <c r="E311" s="165">
        <v>3</v>
      </c>
      <c r="F311" s="168">
        <v>1.5880000000000001</v>
      </c>
      <c r="G311" s="165">
        <v>48.081699999999998</v>
      </c>
      <c r="H311" s="165">
        <v>-122.88623</v>
      </c>
      <c r="I311" s="165">
        <v>48.072299999999998</v>
      </c>
      <c r="J311" s="165">
        <v>-122.86997</v>
      </c>
    </row>
    <row r="312" spans="1:10" ht="12.75" customHeight="1" x14ac:dyDescent="0.2">
      <c r="A312" s="165" t="s">
        <v>148</v>
      </c>
      <c r="B312" s="165" t="s">
        <v>728</v>
      </c>
      <c r="C312" s="165" t="s">
        <v>729</v>
      </c>
      <c r="D312" s="165" t="s">
        <v>147</v>
      </c>
      <c r="E312" s="165">
        <v>3</v>
      </c>
      <c r="F312" s="168">
        <v>0.499</v>
      </c>
      <c r="G312" s="165">
        <v>47.781199999999998</v>
      </c>
      <c r="H312" s="165">
        <v>-122.83884</v>
      </c>
      <c r="I312" s="165">
        <v>47.784700000000001</v>
      </c>
      <c r="J312" s="165">
        <v>-122.82974</v>
      </c>
    </row>
    <row r="313" spans="1:10" ht="12.75" customHeight="1" x14ac:dyDescent="0.2">
      <c r="A313" s="165" t="s">
        <v>148</v>
      </c>
      <c r="B313" s="165" t="s">
        <v>735</v>
      </c>
      <c r="C313" s="165" t="s">
        <v>736</v>
      </c>
      <c r="D313" s="165" t="s">
        <v>147</v>
      </c>
      <c r="E313" s="165">
        <v>3</v>
      </c>
      <c r="F313" s="168">
        <v>0.221</v>
      </c>
      <c r="G313" s="165">
        <v>47.841700000000003</v>
      </c>
      <c r="H313" s="165">
        <v>-122.68483000000001</v>
      </c>
      <c r="I313" s="165">
        <v>47.842700000000001</v>
      </c>
      <c r="J313" s="165">
        <v>-122.68442</v>
      </c>
    </row>
    <row r="314" spans="1:10" ht="12.75" customHeight="1" x14ac:dyDescent="0.2">
      <c r="A314" s="165" t="s">
        <v>148</v>
      </c>
      <c r="B314" s="165" t="s">
        <v>737</v>
      </c>
      <c r="C314" s="165" t="s">
        <v>738</v>
      </c>
      <c r="D314" s="165" t="s">
        <v>147</v>
      </c>
      <c r="E314" s="165">
        <v>3</v>
      </c>
      <c r="F314" s="168">
        <v>0.188</v>
      </c>
      <c r="G314" s="165">
        <v>47.697600000000001</v>
      </c>
      <c r="H314" s="165">
        <v>-122.89608</v>
      </c>
      <c r="I314" s="165">
        <v>47.698599999999999</v>
      </c>
      <c r="J314" s="165">
        <v>-122.89606000000001</v>
      </c>
    </row>
    <row r="315" spans="1:10" ht="12.75" customHeight="1" x14ac:dyDescent="0.2">
      <c r="A315" s="165" t="s">
        <v>148</v>
      </c>
      <c r="B315" s="165" t="s">
        <v>739</v>
      </c>
      <c r="C315" s="165" t="s">
        <v>740</v>
      </c>
      <c r="D315" s="165" t="s">
        <v>147</v>
      </c>
      <c r="E315" s="165">
        <v>3</v>
      </c>
      <c r="F315" s="168">
        <v>5.8000000000000003E-2</v>
      </c>
      <c r="G315" s="165">
        <v>47.7301</v>
      </c>
      <c r="H315" s="165">
        <v>-122.88397000000001</v>
      </c>
      <c r="I315" s="165">
        <v>47.731000000000002</v>
      </c>
      <c r="J315" s="165">
        <v>-122.88375000000001</v>
      </c>
    </row>
    <row r="316" spans="1:10" ht="12.75" customHeight="1" x14ac:dyDescent="0.2">
      <c r="A316" s="165" t="s">
        <v>148</v>
      </c>
      <c r="B316" s="165" t="s">
        <v>741</v>
      </c>
      <c r="C316" s="165" t="s">
        <v>742</v>
      </c>
      <c r="D316" s="165" t="s">
        <v>147</v>
      </c>
      <c r="E316" s="165">
        <v>3</v>
      </c>
      <c r="F316" s="168">
        <v>0.84099999999999997</v>
      </c>
      <c r="G316" s="165">
        <v>47.806600000000003</v>
      </c>
      <c r="H316" s="165">
        <v>-122.81766</v>
      </c>
      <c r="I316" s="165">
        <v>47.81</v>
      </c>
      <c r="J316" s="165">
        <v>-122.81983</v>
      </c>
    </row>
    <row r="317" spans="1:10" ht="12.75" customHeight="1" x14ac:dyDescent="0.2">
      <c r="A317" s="165" t="s">
        <v>148</v>
      </c>
      <c r="B317" s="165" t="s">
        <v>745</v>
      </c>
      <c r="C317" s="165" t="s">
        <v>746</v>
      </c>
      <c r="D317" s="165" t="s">
        <v>147</v>
      </c>
      <c r="E317" s="165">
        <v>3</v>
      </c>
      <c r="F317" s="168">
        <v>1.03</v>
      </c>
      <c r="G317" s="165">
        <v>47.792200000000001</v>
      </c>
      <c r="H317" s="165">
        <v>-122.82223999999999</v>
      </c>
      <c r="I317" s="165">
        <v>47.806600000000003</v>
      </c>
      <c r="J317" s="165">
        <v>-122.81766</v>
      </c>
    </row>
    <row r="318" spans="1:10" ht="12.75" customHeight="1" x14ac:dyDescent="0.2">
      <c r="A318" s="165" t="s">
        <v>148</v>
      </c>
      <c r="B318" s="165" t="s">
        <v>751</v>
      </c>
      <c r="C318" s="165" t="s">
        <v>752</v>
      </c>
      <c r="D318" s="165" t="s">
        <v>147</v>
      </c>
      <c r="E318" s="165">
        <v>3</v>
      </c>
      <c r="F318" s="168">
        <v>2.8050000000000002</v>
      </c>
      <c r="G318" s="165">
        <v>47.741100000000003</v>
      </c>
      <c r="H318" s="165">
        <v>-122.76996</v>
      </c>
      <c r="I318" s="165">
        <v>47.773400000000002</v>
      </c>
      <c r="J318" s="165">
        <v>-122.7513</v>
      </c>
    </row>
    <row r="319" spans="1:10" ht="12.75" customHeight="1" x14ac:dyDescent="0.2">
      <c r="A319" s="165" t="s">
        <v>148</v>
      </c>
      <c r="B319" s="165" t="s">
        <v>763</v>
      </c>
      <c r="C319" s="165" t="s">
        <v>764</v>
      </c>
      <c r="D319" s="165" t="s">
        <v>147</v>
      </c>
      <c r="E319" s="165">
        <v>2</v>
      </c>
      <c r="F319" s="168">
        <v>0</v>
      </c>
      <c r="G319" s="165" t="s">
        <v>2859</v>
      </c>
      <c r="H319" s="165" t="s">
        <v>2859</v>
      </c>
      <c r="I319" s="165" t="s">
        <v>2859</v>
      </c>
      <c r="J319" s="165" t="s">
        <v>2859</v>
      </c>
    </row>
    <row r="320" spans="1:10" ht="12.75" customHeight="1" x14ac:dyDescent="0.2">
      <c r="A320" s="165" t="s">
        <v>148</v>
      </c>
      <c r="B320" s="165" t="s">
        <v>772</v>
      </c>
      <c r="C320" s="165" t="s">
        <v>773</v>
      </c>
      <c r="D320" s="165" t="s">
        <v>147</v>
      </c>
      <c r="E320" s="165">
        <v>1</v>
      </c>
      <c r="F320" s="168">
        <v>1.282</v>
      </c>
      <c r="G320" s="165">
        <v>47.744999999999997</v>
      </c>
      <c r="H320" s="165">
        <v>-122.874</v>
      </c>
      <c r="I320" s="165">
        <v>47.747999999999998</v>
      </c>
      <c r="J320" s="165">
        <v>-122.852</v>
      </c>
    </row>
    <row r="321" spans="1:10" ht="12.75" customHeight="1" x14ac:dyDescent="0.2">
      <c r="A321" s="165" t="s">
        <v>148</v>
      </c>
      <c r="B321" s="165" t="s">
        <v>778</v>
      </c>
      <c r="C321" s="165" t="s">
        <v>779</v>
      </c>
      <c r="D321" s="165" t="s">
        <v>147</v>
      </c>
      <c r="E321" s="165">
        <v>3</v>
      </c>
      <c r="F321" s="168">
        <v>1.841</v>
      </c>
      <c r="G321" s="165">
        <v>48.108800000000002</v>
      </c>
      <c r="H321" s="165">
        <v>-122.88087</v>
      </c>
      <c r="I321" s="165">
        <v>48.088700000000003</v>
      </c>
      <c r="J321" s="165">
        <v>-122.87993</v>
      </c>
    </row>
    <row r="322" spans="1:10" ht="12.75" customHeight="1" x14ac:dyDescent="0.2">
      <c r="A322" s="165" t="s">
        <v>148</v>
      </c>
      <c r="B322" s="165" t="s">
        <v>788</v>
      </c>
      <c r="C322" s="165" t="s">
        <v>789</v>
      </c>
      <c r="D322" s="165" t="s">
        <v>147</v>
      </c>
      <c r="E322" s="165">
        <v>3</v>
      </c>
      <c r="F322" s="168">
        <v>4.6059999999999999</v>
      </c>
      <c r="G322" s="165">
        <v>48.139800000000001</v>
      </c>
      <c r="H322" s="165">
        <v>-122.79858</v>
      </c>
      <c r="I322" s="165">
        <v>48.109699999999997</v>
      </c>
      <c r="J322" s="165">
        <v>-122.87891999999999</v>
      </c>
    </row>
    <row r="323" spans="1:10" ht="12.75" customHeight="1" x14ac:dyDescent="0.2">
      <c r="A323" s="165" t="s">
        <v>148</v>
      </c>
      <c r="B323" s="165" t="s">
        <v>794</v>
      </c>
      <c r="C323" s="165" t="s">
        <v>795</v>
      </c>
      <c r="D323" s="165" t="s">
        <v>147</v>
      </c>
      <c r="E323" s="165">
        <v>3</v>
      </c>
      <c r="F323" s="168">
        <v>0.56999999999999995</v>
      </c>
      <c r="G323" s="165">
        <v>48.088700000000003</v>
      </c>
      <c r="H323" s="165">
        <v>-122.87993</v>
      </c>
      <c r="I323" s="165">
        <v>48.081699999999998</v>
      </c>
      <c r="J323" s="165">
        <v>-122.88623</v>
      </c>
    </row>
    <row r="324" spans="1:10" ht="12.75" customHeight="1" x14ac:dyDescent="0.2">
      <c r="A324" s="165" t="s">
        <v>148</v>
      </c>
      <c r="B324" s="165" t="s">
        <v>796</v>
      </c>
      <c r="C324" s="165" t="s">
        <v>797</v>
      </c>
      <c r="D324" s="165" t="s">
        <v>147</v>
      </c>
      <c r="E324" s="165">
        <v>3</v>
      </c>
      <c r="F324" s="168">
        <v>22.853999999999999</v>
      </c>
      <c r="G324" s="165">
        <v>47.746299999999998</v>
      </c>
      <c r="H324" s="165">
        <v>-124.45165</v>
      </c>
      <c r="I324" s="165">
        <v>47.866599999999998</v>
      </c>
      <c r="J324" s="165">
        <v>-124.56455</v>
      </c>
    </row>
    <row r="325" spans="1:10" ht="12.75" customHeight="1" x14ac:dyDescent="0.2">
      <c r="A325" s="165" t="s">
        <v>148</v>
      </c>
      <c r="B325" s="165" t="s">
        <v>798</v>
      </c>
      <c r="C325" s="165" t="s">
        <v>799</v>
      </c>
      <c r="D325" s="165" t="s">
        <v>147</v>
      </c>
      <c r="E325" s="165">
        <v>3</v>
      </c>
      <c r="F325" s="168">
        <v>0.193</v>
      </c>
      <c r="G325" s="165">
        <v>48.122</v>
      </c>
      <c r="H325" s="165">
        <v>-122.75391</v>
      </c>
      <c r="I325" s="165">
        <v>48.124200000000002</v>
      </c>
      <c r="J325" s="165">
        <v>-122.75635</v>
      </c>
    </row>
    <row r="326" spans="1:10" ht="12.75" customHeight="1" x14ac:dyDescent="0.2">
      <c r="A326" s="165" t="s">
        <v>148</v>
      </c>
      <c r="B326" s="165" t="s">
        <v>825</v>
      </c>
      <c r="C326" s="165" t="s">
        <v>826</v>
      </c>
      <c r="D326" s="165" t="s">
        <v>147</v>
      </c>
      <c r="E326" s="165">
        <v>2</v>
      </c>
      <c r="F326" s="168">
        <v>2.6560000000000001</v>
      </c>
      <c r="G326" s="165">
        <v>48.044600000000003</v>
      </c>
      <c r="H326" s="165">
        <v>-122.76749</v>
      </c>
      <c r="I326" s="165">
        <v>48.0565</v>
      </c>
      <c r="J326" s="165">
        <v>-122.77030999999999</v>
      </c>
    </row>
    <row r="327" spans="1:10" ht="12.75" customHeight="1" x14ac:dyDescent="0.2">
      <c r="A327" s="165" t="s">
        <v>148</v>
      </c>
      <c r="B327" s="165" t="s">
        <v>833</v>
      </c>
      <c r="C327" s="165" t="s">
        <v>834</v>
      </c>
      <c r="D327" s="165" t="s">
        <v>147</v>
      </c>
      <c r="E327" s="165">
        <v>3</v>
      </c>
      <c r="F327" s="168">
        <v>0.41599999999999998</v>
      </c>
      <c r="G327" s="165">
        <v>47.821300000000001</v>
      </c>
      <c r="H327" s="165">
        <v>-122.79397</v>
      </c>
      <c r="I327" s="165">
        <v>47.815399999999997</v>
      </c>
      <c r="J327" s="165">
        <v>-122.79485</v>
      </c>
    </row>
    <row r="328" spans="1:10" ht="12.75" customHeight="1" x14ac:dyDescent="0.2">
      <c r="A328" s="165" t="s">
        <v>148</v>
      </c>
      <c r="B328" s="165" t="s">
        <v>835</v>
      </c>
      <c r="C328" s="165" t="s">
        <v>836</v>
      </c>
      <c r="D328" s="165" t="s">
        <v>147</v>
      </c>
      <c r="E328" s="165">
        <v>3</v>
      </c>
      <c r="F328" s="168">
        <v>5.2999999999999999E-2</v>
      </c>
      <c r="G328" s="165">
        <v>47.786200000000001</v>
      </c>
      <c r="H328" s="165">
        <v>-122.78883999999999</v>
      </c>
      <c r="I328" s="165">
        <v>47.785400000000003</v>
      </c>
      <c r="J328" s="165">
        <v>-122.78883999999999</v>
      </c>
    </row>
    <row r="329" spans="1:10" ht="12.75" customHeight="1" x14ac:dyDescent="0.2">
      <c r="A329" s="165" t="s">
        <v>148</v>
      </c>
      <c r="B329" s="165" t="s">
        <v>853</v>
      </c>
      <c r="C329" s="165" t="s">
        <v>854</v>
      </c>
      <c r="D329" s="165" t="s">
        <v>147</v>
      </c>
      <c r="E329" s="165">
        <v>3</v>
      </c>
      <c r="F329" s="168">
        <v>0.03</v>
      </c>
      <c r="G329" s="165">
        <v>48.051600000000001</v>
      </c>
      <c r="H329" s="165">
        <v>-122.84175999999999</v>
      </c>
      <c r="I329" s="165">
        <v>48.051299999999998</v>
      </c>
      <c r="J329" s="165">
        <v>-122.84011</v>
      </c>
    </row>
    <row r="330" spans="1:10" ht="12.75" customHeight="1" x14ac:dyDescent="0.2">
      <c r="A330" s="165" t="s">
        <v>148</v>
      </c>
      <c r="B330" s="165" t="s">
        <v>861</v>
      </c>
      <c r="C330" s="165" t="s">
        <v>862</v>
      </c>
      <c r="D330" s="165" t="s">
        <v>147</v>
      </c>
      <c r="E330" s="165">
        <v>3</v>
      </c>
      <c r="F330" s="168">
        <v>0.70499999999999996</v>
      </c>
      <c r="G330" s="165">
        <v>47.685099999999998</v>
      </c>
      <c r="H330" s="165">
        <v>-122.89978000000001</v>
      </c>
      <c r="I330" s="165">
        <v>47.690399999999997</v>
      </c>
      <c r="J330" s="165">
        <v>-122.89542</v>
      </c>
    </row>
    <row r="331" spans="1:10" ht="12.75" customHeight="1" x14ac:dyDescent="0.2">
      <c r="A331" s="165" t="s">
        <v>148</v>
      </c>
      <c r="B331" s="165" t="s">
        <v>671</v>
      </c>
      <c r="C331" s="165" t="s">
        <v>672</v>
      </c>
      <c r="D331" s="165" t="s">
        <v>32</v>
      </c>
      <c r="E331" s="165">
        <v>3</v>
      </c>
      <c r="F331" s="168">
        <v>0.20799999999999999</v>
      </c>
      <c r="G331" s="165">
        <v>48.113199999999999</v>
      </c>
      <c r="H331" s="165">
        <v>-122.75747</v>
      </c>
      <c r="I331" s="165">
        <v>48.114800000000002</v>
      </c>
      <c r="J331" s="165">
        <v>-122.7542</v>
      </c>
    </row>
    <row r="332" spans="1:10" ht="12.75" customHeight="1" x14ac:dyDescent="0.2">
      <c r="A332" s="165" t="s">
        <v>148</v>
      </c>
      <c r="B332" s="165" t="s">
        <v>2680</v>
      </c>
      <c r="C332" s="165" t="s">
        <v>2681</v>
      </c>
      <c r="D332" s="165" t="s">
        <v>149</v>
      </c>
      <c r="E332" s="165">
        <v>3</v>
      </c>
      <c r="F332" s="168">
        <v>1.3029999999999999</v>
      </c>
      <c r="G332" s="165">
        <v>47.6462</v>
      </c>
      <c r="H332" s="165">
        <v>-122.93639</v>
      </c>
      <c r="I332" s="165">
        <v>47.651299999999999</v>
      </c>
      <c r="J332" s="165">
        <v>-122.9273</v>
      </c>
    </row>
    <row r="333" spans="1:10" ht="12.75" customHeight="1" x14ac:dyDescent="0.2">
      <c r="A333" s="165" t="s">
        <v>148</v>
      </c>
      <c r="B333" s="165" t="s">
        <v>2948</v>
      </c>
      <c r="C333" s="165" t="s">
        <v>2949</v>
      </c>
      <c r="D333" s="165" t="s">
        <v>149</v>
      </c>
      <c r="E333" s="165">
        <v>3</v>
      </c>
      <c r="F333" s="168">
        <v>1.2849999999999999</v>
      </c>
      <c r="G333" s="165">
        <v>47.6387</v>
      </c>
      <c r="H333" s="165">
        <v>-122.9366</v>
      </c>
      <c r="I333" s="165">
        <v>47.6464</v>
      </c>
      <c r="J333" s="165">
        <v>-122.91531000000001</v>
      </c>
    </row>
    <row r="334" spans="1:10" ht="12.75" customHeight="1" x14ac:dyDescent="0.2">
      <c r="A334" s="165" t="s">
        <v>148</v>
      </c>
      <c r="B334" s="165" t="s">
        <v>722</v>
      </c>
      <c r="C334" s="165" t="s">
        <v>723</v>
      </c>
      <c r="D334" s="165" t="s">
        <v>149</v>
      </c>
      <c r="E334" s="165">
        <v>3</v>
      </c>
      <c r="F334" s="168">
        <v>2.4E-2</v>
      </c>
      <c r="G334" s="165">
        <v>48.056600000000003</v>
      </c>
      <c r="H334" s="165">
        <v>-122.68375</v>
      </c>
      <c r="I334" s="165">
        <v>48.056899999999999</v>
      </c>
      <c r="J334" s="165">
        <v>-122.68395</v>
      </c>
    </row>
    <row r="335" spans="1:10" ht="12.75" customHeight="1" x14ac:dyDescent="0.2">
      <c r="A335" s="165" t="s">
        <v>148</v>
      </c>
      <c r="B335" s="165" t="s">
        <v>2952</v>
      </c>
      <c r="C335" s="165" t="s">
        <v>2953</v>
      </c>
      <c r="D335" s="165" t="s">
        <v>149</v>
      </c>
      <c r="E335" s="165">
        <v>3</v>
      </c>
      <c r="F335" s="168">
        <v>6.0000000000000001E-3</v>
      </c>
      <c r="G335" s="165">
        <v>48.056800000000003</v>
      </c>
      <c r="H335" s="165">
        <v>-122.69150999999999</v>
      </c>
      <c r="I335" s="165">
        <v>48.056699999999999</v>
      </c>
      <c r="J335" s="165">
        <v>-122.69147</v>
      </c>
    </row>
    <row r="336" spans="1:10" ht="12.75" customHeight="1" x14ac:dyDescent="0.2">
      <c r="A336" s="165" t="s">
        <v>148</v>
      </c>
      <c r="B336" s="165" t="s">
        <v>770</v>
      </c>
      <c r="C336" s="165" t="s">
        <v>771</v>
      </c>
      <c r="D336" s="165" t="s">
        <v>149</v>
      </c>
      <c r="E336" s="165">
        <v>3</v>
      </c>
      <c r="F336" s="168">
        <v>4.7E-2</v>
      </c>
      <c r="G336" s="165">
        <v>48.109099999999998</v>
      </c>
      <c r="H336" s="165">
        <v>-122.76979</v>
      </c>
      <c r="I336" s="165">
        <v>48.109299999999998</v>
      </c>
      <c r="J336" s="165">
        <v>-122.76884</v>
      </c>
    </row>
    <row r="337" spans="1:10" ht="12.75" customHeight="1" x14ac:dyDescent="0.2">
      <c r="A337" s="165" t="s">
        <v>148</v>
      </c>
      <c r="B337" s="165" t="s">
        <v>782</v>
      </c>
      <c r="C337" s="165" t="s">
        <v>783</v>
      </c>
      <c r="D337" s="165" t="s">
        <v>149</v>
      </c>
      <c r="E337" s="165">
        <v>2</v>
      </c>
      <c r="F337" s="168">
        <v>0</v>
      </c>
      <c r="G337" s="165" t="s">
        <v>2859</v>
      </c>
      <c r="H337" s="165" t="s">
        <v>2859</v>
      </c>
      <c r="I337" s="165" t="s">
        <v>2859</v>
      </c>
      <c r="J337" s="165" t="s">
        <v>2859</v>
      </c>
    </row>
    <row r="338" spans="1:10" ht="12.75" customHeight="1" x14ac:dyDescent="0.2">
      <c r="A338" s="165" t="s">
        <v>148</v>
      </c>
      <c r="B338" s="165" t="s">
        <v>800</v>
      </c>
      <c r="C338" s="165" t="s">
        <v>801</v>
      </c>
      <c r="D338" s="165" t="s">
        <v>149</v>
      </c>
      <c r="E338" s="165">
        <v>3</v>
      </c>
      <c r="F338" s="168">
        <v>0.38800000000000001</v>
      </c>
      <c r="G338" s="165">
        <v>47.7821</v>
      </c>
      <c r="H338" s="165">
        <v>-122.85257</v>
      </c>
      <c r="I338" s="165">
        <v>47.781599999999997</v>
      </c>
      <c r="J338" s="165">
        <v>-122.85329</v>
      </c>
    </row>
    <row r="339" spans="1:10" ht="12.75" customHeight="1" x14ac:dyDescent="0.2">
      <c r="A339" s="165" t="s">
        <v>148</v>
      </c>
      <c r="B339" s="165" t="s">
        <v>2958</v>
      </c>
      <c r="C339" s="165" t="s">
        <v>2959</v>
      </c>
      <c r="D339" s="165" t="s">
        <v>149</v>
      </c>
      <c r="E339" s="165">
        <v>3</v>
      </c>
      <c r="F339" s="168">
        <v>4.726</v>
      </c>
      <c r="G339" s="165">
        <v>48.0837</v>
      </c>
      <c r="H339" s="165">
        <v>-122.69137000000001</v>
      </c>
      <c r="I339" s="165">
        <v>48.085799999999999</v>
      </c>
      <c r="J339" s="165">
        <v>-122.73665</v>
      </c>
    </row>
    <row r="340" spans="1:10" ht="12.75" customHeight="1" x14ac:dyDescent="0.2">
      <c r="A340" s="165" t="s">
        <v>148</v>
      </c>
      <c r="B340" s="165" t="s">
        <v>809</v>
      </c>
      <c r="C340" s="165" t="s">
        <v>810</v>
      </c>
      <c r="D340" s="165" t="s">
        <v>149</v>
      </c>
      <c r="E340" s="165">
        <v>1</v>
      </c>
      <c r="F340" s="168">
        <v>2.343</v>
      </c>
      <c r="G340" s="165">
        <v>48.131</v>
      </c>
      <c r="H340" s="165">
        <v>-122.762</v>
      </c>
      <c r="I340" s="165">
        <v>48.142000000000003</v>
      </c>
      <c r="J340" s="165">
        <v>-122.78100000000001</v>
      </c>
    </row>
    <row r="341" spans="1:10" ht="12.75" customHeight="1" x14ac:dyDescent="0.2">
      <c r="A341" s="165" t="s">
        <v>148</v>
      </c>
      <c r="B341" s="165" t="s">
        <v>643</v>
      </c>
      <c r="C341" s="165" t="s">
        <v>644</v>
      </c>
      <c r="D341" s="165" t="s">
        <v>31</v>
      </c>
      <c r="E341" s="165">
        <v>3</v>
      </c>
      <c r="F341" s="168">
        <v>9.0999999999999998E-2</v>
      </c>
      <c r="G341" s="165">
        <v>48.056899999999999</v>
      </c>
      <c r="H341" s="165">
        <v>-122.91567999999999</v>
      </c>
      <c r="I341" s="165">
        <v>48.057499999999997</v>
      </c>
      <c r="J341" s="165">
        <v>-122.91746000000001</v>
      </c>
    </row>
    <row r="342" spans="1:10" ht="12.75" customHeight="1" x14ac:dyDescent="0.2">
      <c r="A342" s="165" t="s">
        <v>148</v>
      </c>
      <c r="B342" s="165" t="s">
        <v>645</v>
      </c>
      <c r="C342" s="165" t="s">
        <v>646</v>
      </c>
      <c r="D342" s="165" t="s">
        <v>31</v>
      </c>
      <c r="E342" s="165">
        <v>2</v>
      </c>
      <c r="F342" s="168">
        <v>0</v>
      </c>
      <c r="G342" s="165" t="s">
        <v>2859</v>
      </c>
      <c r="H342" s="165" t="s">
        <v>2859</v>
      </c>
      <c r="I342" s="165" t="s">
        <v>2859</v>
      </c>
      <c r="J342" s="165" t="s">
        <v>2859</v>
      </c>
    </row>
    <row r="343" spans="1:10" ht="12.75" customHeight="1" x14ac:dyDescent="0.2">
      <c r="A343" s="165" t="s">
        <v>148</v>
      </c>
      <c r="B343" s="165" t="s">
        <v>647</v>
      </c>
      <c r="C343" s="165" t="s">
        <v>648</v>
      </c>
      <c r="D343" s="165" t="s">
        <v>31</v>
      </c>
      <c r="E343" s="165">
        <v>3</v>
      </c>
      <c r="F343" s="168">
        <v>2.1000000000000001E-2</v>
      </c>
      <c r="G343" s="165">
        <v>48.0334</v>
      </c>
      <c r="H343" s="165">
        <v>-122.75208000000001</v>
      </c>
      <c r="I343" s="165">
        <v>48.033700000000003</v>
      </c>
      <c r="J343" s="165">
        <v>-122.75217000000001</v>
      </c>
    </row>
    <row r="344" spans="1:10" ht="12.75" customHeight="1" x14ac:dyDescent="0.2">
      <c r="A344" s="165" t="s">
        <v>148</v>
      </c>
      <c r="B344" s="165" t="s">
        <v>649</v>
      </c>
      <c r="C344" s="165" t="s">
        <v>650</v>
      </c>
      <c r="D344" s="165" t="s">
        <v>31</v>
      </c>
      <c r="E344" s="165">
        <v>3</v>
      </c>
      <c r="F344" s="168">
        <v>0.66100000000000003</v>
      </c>
      <c r="G344" s="165">
        <v>48.034799999999997</v>
      </c>
      <c r="H344" s="165">
        <v>-122.73352</v>
      </c>
      <c r="I344" s="165">
        <v>48.027500000000003</v>
      </c>
      <c r="J344" s="165">
        <v>-122.72524</v>
      </c>
    </row>
    <row r="345" spans="1:10" ht="12.75" customHeight="1" x14ac:dyDescent="0.2">
      <c r="A345" s="165" t="s">
        <v>148</v>
      </c>
      <c r="B345" s="165" t="s">
        <v>651</v>
      </c>
      <c r="C345" s="165" t="s">
        <v>652</v>
      </c>
      <c r="D345" s="165" t="s">
        <v>31</v>
      </c>
      <c r="E345" s="165">
        <v>1</v>
      </c>
      <c r="F345" s="168">
        <v>0.28000000000000003</v>
      </c>
      <c r="G345" s="165">
        <v>47.801000000000002</v>
      </c>
      <c r="H345" s="165">
        <v>-122.867</v>
      </c>
      <c r="I345" s="165">
        <v>47.802</v>
      </c>
      <c r="J345" s="165">
        <v>-122.867</v>
      </c>
    </row>
    <row r="346" spans="1:10" ht="12.75" customHeight="1" x14ac:dyDescent="0.2">
      <c r="A346" s="165" t="s">
        <v>148</v>
      </c>
      <c r="B346" s="165" t="s">
        <v>653</v>
      </c>
      <c r="C346" s="165" t="s">
        <v>654</v>
      </c>
      <c r="D346" s="165" t="s">
        <v>31</v>
      </c>
      <c r="E346" s="165">
        <v>3</v>
      </c>
      <c r="F346" s="168">
        <v>7.0000000000000007E-2</v>
      </c>
      <c r="G346" s="165">
        <v>47.8675</v>
      </c>
      <c r="H346" s="165">
        <v>-122.66492</v>
      </c>
      <c r="I346" s="165">
        <v>47.8673</v>
      </c>
      <c r="J346" s="165">
        <v>-122.66346</v>
      </c>
    </row>
    <row r="347" spans="1:10" ht="12.75" customHeight="1" x14ac:dyDescent="0.2">
      <c r="A347" s="165" t="s">
        <v>148</v>
      </c>
      <c r="B347" s="165" t="s">
        <v>655</v>
      </c>
      <c r="C347" s="165" t="s">
        <v>656</v>
      </c>
      <c r="D347" s="165" t="s">
        <v>31</v>
      </c>
      <c r="E347" s="165">
        <v>3</v>
      </c>
      <c r="F347" s="168">
        <v>1.5580000000000001</v>
      </c>
      <c r="G347" s="165">
        <v>47.749899999999997</v>
      </c>
      <c r="H347" s="165">
        <v>-124.43044999999999</v>
      </c>
      <c r="I347" s="165">
        <v>47.733199999999997</v>
      </c>
      <c r="J347" s="165">
        <v>-124.42233</v>
      </c>
    </row>
    <row r="348" spans="1:10" ht="12.75" customHeight="1" x14ac:dyDescent="0.2">
      <c r="A348" s="165" t="s">
        <v>148</v>
      </c>
      <c r="B348" s="165" t="s">
        <v>659</v>
      </c>
      <c r="C348" s="165" t="s">
        <v>660</v>
      </c>
      <c r="D348" s="165" t="s">
        <v>31</v>
      </c>
      <c r="E348" s="165">
        <v>3</v>
      </c>
      <c r="F348" s="168">
        <v>0.05</v>
      </c>
      <c r="G348" s="165">
        <v>47.664358999999997</v>
      </c>
      <c r="H348" s="165">
        <v>-122.91392999999999</v>
      </c>
      <c r="I348" s="165">
        <v>47.664748000000003</v>
      </c>
      <c r="J348" s="165">
        <v>-122.91303000000001</v>
      </c>
    </row>
    <row r="349" spans="1:10" ht="12.75" customHeight="1" x14ac:dyDescent="0.2">
      <c r="A349" s="165" t="s">
        <v>148</v>
      </c>
      <c r="B349" s="165" t="s">
        <v>663</v>
      </c>
      <c r="C349" s="165" t="s">
        <v>664</v>
      </c>
      <c r="D349" s="165" t="s">
        <v>31</v>
      </c>
      <c r="E349" s="165">
        <v>3</v>
      </c>
      <c r="F349" s="168">
        <v>0.13300000000000001</v>
      </c>
      <c r="G349" s="165">
        <v>48.114800000000002</v>
      </c>
      <c r="H349" s="165">
        <v>-122.7542</v>
      </c>
      <c r="I349" s="165">
        <v>48.115699999999997</v>
      </c>
      <c r="J349" s="165">
        <v>-122.75188</v>
      </c>
    </row>
    <row r="350" spans="1:10" ht="12.75" customHeight="1" x14ac:dyDescent="0.2">
      <c r="A350" s="165" t="s">
        <v>148</v>
      </c>
      <c r="B350" s="165" t="s">
        <v>667</v>
      </c>
      <c r="C350" s="165" t="s">
        <v>668</v>
      </c>
      <c r="D350" s="165" t="s">
        <v>31</v>
      </c>
      <c r="E350" s="165">
        <v>3</v>
      </c>
      <c r="F350" s="168">
        <v>0.51400000000000001</v>
      </c>
      <c r="G350" s="165">
        <v>47.744700000000002</v>
      </c>
      <c r="H350" s="165">
        <v>-122.86193</v>
      </c>
      <c r="I350" s="165">
        <v>47.738300000000002</v>
      </c>
      <c r="J350" s="165">
        <v>-122.85824</v>
      </c>
    </row>
    <row r="351" spans="1:10" ht="12.75" customHeight="1" x14ac:dyDescent="0.2">
      <c r="A351" s="165" t="s">
        <v>148</v>
      </c>
      <c r="B351" s="165" t="s">
        <v>669</v>
      </c>
      <c r="C351" s="165" t="s">
        <v>670</v>
      </c>
      <c r="D351" s="165" t="s">
        <v>31</v>
      </c>
      <c r="E351" s="165">
        <v>3</v>
      </c>
      <c r="F351" s="168">
        <v>1.85</v>
      </c>
      <c r="G351" s="165">
        <v>48.0565</v>
      </c>
      <c r="H351" s="165">
        <v>-122.77030999999999</v>
      </c>
      <c r="I351" s="165">
        <v>48.069200000000002</v>
      </c>
      <c r="J351" s="165">
        <v>-122.78507999999999</v>
      </c>
    </row>
    <row r="352" spans="1:10" ht="12.75" customHeight="1" x14ac:dyDescent="0.2">
      <c r="A352" s="165" t="s">
        <v>148</v>
      </c>
      <c r="B352" s="165" t="s">
        <v>2946</v>
      </c>
      <c r="C352" s="165" t="s">
        <v>2947</v>
      </c>
      <c r="D352" s="165" t="s">
        <v>31</v>
      </c>
      <c r="E352" s="165">
        <v>3</v>
      </c>
      <c r="F352" s="168">
        <v>3.4289999999999998</v>
      </c>
      <c r="G352" s="165">
        <v>47.634999999999998</v>
      </c>
      <c r="H352" s="165">
        <v>-124.38433999999999</v>
      </c>
      <c r="I352" s="165">
        <v>47.592500000000001</v>
      </c>
      <c r="J352" s="165">
        <v>-124.36862000000001</v>
      </c>
    </row>
    <row r="353" spans="1:10" ht="12.75" customHeight="1" x14ac:dyDescent="0.2">
      <c r="A353" s="165" t="s">
        <v>148</v>
      </c>
      <c r="B353" s="165" t="s">
        <v>677</v>
      </c>
      <c r="C353" s="165" t="s">
        <v>678</v>
      </c>
      <c r="D353" s="165" t="s">
        <v>31</v>
      </c>
      <c r="E353" s="165">
        <v>3</v>
      </c>
      <c r="F353" s="168">
        <v>0.73599999999999999</v>
      </c>
      <c r="G353" s="165">
        <v>48.010100000000001</v>
      </c>
      <c r="H353" s="165">
        <v>-122.69186999999999</v>
      </c>
      <c r="I353" s="165">
        <v>48.012500000000003</v>
      </c>
      <c r="J353" s="165">
        <v>-122.67885</v>
      </c>
    </row>
    <row r="354" spans="1:10" ht="12.75" customHeight="1" x14ac:dyDescent="0.2">
      <c r="A354" s="165" t="s">
        <v>148</v>
      </c>
      <c r="B354" s="165" t="s">
        <v>679</v>
      </c>
      <c r="C354" s="165" t="s">
        <v>680</v>
      </c>
      <c r="D354" s="165" t="s">
        <v>31</v>
      </c>
      <c r="E354" s="165">
        <v>3</v>
      </c>
      <c r="F354" s="168">
        <v>0.71599999999999997</v>
      </c>
      <c r="G354" s="165">
        <v>48.0991</v>
      </c>
      <c r="H354" s="165">
        <v>-122.79011</v>
      </c>
      <c r="I354" s="165">
        <v>48.105699999999999</v>
      </c>
      <c r="J354" s="165">
        <v>-122.77867000000001</v>
      </c>
    </row>
    <row r="355" spans="1:10" ht="12.75" customHeight="1" x14ac:dyDescent="0.2">
      <c r="A355" s="165" t="s">
        <v>148</v>
      </c>
      <c r="B355" s="165" t="s">
        <v>681</v>
      </c>
      <c r="C355" s="165" t="s">
        <v>682</v>
      </c>
      <c r="D355" s="165" t="s">
        <v>31</v>
      </c>
      <c r="E355" s="165">
        <v>3</v>
      </c>
      <c r="F355" s="168">
        <v>0.48799999999999999</v>
      </c>
      <c r="G355" s="165">
        <v>47.922499999999999</v>
      </c>
      <c r="H355" s="165">
        <v>-122.69011</v>
      </c>
      <c r="I355" s="165">
        <v>47.9238</v>
      </c>
      <c r="J355" s="165">
        <v>-122.68176</v>
      </c>
    </row>
    <row r="356" spans="1:10" ht="12.75" customHeight="1" x14ac:dyDescent="0.2">
      <c r="A356" s="165" t="s">
        <v>148</v>
      </c>
      <c r="B356" s="165" t="s">
        <v>683</v>
      </c>
      <c r="C356" s="165" t="s">
        <v>684</v>
      </c>
      <c r="D356" s="165" t="s">
        <v>31</v>
      </c>
      <c r="E356" s="165">
        <v>3</v>
      </c>
      <c r="F356" s="168">
        <v>0.03</v>
      </c>
      <c r="G356" s="165">
        <v>47.914700000000003</v>
      </c>
      <c r="H356" s="165">
        <v>-122.68125000000001</v>
      </c>
      <c r="I356" s="165">
        <v>47.9146</v>
      </c>
      <c r="J356" s="165">
        <v>-122.68189</v>
      </c>
    </row>
    <row r="357" spans="1:10" ht="12.75" customHeight="1" x14ac:dyDescent="0.2">
      <c r="A357" s="165" t="s">
        <v>148</v>
      </c>
      <c r="B357" s="165" t="s">
        <v>685</v>
      </c>
      <c r="C357" s="165" t="s">
        <v>686</v>
      </c>
      <c r="D357" s="165" t="s">
        <v>31</v>
      </c>
      <c r="E357" s="165">
        <v>3</v>
      </c>
      <c r="F357" s="168">
        <v>1.7999999999999999E-2</v>
      </c>
      <c r="G357" s="165">
        <v>47.915100000000002</v>
      </c>
      <c r="H357" s="165">
        <v>-122.68026999999999</v>
      </c>
      <c r="I357" s="165">
        <v>47.914900000000003</v>
      </c>
      <c r="J357" s="165">
        <v>-122.68052</v>
      </c>
    </row>
    <row r="358" spans="1:10" ht="12.75" customHeight="1" x14ac:dyDescent="0.2">
      <c r="A358" s="165" t="s">
        <v>148</v>
      </c>
      <c r="B358" s="165" t="s">
        <v>687</v>
      </c>
      <c r="C358" s="165" t="s">
        <v>688</v>
      </c>
      <c r="D358" s="165" t="s">
        <v>31</v>
      </c>
      <c r="E358" s="165">
        <v>3</v>
      </c>
      <c r="F358" s="168">
        <v>1.7000000000000001E-2</v>
      </c>
      <c r="G358" s="165">
        <v>47.610300000000002</v>
      </c>
      <c r="H358" s="165">
        <v>-122.98453000000001</v>
      </c>
      <c r="I358" s="165">
        <v>47.610599999999998</v>
      </c>
      <c r="J358" s="165">
        <v>-122.98455</v>
      </c>
    </row>
    <row r="359" spans="1:10" ht="12.75" customHeight="1" x14ac:dyDescent="0.2">
      <c r="A359" s="165" t="s">
        <v>148</v>
      </c>
      <c r="B359" s="165" t="s">
        <v>693</v>
      </c>
      <c r="C359" s="165" t="s">
        <v>694</v>
      </c>
      <c r="D359" s="165" t="s">
        <v>31</v>
      </c>
      <c r="E359" s="165">
        <v>3</v>
      </c>
      <c r="F359" s="168">
        <v>1.9E-2</v>
      </c>
      <c r="G359" s="165">
        <v>47.950499999999998</v>
      </c>
      <c r="H359" s="165">
        <v>-122.68589</v>
      </c>
      <c r="I359" s="165">
        <v>47.950299999999999</v>
      </c>
      <c r="J359" s="165">
        <v>-122.68613999999999</v>
      </c>
    </row>
    <row r="360" spans="1:10" ht="12.75" customHeight="1" x14ac:dyDescent="0.2">
      <c r="A360" s="165" t="s">
        <v>148</v>
      </c>
      <c r="B360" s="165" t="s">
        <v>695</v>
      </c>
      <c r="C360" s="165" t="s">
        <v>696</v>
      </c>
      <c r="D360" s="165" t="s">
        <v>31</v>
      </c>
      <c r="E360" s="165">
        <v>3</v>
      </c>
      <c r="F360" s="168">
        <v>5.0999999999999997E-2</v>
      </c>
      <c r="G360" s="165">
        <v>47.9176</v>
      </c>
      <c r="H360" s="165">
        <v>-122.69101000000001</v>
      </c>
      <c r="I360" s="165">
        <v>47.917499999999997</v>
      </c>
      <c r="J360" s="165">
        <v>-122.69202</v>
      </c>
    </row>
    <row r="361" spans="1:10" ht="12.75" customHeight="1" x14ac:dyDescent="0.2">
      <c r="A361" s="165" t="s">
        <v>148</v>
      </c>
      <c r="B361" s="165" t="s">
        <v>697</v>
      </c>
      <c r="C361" s="165" t="s">
        <v>2682</v>
      </c>
      <c r="D361" s="165" t="s">
        <v>31</v>
      </c>
      <c r="E361" s="165">
        <v>3</v>
      </c>
      <c r="F361" s="168">
        <v>0.26600000000000001</v>
      </c>
      <c r="G361" s="165">
        <v>48.059100000000001</v>
      </c>
      <c r="H361" s="165">
        <v>-122.69665999999999</v>
      </c>
      <c r="I361" s="165">
        <v>48.058300000000003</v>
      </c>
      <c r="J361" s="165">
        <v>-122.69405</v>
      </c>
    </row>
    <row r="362" spans="1:10" ht="12.75" customHeight="1" x14ac:dyDescent="0.2">
      <c r="A362" s="165" t="s">
        <v>148</v>
      </c>
      <c r="B362" s="165" t="s">
        <v>698</v>
      </c>
      <c r="C362" s="165" t="s">
        <v>699</v>
      </c>
      <c r="D362" s="165" t="s">
        <v>31</v>
      </c>
      <c r="E362" s="165">
        <v>3</v>
      </c>
      <c r="F362" s="168">
        <v>0.28599999999999998</v>
      </c>
      <c r="G362" s="165">
        <v>47.766300000000001</v>
      </c>
      <c r="H362" s="165">
        <v>-122.79608</v>
      </c>
      <c r="I362" s="165">
        <v>47.762700000000002</v>
      </c>
      <c r="J362" s="165">
        <v>-122.79873000000001</v>
      </c>
    </row>
    <row r="363" spans="1:10" ht="12.75" customHeight="1" x14ac:dyDescent="0.2">
      <c r="A363" s="165" t="s">
        <v>148</v>
      </c>
      <c r="B363" s="165" t="s">
        <v>700</v>
      </c>
      <c r="C363" s="165" t="s">
        <v>701</v>
      </c>
      <c r="D363" s="165" t="s">
        <v>31</v>
      </c>
      <c r="E363" s="165">
        <v>3</v>
      </c>
      <c r="F363" s="168">
        <v>4.2999999999999997E-2</v>
      </c>
      <c r="G363" s="165">
        <v>48.045299999999997</v>
      </c>
      <c r="H363" s="165">
        <v>-122.68326</v>
      </c>
      <c r="I363" s="165">
        <v>48.045999999999999</v>
      </c>
      <c r="J363" s="165">
        <v>-122.68344999999999</v>
      </c>
    </row>
    <row r="364" spans="1:10" ht="12.75" customHeight="1" x14ac:dyDescent="0.2">
      <c r="A364" s="165" t="s">
        <v>148</v>
      </c>
      <c r="B364" s="165" t="s">
        <v>702</v>
      </c>
      <c r="C364" s="165" t="s">
        <v>703</v>
      </c>
      <c r="D364" s="165" t="s">
        <v>31</v>
      </c>
      <c r="E364" s="165">
        <v>3</v>
      </c>
      <c r="F364" s="168">
        <v>0.111</v>
      </c>
      <c r="G364" s="165">
        <v>48.142499999999998</v>
      </c>
      <c r="H364" s="165">
        <v>-122.78187</v>
      </c>
      <c r="I364" s="165">
        <v>48.142800000000001</v>
      </c>
      <c r="J364" s="165">
        <v>-122.78418000000001</v>
      </c>
    </row>
    <row r="365" spans="1:10" ht="12.75" customHeight="1" x14ac:dyDescent="0.2">
      <c r="A365" s="165" t="s">
        <v>148</v>
      </c>
      <c r="B365" s="165" t="s">
        <v>708</v>
      </c>
      <c r="C365" s="165" t="s">
        <v>709</v>
      </c>
      <c r="D365" s="165" t="s">
        <v>31</v>
      </c>
      <c r="E365" s="165">
        <v>3</v>
      </c>
      <c r="F365" s="168">
        <v>0.26700000000000002</v>
      </c>
      <c r="G365" s="165">
        <v>48.124200000000002</v>
      </c>
      <c r="H365" s="165">
        <v>-122.75635</v>
      </c>
      <c r="I365" s="165">
        <v>48.128100000000003</v>
      </c>
      <c r="J365" s="165">
        <v>-122.76093</v>
      </c>
    </row>
    <row r="366" spans="1:10" ht="12.75" customHeight="1" x14ac:dyDescent="0.2">
      <c r="A366" s="165" t="s">
        <v>148</v>
      </c>
      <c r="B366" s="165" t="s">
        <v>710</v>
      </c>
      <c r="C366" s="165" t="s">
        <v>711</v>
      </c>
      <c r="D366" s="165" t="s">
        <v>31</v>
      </c>
      <c r="E366" s="165">
        <v>3</v>
      </c>
      <c r="F366" s="168">
        <v>0.874</v>
      </c>
      <c r="G366" s="165">
        <v>47.626899999999999</v>
      </c>
      <c r="H366" s="165">
        <v>-122.95824</v>
      </c>
      <c r="I366" s="165">
        <v>47.630699999999997</v>
      </c>
      <c r="J366" s="165">
        <v>-122.94459999999999</v>
      </c>
    </row>
    <row r="367" spans="1:10" ht="12.75" customHeight="1" x14ac:dyDescent="0.2">
      <c r="A367" s="165" t="s">
        <v>148</v>
      </c>
      <c r="B367" s="165" t="s">
        <v>712</v>
      </c>
      <c r="C367" s="165" t="s">
        <v>713</v>
      </c>
      <c r="D367" s="165" t="s">
        <v>31</v>
      </c>
      <c r="E367" s="165">
        <v>3</v>
      </c>
      <c r="F367" s="168">
        <v>0.253</v>
      </c>
      <c r="G367" s="165">
        <v>47.826500000000003</v>
      </c>
      <c r="H367" s="165">
        <v>-122.86192</v>
      </c>
      <c r="I367" s="165">
        <v>47.8279</v>
      </c>
      <c r="J367" s="165">
        <v>-122.85957999999999</v>
      </c>
    </row>
    <row r="368" spans="1:10" ht="12.75" customHeight="1" x14ac:dyDescent="0.2">
      <c r="A368" s="165" t="s">
        <v>148</v>
      </c>
      <c r="B368" s="165" t="s">
        <v>2950</v>
      </c>
      <c r="C368" s="165" t="s">
        <v>2951</v>
      </c>
      <c r="D368" s="165" t="s">
        <v>31</v>
      </c>
      <c r="E368" s="165">
        <v>3</v>
      </c>
      <c r="F368" s="168">
        <v>0.11899999999999999</v>
      </c>
      <c r="G368" s="165">
        <v>47.802599999999998</v>
      </c>
      <c r="H368" s="165">
        <v>-122.86759000000001</v>
      </c>
      <c r="I368" s="165">
        <v>47.804299999999998</v>
      </c>
      <c r="J368" s="165">
        <v>-122.86829</v>
      </c>
    </row>
    <row r="369" spans="1:10" ht="12.75" customHeight="1" x14ac:dyDescent="0.2">
      <c r="A369" s="165" t="s">
        <v>148</v>
      </c>
      <c r="B369" s="165" t="s">
        <v>714</v>
      </c>
      <c r="C369" s="165" t="s">
        <v>715</v>
      </c>
      <c r="D369" s="165" t="s">
        <v>31</v>
      </c>
      <c r="E369" s="165">
        <v>3</v>
      </c>
      <c r="F369" s="168">
        <v>5.1999999999999998E-2</v>
      </c>
      <c r="G369" s="165">
        <v>47.868699999999997</v>
      </c>
      <c r="H369" s="165">
        <v>-122.68836</v>
      </c>
      <c r="I369" s="165">
        <v>47.8688</v>
      </c>
      <c r="J369" s="165">
        <v>-122.68725999999999</v>
      </c>
    </row>
    <row r="370" spans="1:10" ht="12.75" customHeight="1" x14ac:dyDescent="0.2">
      <c r="A370" s="165" t="s">
        <v>148</v>
      </c>
      <c r="B370" s="165" t="s">
        <v>716</v>
      </c>
      <c r="C370" s="165" t="s">
        <v>717</v>
      </c>
      <c r="D370" s="165" t="s">
        <v>31</v>
      </c>
      <c r="E370" s="165">
        <v>3</v>
      </c>
      <c r="F370" s="168">
        <v>0.18</v>
      </c>
      <c r="G370" s="165">
        <v>47.610599999999998</v>
      </c>
      <c r="H370" s="165">
        <v>-122.98455</v>
      </c>
      <c r="I370" s="165">
        <v>47.613100000000003</v>
      </c>
      <c r="J370" s="165">
        <v>-122.98377000000001</v>
      </c>
    </row>
    <row r="371" spans="1:10" ht="12.75" customHeight="1" x14ac:dyDescent="0.2">
      <c r="A371" s="165" t="s">
        <v>148</v>
      </c>
      <c r="B371" s="165" t="s">
        <v>718</v>
      </c>
      <c r="C371" s="165" t="s">
        <v>719</v>
      </c>
      <c r="D371" s="165" t="s">
        <v>31</v>
      </c>
      <c r="E371" s="165">
        <v>3</v>
      </c>
      <c r="F371" s="168">
        <v>4.7E-2</v>
      </c>
      <c r="G371" s="165">
        <v>47.613100000000003</v>
      </c>
      <c r="H371" s="165">
        <v>-122.98377000000001</v>
      </c>
      <c r="I371" s="165">
        <v>47.613700000000001</v>
      </c>
      <c r="J371" s="165">
        <v>-122.98344</v>
      </c>
    </row>
    <row r="372" spans="1:10" ht="12.75" customHeight="1" x14ac:dyDescent="0.2">
      <c r="A372" s="165" t="s">
        <v>148</v>
      </c>
      <c r="B372" s="165" t="s">
        <v>720</v>
      </c>
      <c r="C372" s="165" t="s">
        <v>721</v>
      </c>
      <c r="D372" s="165" t="s">
        <v>31</v>
      </c>
      <c r="E372" s="165">
        <v>3</v>
      </c>
      <c r="F372" s="168">
        <v>0.03</v>
      </c>
      <c r="G372" s="165">
        <v>47.821599999999997</v>
      </c>
      <c r="H372" s="165">
        <v>-122.85047</v>
      </c>
      <c r="I372" s="165">
        <v>47.821199999999997</v>
      </c>
      <c r="J372" s="165">
        <v>-122.85028</v>
      </c>
    </row>
    <row r="373" spans="1:10" ht="12.75" customHeight="1" x14ac:dyDescent="0.2">
      <c r="A373" s="165" t="s">
        <v>148</v>
      </c>
      <c r="B373" s="165" t="s">
        <v>724</v>
      </c>
      <c r="C373" s="165" t="s">
        <v>725</v>
      </c>
      <c r="D373" s="165" t="s">
        <v>31</v>
      </c>
      <c r="E373" s="165">
        <v>3</v>
      </c>
      <c r="F373" s="168">
        <v>4.8000000000000001E-2</v>
      </c>
      <c r="G373" s="165">
        <v>48.115699999999997</v>
      </c>
      <c r="H373" s="165">
        <v>-122.75188</v>
      </c>
      <c r="I373" s="165">
        <v>48.116</v>
      </c>
      <c r="J373" s="165">
        <v>-122.75095</v>
      </c>
    </row>
    <row r="374" spans="1:10" ht="12.75" customHeight="1" x14ac:dyDescent="0.2">
      <c r="A374" s="165" t="s">
        <v>148</v>
      </c>
      <c r="B374" s="165" t="s">
        <v>726</v>
      </c>
      <c r="C374" s="165" t="s">
        <v>727</v>
      </c>
      <c r="D374" s="165" t="s">
        <v>31</v>
      </c>
      <c r="E374" s="165">
        <v>3</v>
      </c>
      <c r="F374" s="168">
        <v>0.04</v>
      </c>
      <c r="G374" s="165">
        <v>48.033700000000003</v>
      </c>
      <c r="H374" s="165">
        <v>-122.75217000000001</v>
      </c>
      <c r="I374" s="165">
        <v>48.034199999999998</v>
      </c>
      <c r="J374" s="165">
        <v>-122.75243</v>
      </c>
    </row>
    <row r="375" spans="1:10" ht="12.75" customHeight="1" x14ac:dyDescent="0.2">
      <c r="A375" s="165" t="s">
        <v>148</v>
      </c>
      <c r="B375" s="165" t="s">
        <v>730</v>
      </c>
      <c r="C375" s="165" t="s">
        <v>731</v>
      </c>
      <c r="D375" s="165" t="s">
        <v>31</v>
      </c>
      <c r="E375" s="165">
        <v>3</v>
      </c>
      <c r="F375" s="168">
        <v>1.0580000000000001</v>
      </c>
      <c r="G375" s="165">
        <v>47.994999999999997</v>
      </c>
      <c r="H375" s="165">
        <v>-122.72022</v>
      </c>
      <c r="I375" s="165">
        <v>48.009300000000003</v>
      </c>
      <c r="J375" s="165">
        <v>-122.72475</v>
      </c>
    </row>
    <row r="376" spans="1:10" ht="12.75" customHeight="1" x14ac:dyDescent="0.2">
      <c r="A376" s="165" t="s">
        <v>148</v>
      </c>
      <c r="B376" s="165" t="s">
        <v>732</v>
      </c>
      <c r="C376" s="165" t="s">
        <v>733</v>
      </c>
      <c r="D376" s="165" t="s">
        <v>31</v>
      </c>
      <c r="E376" s="165">
        <v>2</v>
      </c>
      <c r="F376" s="168">
        <v>1.2929999999999999</v>
      </c>
      <c r="G376" s="165">
        <v>48.020899999999997</v>
      </c>
      <c r="H376" s="165">
        <v>-122.73090999999999</v>
      </c>
      <c r="I376" s="165">
        <v>48.027500000000003</v>
      </c>
      <c r="J376" s="165">
        <v>-122.72877</v>
      </c>
    </row>
    <row r="377" spans="1:10" ht="12.75" customHeight="1" x14ac:dyDescent="0.2">
      <c r="A377" s="165" t="s">
        <v>148</v>
      </c>
      <c r="B377" s="165" t="s">
        <v>808</v>
      </c>
      <c r="C377" s="165" t="s">
        <v>2683</v>
      </c>
      <c r="D377" s="165" t="s">
        <v>31</v>
      </c>
      <c r="E377" s="165">
        <v>3</v>
      </c>
      <c r="F377" s="168">
        <v>2.5000000000000001E-2</v>
      </c>
      <c r="G377" s="165">
        <v>48.049300000000002</v>
      </c>
      <c r="H377" s="165">
        <v>-122.83188</v>
      </c>
      <c r="I377" s="165">
        <v>48.049100000000003</v>
      </c>
      <c r="J377" s="165">
        <v>-122.83139</v>
      </c>
    </row>
    <row r="378" spans="1:10" ht="12.75" customHeight="1" x14ac:dyDescent="0.2">
      <c r="A378" s="165" t="s">
        <v>148</v>
      </c>
      <c r="B378" s="165" t="s">
        <v>743</v>
      </c>
      <c r="C378" s="165" t="s">
        <v>744</v>
      </c>
      <c r="D378" s="165" t="s">
        <v>31</v>
      </c>
      <c r="E378" s="165">
        <v>3</v>
      </c>
      <c r="F378" s="168">
        <v>0.63200000000000001</v>
      </c>
      <c r="G378" s="165">
        <v>48.069200000000002</v>
      </c>
      <c r="H378" s="165">
        <v>-122.78507999999999</v>
      </c>
      <c r="I378" s="165">
        <v>48.078099999999999</v>
      </c>
      <c r="J378" s="165">
        <v>-122.78807</v>
      </c>
    </row>
    <row r="379" spans="1:10" ht="12.75" customHeight="1" x14ac:dyDescent="0.2">
      <c r="A379" s="165" t="s">
        <v>148</v>
      </c>
      <c r="B379" s="165" t="s">
        <v>747</v>
      </c>
      <c r="C379" s="165" t="s">
        <v>748</v>
      </c>
      <c r="D379" s="165" t="s">
        <v>31</v>
      </c>
      <c r="E379" s="165">
        <v>2</v>
      </c>
      <c r="F379" s="168">
        <v>0</v>
      </c>
      <c r="G379" s="165" t="s">
        <v>2859</v>
      </c>
      <c r="H379" s="165" t="s">
        <v>2859</v>
      </c>
      <c r="I379" s="165" t="s">
        <v>2859</v>
      </c>
      <c r="J379" s="165" t="s">
        <v>2859</v>
      </c>
    </row>
    <row r="380" spans="1:10" ht="12.75" customHeight="1" x14ac:dyDescent="0.2">
      <c r="A380" s="165" t="s">
        <v>148</v>
      </c>
      <c r="B380" s="165" t="s">
        <v>749</v>
      </c>
      <c r="C380" s="165" t="s">
        <v>750</v>
      </c>
      <c r="D380" s="165" t="s">
        <v>31</v>
      </c>
      <c r="E380" s="165">
        <v>3</v>
      </c>
      <c r="F380" s="168">
        <v>4.7859999999999996</v>
      </c>
      <c r="G380" s="165">
        <v>48.118907999999998</v>
      </c>
      <c r="H380" s="165">
        <v>-122.945932</v>
      </c>
      <c r="I380" s="165">
        <v>48.118907999999998</v>
      </c>
      <c r="J380" s="165">
        <v>-122.945932</v>
      </c>
    </row>
    <row r="381" spans="1:10" ht="12.75" customHeight="1" x14ac:dyDescent="0.2">
      <c r="A381" s="165" t="s">
        <v>148</v>
      </c>
      <c r="B381" s="165" t="s">
        <v>753</v>
      </c>
      <c r="C381" s="165" t="s">
        <v>754</v>
      </c>
      <c r="D381" s="165" t="s">
        <v>31</v>
      </c>
      <c r="E381" s="165">
        <v>3</v>
      </c>
      <c r="F381" s="168">
        <v>0.17599999999999999</v>
      </c>
      <c r="G381" s="165">
        <v>47.661999999999999</v>
      </c>
      <c r="H381" s="165">
        <v>-122.91999</v>
      </c>
      <c r="I381" s="165">
        <v>47.6631</v>
      </c>
      <c r="J381" s="165">
        <v>-122.91665</v>
      </c>
    </row>
    <row r="382" spans="1:10" ht="12.75" customHeight="1" x14ac:dyDescent="0.2">
      <c r="A382" s="165" t="s">
        <v>148</v>
      </c>
      <c r="B382" s="165" t="s">
        <v>755</v>
      </c>
      <c r="C382" s="165" t="s">
        <v>756</v>
      </c>
      <c r="D382" s="165" t="s">
        <v>31</v>
      </c>
      <c r="E382" s="165">
        <v>3</v>
      </c>
      <c r="F382" s="168">
        <v>0.189</v>
      </c>
      <c r="G382" s="165">
        <v>47.660299999999999</v>
      </c>
      <c r="H382" s="165">
        <v>-122.91839</v>
      </c>
      <c r="I382" s="165">
        <v>47.660699999999999</v>
      </c>
      <c r="J382" s="165">
        <v>-122.92125</v>
      </c>
    </row>
    <row r="383" spans="1:10" ht="12.75" customHeight="1" x14ac:dyDescent="0.2">
      <c r="A383" s="165" t="s">
        <v>148</v>
      </c>
      <c r="B383" s="165" t="s">
        <v>757</v>
      </c>
      <c r="C383" s="165" t="s">
        <v>758</v>
      </c>
      <c r="D383" s="165" t="s">
        <v>31</v>
      </c>
      <c r="E383" s="165">
        <v>3</v>
      </c>
      <c r="F383" s="168">
        <v>2.5000000000000001E-2</v>
      </c>
      <c r="G383" s="165">
        <v>47.664700000000003</v>
      </c>
      <c r="H383" s="165">
        <v>-122.91303000000001</v>
      </c>
      <c r="I383" s="165">
        <v>47.664999999999999</v>
      </c>
      <c r="J383" s="165">
        <v>-122.91258999999999</v>
      </c>
    </row>
    <row r="384" spans="1:10" ht="12.75" customHeight="1" x14ac:dyDescent="0.2">
      <c r="A384" s="165" t="s">
        <v>148</v>
      </c>
      <c r="B384" s="165" t="s">
        <v>759</v>
      </c>
      <c r="C384" s="165" t="s">
        <v>760</v>
      </c>
      <c r="D384" s="165" t="s">
        <v>31</v>
      </c>
      <c r="E384" s="165">
        <v>3</v>
      </c>
      <c r="F384" s="168">
        <v>1.7000000000000001E-2</v>
      </c>
      <c r="G384" s="165">
        <v>47.663499999999999</v>
      </c>
      <c r="H384" s="165">
        <v>-122.904</v>
      </c>
      <c r="I384" s="165">
        <v>47.663600000000002</v>
      </c>
      <c r="J384" s="165">
        <v>-122.90375</v>
      </c>
    </row>
    <row r="385" spans="1:10" ht="12.75" customHeight="1" x14ac:dyDescent="0.2">
      <c r="A385" s="165" t="s">
        <v>148</v>
      </c>
      <c r="B385" s="165" t="s">
        <v>761</v>
      </c>
      <c r="C385" s="165" t="s">
        <v>762</v>
      </c>
      <c r="D385" s="165" t="s">
        <v>31</v>
      </c>
      <c r="E385" s="165">
        <v>3</v>
      </c>
      <c r="F385" s="168">
        <v>0.53900000000000003</v>
      </c>
      <c r="G385" s="165">
        <v>48.116</v>
      </c>
      <c r="H385" s="165">
        <v>-122.75095</v>
      </c>
      <c r="I385" s="165">
        <v>48.116500000000002</v>
      </c>
      <c r="J385" s="165">
        <v>-122.74988999999999</v>
      </c>
    </row>
    <row r="386" spans="1:10" ht="12.75" customHeight="1" x14ac:dyDescent="0.2">
      <c r="A386" s="165" t="s">
        <v>148</v>
      </c>
      <c r="B386" s="165" t="s">
        <v>765</v>
      </c>
      <c r="C386" s="165" t="s">
        <v>766</v>
      </c>
      <c r="D386" s="165" t="s">
        <v>31</v>
      </c>
      <c r="E386" s="165">
        <v>1</v>
      </c>
      <c r="F386" s="168">
        <v>0.84399999999999997</v>
      </c>
      <c r="G386" s="165">
        <v>47.759500000000003</v>
      </c>
      <c r="H386" s="165">
        <v>-122.85026000000001</v>
      </c>
      <c r="I386" s="165">
        <v>47.762300000000003</v>
      </c>
      <c r="J386" s="165">
        <v>-122.8548</v>
      </c>
    </row>
    <row r="387" spans="1:10" ht="12.75" customHeight="1" x14ac:dyDescent="0.2">
      <c r="A387" s="165" t="s">
        <v>148</v>
      </c>
      <c r="B387" s="165" t="s">
        <v>767</v>
      </c>
      <c r="C387" s="165" t="s">
        <v>768</v>
      </c>
      <c r="D387" s="165" t="s">
        <v>31</v>
      </c>
      <c r="E387" s="165">
        <v>3</v>
      </c>
      <c r="F387" s="168">
        <v>8.7999999999999995E-2</v>
      </c>
      <c r="G387" s="165">
        <v>48.029000000000003</v>
      </c>
      <c r="H387" s="165">
        <v>-122.74424</v>
      </c>
      <c r="I387" s="165">
        <v>48.028599999999997</v>
      </c>
      <c r="J387" s="165">
        <v>-122.74602</v>
      </c>
    </row>
    <row r="388" spans="1:10" ht="12.75" customHeight="1" x14ac:dyDescent="0.2">
      <c r="A388" s="165" t="s">
        <v>148</v>
      </c>
      <c r="B388" s="165" t="s">
        <v>769</v>
      </c>
      <c r="C388" s="165" t="s">
        <v>2684</v>
      </c>
      <c r="D388" s="165" t="s">
        <v>31</v>
      </c>
      <c r="E388" s="165">
        <v>3</v>
      </c>
      <c r="F388" s="168">
        <v>0.39800000000000002</v>
      </c>
      <c r="G388" s="165">
        <v>47.917299999999997</v>
      </c>
      <c r="H388" s="165">
        <v>-122.69499999999999</v>
      </c>
      <c r="I388" s="165">
        <v>47.916499999999999</v>
      </c>
      <c r="J388" s="165">
        <v>-122.69722</v>
      </c>
    </row>
    <row r="389" spans="1:10" ht="12.75" customHeight="1" x14ac:dyDescent="0.2">
      <c r="A389" s="165" t="s">
        <v>148</v>
      </c>
      <c r="B389" s="165" t="s">
        <v>774</v>
      </c>
      <c r="C389" s="165" t="s">
        <v>775</v>
      </c>
      <c r="D389" s="165" t="s">
        <v>31</v>
      </c>
      <c r="E389" s="165">
        <v>3</v>
      </c>
      <c r="F389" s="168">
        <v>0.19800000000000001</v>
      </c>
      <c r="G389" s="165">
        <v>47.920900000000003</v>
      </c>
      <c r="H389" s="165">
        <v>-122.69523</v>
      </c>
      <c r="I389" s="165">
        <v>47.9221</v>
      </c>
      <c r="J389" s="165">
        <v>-122.69149</v>
      </c>
    </row>
    <row r="390" spans="1:10" ht="12.75" customHeight="1" x14ac:dyDescent="0.2">
      <c r="A390" s="165" t="s">
        <v>148</v>
      </c>
      <c r="B390" s="165" t="s">
        <v>776</v>
      </c>
      <c r="C390" s="165" t="s">
        <v>777</v>
      </c>
      <c r="D390" s="165" t="s">
        <v>31</v>
      </c>
      <c r="E390" s="165">
        <v>3</v>
      </c>
      <c r="F390" s="168">
        <v>0.214</v>
      </c>
      <c r="G390" s="165">
        <v>47.923499999999997</v>
      </c>
      <c r="H390" s="165">
        <v>-122.6872</v>
      </c>
      <c r="I390" s="165">
        <v>47.9223</v>
      </c>
      <c r="J390" s="165">
        <v>-122.6835</v>
      </c>
    </row>
    <row r="391" spans="1:10" ht="12.75" customHeight="1" x14ac:dyDescent="0.2">
      <c r="A391" s="165" t="s">
        <v>148</v>
      </c>
      <c r="B391" s="165" t="s">
        <v>780</v>
      </c>
      <c r="C391" s="165" t="s">
        <v>781</v>
      </c>
      <c r="D391" s="165" t="s">
        <v>31</v>
      </c>
      <c r="E391" s="165">
        <v>3</v>
      </c>
      <c r="F391" s="168">
        <v>0.309</v>
      </c>
      <c r="G391" s="165">
        <v>48.116500000000002</v>
      </c>
      <c r="H391" s="165">
        <v>-122.74988999999999</v>
      </c>
      <c r="I391" s="165">
        <v>48.12</v>
      </c>
      <c r="J391" s="165">
        <v>-122.75207</v>
      </c>
    </row>
    <row r="392" spans="1:10" ht="12.75" customHeight="1" x14ac:dyDescent="0.2">
      <c r="A392" s="165" t="s">
        <v>148</v>
      </c>
      <c r="B392" s="165" t="s">
        <v>2954</v>
      </c>
      <c r="C392" s="165" t="s">
        <v>2955</v>
      </c>
      <c r="D392" s="165" t="s">
        <v>31</v>
      </c>
      <c r="E392" s="165">
        <v>3</v>
      </c>
      <c r="F392" s="168">
        <v>0.59699999999999998</v>
      </c>
      <c r="G392" s="165">
        <v>48.106099999999998</v>
      </c>
      <c r="H392" s="165">
        <v>-122.77876999999999</v>
      </c>
      <c r="I392" s="165">
        <v>48.107999999999997</v>
      </c>
      <c r="J392" s="165">
        <v>-122.77197</v>
      </c>
    </row>
    <row r="393" spans="1:10" ht="12.75" customHeight="1" x14ac:dyDescent="0.2">
      <c r="A393" s="165" t="s">
        <v>148</v>
      </c>
      <c r="B393" s="165" t="s">
        <v>2956</v>
      </c>
      <c r="C393" s="165" t="s">
        <v>2957</v>
      </c>
      <c r="D393" s="165" t="s">
        <v>31</v>
      </c>
      <c r="E393" s="165">
        <v>3</v>
      </c>
      <c r="F393" s="168">
        <v>8.6999999999999994E-2</v>
      </c>
      <c r="G393" s="165">
        <v>48.112200000000001</v>
      </c>
      <c r="H393" s="165">
        <v>-122.76136</v>
      </c>
      <c r="I393" s="165">
        <v>48.112200000000001</v>
      </c>
      <c r="J393" s="165">
        <v>-122.7599</v>
      </c>
    </row>
    <row r="394" spans="1:10" ht="12.75" customHeight="1" x14ac:dyDescent="0.2">
      <c r="A394" s="165" t="s">
        <v>148</v>
      </c>
      <c r="B394" s="165" t="s">
        <v>784</v>
      </c>
      <c r="C394" s="165" t="s">
        <v>785</v>
      </c>
      <c r="D394" s="165" t="s">
        <v>31</v>
      </c>
      <c r="E394" s="165">
        <v>3</v>
      </c>
      <c r="F394" s="168">
        <v>0.13400000000000001</v>
      </c>
      <c r="G394" s="165">
        <v>48.112155999999999</v>
      </c>
      <c r="H394" s="165">
        <v>-122.7599</v>
      </c>
      <c r="I394" s="165">
        <v>48.113208999999998</v>
      </c>
      <c r="J394" s="165">
        <v>-122.75747</v>
      </c>
    </row>
    <row r="395" spans="1:10" ht="12.75" customHeight="1" x14ac:dyDescent="0.2">
      <c r="A395" s="165" t="s">
        <v>148</v>
      </c>
      <c r="B395" s="165" t="s">
        <v>786</v>
      </c>
      <c r="C395" s="165" t="s">
        <v>787</v>
      </c>
      <c r="D395" s="165" t="s">
        <v>31</v>
      </c>
      <c r="E395" s="165">
        <v>3</v>
      </c>
      <c r="F395" s="168">
        <v>4.4580000000000002</v>
      </c>
      <c r="G395" s="165">
        <v>47.562399999999997</v>
      </c>
      <c r="H395" s="165">
        <v>-124.36098</v>
      </c>
      <c r="I395" s="165">
        <v>47.5336</v>
      </c>
      <c r="J395" s="165">
        <v>-124.35333</v>
      </c>
    </row>
    <row r="396" spans="1:10" ht="12.75" customHeight="1" x14ac:dyDescent="0.2">
      <c r="A396" s="165" t="s">
        <v>148</v>
      </c>
      <c r="B396" s="165" t="s">
        <v>790</v>
      </c>
      <c r="C396" s="165" t="s">
        <v>791</v>
      </c>
      <c r="D396" s="165" t="s">
        <v>31</v>
      </c>
      <c r="E396" s="165">
        <v>3</v>
      </c>
      <c r="F396" s="168">
        <v>0.5</v>
      </c>
      <c r="G396" s="165">
        <v>47.811599999999999</v>
      </c>
      <c r="H396" s="165">
        <v>-122.87049</v>
      </c>
      <c r="I396" s="165">
        <v>47.815300000000001</v>
      </c>
      <c r="J396" s="165">
        <v>-122.86574</v>
      </c>
    </row>
    <row r="397" spans="1:10" ht="12.75" customHeight="1" x14ac:dyDescent="0.2">
      <c r="A397" s="165" t="s">
        <v>148</v>
      </c>
      <c r="B397" s="165" t="s">
        <v>792</v>
      </c>
      <c r="C397" s="165" t="s">
        <v>793</v>
      </c>
      <c r="D397" s="165" t="s">
        <v>31</v>
      </c>
      <c r="E397" s="165">
        <v>3</v>
      </c>
      <c r="F397" s="168">
        <v>0.39600000000000002</v>
      </c>
      <c r="G397" s="165">
        <v>47.808199999999999</v>
      </c>
      <c r="H397" s="165">
        <v>-122.87072000000001</v>
      </c>
      <c r="I397" s="165">
        <v>47.811599999999999</v>
      </c>
      <c r="J397" s="165">
        <v>-122.87049</v>
      </c>
    </row>
    <row r="398" spans="1:10" ht="12.75" customHeight="1" x14ac:dyDescent="0.2">
      <c r="A398" s="165" t="s">
        <v>148</v>
      </c>
      <c r="B398" s="165" t="s">
        <v>802</v>
      </c>
      <c r="C398" s="165" t="s">
        <v>803</v>
      </c>
      <c r="D398" s="165" t="s">
        <v>31</v>
      </c>
      <c r="E398" s="165">
        <v>3</v>
      </c>
      <c r="F398" s="168">
        <v>0.124</v>
      </c>
      <c r="G398" s="165">
        <v>47.731099999999998</v>
      </c>
      <c r="H398" s="165">
        <v>-122.88368</v>
      </c>
      <c r="I398" s="165">
        <v>47.732700000000001</v>
      </c>
      <c r="J398" s="165">
        <v>-122.88254999999999</v>
      </c>
    </row>
    <row r="399" spans="1:10" ht="12.75" customHeight="1" x14ac:dyDescent="0.2">
      <c r="A399" s="165" t="s">
        <v>148</v>
      </c>
      <c r="B399" s="165" t="s">
        <v>804</v>
      </c>
      <c r="C399" s="165" t="s">
        <v>805</v>
      </c>
      <c r="D399" s="165" t="s">
        <v>31</v>
      </c>
      <c r="E399" s="165">
        <v>3</v>
      </c>
      <c r="F399" s="168">
        <v>3.6419999999999999</v>
      </c>
      <c r="G399" s="165">
        <v>47.733199999999997</v>
      </c>
      <c r="H399" s="165">
        <v>-124.42233</v>
      </c>
      <c r="I399" s="165">
        <v>47.711399999999998</v>
      </c>
      <c r="J399" s="165">
        <v>-124.41585000000001</v>
      </c>
    </row>
    <row r="400" spans="1:10" ht="12.75" customHeight="1" x14ac:dyDescent="0.2">
      <c r="A400" s="165" t="s">
        <v>148</v>
      </c>
      <c r="B400" s="165" t="s">
        <v>806</v>
      </c>
      <c r="C400" s="165" t="s">
        <v>807</v>
      </c>
      <c r="D400" s="165" t="s">
        <v>31</v>
      </c>
      <c r="E400" s="165">
        <v>3</v>
      </c>
      <c r="F400" s="168">
        <v>1.284</v>
      </c>
      <c r="G400" s="165">
        <v>48.041899999999998</v>
      </c>
      <c r="H400" s="165">
        <v>-122.70044</v>
      </c>
      <c r="I400" s="165">
        <v>48.027000000000001</v>
      </c>
      <c r="J400" s="165">
        <v>-122.69371</v>
      </c>
    </row>
    <row r="401" spans="1:10" ht="12.75" customHeight="1" x14ac:dyDescent="0.2">
      <c r="A401" s="165" t="s">
        <v>148</v>
      </c>
      <c r="B401" s="165" t="s">
        <v>811</v>
      </c>
      <c r="C401" s="165" t="s">
        <v>812</v>
      </c>
      <c r="D401" s="165" t="s">
        <v>31</v>
      </c>
      <c r="E401" s="165">
        <v>3</v>
      </c>
      <c r="F401" s="168">
        <v>0.55000000000000004</v>
      </c>
      <c r="G401" s="165">
        <v>47.811500000000002</v>
      </c>
      <c r="H401" s="165">
        <v>-122.79526</v>
      </c>
      <c r="I401" s="165">
        <v>47.805799999999998</v>
      </c>
      <c r="J401" s="165">
        <v>-122.78729</v>
      </c>
    </row>
    <row r="402" spans="1:10" ht="12.75" customHeight="1" x14ac:dyDescent="0.2">
      <c r="A402" s="165" t="s">
        <v>148</v>
      </c>
      <c r="B402" s="165" t="s">
        <v>813</v>
      </c>
      <c r="C402" s="165" t="s">
        <v>814</v>
      </c>
      <c r="D402" s="165" t="s">
        <v>31</v>
      </c>
      <c r="E402" s="165">
        <v>3</v>
      </c>
      <c r="F402" s="168">
        <v>0.55500000000000005</v>
      </c>
      <c r="G402" s="165">
        <v>47.706499999999998</v>
      </c>
      <c r="H402" s="165">
        <v>-122.89440999999999</v>
      </c>
      <c r="I402" s="165">
        <v>47.712000000000003</v>
      </c>
      <c r="J402" s="165">
        <v>-122.88616</v>
      </c>
    </row>
    <row r="403" spans="1:10" ht="12.75" customHeight="1" x14ac:dyDescent="0.2">
      <c r="A403" s="165" t="s">
        <v>148</v>
      </c>
      <c r="B403" s="165" t="s">
        <v>815</v>
      </c>
      <c r="C403" s="165" t="s">
        <v>816</v>
      </c>
      <c r="D403" s="165" t="s">
        <v>31</v>
      </c>
      <c r="E403" s="165">
        <v>3</v>
      </c>
      <c r="F403" s="168">
        <v>8.3000000000000004E-2</v>
      </c>
      <c r="G403" s="165">
        <v>47.618099999999998</v>
      </c>
      <c r="H403" s="165">
        <v>-122.97463999999999</v>
      </c>
      <c r="I403" s="165">
        <v>47.6175</v>
      </c>
      <c r="J403" s="165">
        <v>-122.9734</v>
      </c>
    </row>
    <row r="404" spans="1:10" ht="12.75" customHeight="1" x14ac:dyDescent="0.2">
      <c r="A404" s="165" t="s">
        <v>148</v>
      </c>
      <c r="B404" s="165" t="s">
        <v>817</v>
      </c>
      <c r="C404" s="165" t="s">
        <v>818</v>
      </c>
      <c r="D404" s="165" t="s">
        <v>31</v>
      </c>
      <c r="E404" s="165">
        <v>3</v>
      </c>
      <c r="F404" s="168">
        <v>0.27200000000000002</v>
      </c>
      <c r="G404" s="165">
        <v>47.886800000000001</v>
      </c>
      <c r="H404" s="165">
        <v>-122.61396000000001</v>
      </c>
      <c r="I404" s="165">
        <v>47.888300000000001</v>
      </c>
      <c r="J404" s="165">
        <v>-122.61435</v>
      </c>
    </row>
    <row r="405" spans="1:10" ht="12.75" customHeight="1" x14ac:dyDescent="0.2">
      <c r="A405" s="165" t="s">
        <v>148</v>
      </c>
      <c r="B405" s="165" t="s">
        <v>819</v>
      </c>
      <c r="C405" s="165" t="s">
        <v>820</v>
      </c>
      <c r="D405" s="165" t="s">
        <v>31</v>
      </c>
      <c r="E405" s="165">
        <v>3</v>
      </c>
      <c r="F405" s="168">
        <v>1.1499999999999999</v>
      </c>
      <c r="G405" s="165">
        <v>47.866700000000002</v>
      </c>
      <c r="H405" s="165">
        <v>-122.63585</v>
      </c>
      <c r="I405" s="165">
        <v>47.881900000000002</v>
      </c>
      <c r="J405" s="165">
        <v>-122.63075000000001</v>
      </c>
    </row>
    <row r="406" spans="1:10" ht="12.75" customHeight="1" x14ac:dyDescent="0.2">
      <c r="A406" s="165" t="s">
        <v>148</v>
      </c>
      <c r="B406" s="165" t="s">
        <v>821</v>
      </c>
      <c r="C406" s="165" t="s">
        <v>822</v>
      </c>
      <c r="D406" s="165" t="s">
        <v>31</v>
      </c>
      <c r="E406" s="165">
        <v>3</v>
      </c>
      <c r="F406" s="168">
        <v>0.23400000000000001</v>
      </c>
      <c r="G406" s="165">
        <v>47.952199999999998</v>
      </c>
      <c r="H406" s="165">
        <v>-122.6711</v>
      </c>
      <c r="I406" s="165">
        <v>47.9482</v>
      </c>
      <c r="J406" s="165">
        <v>-122.67819</v>
      </c>
    </row>
    <row r="407" spans="1:10" ht="12.75" customHeight="1" x14ac:dyDescent="0.2">
      <c r="A407" s="165" t="s">
        <v>148</v>
      </c>
      <c r="B407" s="165" t="s">
        <v>823</v>
      </c>
      <c r="C407" s="165" t="s">
        <v>824</v>
      </c>
      <c r="D407" s="165" t="s">
        <v>31</v>
      </c>
      <c r="E407" s="165">
        <v>3</v>
      </c>
      <c r="F407" s="168">
        <v>0.29799999999999999</v>
      </c>
      <c r="G407" s="165">
        <v>47.914999999999999</v>
      </c>
      <c r="H407" s="165">
        <v>-122.70094</v>
      </c>
      <c r="I407" s="165">
        <v>47.917299999999997</v>
      </c>
      <c r="J407" s="165">
        <v>-122.69989</v>
      </c>
    </row>
    <row r="408" spans="1:10" ht="12.75" customHeight="1" x14ac:dyDescent="0.2">
      <c r="A408" s="165" t="s">
        <v>148</v>
      </c>
      <c r="B408" s="165" t="s">
        <v>827</v>
      </c>
      <c r="C408" s="165" t="s">
        <v>828</v>
      </c>
      <c r="D408" s="165" t="s">
        <v>31</v>
      </c>
      <c r="E408" s="165">
        <v>3</v>
      </c>
      <c r="F408" s="168">
        <v>0.27800000000000002</v>
      </c>
      <c r="G408" s="165">
        <v>47.917900000000003</v>
      </c>
      <c r="H408" s="165">
        <v>-122.69416</v>
      </c>
      <c r="I408" s="165">
        <v>47.914700000000003</v>
      </c>
      <c r="J408" s="165">
        <v>-122.69316000000001</v>
      </c>
    </row>
    <row r="409" spans="1:10" ht="12.75" customHeight="1" x14ac:dyDescent="0.2">
      <c r="A409" s="165" t="s">
        <v>148</v>
      </c>
      <c r="B409" s="165" t="s">
        <v>829</v>
      </c>
      <c r="C409" s="165" t="s">
        <v>830</v>
      </c>
      <c r="D409" s="165" t="s">
        <v>31</v>
      </c>
      <c r="E409" s="165">
        <v>3</v>
      </c>
      <c r="F409" s="168">
        <v>0.498</v>
      </c>
      <c r="G409" s="165">
        <v>47.569499999999998</v>
      </c>
      <c r="H409" s="165">
        <v>-124.36251</v>
      </c>
      <c r="I409" s="165">
        <v>47.562399999999997</v>
      </c>
      <c r="J409" s="165">
        <v>-124.36098</v>
      </c>
    </row>
    <row r="410" spans="1:10" ht="12.75" customHeight="1" x14ac:dyDescent="0.2">
      <c r="A410" s="165" t="s">
        <v>148</v>
      </c>
      <c r="B410" s="165" t="s">
        <v>831</v>
      </c>
      <c r="C410" s="165" t="s">
        <v>832</v>
      </c>
      <c r="D410" s="165" t="s">
        <v>31</v>
      </c>
      <c r="E410" s="165">
        <v>3</v>
      </c>
      <c r="F410" s="168">
        <v>2.3439999999999999</v>
      </c>
      <c r="G410" s="165">
        <v>48.027500000000003</v>
      </c>
      <c r="H410" s="165">
        <v>-122.72524</v>
      </c>
      <c r="I410" s="165">
        <v>48.015999999999998</v>
      </c>
      <c r="J410" s="165">
        <v>-122.69968</v>
      </c>
    </row>
    <row r="411" spans="1:10" ht="12.75" customHeight="1" x14ac:dyDescent="0.2">
      <c r="A411" s="165" t="s">
        <v>148</v>
      </c>
      <c r="B411" s="165" t="s">
        <v>837</v>
      </c>
      <c r="C411" s="165" t="s">
        <v>838</v>
      </c>
      <c r="D411" s="165" t="s">
        <v>31</v>
      </c>
      <c r="E411" s="165">
        <v>3</v>
      </c>
      <c r="F411" s="168">
        <v>0.441</v>
      </c>
      <c r="G411" s="165">
        <v>47.617600000000003</v>
      </c>
      <c r="H411" s="165">
        <v>-122.97225</v>
      </c>
      <c r="I411" s="165">
        <v>47.620800000000003</v>
      </c>
      <c r="J411" s="165">
        <v>-122.96493</v>
      </c>
    </row>
    <row r="412" spans="1:10" ht="12.75" customHeight="1" x14ac:dyDescent="0.2">
      <c r="A412" s="165" t="s">
        <v>148</v>
      </c>
      <c r="B412" s="165" t="s">
        <v>839</v>
      </c>
      <c r="C412" s="165" t="s">
        <v>840</v>
      </c>
      <c r="D412" s="165" t="s">
        <v>31</v>
      </c>
      <c r="E412" s="165">
        <v>3</v>
      </c>
      <c r="F412" s="168">
        <v>0.22600000000000001</v>
      </c>
      <c r="G412" s="165">
        <v>48.041699999999999</v>
      </c>
      <c r="H412" s="165">
        <v>-122.76572</v>
      </c>
      <c r="I412" s="165">
        <v>48.044600000000003</v>
      </c>
      <c r="J412" s="165">
        <v>-122.76749</v>
      </c>
    </row>
    <row r="413" spans="1:10" ht="12.75" customHeight="1" x14ac:dyDescent="0.2">
      <c r="A413" s="165" t="s">
        <v>148</v>
      </c>
      <c r="B413" s="165" t="s">
        <v>841</v>
      </c>
      <c r="C413" s="165" t="s">
        <v>842</v>
      </c>
      <c r="D413" s="165" t="s">
        <v>31</v>
      </c>
      <c r="E413" s="165">
        <v>3</v>
      </c>
      <c r="F413" s="168">
        <v>3.4000000000000002E-2</v>
      </c>
      <c r="G413" s="165">
        <v>47.914999999999999</v>
      </c>
      <c r="H413" s="165">
        <v>-122.65468</v>
      </c>
      <c r="I413" s="165">
        <v>47.915500000000002</v>
      </c>
      <c r="J413" s="165">
        <v>-122.65476</v>
      </c>
    </row>
    <row r="414" spans="1:10" ht="12.75" customHeight="1" x14ac:dyDescent="0.2">
      <c r="A414" s="165" t="s">
        <v>148</v>
      </c>
      <c r="B414" s="165" t="s">
        <v>843</v>
      </c>
      <c r="C414" s="165" t="s">
        <v>844</v>
      </c>
      <c r="D414" s="165" t="s">
        <v>31</v>
      </c>
      <c r="E414" s="165">
        <v>3</v>
      </c>
      <c r="F414" s="168">
        <v>0.53800000000000003</v>
      </c>
      <c r="G414" s="165">
        <v>47.866900000000001</v>
      </c>
      <c r="H414" s="165">
        <v>-122.66110999999999</v>
      </c>
      <c r="I414" s="165">
        <v>47.8643</v>
      </c>
      <c r="J414" s="165">
        <v>-122.65043</v>
      </c>
    </row>
    <row r="415" spans="1:10" ht="12.75" customHeight="1" x14ac:dyDescent="0.2">
      <c r="A415" s="165" t="s">
        <v>148</v>
      </c>
      <c r="B415" s="165" t="s">
        <v>845</v>
      </c>
      <c r="C415" s="165" t="s">
        <v>846</v>
      </c>
      <c r="D415" s="165" t="s">
        <v>31</v>
      </c>
      <c r="E415" s="165">
        <v>3</v>
      </c>
      <c r="F415" s="168">
        <v>0.56899999999999995</v>
      </c>
      <c r="G415" s="165">
        <v>47.7455</v>
      </c>
      <c r="H415" s="165">
        <v>-122.81007</v>
      </c>
      <c r="I415" s="165">
        <v>47.7376</v>
      </c>
      <c r="J415" s="165">
        <v>-122.80701000000001</v>
      </c>
    </row>
    <row r="416" spans="1:10" ht="12.75" customHeight="1" x14ac:dyDescent="0.2">
      <c r="A416" s="165" t="s">
        <v>148</v>
      </c>
      <c r="B416" s="165" t="s">
        <v>847</v>
      </c>
      <c r="C416" s="165" t="s">
        <v>848</v>
      </c>
      <c r="D416" s="165" t="s">
        <v>31</v>
      </c>
      <c r="E416" s="165">
        <v>3</v>
      </c>
      <c r="F416" s="168">
        <v>0.98199999999999998</v>
      </c>
      <c r="G416" s="165">
        <v>47.904299999999999</v>
      </c>
      <c r="H416" s="165">
        <v>-122.65506000000001</v>
      </c>
      <c r="I416" s="165">
        <v>47.918500000000002</v>
      </c>
      <c r="J416" s="165">
        <v>-122.65302</v>
      </c>
    </row>
    <row r="417" spans="1:10" ht="12.75" customHeight="1" x14ac:dyDescent="0.2">
      <c r="A417" s="165" t="s">
        <v>148</v>
      </c>
      <c r="B417" s="165" t="s">
        <v>849</v>
      </c>
      <c r="C417" s="165" t="s">
        <v>850</v>
      </c>
      <c r="D417" s="165" t="s">
        <v>31</v>
      </c>
      <c r="E417" s="165">
        <v>3</v>
      </c>
      <c r="F417" s="168">
        <v>3.9E-2</v>
      </c>
      <c r="G417" s="165">
        <v>48.034999999999997</v>
      </c>
      <c r="H417" s="165">
        <v>-122.75344</v>
      </c>
      <c r="I417" s="165">
        <v>48.035400000000003</v>
      </c>
      <c r="J417" s="165">
        <v>-122.75403</v>
      </c>
    </row>
    <row r="418" spans="1:10" ht="12.75" customHeight="1" x14ac:dyDescent="0.2">
      <c r="A418" s="165" t="s">
        <v>148</v>
      </c>
      <c r="B418" s="165" t="s">
        <v>851</v>
      </c>
      <c r="C418" s="165" t="s">
        <v>852</v>
      </c>
      <c r="D418" s="165" t="s">
        <v>31</v>
      </c>
      <c r="E418" s="165">
        <v>3</v>
      </c>
      <c r="F418" s="168">
        <v>3.4790000000000001</v>
      </c>
      <c r="G418" s="165">
        <v>47.873600000000003</v>
      </c>
      <c r="H418" s="165">
        <v>-124.60485</v>
      </c>
      <c r="I418" s="165">
        <v>47.863700000000001</v>
      </c>
      <c r="J418" s="165">
        <v>-124.57144</v>
      </c>
    </row>
    <row r="419" spans="1:10" ht="12.75" customHeight="1" x14ac:dyDescent="0.2">
      <c r="A419" s="165" t="s">
        <v>148</v>
      </c>
      <c r="B419" s="165" t="s">
        <v>734</v>
      </c>
      <c r="C419" s="165" t="s">
        <v>2685</v>
      </c>
      <c r="D419" s="165" t="s">
        <v>31</v>
      </c>
      <c r="E419" s="165">
        <v>3</v>
      </c>
      <c r="F419" s="168">
        <v>3.105</v>
      </c>
      <c r="G419" s="165">
        <v>47.685600000000001</v>
      </c>
      <c r="H419" s="165">
        <v>-122.79921</v>
      </c>
      <c r="I419" s="165">
        <v>47.6843</v>
      </c>
      <c r="J419" s="165">
        <v>-122.80355</v>
      </c>
    </row>
    <row r="420" spans="1:10" ht="12.75" customHeight="1" x14ac:dyDescent="0.2">
      <c r="A420" s="165" t="s">
        <v>148</v>
      </c>
      <c r="B420" s="165" t="s">
        <v>855</v>
      </c>
      <c r="C420" s="165" t="s">
        <v>856</v>
      </c>
      <c r="D420" s="165" t="s">
        <v>31</v>
      </c>
      <c r="E420" s="165">
        <v>3</v>
      </c>
      <c r="F420" s="168">
        <v>0.112</v>
      </c>
      <c r="G420" s="165">
        <v>47.607900000000001</v>
      </c>
      <c r="H420" s="165">
        <v>-122.98568</v>
      </c>
      <c r="I420" s="165">
        <v>47.609299999999998</v>
      </c>
      <c r="J420" s="165">
        <v>-122.98451</v>
      </c>
    </row>
    <row r="421" spans="1:10" ht="12.75" customHeight="1" x14ac:dyDescent="0.2">
      <c r="A421" s="165" t="s">
        <v>148</v>
      </c>
      <c r="B421" s="165" t="s">
        <v>857</v>
      </c>
      <c r="C421" s="165" t="s">
        <v>858</v>
      </c>
      <c r="D421" s="165" t="s">
        <v>31</v>
      </c>
      <c r="E421" s="165">
        <v>3</v>
      </c>
      <c r="F421" s="168">
        <v>1.325</v>
      </c>
      <c r="G421" s="165">
        <v>47.781199999999998</v>
      </c>
      <c r="H421" s="165">
        <v>-122.86615</v>
      </c>
      <c r="I421" s="165">
        <v>47.7988</v>
      </c>
      <c r="J421" s="165">
        <v>-122.86874</v>
      </c>
    </row>
    <row r="422" spans="1:10" ht="12.75" customHeight="1" x14ac:dyDescent="0.2">
      <c r="A422" s="165" t="s">
        <v>148</v>
      </c>
      <c r="B422" s="165" t="s">
        <v>859</v>
      </c>
      <c r="C422" s="165" t="s">
        <v>860</v>
      </c>
      <c r="D422" s="165" t="s">
        <v>31</v>
      </c>
      <c r="E422" s="165">
        <v>3</v>
      </c>
      <c r="F422" s="168">
        <v>0.313</v>
      </c>
      <c r="G422" s="165">
        <v>47.9176</v>
      </c>
      <c r="H422" s="165">
        <v>-122.70386000000001</v>
      </c>
      <c r="I422" s="165">
        <v>47.919400000000003</v>
      </c>
      <c r="J422" s="165">
        <v>-122.69878</v>
      </c>
    </row>
    <row r="423" spans="1:10" ht="12.75" customHeight="1" x14ac:dyDescent="0.2">
      <c r="A423" s="165" t="s">
        <v>148</v>
      </c>
      <c r="B423" s="165" t="s">
        <v>863</v>
      </c>
      <c r="C423" s="165" t="s">
        <v>864</v>
      </c>
      <c r="D423" s="165" t="s">
        <v>31</v>
      </c>
      <c r="E423" s="165">
        <v>3</v>
      </c>
      <c r="F423" s="168">
        <v>6.0000000000000001E-3</v>
      </c>
      <c r="G423" s="165">
        <v>48.031700000000001</v>
      </c>
      <c r="H423" s="165">
        <v>-122.73259</v>
      </c>
      <c r="I423" s="165">
        <v>48.031799999999997</v>
      </c>
      <c r="J423" s="165">
        <v>-122.73264</v>
      </c>
    </row>
    <row r="424" spans="1:10" ht="12.75" customHeight="1" x14ac:dyDescent="0.2">
      <c r="A424" s="165" t="s">
        <v>148</v>
      </c>
      <c r="B424" s="165" t="s">
        <v>865</v>
      </c>
      <c r="C424" s="165" t="s">
        <v>866</v>
      </c>
      <c r="D424" s="165" t="s">
        <v>31</v>
      </c>
      <c r="E424" s="165">
        <v>3</v>
      </c>
      <c r="F424" s="168">
        <v>0.214</v>
      </c>
      <c r="G424" s="165">
        <v>47.866500000000002</v>
      </c>
      <c r="H424" s="165">
        <v>-122.63967</v>
      </c>
      <c r="I424" s="165">
        <v>47.866700000000002</v>
      </c>
      <c r="J424" s="165">
        <v>-122.63585</v>
      </c>
    </row>
    <row r="425" spans="1:10" ht="12.75" customHeight="1" x14ac:dyDescent="0.2">
      <c r="A425" s="161" t="s">
        <v>148</v>
      </c>
      <c r="B425" s="161" t="s">
        <v>867</v>
      </c>
      <c r="C425" s="161" t="s">
        <v>868</v>
      </c>
      <c r="D425" s="161" t="s">
        <v>31</v>
      </c>
      <c r="E425" s="161">
        <v>3</v>
      </c>
      <c r="F425" s="173">
        <v>2.3410000000000002</v>
      </c>
      <c r="G425" s="161">
        <v>47.8827</v>
      </c>
      <c r="H425" s="161">
        <v>-122.63091</v>
      </c>
      <c r="I425" s="161">
        <v>47.8904</v>
      </c>
      <c r="J425" s="161">
        <v>-122.63974</v>
      </c>
    </row>
    <row r="426" spans="1:10" ht="12.75" customHeight="1" x14ac:dyDescent="0.2">
      <c r="A426" s="31"/>
      <c r="B426" s="32">
        <f>COUNTA(B298:B425)</f>
        <v>128</v>
      </c>
      <c r="C426" s="31"/>
      <c r="D426" s="31"/>
      <c r="E426" s="62"/>
      <c r="F426" s="169">
        <f>SUM(F298:F425)</f>
        <v>116.44300000000001</v>
      </c>
      <c r="G426" s="31"/>
      <c r="H426" s="31"/>
      <c r="I426" s="31"/>
      <c r="J426" s="31"/>
    </row>
    <row r="427" spans="1:10" ht="12.75" customHeight="1" x14ac:dyDescent="0.2">
      <c r="A427" s="31"/>
      <c r="B427" s="32"/>
      <c r="C427" s="31"/>
      <c r="D427" s="31"/>
      <c r="E427" s="62"/>
      <c r="F427" s="169"/>
      <c r="G427" s="31"/>
      <c r="H427" s="31"/>
      <c r="I427" s="31"/>
      <c r="J427" s="31"/>
    </row>
    <row r="428" spans="1:10" ht="12.75" customHeight="1" x14ac:dyDescent="0.2">
      <c r="A428" s="165" t="s">
        <v>869</v>
      </c>
      <c r="B428" s="165" t="s">
        <v>889</v>
      </c>
      <c r="C428" s="165" t="s">
        <v>890</v>
      </c>
      <c r="D428" s="165" t="s">
        <v>147</v>
      </c>
      <c r="E428" s="165">
        <v>3</v>
      </c>
      <c r="F428" s="168">
        <v>3.4000000000000002E-2</v>
      </c>
      <c r="G428" s="165">
        <v>47.352487000000004</v>
      </c>
      <c r="H428" s="165">
        <v>-122.47605</v>
      </c>
      <c r="I428" s="165">
        <v>47.351996999999997</v>
      </c>
      <c r="J428" s="165">
        <v>-122.47592</v>
      </c>
    </row>
    <row r="429" spans="1:10" ht="12.75" customHeight="1" x14ac:dyDescent="0.2">
      <c r="A429" s="165" t="s">
        <v>869</v>
      </c>
      <c r="B429" s="165" t="s">
        <v>893</v>
      </c>
      <c r="C429" s="165" t="s">
        <v>894</v>
      </c>
      <c r="D429" s="165" t="s">
        <v>147</v>
      </c>
      <c r="E429" s="165">
        <v>3</v>
      </c>
      <c r="F429" s="168">
        <v>0.47399999999999998</v>
      </c>
      <c r="G429" s="165">
        <v>47.631399999999999</v>
      </c>
      <c r="H429" s="165">
        <v>-122.37797999999999</v>
      </c>
      <c r="I429" s="165">
        <v>47.626300000000001</v>
      </c>
      <c r="J429" s="165">
        <v>-122.37478</v>
      </c>
    </row>
    <row r="430" spans="1:10" ht="12.75" customHeight="1" x14ac:dyDescent="0.2">
      <c r="A430" s="165" t="s">
        <v>869</v>
      </c>
      <c r="B430" s="165" t="s">
        <v>895</v>
      </c>
      <c r="C430" s="165" t="s">
        <v>896</v>
      </c>
      <c r="D430" s="165" t="s">
        <v>147</v>
      </c>
      <c r="E430" s="165">
        <v>3</v>
      </c>
      <c r="F430" s="168">
        <v>2.1000000000000001E-2</v>
      </c>
      <c r="G430" s="165">
        <v>47.542900000000003</v>
      </c>
      <c r="H430" s="165">
        <v>-122.33382</v>
      </c>
      <c r="I430" s="165">
        <v>47.542900000000003</v>
      </c>
      <c r="J430" s="165">
        <v>-122.33338999999999</v>
      </c>
    </row>
    <row r="431" spans="1:10" ht="12.75" customHeight="1" x14ac:dyDescent="0.2">
      <c r="A431" s="165" t="s">
        <v>869</v>
      </c>
      <c r="B431" s="165" t="s">
        <v>897</v>
      </c>
      <c r="C431" s="165" t="s">
        <v>898</v>
      </c>
      <c r="D431" s="165" t="s">
        <v>147</v>
      </c>
      <c r="E431" s="165">
        <v>3</v>
      </c>
      <c r="F431" s="168">
        <v>1.4E-2</v>
      </c>
      <c r="G431" s="165">
        <v>47.3367</v>
      </c>
      <c r="H431" s="165">
        <v>-122.35938</v>
      </c>
      <c r="I431" s="165">
        <v>47.336599999999997</v>
      </c>
      <c r="J431" s="165">
        <v>-122.35969</v>
      </c>
    </row>
    <row r="432" spans="1:10" ht="12.75" customHeight="1" x14ac:dyDescent="0.2">
      <c r="A432" s="165" t="s">
        <v>869</v>
      </c>
      <c r="B432" s="165" t="s">
        <v>983</v>
      </c>
      <c r="C432" s="165" t="s">
        <v>984</v>
      </c>
      <c r="D432" s="165" t="s">
        <v>147</v>
      </c>
      <c r="E432" s="165">
        <v>3</v>
      </c>
      <c r="F432" s="168">
        <v>2.5000000000000001E-2</v>
      </c>
      <c r="G432" s="165">
        <v>47.631399999999999</v>
      </c>
      <c r="H432" s="165">
        <v>-122.39561</v>
      </c>
      <c r="I432" s="165">
        <v>47.631100000000004</v>
      </c>
      <c r="J432" s="165">
        <v>-122.39552999999999</v>
      </c>
    </row>
    <row r="433" spans="1:10" ht="12.75" customHeight="1" x14ac:dyDescent="0.2">
      <c r="A433" s="165" t="s">
        <v>869</v>
      </c>
      <c r="B433" s="165" t="s">
        <v>881</v>
      </c>
      <c r="C433" s="165" t="s">
        <v>882</v>
      </c>
      <c r="D433" s="165" t="s">
        <v>149</v>
      </c>
      <c r="E433" s="165">
        <v>1</v>
      </c>
      <c r="F433" s="168">
        <v>2.036</v>
      </c>
      <c r="G433" s="165">
        <v>47.576999999999998</v>
      </c>
      <c r="H433" s="165">
        <v>-122.41500000000001</v>
      </c>
      <c r="I433" s="165">
        <v>47.593000000000004</v>
      </c>
      <c r="J433" s="165">
        <v>-122.383</v>
      </c>
    </row>
    <row r="434" spans="1:10" ht="12.75" customHeight="1" x14ac:dyDescent="0.2">
      <c r="A434" s="165" t="s">
        <v>869</v>
      </c>
      <c r="B434" s="165" t="s">
        <v>885</v>
      </c>
      <c r="C434" s="165" t="s">
        <v>886</v>
      </c>
      <c r="D434" s="165" t="s">
        <v>149</v>
      </c>
      <c r="E434" s="165">
        <v>2</v>
      </c>
      <c r="F434" s="168">
        <v>0.34399999999999997</v>
      </c>
      <c r="G434" s="165">
        <v>47.5779</v>
      </c>
      <c r="H434" s="165">
        <v>-122.41591</v>
      </c>
      <c r="I434" s="165">
        <v>47.575099999999999</v>
      </c>
      <c r="J434" s="165">
        <v>-122.41922</v>
      </c>
    </row>
    <row r="435" spans="1:10" ht="12.75" customHeight="1" x14ac:dyDescent="0.2">
      <c r="A435" s="165" t="s">
        <v>869</v>
      </c>
      <c r="B435" s="165" t="s">
        <v>977</v>
      </c>
      <c r="C435" s="165" t="s">
        <v>978</v>
      </c>
      <c r="D435" s="165" t="s">
        <v>149</v>
      </c>
      <c r="E435" s="165">
        <v>3</v>
      </c>
      <c r="F435" s="168">
        <v>6.6000000000000003E-2</v>
      </c>
      <c r="G435" s="165">
        <v>47.674300000000002</v>
      </c>
      <c r="H435" s="165">
        <v>-122.40803</v>
      </c>
      <c r="I435" s="165">
        <v>47.6738</v>
      </c>
      <c r="J435" s="165">
        <v>-122.40781</v>
      </c>
    </row>
    <row r="436" spans="1:10" ht="12.75" customHeight="1" x14ac:dyDescent="0.2">
      <c r="A436" s="165" t="s">
        <v>869</v>
      </c>
      <c r="B436" s="165" t="s">
        <v>2980</v>
      </c>
      <c r="C436" s="165" t="s">
        <v>2981</v>
      </c>
      <c r="D436" s="165" t="s">
        <v>149</v>
      </c>
      <c r="E436" s="165">
        <v>3</v>
      </c>
      <c r="F436" s="168">
        <v>0.122</v>
      </c>
      <c r="G436" s="165">
        <v>47.507399999999997</v>
      </c>
      <c r="H436" s="165">
        <v>-122.39102</v>
      </c>
      <c r="I436" s="165">
        <v>47.505899999999997</v>
      </c>
      <c r="J436" s="165">
        <v>-122.38974</v>
      </c>
    </row>
    <row r="437" spans="1:10" ht="12.75" customHeight="1" x14ac:dyDescent="0.2">
      <c r="A437" s="165" t="s">
        <v>869</v>
      </c>
      <c r="B437" s="165" t="s">
        <v>2993</v>
      </c>
      <c r="C437" s="165" t="s">
        <v>2994</v>
      </c>
      <c r="D437" s="165" t="s">
        <v>149</v>
      </c>
      <c r="E437" s="165">
        <v>2</v>
      </c>
      <c r="F437" s="168">
        <v>0</v>
      </c>
      <c r="G437" s="165" t="s">
        <v>2859</v>
      </c>
      <c r="H437" s="165" t="s">
        <v>2859</v>
      </c>
      <c r="I437" s="165" t="s">
        <v>2859</v>
      </c>
      <c r="J437" s="165" t="s">
        <v>2859</v>
      </c>
    </row>
    <row r="438" spans="1:10" ht="12.75" customHeight="1" x14ac:dyDescent="0.2">
      <c r="A438" s="165" t="s">
        <v>869</v>
      </c>
      <c r="B438" s="165" t="s">
        <v>1037</v>
      </c>
      <c r="C438" s="165" t="s">
        <v>1038</v>
      </c>
      <c r="D438" s="165" t="s">
        <v>149</v>
      </c>
      <c r="E438" s="165">
        <v>3</v>
      </c>
      <c r="F438" s="168">
        <v>5.7000000000000002E-2</v>
      </c>
      <c r="G438" s="165">
        <v>47.675400000000003</v>
      </c>
      <c r="H438" s="165">
        <v>-122.40893</v>
      </c>
      <c r="I438" s="165">
        <v>47.674900000000001</v>
      </c>
      <c r="J438" s="165">
        <v>-122.40826</v>
      </c>
    </row>
    <row r="439" spans="1:10" ht="12.75" customHeight="1" x14ac:dyDescent="0.2">
      <c r="A439" s="165" t="s">
        <v>869</v>
      </c>
      <c r="B439" s="165" t="s">
        <v>2960</v>
      </c>
      <c r="C439" s="165" t="s">
        <v>2961</v>
      </c>
      <c r="D439" s="165" t="s">
        <v>31</v>
      </c>
      <c r="E439" s="165">
        <v>3</v>
      </c>
      <c r="F439" s="168">
        <v>9.1999999999999998E-2</v>
      </c>
      <c r="G439" s="165">
        <v>47.610199999999999</v>
      </c>
      <c r="H439" s="165">
        <v>-122.34685</v>
      </c>
      <c r="I439" s="165">
        <v>47.609299999999998</v>
      </c>
      <c r="J439" s="165">
        <v>-122.3454</v>
      </c>
    </row>
    <row r="440" spans="1:10" ht="12.75" customHeight="1" x14ac:dyDescent="0.2">
      <c r="A440" s="165" t="s">
        <v>869</v>
      </c>
      <c r="B440" s="165" t="s">
        <v>871</v>
      </c>
      <c r="C440" s="165" t="s">
        <v>872</v>
      </c>
      <c r="D440" s="165" t="s">
        <v>31</v>
      </c>
      <c r="E440" s="165">
        <v>3</v>
      </c>
      <c r="F440" s="168">
        <v>1.7000000000000001E-2</v>
      </c>
      <c r="G440" s="165">
        <v>47.585900000000002</v>
      </c>
      <c r="H440" s="165">
        <v>-122.37549</v>
      </c>
      <c r="I440" s="165">
        <v>47.586100000000002</v>
      </c>
      <c r="J440" s="165">
        <v>-122.37569000000001</v>
      </c>
    </row>
    <row r="441" spans="1:10" ht="12.75" customHeight="1" x14ac:dyDescent="0.2">
      <c r="A441" s="165" t="s">
        <v>869</v>
      </c>
      <c r="B441" s="165" t="s">
        <v>873</v>
      </c>
      <c r="C441" s="165" t="s">
        <v>874</v>
      </c>
      <c r="D441" s="165" t="s">
        <v>31</v>
      </c>
      <c r="E441" s="165">
        <v>3</v>
      </c>
      <c r="F441" s="168">
        <v>0.316</v>
      </c>
      <c r="G441" s="165">
        <v>47.384300000000003</v>
      </c>
      <c r="H441" s="165">
        <v>-122.45386999999999</v>
      </c>
      <c r="I441" s="165">
        <v>47.385599999999997</v>
      </c>
      <c r="J441" s="165">
        <v>-122.45016</v>
      </c>
    </row>
    <row r="442" spans="1:10" ht="12.75" customHeight="1" x14ac:dyDescent="0.2">
      <c r="A442" s="165" t="s">
        <v>869</v>
      </c>
      <c r="B442" s="165" t="s">
        <v>875</v>
      </c>
      <c r="C442" s="165" t="s">
        <v>876</v>
      </c>
      <c r="D442" s="165" t="s">
        <v>31</v>
      </c>
      <c r="E442" s="165">
        <v>1</v>
      </c>
      <c r="F442" s="168">
        <v>0.13</v>
      </c>
      <c r="G442" s="165">
        <v>47.389400000000002</v>
      </c>
      <c r="H442" s="165">
        <v>-122.44619</v>
      </c>
      <c r="I442" s="165">
        <v>47.39</v>
      </c>
      <c r="J442" s="165">
        <v>-122.44767</v>
      </c>
    </row>
    <row r="443" spans="1:10" ht="12.75" customHeight="1" x14ac:dyDescent="0.2">
      <c r="A443" s="165" t="s">
        <v>869</v>
      </c>
      <c r="B443" s="165" t="s">
        <v>2686</v>
      </c>
      <c r="C443" s="165" t="s">
        <v>2687</v>
      </c>
      <c r="D443" s="165" t="s">
        <v>31</v>
      </c>
      <c r="E443" s="165">
        <v>3</v>
      </c>
      <c r="F443" s="168">
        <v>0.16400000000000001</v>
      </c>
      <c r="G443" s="165">
        <v>47.328099999999999</v>
      </c>
      <c r="H443" s="165">
        <v>-122.39273</v>
      </c>
      <c r="I443" s="165">
        <v>47.327300000000001</v>
      </c>
      <c r="J443" s="165">
        <v>-122.39601</v>
      </c>
    </row>
    <row r="444" spans="1:10" ht="12.75" customHeight="1" x14ac:dyDescent="0.2">
      <c r="A444" s="165" t="s">
        <v>869</v>
      </c>
      <c r="B444" s="165" t="s">
        <v>877</v>
      </c>
      <c r="C444" s="165" t="s">
        <v>878</v>
      </c>
      <c r="D444" s="165" t="s">
        <v>31</v>
      </c>
      <c r="E444" s="165">
        <v>3</v>
      </c>
      <c r="F444" s="168">
        <v>0.89</v>
      </c>
      <c r="G444" s="165">
        <v>47.37</v>
      </c>
      <c r="H444" s="165">
        <v>-122.51572</v>
      </c>
      <c r="I444" s="165">
        <v>47.36</v>
      </c>
      <c r="J444" s="165">
        <v>-122.52517</v>
      </c>
    </row>
    <row r="445" spans="1:10" ht="12.75" customHeight="1" x14ac:dyDescent="0.2">
      <c r="A445" s="165" t="s">
        <v>869</v>
      </c>
      <c r="B445" s="165" t="s">
        <v>879</v>
      </c>
      <c r="C445" s="165" t="s">
        <v>880</v>
      </c>
      <c r="D445" s="165" t="s">
        <v>31</v>
      </c>
      <c r="E445" s="165">
        <v>3</v>
      </c>
      <c r="F445" s="168">
        <v>0.51900000000000002</v>
      </c>
      <c r="G445" s="165">
        <v>47.36</v>
      </c>
      <c r="H445" s="165">
        <v>-122.52517</v>
      </c>
      <c r="I445" s="165">
        <v>47.352699999999999</v>
      </c>
      <c r="J445" s="165">
        <v>-122.52737</v>
      </c>
    </row>
    <row r="446" spans="1:10" ht="12.75" customHeight="1" x14ac:dyDescent="0.2">
      <c r="A446" s="165" t="s">
        <v>869</v>
      </c>
      <c r="B446" s="165" t="s">
        <v>883</v>
      </c>
      <c r="C446" s="165" t="s">
        <v>884</v>
      </c>
      <c r="D446" s="165" t="s">
        <v>31</v>
      </c>
      <c r="E446" s="165">
        <v>3</v>
      </c>
      <c r="F446" s="168">
        <v>1.2609999999999999</v>
      </c>
      <c r="G446" s="165">
        <v>47.708599999999997</v>
      </c>
      <c r="H446" s="165">
        <v>-122.38036</v>
      </c>
      <c r="I446" s="165">
        <v>47.697899999999997</v>
      </c>
      <c r="J446" s="165">
        <v>-122.40173</v>
      </c>
    </row>
    <row r="447" spans="1:10" ht="12.75" customHeight="1" x14ac:dyDescent="0.2">
      <c r="A447" s="165" t="s">
        <v>869</v>
      </c>
      <c r="B447" s="165" t="s">
        <v>2962</v>
      </c>
      <c r="C447" s="165" t="s">
        <v>2963</v>
      </c>
      <c r="D447" s="165" t="s">
        <v>31</v>
      </c>
      <c r="E447" s="165">
        <v>1</v>
      </c>
      <c r="F447" s="168">
        <v>0.54</v>
      </c>
      <c r="G447" s="165">
        <v>47.715000000000003</v>
      </c>
      <c r="H447" s="165">
        <v>-122.376</v>
      </c>
      <c r="I447" s="165">
        <v>47.707999999999998</v>
      </c>
      <c r="J447" s="165">
        <v>-122.38</v>
      </c>
    </row>
    <row r="448" spans="1:10" ht="12.75" customHeight="1" x14ac:dyDescent="0.2">
      <c r="A448" s="165" t="s">
        <v>869</v>
      </c>
      <c r="B448" s="165" t="s">
        <v>887</v>
      </c>
      <c r="C448" s="165" t="s">
        <v>888</v>
      </c>
      <c r="D448" s="165" t="s">
        <v>31</v>
      </c>
      <c r="E448" s="165">
        <v>3</v>
      </c>
      <c r="F448" s="168">
        <v>0.17699999999999999</v>
      </c>
      <c r="G448" s="165">
        <v>47.603696999999997</v>
      </c>
      <c r="H448" s="165">
        <v>-122.33866</v>
      </c>
      <c r="I448" s="165">
        <v>47.602401</v>
      </c>
      <c r="J448" s="165">
        <v>-122.33797</v>
      </c>
    </row>
    <row r="449" spans="1:10" ht="12.75" customHeight="1" x14ac:dyDescent="0.2">
      <c r="A449" s="165" t="s">
        <v>869</v>
      </c>
      <c r="B449" s="165" t="s">
        <v>997</v>
      </c>
      <c r="C449" s="165" t="s">
        <v>2688</v>
      </c>
      <c r="D449" s="165" t="s">
        <v>31</v>
      </c>
      <c r="E449" s="165">
        <v>3</v>
      </c>
      <c r="F449" s="168">
        <v>3.6999999999999998E-2</v>
      </c>
      <c r="G449" s="165">
        <v>47.571100000000001</v>
      </c>
      <c r="H449" s="165">
        <v>-122.41160000000001</v>
      </c>
      <c r="I449" s="165">
        <v>47.570799999999998</v>
      </c>
      <c r="J449" s="165">
        <v>-122.41108</v>
      </c>
    </row>
    <row r="450" spans="1:10" ht="12.75" customHeight="1" x14ac:dyDescent="0.2">
      <c r="A450" s="165" t="s">
        <v>869</v>
      </c>
      <c r="B450" s="165" t="s">
        <v>891</v>
      </c>
      <c r="C450" s="165" t="s">
        <v>892</v>
      </c>
      <c r="D450" s="165" t="s">
        <v>31</v>
      </c>
      <c r="E450" s="165">
        <v>3</v>
      </c>
      <c r="F450" s="168">
        <v>1.2E-2</v>
      </c>
      <c r="G450" s="165">
        <v>47.523499999999999</v>
      </c>
      <c r="H450" s="165">
        <v>-122.39391999999999</v>
      </c>
      <c r="I450" s="165">
        <v>47.523400000000002</v>
      </c>
      <c r="J450" s="165">
        <v>-122.39400000000001</v>
      </c>
    </row>
    <row r="451" spans="1:10" ht="12.75" customHeight="1" x14ac:dyDescent="0.2">
      <c r="A451" s="165" t="s">
        <v>869</v>
      </c>
      <c r="B451" s="165" t="s">
        <v>899</v>
      </c>
      <c r="C451" s="165" t="s">
        <v>900</v>
      </c>
      <c r="D451" s="165" t="s">
        <v>31</v>
      </c>
      <c r="E451" s="165">
        <v>3</v>
      </c>
      <c r="F451" s="168">
        <v>1.2E-2</v>
      </c>
      <c r="G451" s="165">
        <v>47.397399999999998</v>
      </c>
      <c r="H451" s="165">
        <v>-122.52637</v>
      </c>
      <c r="I451" s="165">
        <v>47.397199999999998</v>
      </c>
      <c r="J451" s="165">
        <v>-122.52647</v>
      </c>
    </row>
    <row r="452" spans="1:10" ht="12.75" customHeight="1" x14ac:dyDescent="0.2">
      <c r="A452" s="165" t="s">
        <v>869</v>
      </c>
      <c r="B452" s="165" t="s">
        <v>901</v>
      </c>
      <c r="C452" s="165" t="s">
        <v>902</v>
      </c>
      <c r="D452" s="165" t="s">
        <v>31</v>
      </c>
      <c r="E452" s="165">
        <v>1</v>
      </c>
      <c r="F452" s="168">
        <v>0.69799999999999995</v>
      </c>
      <c r="G452" s="165">
        <v>47.322099999999999</v>
      </c>
      <c r="H452" s="165">
        <v>-122.4036</v>
      </c>
      <c r="I452" s="165">
        <v>47.3202</v>
      </c>
      <c r="J452" s="165">
        <v>-122.41525</v>
      </c>
    </row>
    <row r="453" spans="1:10" ht="12.75" customHeight="1" x14ac:dyDescent="0.2">
      <c r="A453" s="165" t="s">
        <v>869</v>
      </c>
      <c r="B453" s="165" t="s">
        <v>2964</v>
      </c>
      <c r="C453" s="165" t="s">
        <v>2965</v>
      </c>
      <c r="D453" s="165" t="s">
        <v>31</v>
      </c>
      <c r="E453" s="165">
        <v>3</v>
      </c>
      <c r="F453" s="168">
        <v>0.11</v>
      </c>
      <c r="G453" s="165">
        <v>47.402900000000002</v>
      </c>
      <c r="H453" s="165">
        <v>-122.33005</v>
      </c>
      <c r="I453" s="165">
        <v>47.401800000000001</v>
      </c>
      <c r="J453" s="165">
        <v>-122.33094</v>
      </c>
    </row>
    <row r="454" spans="1:10" ht="12.75" customHeight="1" x14ac:dyDescent="0.2">
      <c r="A454" s="165" t="s">
        <v>869</v>
      </c>
      <c r="B454" s="165" t="s">
        <v>903</v>
      </c>
      <c r="C454" s="165" t="s">
        <v>904</v>
      </c>
      <c r="D454" s="165" t="s">
        <v>31</v>
      </c>
      <c r="E454" s="165">
        <v>3</v>
      </c>
      <c r="F454" s="168">
        <v>1.468</v>
      </c>
      <c r="G454" s="165">
        <v>47.401800000000001</v>
      </c>
      <c r="H454" s="165">
        <v>-122.33094</v>
      </c>
      <c r="I454" s="165">
        <v>47.3964</v>
      </c>
      <c r="J454" s="165">
        <v>-122.32867</v>
      </c>
    </row>
    <row r="455" spans="1:10" ht="12.75" customHeight="1" x14ac:dyDescent="0.2">
      <c r="A455" s="165" t="s">
        <v>869</v>
      </c>
      <c r="B455" s="165" t="s">
        <v>2689</v>
      </c>
      <c r="C455" s="165" t="s">
        <v>2690</v>
      </c>
      <c r="D455" s="165" t="s">
        <v>31</v>
      </c>
      <c r="E455" s="165">
        <v>3</v>
      </c>
      <c r="F455" s="168">
        <v>0.20399999999999999</v>
      </c>
      <c r="G455" s="165">
        <v>47.405200000000001</v>
      </c>
      <c r="H455" s="165">
        <v>-122.33157</v>
      </c>
      <c r="I455" s="165">
        <v>47.402900000000002</v>
      </c>
      <c r="J455" s="165">
        <v>-122.33005</v>
      </c>
    </row>
    <row r="456" spans="1:10" ht="12.75" customHeight="1" x14ac:dyDescent="0.2">
      <c r="A456" s="165" t="s">
        <v>869</v>
      </c>
      <c r="B456" s="165" t="s">
        <v>870</v>
      </c>
      <c r="C456" s="165" t="s">
        <v>2691</v>
      </c>
      <c r="D456" s="165" t="s">
        <v>31</v>
      </c>
      <c r="E456" s="165">
        <v>3</v>
      </c>
      <c r="F456" s="168">
        <v>0.112</v>
      </c>
      <c r="G456" s="165">
        <v>47.561199999999999</v>
      </c>
      <c r="H456" s="165">
        <v>-122.34457999999999</v>
      </c>
      <c r="I456" s="165">
        <v>47.560099999999998</v>
      </c>
      <c r="J456" s="165">
        <v>-122.34406</v>
      </c>
    </row>
    <row r="457" spans="1:10" ht="12.75" customHeight="1" x14ac:dyDescent="0.2">
      <c r="A457" s="165" t="s">
        <v>869</v>
      </c>
      <c r="B457" s="165" t="s">
        <v>906</v>
      </c>
      <c r="C457" s="165" t="s">
        <v>907</v>
      </c>
      <c r="D457" s="165" t="s">
        <v>31</v>
      </c>
      <c r="E457" s="165">
        <v>1</v>
      </c>
      <c r="F457" s="168">
        <v>2.5259999999999998</v>
      </c>
      <c r="G457" s="165">
        <v>47.671399999999998</v>
      </c>
      <c r="H457" s="165">
        <v>-122.40881</v>
      </c>
      <c r="I457" s="165">
        <v>47.652200000000001</v>
      </c>
      <c r="J457" s="165">
        <v>-122.41968</v>
      </c>
    </row>
    <row r="458" spans="1:10" ht="12.75" customHeight="1" x14ac:dyDescent="0.2">
      <c r="A458" s="165" t="s">
        <v>869</v>
      </c>
      <c r="B458" s="165" t="s">
        <v>908</v>
      </c>
      <c r="C458" s="165" t="s">
        <v>909</v>
      </c>
      <c r="D458" s="165" t="s">
        <v>31</v>
      </c>
      <c r="E458" s="165">
        <v>1</v>
      </c>
      <c r="F458" s="168">
        <v>0.27200000000000002</v>
      </c>
      <c r="G458" s="165">
        <v>47.372799999999998</v>
      </c>
      <c r="H458" s="165">
        <v>-122.45135999999999</v>
      </c>
      <c r="I458" s="165">
        <v>47.3703</v>
      </c>
      <c r="J458" s="165">
        <v>-122.4554</v>
      </c>
    </row>
    <row r="459" spans="1:10" ht="12.75" customHeight="1" x14ac:dyDescent="0.2">
      <c r="A459" s="165" t="s">
        <v>869</v>
      </c>
      <c r="B459" s="165" t="s">
        <v>910</v>
      </c>
      <c r="C459" s="165" t="s">
        <v>911</v>
      </c>
      <c r="D459" s="165" t="s">
        <v>31</v>
      </c>
      <c r="E459" s="165">
        <v>3</v>
      </c>
      <c r="F459" s="168">
        <v>0.28899999999999998</v>
      </c>
      <c r="G459" s="165">
        <v>47.591000000000001</v>
      </c>
      <c r="H459" s="165">
        <v>-122.3819</v>
      </c>
      <c r="I459" s="165">
        <v>47.594000000000001</v>
      </c>
      <c r="J459" s="165">
        <v>-122.3836</v>
      </c>
    </row>
    <row r="460" spans="1:10" ht="12.75" customHeight="1" x14ac:dyDescent="0.2">
      <c r="A460" s="165" t="s">
        <v>869</v>
      </c>
      <c r="B460" s="165" t="s">
        <v>912</v>
      </c>
      <c r="C460" s="165" t="s">
        <v>913</v>
      </c>
      <c r="D460" s="165" t="s">
        <v>31</v>
      </c>
      <c r="E460" s="165">
        <v>3</v>
      </c>
      <c r="F460" s="168">
        <v>8.5000000000000006E-2</v>
      </c>
      <c r="G460" s="165">
        <v>47.326000000000001</v>
      </c>
      <c r="H460" s="165">
        <v>-122.38375000000001</v>
      </c>
      <c r="I460" s="165">
        <v>47.326300000000003</v>
      </c>
      <c r="J460" s="165">
        <v>-122.38540999999999</v>
      </c>
    </row>
    <row r="461" spans="1:10" ht="12.75" customHeight="1" x14ac:dyDescent="0.2">
      <c r="A461" s="165" t="s">
        <v>869</v>
      </c>
      <c r="B461" s="165" t="s">
        <v>914</v>
      </c>
      <c r="C461" s="165" t="s">
        <v>915</v>
      </c>
      <c r="D461" s="165" t="s">
        <v>31</v>
      </c>
      <c r="E461" s="165">
        <v>3</v>
      </c>
      <c r="F461" s="168">
        <v>4.7E-2</v>
      </c>
      <c r="G461" s="165">
        <v>47.567500000000003</v>
      </c>
      <c r="H461" s="165">
        <v>-122.35012999999999</v>
      </c>
      <c r="I461" s="165">
        <v>47.568100000000001</v>
      </c>
      <c r="J461" s="165">
        <v>-122.35048999999999</v>
      </c>
    </row>
    <row r="462" spans="1:10" ht="12.75" customHeight="1" x14ac:dyDescent="0.2">
      <c r="A462" s="165" t="s">
        <v>869</v>
      </c>
      <c r="B462" s="165" t="s">
        <v>916</v>
      </c>
      <c r="C462" s="165" t="s">
        <v>917</v>
      </c>
      <c r="D462" s="165" t="s">
        <v>31</v>
      </c>
      <c r="E462" s="165">
        <v>3</v>
      </c>
      <c r="F462" s="168">
        <v>8.3000000000000004E-2</v>
      </c>
      <c r="G462" s="165">
        <v>47.531199999999998</v>
      </c>
      <c r="H462" s="165">
        <v>-122.31876</v>
      </c>
      <c r="I462" s="165">
        <v>47.531799999999997</v>
      </c>
      <c r="J462" s="165">
        <v>-122.32004000000001</v>
      </c>
    </row>
    <row r="463" spans="1:10" ht="12.75" customHeight="1" x14ac:dyDescent="0.2">
      <c r="A463" s="165" t="s">
        <v>869</v>
      </c>
      <c r="B463" s="165" t="s">
        <v>918</v>
      </c>
      <c r="C463" s="165" t="s">
        <v>919</v>
      </c>
      <c r="D463" s="165" t="s">
        <v>31</v>
      </c>
      <c r="E463" s="165">
        <v>3</v>
      </c>
      <c r="F463" s="168">
        <v>0.27900000000000003</v>
      </c>
      <c r="G463" s="165">
        <v>47.455100000000002</v>
      </c>
      <c r="H463" s="165">
        <v>-122.44302999999999</v>
      </c>
      <c r="I463" s="165">
        <v>47.458500000000001</v>
      </c>
      <c r="J463" s="165">
        <v>-122.43980999999999</v>
      </c>
    </row>
    <row r="464" spans="1:10" ht="12.75" customHeight="1" x14ac:dyDescent="0.2">
      <c r="A464" s="165" t="s">
        <v>869</v>
      </c>
      <c r="B464" s="165" t="s">
        <v>920</v>
      </c>
      <c r="C464" s="165" t="s">
        <v>921</v>
      </c>
      <c r="D464" s="165" t="s">
        <v>31</v>
      </c>
      <c r="E464" s="165">
        <v>3</v>
      </c>
      <c r="F464" s="168">
        <v>0.42199999999999999</v>
      </c>
      <c r="G464" s="165">
        <v>47.631100000000004</v>
      </c>
      <c r="H464" s="165">
        <v>-122.39552999999999</v>
      </c>
      <c r="I464" s="165">
        <v>47.631500000000003</v>
      </c>
      <c r="J464" s="165">
        <v>-122.38777</v>
      </c>
    </row>
    <row r="465" spans="1:10" ht="12.75" customHeight="1" x14ac:dyDescent="0.2">
      <c r="A465" s="165" t="s">
        <v>869</v>
      </c>
      <c r="B465" s="165" t="s">
        <v>922</v>
      </c>
      <c r="C465" s="165" t="s">
        <v>923</v>
      </c>
      <c r="D465" s="165" t="s">
        <v>31</v>
      </c>
      <c r="E465" s="165">
        <v>3</v>
      </c>
      <c r="F465" s="168">
        <v>0.72099999999999997</v>
      </c>
      <c r="G465" s="165">
        <v>47.626300000000001</v>
      </c>
      <c r="H465" s="165">
        <v>-122.37478</v>
      </c>
      <c r="I465" s="165">
        <v>47.620199999999997</v>
      </c>
      <c r="J465" s="165">
        <v>-122.36266999999999</v>
      </c>
    </row>
    <row r="466" spans="1:10" ht="12.75" customHeight="1" x14ac:dyDescent="0.2">
      <c r="A466" s="165" t="s">
        <v>869</v>
      </c>
      <c r="B466" s="165" t="s">
        <v>924</v>
      </c>
      <c r="C466" s="165" t="s">
        <v>925</v>
      </c>
      <c r="D466" s="165" t="s">
        <v>31</v>
      </c>
      <c r="E466" s="165">
        <v>3</v>
      </c>
      <c r="F466" s="168">
        <v>0.308</v>
      </c>
      <c r="G466" s="165">
        <v>47.564900000000002</v>
      </c>
      <c r="H466" s="165">
        <v>-122.40743000000001</v>
      </c>
      <c r="I466" s="165">
        <v>47.561100000000003</v>
      </c>
      <c r="J466" s="165">
        <v>-122.40433</v>
      </c>
    </row>
    <row r="467" spans="1:10" ht="12.75" customHeight="1" x14ac:dyDescent="0.2">
      <c r="A467" s="165" t="s">
        <v>869</v>
      </c>
      <c r="B467" s="165" t="s">
        <v>926</v>
      </c>
      <c r="C467" s="165" t="s">
        <v>927</v>
      </c>
      <c r="D467" s="165" t="s">
        <v>31</v>
      </c>
      <c r="E467" s="165">
        <v>2</v>
      </c>
      <c r="F467" s="168">
        <v>0</v>
      </c>
      <c r="G467" s="165" t="s">
        <v>2859</v>
      </c>
      <c r="H467" s="165" t="s">
        <v>2859</v>
      </c>
      <c r="I467" s="165" t="s">
        <v>2859</v>
      </c>
      <c r="J467" s="165" t="s">
        <v>2859</v>
      </c>
    </row>
    <row r="468" spans="1:10" ht="12.75" customHeight="1" x14ac:dyDescent="0.2">
      <c r="A468" s="165" t="s">
        <v>869</v>
      </c>
      <c r="B468" s="165" t="s">
        <v>928</v>
      </c>
      <c r="C468" s="165" t="s">
        <v>929</v>
      </c>
      <c r="D468" s="165" t="s">
        <v>31</v>
      </c>
      <c r="E468" s="165">
        <v>3</v>
      </c>
      <c r="F468" s="168">
        <v>0.02</v>
      </c>
      <c r="G468" s="165">
        <v>47.523000000000003</v>
      </c>
      <c r="H468" s="165">
        <v>-122.393</v>
      </c>
      <c r="I468" s="165">
        <v>47.523000000000003</v>
      </c>
      <c r="J468" s="165">
        <v>-122.39400000000001</v>
      </c>
    </row>
    <row r="469" spans="1:10" ht="12.75" customHeight="1" x14ac:dyDescent="0.2">
      <c r="A469" s="165" t="s">
        <v>869</v>
      </c>
      <c r="B469" s="165" t="s">
        <v>930</v>
      </c>
      <c r="C469" s="165" t="s">
        <v>931</v>
      </c>
      <c r="D469" s="165" t="s">
        <v>31</v>
      </c>
      <c r="E469" s="165">
        <v>3</v>
      </c>
      <c r="F469" s="168">
        <v>0.126</v>
      </c>
      <c r="G469" s="165">
        <v>47.481499999999997</v>
      </c>
      <c r="H469" s="165">
        <v>-122.48209</v>
      </c>
      <c r="I469" s="165">
        <v>47.480200000000004</v>
      </c>
      <c r="J469" s="165">
        <v>-122.4832</v>
      </c>
    </row>
    <row r="470" spans="1:10" ht="12.75" customHeight="1" x14ac:dyDescent="0.2">
      <c r="A470" s="165" t="s">
        <v>869</v>
      </c>
      <c r="B470" s="165" t="s">
        <v>932</v>
      </c>
      <c r="C470" s="165" t="s">
        <v>933</v>
      </c>
      <c r="D470" s="165" t="s">
        <v>31</v>
      </c>
      <c r="E470" s="165">
        <v>3</v>
      </c>
      <c r="F470" s="168">
        <v>6.0000000000000001E-3</v>
      </c>
      <c r="G470" s="165">
        <v>47.549900000000001</v>
      </c>
      <c r="H470" s="165">
        <v>-122.33861</v>
      </c>
      <c r="I470" s="165">
        <v>47.549799999999998</v>
      </c>
      <c r="J470" s="165">
        <v>-122.33855</v>
      </c>
    </row>
    <row r="471" spans="1:10" ht="12.75" customHeight="1" x14ac:dyDescent="0.2">
      <c r="A471" s="165" t="s">
        <v>869</v>
      </c>
      <c r="B471" s="165" t="s">
        <v>934</v>
      </c>
      <c r="C471" s="165" t="s">
        <v>935</v>
      </c>
      <c r="D471" s="165" t="s">
        <v>31</v>
      </c>
      <c r="E471" s="165">
        <v>3</v>
      </c>
      <c r="F471" s="168">
        <v>1.9E-2</v>
      </c>
      <c r="G471" s="165">
        <v>47.666200000000003</v>
      </c>
      <c r="H471" s="165">
        <v>-122.40237999999999</v>
      </c>
      <c r="I471" s="165">
        <v>47.666200000000003</v>
      </c>
      <c r="J471" s="165">
        <v>-122.40279</v>
      </c>
    </row>
    <row r="472" spans="1:10" ht="12.75" customHeight="1" x14ac:dyDescent="0.2">
      <c r="A472" s="165" t="s">
        <v>869</v>
      </c>
      <c r="B472" s="165" t="s">
        <v>2966</v>
      </c>
      <c r="C472" s="165" t="s">
        <v>2967</v>
      </c>
      <c r="D472" s="165" t="s">
        <v>31</v>
      </c>
      <c r="E472" s="165">
        <v>1</v>
      </c>
      <c r="F472" s="168">
        <v>0.89400000000000002</v>
      </c>
      <c r="G472" s="165">
        <v>47.697000000000003</v>
      </c>
      <c r="H472" s="165">
        <v>-122.401</v>
      </c>
      <c r="I472" s="165">
        <v>47.686</v>
      </c>
      <c r="J472" s="165">
        <v>-122.40300000000001</v>
      </c>
    </row>
    <row r="473" spans="1:10" ht="12.75" customHeight="1" x14ac:dyDescent="0.2">
      <c r="A473" s="165" t="s">
        <v>869</v>
      </c>
      <c r="B473" s="165" t="s">
        <v>936</v>
      </c>
      <c r="C473" s="165" t="s">
        <v>937</v>
      </c>
      <c r="D473" s="165" t="s">
        <v>31</v>
      </c>
      <c r="E473" s="165">
        <v>2</v>
      </c>
      <c r="F473" s="168">
        <v>0</v>
      </c>
      <c r="G473" s="165" t="s">
        <v>2859</v>
      </c>
      <c r="H473" s="165" t="s">
        <v>2859</v>
      </c>
      <c r="I473" s="165" t="s">
        <v>2859</v>
      </c>
      <c r="J473" s="165" t="s">
        <v>2859</v>
      </c>
    </row>
    <row r="474" spans="1:10" ht="12.75" customHeight="1" x14ac:dyDescent="0.2">
      <c r="A474" s="165" t="s">
        <v>869</v>
      </c>
      <c r="B474" s="165" t="s">
        <v>938</v>
      </c>
      <c r="C474" s="165" t="s">
        <v>939</v>
      </c>
      <c r="D474" s="165" t="s">
        <v>31</v>
      </c>
      <c r="E474" s="165">
        <v>3</v>
      </c>
      <c r="F474" s="168">
        <v>0.14699999999999999</v>
      </c>
      <c r="G474" s="165">
        <v>47.569239000000003</v>
      </c>
      <c r="H474" s="165">
        <v>-122.3476</v>
      </c>
      <c r="I474" s="165">
        <v>47.570635000000003</v>
      </c>
      <c r="J474" s="165">
        <v>-122.34629</v>
      </c>
    </row>
    <row r="475" spans="1:10" ht="12.75" customHeight="1" x14ac:dyDescent="0.2">
      <c r="A475" s="165" t="s">
        <v>869</v>
      </c>
      <c r="B475" s="165" t="s">
        <v>2692</v>
      </c>
      <c r="C475" s="165" t="s">
        <v>2693</v>
      </c>
      <c r="D475" s="165" t="s">
        <v>31</v>
      </c>
      <c r="E475" s="165">
        <v>3</v>
      </c>
      <c r="F475" s="168">
        <v>0.161</v>
      </c>
      <c r="G475" s="165">
        <v>47.570593000000002</v>
      </c>
      <c r="H475" s="165">
        <v>-122.35075999999999</v>
      </c>
      <c r="I475" s="165">
        <v>47.569285999999998</v>
      </c>
      <c r="J475" s="165">
        <v>-122.34802000000001</v>
      </c>
    </row>
    <row r="476" spans="1:10" ht="12.75" customHeight="1" x14ac:dyDescent="0.2">
      <c r="A476" s="165" t="s">
        <v>869</v>
      </c>
      <c r="B476" s="165" t="s">
        <v>940</v>
      </c>
      <c r="C476" s="165" t="s">
        <v>941</v>
      </c>
      <c r="D476" s="165" t="s">
        <v>31</v>
      </c>
      <c r="E476" s="165">
        <v>3</v>
      </c>
      <c r="F476" s="168">
        <v>0.56599999999999995</v>
      </c>
      <c r="G476" s="165">
        <v>47.555700000000002</v>
      </c>
      <c r="H476" s="165">
        <v>-122.34802000000001</v>
      </c>
      <c r="I476" s="165">
        <v>47.5623</v>
      </c>
      <c r="J476" s="165">
        <v>-122.34923000000001</v>
      </c>
    </row>
    <row r="477" spans="1:10" ht="12.75" customHeight="1" x14ac:dyDescent="0.2">
      <c r="A477" s="165" t="s">
        <v>869</v>
      </c>
      <c r="B477" s="165" t="s">
        <v>942</v>
      </c>
      <c r="C477" s="165" t="s">
        <v>943</v>
      </c>
      <c r="D477" s="165" t="s">
        <v>31</v>
      </c>
      <c r="E477" s="165">
        <v>3</v>
      </c>
      <c r="F477" s="168">
        <v>0.56399999999999995</v>
      </c>
      <c r="G477" s="165">
        <v>47.667299999999997</v>
      </c>
      <c r="H477" s="165">
        <v>-122.40194</v>
      </c>
      <c r="I477" s="165">
        <v>47.6661</v>
      </c>
      <c r="J477" s="165">
        <v>-122.40192999999999</v>
      </c>
    </row>
    <row r="478" spans="1:10" ht="12.75" customHeight="1" x14ac:dyDescent="0.2">
      <c r="A478" s="165" t="s">
        <v>869</v>
      </c>
      <c r="B478" s="165" t="s">
        <v>2968</v>
      </c>
      <c r="C478" s="165" t="s">
        <v>2969</v>
      </c>
      <c r="D478" s="165" t="s">
        <v>31</v>
      </c>
      <c r="E478" s="165">
        <v>3</v>
      </c>
      <c r="F478" s="168">
        <v>0.40300000000000002</v>
      </c>
      <c r="G478" s="165">
        <v>47.584800000000001</v>
      </c>
      <c r="H478" s="165">
        <v>-122.36606999999999</v>
      </c>
      <c r="I478" s="165">
        <v>47.583199999999998</v>
      </c>
      <c r="J478" s="165">
        <v>-122.37215999999999</v>
      </c>
    </row>
    <row r="479" spans="1:10" ht="12.75" customHeight="1" x14ac:dyDescent="0.2">
      <c r="A479" s="165" t="s">
        <v>869</v>
      </c>
      <c r="B479" s="165" t="s">
        <v>2970</v>
      </c>
      <c r="C479" s="165" t="s">
        <v>2971</v>
      </c>
      <c r="D479" s="165" t="s">
        <v>31</v>
      </c>
      <c r="E479" s="165">
        <v>3</v>
      </c>
      <c r="F479" s="168">
        <v>0.13400000000000001</v>
      </c>
      <c r="G479" s="165">
        <v>47.612000000000002</v>
      </c>
      <c r="H479" s="165">
        <v>-122.35012999999999</v>
      </c>
      <c r="I479" s="165">
        <v>47.610700000000001</v>
      </c>
      <c r="J479" s="165">
        <v>-122.34789000000001</v>
      </c>
    </row>
    <row r="480" spans="1:10" ht="12.75" customHeight="1" x14ac:dyDescent="0.2">
      <c r="A480" s="165" t="s">
        <v>869</v>
      </c>
      <c r="B480" s="165" t="s">
        <v>2972</v>
      </c>
      <c r="C480" s="165" t="s">
        <v>2973</v>
      </c>
      <c r="D480" s="165" t="s">
        <v>31</v>
      </c>
      <c r="E480" s="165">
        <v>3</v>
      </c>
      <c r="F480" s="168">
        <v>0.17299999999999999</v>
      </c>
      <c r="G480" s="165">
        <v>47.5884</v>
      </c>
      <c r="H480" s="165">
        <v>-122.34249</v>
      </c>
      <c r="I480" s="165">
        <v>47.586300000000001</v>
      </c>
      <c r="J480" s="165">
        <v>-122.34274000000001</v>
      </c>
    </row>
    <row r="481" spans="1:10" ht="12.75" customHeight="1" x14ac:dyDescent="0.2">
      <c r="A481" s="165" t="s">
        <v>869</v>
      </c>
      <c r="B481" s="165" t="s">
        <v>944</v>
      </c>
      <c r="C481" s="165" t="s">
        <v>945</v>
      </c>
      <c r="D481" s="165" t="s">
        <v>31</v>
      </c>
      <c r="E481" s="165">
        <v>1</v>
      </c>
      <c r="F481" s="168">
        <v>1.0249999999999999</v>
      </c>
      <c r="G481" s="165">
        <v>47.536999999999999</v>
      </c>
      <c r="H481" s="165">
        <v>-122.396</v>
      </c>
      <c r="I481" s="165">
        <v>47.524999999999999</v>
      </c>
      <c r="J481" s="165">
        <v>-122.39400000000001</v>
      </c>
    </row>
    <row r="482" spans="1:10" ht="12.75" customHeight="1" x14ac:dyDescent="0.2">
      <c r="A482" s="165" t="s">
        <v>869</v>
      </c>
      <c r="B482" s="165" t="s">
        <v>946</v>
      </c>
      <c r="C482" s="165" t="s">
        <v>947</v>
      </c>
      <c r="D482" s="165" t="s">
        <v>31</v>
      </c>
      <c r="E482" s="165">
        <v>3</v>
      </c>
      <c r="F482" s="168">
        <v>5.2999999999999999E-2</v>
      </c>
      <c r="G482" s="165">
        <v>47.405999999999999</v>
      </c>
      <c r="H482" s="165">
        <v>-122.52163</v>
      </c>
      <c r="I482" s="165">
        <v>47.405200000000001</v>
      </c>
      <c r="J482" s="165">
        <v>-122.52175</v>
      </c>
    </row>
    <row r="483" spans="1:10" ht="12.75" customHeight="1" x14ac:dyDescent="0.2">
      <c r="A483" s="165" t="s">
        <v>869</v>
      </c>
      <c r="B483" s="165" t="s">
        <v>948</v>
      </c>
      <c r="C483" s="165" t="s">
        <v>949</v>
      </c>
      <c r="D483" s="165" t="s">
        <v>31</v>
      </c>
      <c r="E483" s="165">
        <v>3</v>
      </c>
      <c r="F483" s="168">
        <v>0.25900000000000001</v>
      </c>
      <c r="G483" s="165">
        <v>47.356299999999997</v>
      </c>
      <c r="H483" s="165">
        <v>-122.4892</v>
      </c>
      <c r="I483" s="165">
        <v>47.36</v>
      </c>
      <c r="J483" s="165">
        <v>-122.48859</v>
      </c>
    </row>
    <row r="484" spans="1:10" ht="12.75" customHeight="1" x14ac:dyDescent="0.2">
      <c r="A484" s="165" t="s">
        <v>869</v>
      </c>
      <c r="B484" s="165" t="s">
        <v>974</v>
      </c>
      <c r="C484" s="165" t="s">
        <v>2694</v>
      </c>
      <c r="D484" s="165" t="s">
        <v>31</v>
      </c>
      <c r="E484" s="165">
        <v>1</v>
      </c>
      <c r="F484" s="168">
        <v>5.5E-2</v>
      </c>
      <c r="G484" s="165">
        <v>47.540500000000002</v>
      </c>
      <c r="H484" s="165">
        <v>-122.39727000000001</v>
      </c>
      <c r="I484" s="165">
        <v>47.5398</v>
      </c>
      <c r="J484" s="165">
        <v>-122.39738</v>
      </c>
    </row>
    <row r="485" spans="1:10" ht="12.75" customHeight="1" x14ac:dyDescent="0.2">
      <c r="A485" s="165" t="s">
        <v>869</v>
      </c>
      <c r="B485" s="165" t="s">
        <v>950</v>
      </c>
      <c r="C485" s="165" t="s">
        <v>951</v>
      </c>
      <c r="D485" s="165" t="s">
        <v>31</v>
      </c>
      <c r="E485" s="165">
        <v>2</v>
      </c>
      <c r="F485" s="168">
        <v>0</v>
      </c>
      <c r="G485" s="165" t="s">
        <v>2859</v>
      </c>
      <c r="H485" s="165" t="s">
        <v>2859</v>
      </c>
      <c r="I485" s="165" t="s">
        <v>2859</v>
      </c>
      <c r="J485" s="165" t="s">
        <v>2859</v>
      </c>
    </row>
    <row r="486" spans="1:10" ht="12.75" customHeight="1" x14ac:dyDescent="0.2">
      <c r="A486" s="165" t="s">
        <v>869</v>
      </c>
      <c r="B486" s="165" t="s">
        <v>952</v>
      </c>
      <c r="C486" s="165" t="s">
        <v>953</v>
      </c>
      <c r="D486" s="165" t="s">
        <v>31</v>
      </c>
      <c r="E486" s="165">
        <v>3</v>
      </c>
      <c r="F486" s="168">
        <v>0.157</v>
      </c>
      <c r="G486" s="165">
        <v>47.632199999999997</v>
      </c>
      <c r="H486" s="165">
        <v>-122.39873</v>
      </c>
      <c r="I486" s="165">
        <v>47.631399999999999</v>
      </c>
      <c r="J486" s="165">
        <v>-122.39561</v>
      </c>
    </row>
    <row r="487" spans="1:10" ht="12.75" customHeight="1" x14ac:dyDescent="0.2">
      <c r="A487" s="165" t="s">
        <v>869</v>
      </c>
      <c r="B487" s="165" t="s">
        <v>954</v>
      </c>
      <c r="C487" s="165" t="s">
        <v>955</v>
      </c>
      <c r="D487" s="165" t="s">
        <v>31</v>
      </c>
      <c r="E487" s="165">
        <v>3</v>
      </c>
      <c r="F487" s="168">
        <v>1.831</v>
      </c>
      <c r="G487" s="165">
        <v>47.652200000000001</v>
      </c>
      <c r="H487" s="165">
        <v>-122.41968</v>
      </c>
      <c r="I487" s="165">
        <v>47.632199999999997</v>
      </c>
      <c r="J487" s="165">
        <v>-122.39873</v>
      </c>
    </row>
    <row r="488" spans="1:10" ht="12.75" customHeight="1" x14ac:dyDescent="0.2">
      <c r="A488" s="165" t="s">
        <v>869</v>
      </c>
      <c r="B488" s="165" t="s">
        <v>956</v>
      </c>
      <c r="C488" s="165" t="s">
        <v>957</v>
      </c>
      <c r="D488" s="165" t="s">
        <v>31</v>
      </c>
      <c r="E488" s="165">
        <v>3</v>
      </c>
      <c r="F488" s="168">
        <v>0.22900000000000001</v>
      </c>
      <c r="G488" s="165">
        <v>47.413400000000003</v>
      </c>
      <c r="H488" s="165">
        <v>-122.34393</v>
      </c>
      <c r="I488" s="165">
        <v>47.411499999999997</v>
      </c>
      <c r="J488" s="165">
        <v>-122.33995</v>
      </c>
    </row>
    <row r="489" spans="1:10" ht="12.75" customHeight="1" x14ac:dyDescent="0.2">
      <c r="A489" s="165" t="s">
        <v>869</v>
      </c>
      <c r="B489" s="165" t="s">
        <v>958</v>
      </c>
      <c r="C489" s="165" t="s">
        <v>959</v>
      </c>
      <c r="D489" s="165" t="s">
        <v>31</v>
      </c>
      <c r="E489" s="165">
        <v>3</v>
      </c>
      <c r="F489" s="168">
        <v>1.391</v>
      </c>
      <c r="G489" s="165">
        <v>47.372999999999998</v>
      </c>
      <c r="H489" s="165">
        <v>-122.42024000000001</v>
      </c>
      <c r="I489" s="165">
        <v>47.382399999999997</v>
      </c>
      <c r="J489" s="165">
        <v>-122.39538</v>
      </c>
    </row>
    <row r="490" spans="1:10" ht="12.75" customHeight="1" x14ac:dyDescent="0.2">
      <c r="A490" s="165" t="s">
        <v>869</v>
      </c>
      <c r="B490" s="165" t="s">
        <v>2974</v>
      </c>
      <c r="C490" s="165" t="s">
        <v>2975</v>
      </c>
      <c r="D490" s="165" t="s">
        <v>31</v>
      </c>
      <c r="E490" s="165">
        <v>3</v>
      </c>
      <c r="F490" s="168">
        <v>0.35299999999999998</v>
      </c>
      <c r="G490" s="165">
        <v>47.400199999999998</v>
      </c>
      <c r="H490" s="165">
        <v>-122.41351</v>
      </c>
      <c r="I490" s="165">
        <v>47.400799999999997</v>
      </c>
      <c r="J490" s="165">
        <v>-122.42095999999999</v>
      </c>
    </row>
    <row r="491" spans="1:10" ht="12.75" customHeight="1" x14ac:dyDescent="0.2">
      <c r="A491" s="165" t="s">
        <v>869</v>
      </c>
      <c r="B491" s="165" t="s">
        <v>960</v>
      </c>
      <c r="C491" s="165" t="s">
        <v>961</v>
      </c>
      <c r="D491" s="165" t="s">
        <v>31</v>
      </c>
      <c r="E491" s="165">
        <v>1</v>
      </c>
      <c r="F491" s="168">
        <v>0.30499999999999999</v>
      </c>
      <c r="G491" s="165">
        <v>47.620199999999997</v>
      </c>
      <c r="H491" s="165">
        <v>-122.36266999999999</v>
      </c>
      <c r="I491" s="165">
        <v>47.616999999999997</v>
      </c>
      <c r="J491" s="165">
        <v>-122.35848</v>
      </c>
    </row>
    <row r="492" spans="1:10" ht="12.75" customHeight="1" x14ac:dyDescent="0.2">
      <c r="A492" s="165" t="s">
        <v>869</v>
      </c>
      <c r="B492" s="165" t="s">
        <v>962</v>
      </c>
      <c r="C492" s="165" t="s">
        <v>963</v>
      </c>
      <c r="D492" s="165" t="s">
        <v>31</v>
      </c>
      <c r="E492" s="165">
        <v>3</v>
      </c>
      <c r="F492" s="168">
        <v>1.4E-2</v>
      </c>
      <c r="G492" s="165">
        <v>47.670499999999997</v>
      </c>
      <c r="H492" s="165">
        <v>-122.40555000000001</v>
      </c>
      <c r="I492" s="165">
        <v>47.670400000000001</v>
      </c>
      <c r="J492" s="165">
        <v>-122.40535</v>
      </c>
    </row>
    <row r="493" spans="1:10" ht="12.75" customHeight="1" x14ac:dyDescent="0.2">
      <c r="A493" s="165" t="s">
        <v>869</v>
      </c>
      <c r="B493" s="165" t="s">
        <v>970</v>
      </c>
      <c r="C493" s="165" t="s">
        <v>2695</v>
      </c>
      <c r="D493" s="165" t="s">
        <v>31</v>
      </c>
      <c r="E493" s="165">
        <v>3</v>
      </c>
      <c r="F493" s="168">
        <v>0.122</v>
      </c>
      <c r="G493" s="165">
        <v>47.616700000000002</v>
      </c>
      <c r="H493" s="165">
        <v>-122.35794</v>
      </c>
      <c r="I493" s="165">
        <v>47.615499999999997</v>
      </c>
      <c r="J493" s="165">
        <v>-122.3561</v>
      </c>
    </row>
    <row r="494" spans="1:10" ht="12.75" customHeight="1" x14ac:dyDescent="0.2">
      <c r="A494" s="165" t="s">
        <v>869</v>
      </c>
      <c r="B494" s="165" t="s">
        <v>964</v>
      </c>
      <c r="C494" s="165" t="s">
        <v>965</v>
      </c>
      <c r="D494" s="165" t="s">
        <v>31</v>
      </c>
      <c r="E494" s="165">
        <v>2</v>
      </c>
      <c r="F494" s="168">
        <v>0</v>
      </c>
      <c r="G494" s="165" t="s">
        <v>2859</v>
      </c>
      <c r="H494" s="165" t="s">
        <v>2859</v>
      </c>
      <c r="I494" s="165" t="s">
        <v>2859</v>
      </c>
      <c r="J494" s="165" t="s">
        <v>2859</v>
      </c>
    </row>
    <row r="495" spans="1:10" ht="12.75" customHeight="1" x14ac:dyDescent="0.2">
      <c r="A495" s="165" t="s">
        <v>869</v>
      </c>
      <c r="B495" s="165" t="s">
        <v>966</v>
      </c>
      <c r="C495" s="165" t="s">
        <v>967</v>
      </c>
      <c r="D495" s="165" t="s">
        <v>31</v>
      </c>
      <c r="E495" s="165">
        <v>3</v>
      </c>
      <c r="F495" s="168">
        <v>4.8000000000000001E-2</v>
      </c>
      <c r="G495" s="165">
        <v>47.610599999999998</v>
      </c>
      <c r="H495" s="165">
        <v>-122.34765</v>
      </c>
      <c r="I495" s="165">
        <v>47.610199999999999</v>
      </c>
      <c r="J495" s="165">
        <v>-122.34685</v>
      </c>
    </row>
    <row r="496" spans="1:10" ht="12.75" customHeight="1" x14ac:dyDescent="0.2">
      <c r="A496" s="165" t="s">
        <v>869</v>
      </c>
      <c r="B496" s="165" t="s">
        <v>968</v>
      </c>
      <c r="C496" s="165" t="s">
        <v>969</v>
      </c>
      <c r="D496" s="165" t="s">
        <v>31</v>
      </c>
      <c r="E496" s="165">
        <v>3</v>
      </c>
      <c r="F496" s="168">
        <v>8.6999999999999994E-2</v>
      </c>
      <c r="G496" s="165">
        <v>47.614288999999999</v>
      </c>
      <c r="H496" s="165">
        <v>-122.35406</v>
      </c>
      <c r="I496" s="165">
        <v>47.613458999999999</v>
      </c>
      <c r="J496" s="165">
        <v>-122.35265</v>
      </c>
    </row>
    <row r="497" spans="1:10" ht="12.75" customHeight="1" x14ac:dyDescent="0.2">
      <c r="A497" s="165" t="s">
        <v>869</v>
      </c>
      <c r="B497" s="165" t="s">
        <v>2696</v>
      </c>
      <c r="C497" s="165" t="s">
        <v>2697</v>
      </c>
      <c r="D497" s="165" t="s">
        <v>31</v>
      </c>
      <c r="E497" s="165">
        <v>3</v>
      </c>
      <c r="F497" s="168">
        <v>5.3999999999999999E-2</v>
      </c>
      <c r="G497" s="165">
        <v>47.608899999999998</v>
      </c>
      <c r="H497" s="165">
        <v>-122.34484999999999</v>
      </c>
      <c r="I497" s="165">
        <v>47.608400000000003</v>
      </c>
      <c r="J497" s="165">
        <v>-122.34399999999999</v>
      </c>
    </row>
    <row r="498" spans="1:10" ht="12.75" customHeight="1" x14ac:dyDescent="0.2">
      <c r="A498" s="165" t="s">
        <v>869</v>
      </c>
      <c r="B498" s="165" t="s">
        <v>905</v>
      </c>
      <c r="C498" s="165" t="s">
        <v>2698</v>
      </c>
      <c r="D498" s="165" t="s">
        <v>31</v>
      </c>
      <c r="E498" s="165">
        <v>3</v>
      </c>
      <c r="F498" s="168">
        <v>0.79700000000000004</v>
      </c>
      <c r="G498" s="165">
        <v>47.421599999999998</v>
      </c>
      <c r="H498" s="165">
        <v>-122.43326999999999</v>
      </c>
      <c r="I498" s="165">
        <v>47.425600000000003</v>
      </c>
      <c r="J498" s="165">
        <v>-122.43237000000001</v>
      </c>
    </row>
    <row r="499" spans="1:10" ht="12.75" customHeight="1" x14ac:dyDescent="0.2">
      <c r="A499" s="165" t="s">
        <v>869</v>
      </c>
      <c r="B499" s="165" t="s">
        <v>2976</v>
      </c>
      <c r="C499" s="165" t="s">
        <v>2977</v>
      </c>
      <c r="D499" s="165" t="s">
        <v>31</v>
      </c>
      <c r="E499" s="165">
        <v>3</v>
      </c>
      <c r="F499" s="168">
        <v>0.25700000000000001</v>
      </c>
      <c r="G499" s="165">
        <v>47.389099999999999</v>
      </c>
      <c r="H499" s="165">
        <v>-122.37487</v>
      </c>
      <c r="I499" s="165">
        <v>47.391399999999997</v>
      </c>
      <c r="J499" s="165">
        <v>-122.37916</v>
      </c>
    </row>
    <row r="500" spans="1:10" ht="12.75" customHeight="1" x14ac:dyDescent="0.2">
      <c r="A500" s="165" t="s">
        <v>869</v>
      </c>
      <c r="B500" s="165" t="s">
        <v>972</v>
      </c>
      <c r="C500" s="165" t="s">
        <v>973</v>
      </c>
      <c r="D500" s="165" t="s">
        <v>31</v>
      </c>
      <c r="E500" s="165">
        <v>3</v>
      </c>
      <c r="F500" s="168">
        <v>2.1000000000000001E-2</v>
      </c>
      <c r="G500" s="165">
        <v>47.533299999999997</v>
      </c>
      <c r="H500" s="165">
        <v>-122.32266</v>
      </c>
      <c r="I500" s="165">
        <v>47.5336</v>
      </c>
      <c r="J500" s="165">
        <v>-122.32285</v>
      </c>
    </row>
    <row r="501" spans="1:10" ht="12.75" customHeight="1" x14ac:dyDescent="0.2">
      <c r="A501" s="165" t="s">
        <v>869</v>
      </c>
      <c r="B501" s="165" t="s">
        <v>2978</v>
      </c>
      <c r="C501" s="165" t="s">
        <v>2979</v>
      </c>
      <c r="D501" s="165" t="s">
        <v>31</v>
      </c>
      <c r="E501" s="165">
        <v>3</v>
      </c>
      <c r="F501" s="168">
        <v>0.30299999999999999</v>
      </c>
      <c r="G501" s="165">
        <v>47.336100000000002</v>
      </c>
      <c r="H501" s="165">
        <v>-122.3633</v>
      </c>
      <c r="I501" s="165">
        <v>47.334800000000001</v>
      </c>
      <c r="J501" s="165">
        <v>-122.36936</v>
      </c>
    </row>
    <row r="502" spans="1:10" ht="12.75" customHeight="1" x14ac:dyDescent="0.2">
      <c r="A502" s="165" t="s">
        <v>869</v>
      </c>
      <c r="B502" s="165" t="s">
        <v>975</v>
      </c>
      <c r="C502" s="165" t="s">
        <v>976</v>
      </c>
      <c r="D502" s="165" t="s">
        <v>31</v>
      </c>
      <c r="E502" s="165">
        <v>3</v>
      </c>
      <c r="F502" s="168">
        <v>4.2999999999999997E-2</v>
      </c>
      <c r="G502" s="165">
        <v>47.390315000000001</v>
      </c>
      <c r="H502" s="165">
        <v>-122.46523999999999</v>
      </c>
      <c r="I502" s="165">
        <v>47.390669000000003</v>
      </c>
      <c r="J502" s="165">
        <v>-122.46575</v>
      </c>
    </row>
    <row r="503" spans="1:10" ht="12.75" customHeight="1" x14ac:dyDescent="0.2">
      <c r="A503" s="165" t="s">
        <v>869</v>
      </c>
      <c r="B503" s="165" t="s">
        <v>979</v>
      </c>
      <c r="C503" s="165" t="s">
        <v>980</v>
      </c>
      <c r="D503" s="165" t="s">
        <v>31</v>
      </c>
      <c r="E503" s="165">
        <v>3</v>
      </c>
      <c r="F503" s="168">
        <v>0.106</v>
      </c>
      <c r="G503" s="165">
        <v>47.392499999999998</v>
      </c>
      <c r="H503" s="165">
        <v>-122.46642</v>
      </c>
      <c r="I503" s="165">
        <v>47.393900000000002</v>
      </c>
      <c r="J503" s="165">
        <v>-122.46588</v>
      </c>
    </row>
    <row r="504" spans="1:10" ht="12.75" customHeight="1" x14ac:dyDescent="0.2">
      <c r="A504" s="165" t="s">
        <v>869</v>
      </c>
      <c r="B504" s="165" t="s">
        <v>2699</v>
      </c>
      <c r="C504" s="165" t="s">
        <v>2700</v>
      </c>
      <c r="D504" s="165" t="s">
        <v>31</v>
      </c>
      <c r="E504" s="165">
        <v>3</v>
      </c>
      <c r="F504" s="168">
        <v>0.20699999999999999</v>
      </c>
      <c r="G504" s="165">
        <v>47.348700000000001</v>
      </c>
      <c r="H504" s="165">
        <v>-122.32442</v>
      </c>
      <c r="I504" s="165">
        <v>47.346299999999999</v>
      </c>
      <c r="J504" s="165">
        <v>-122.32709</v>
      </c>
    </row>
    <row r="505" spans="1:10" ht="12.75" customHeight="1" x14ac:dyDescent="0.2">
      <c r="A505" s="165" t="s">
        <v>869</v>
      </c>
      <c r="B505" s="165" t="s">
        <v>981</v>
      </c>
      <c r="C505" s="165" t="s">
        <v>982</v>
      </c>
      <c r="D505" s="165" t="s">
        <v>31</v>
      </c>
      <c r="E505" s="165">
        <v>1</v>
      </c>
      <c r="F505" s="168">
        <v>0.108</v>
      </c>
      <c r="G505" s="165">
        <v>47.35</v>
      </c>
      <c r="H505" s="165">
        <v>-122.32299999999999</v>
      </c>
      <c r="I505" s="165">
        <v>47.348999999999997</v>
      </c>
      <c r="J505" s="165">
        <v>-122.324</v>
      </c>
    </row>
    <row r="506" spans="1:10" ht="12.75" customHeight="1" x14ac:dyDescent="0.2">
      <c r="A506" s="165" t="s">
        <v>869</v>
      </c>
      <c r="B506" s="165" t="s">
        <v>985</v>
      </c>
      <c r="C506" s="165" t="s">
        <v>986</v>
      </c>
      <c r="D506" s="165" t="s">
        <v>31</v>
      </c>
      <c r="E506" s="165">
        <v>2</v>
      </c>
      <c r="F506" s="168">
        <v>0.33100000000000002</v>
      </c>
      <c r="G506" s="165">
        <v>47.575000000000003</v>
      </c>
      <c r="H506" s="165">
        <v>-122.419</v>
      </c>
      <c r="I506" s="165">
        <v>47.572000000000003</v>
      </c>
      <c r="J506" s="165">
        <v>-122.413</v>
      </c>
    </row>
    <row r="507" spans="1:10" ht="12.75" customHeight="1" x14ac:dyDescent="0.2">
      <c r="A507" s="165" t="s">
        <v>869</v>
      </c>
      <c r="B507" s="165" t="s">
        <v>987</v>
      </c>
      <c r="C507" s="165" t="s">
        <v>988</v>
      </c>
      <c r="D507" s="165" t="s">
        <v>31</v>
      </c>
      <c r="E507" s="165">
        <v>1</v>
      </c>
      <c r="F507" s="168">
        <v>0.51900000000000002</v>
      </c>
      <c r="G507" s="165">
        <v>47.766599999999997</v>
      </c>
      <c r="H507" s="165">
        <v>-122.38769000000001</v>
      </c>
      <c r="I507" s="165">
        <v>47.760899999999999</v>
      </c>
      <c r="J507" s="165">
        <v>-122.38176</v>
      </c>
    </row>
    <row r="508" spans="1:10" ht="12.75" customHeight="1" x14ac:dyDescent="0.2">
      <c r="A508" s="165" t="s">
        <v>869</v>
      </c>
      <c r="B508" s="165" t="s">
        <v>989</v>
      </c>
      <c r="C508" s="165" t="s">
        <v>990</v>
      </c>
      <c r="D508" s="165" t="s">
        <v>31</v>
      </c>
      <c r="E508" s="165">
        <v>2</v>
      </c>
      <c r="F508" s="168">
        <v>0</v>
      </c>
      <c r="G508" s="165" t="s">
        <v>2859</v>
      </c>
      <c r="H508" s="165" t="s">
        <v>2859</v>
      </c>
      <c r="I508" s="165" t="s">
        <v>2859</v>
      </c>
      <c r="J508" s="165" t="s">
        <v>2859</v>
      </c>
    </row>
    <row r="509" spans="1:10" ht="12.75" customHeight="1" x14ac:dyDescent="0.2">
      <c r="A509" s="165" t="s">
        <v>869</v>
      </c>
      <c r="B509" s="165" t="s">
        <v>991</v>
      </c>
      <c r="C509" s="165" t="s">
        <v>992</v>
      </c>
      <c r="D509" s="165" t="s">
        <v>31</v>
      </c>
      <c r="E509" s="165">
        <v>3</v>
      </c>
      <c r="F509" s="168">
        <v>1.0999999999999999E-2</v>
      </c>
      <c r="G509" s="165">
        <v>47.515300000000003</v>
      </c>
      <c r="H509" s="165">
        <v>-122.39657</v>
      </c>
      <c r="I509" s="165">
        <v>47.5152</v>
      </c>
      <c r="J509" s="165">
        <v>-122.39649</v>
      </c>
    </row>
    <row r="510" spans="1:10" ht="12.75" customHeight="1" x14ac:dyDescent="0.2">
      <c r="A510" s="165" t="s">
        <v>869</v>
      </c>
      <c r="B510" s="165" t="s">
        <v>2982</v>
      </c>
      <c r="C510" s="165" t="s">
        <v>2983</v>
      </c>
      <c r="D510" s="165" t="s">
        <v>31</v>
      </c>
      <c r="E510" s="165">
        <v>3</v>
      </c>
      <c r="F510" s="168">
        <v>6.0000000000000001E-3</v>
      </c>
      <c r="G510" s="165">
        <v>47.568600000000004</v>
      </c>
      <c r="H510" s="165">
        <v>-122.40987</v>
      </c>
      <c r="I510" s="165">
        <v>47.5685</v>
      </c>
      <c r="J510" s="165">
        <v>-122.40991</v>
      </c>
    </row>
    <row r="511" spans="1:10" ht="12.75" customHeight="1" x14ac:dyDescent="0.2">
      <c r="A511" s="165" t="s">
        <v>869</v>
      </c>
      <c r="B511" s="165" t="s">
        <v>993</v>
      </c>
      <c r="C511" s="165" t="s">
        <v>994</v>
      </c>
      <c r="D511" s="165" t="s">
        <v>31</v>
      </c>
      <c r="E511" s="165">
        <v>3</v>
      </c>
      <c r="F511" s="168">
        <v>2E-3</v>
      </c>
      <c r="G511" s="165">
        <v>47.520200000000003</v>
      </c>
      <c r="H511" s="165">
        <v>-122.39518</v>
      </c>
      <c r="I511" s="165">
        <v>47.520099999999999</v>
      </c>
      <c r="J511" s="165">
        <v>-122.39521000000001</v>
      </c>
    </row>
    <row r="512" spans="1:10" ht="12.75" customHeight="1" x14ac:dyDescent="0.2">
      <c r="A512" s="165" t="s">
        <v>869</v>
      </c>
      <c r="B512" s="165" t="s">
        <v>995</v>
      </c>
      <c r="C512" s="165" t="s">
        <v>996</v>
      </c>
      <c r="D512" s="165" t="s">
        <v>31</v>
      </c>
      <c r="E512" s="165">
        <v>3</v>
      </c>
      <c r="F512" s="168">
        <v>2.9000000000000001E-2</v>
      </c>
      <c r="G512" s="165">
        <v>47.567700000000002</v>
      </c>
      <c r="H512" s="165">
        <v>-122.40994000000001</v>
      </c>
      <c r="I512" s="165">
        <v>47.567300000000003</v>
      </c>
      <c r="J512" s="165">
        <v>-122.40985999999999</v>
      </c>
    </row>
    <row r="513" spans="1:10" ht="12.75" customHeight="1" x14ac:dyDescent="0.2">
      <c r="A513" s="165" t="s">
        <v>869</v>
      </c>
      <c r="B513" s="165" t="s">
        <v>2701</v>
      </c>
      <c r="C513" s="165" t="s">
        <v>2702</v>
      </c>
      <c r="D513" s="165" t="s">
        <v>31</v>
      </c>
      <c r="E513" s="165">
        <v>3</v>
      </c>
      <c r="F513" s="168">
        <v>1.2E-2</v>
      </c>
      <c r="G513" s="165">
        <v>47.581567</v>
      </c>
      <c r="H513" s="165">
        <v>-122.35789</v>
      </c>
      <c r="I513" s="165">
        <v>47.581387999999997</v>
      </c>
      <c r="J513" s="165">
        <v>-122.3579</v>
      </c>
    </row>
    <row r="514" spans="1:10" ht="12.75" customHeight="1" x14ac:dyDescent="0.2">
      <c r="A514" s="165" t="s">
        <v>869</v>
      </c>
      <c r="B514" s="165" t="s">
        <v>998</v>
      </c>
      <c r="C514" s="165" t="s">
        <v>999</v>
      </c>
      <c r="D514" s="165" t="s">
        <v>31</v>
      </c>
      <c r="E514" s="165">
        <v>3</v>
      </c>
      <c r="F514" s="168">
        <v>1.6E-2</v>
      </c>
      <c r="G514" s="165">
        <v>47.571116000000004</v>
      </c>
      <c r="H514" s="165">
        <v>-122.35414</v>
      </c>
      <c r="I514" s="165">
        <v>47.571302000000003</v>
      </c>
      <c r="J514" s="165">
        <v>-122.35433</v>
      </c>
    </row>
    <row r="515" spans="1:10" ht="12.75" customHeight="1" x14ac:dyDescent="0.2">
      <c r="A515" s="165" t="s">
        <v>869</v>
      </c>
      <c r="B515" s="165" t="s">
        <v>2984</v>
      </c>
      <c r="C515" s="165" t="s">
        <v>2985</v>
      </c>
      <c r="D515" s="165" t="s">
        <v>31</v>
      </c>
      <c r="E515" s="165">
        <v>3</v>
      </c>
      <c r="F515" s="168">
        <v>0.04</v>
      </c>
      <c r="G515" s="165">
        <v>47.570779000000002</v>
      </c>
      <c r="H515" s="165">
        <v>-122.3463</v>
      </c>
      <c r="I515" s="165">
        <v>47.571345000000001</v>
      </c>
      <c r="J515" s="165">
        <v>-122.34611</v>
      </c>
    </row>
    <row r="516" spans="1:10" ht="12.75" customHeight="1" x14ac:dyDescent="0.2">
      <c r="A516" s="165" t="s">
        <v>869</v>
      </c>
      <c r="B516" s="165" t="s">
        <v>2986</v>
      </c>
      <c r="C516" s="165" t="s">
        <v>2987</v>
      </c>
      <c r="D516" s="165" t="s">
        <v>31</v>
      </c>
      <c r="E516" s="165">
        <v>3</v>
      </c>
      <c r="F516" s="168">
        <v>7.5999999999999998E-2</v>
      </c>
      <c r="G516" s="165">
        <v>47.571800000000003</v>
      </c>
      <c r="H516" s="165">
        <v>-122.35325</v>
      </c>
      <c r="I516" s="165">
        <v>47.571300000000001</v>
      </c>
      <c r="J516" s="165">
        <v>-122.3519</v>
      </c>
    </row>
    <row r="517" spans="1:10" ht="12.75" customHeight="1" x14ac:dyDescent="0.2">
      <c r="A517" s="165" t="s">
        <v>869</v>
      </c>
      <c r="B517" s="165" t="s">
        <v>2988</v>
      </c>
      <c r="C517" s="165" t="s">
        <v>2989</v>
      </c>
      <c r="D517" s="165" t="s">
        <v>31</v>
      </c>
      <c r="E517" s="165">
        <v>1</v>
      </c>
      <c r="F517" s="168">
        <v>0.27600000000000002</v>
      </c>
      <c r="G517" s="165">
        <v>47.375999999999998</v>
      </c>
      <c r="H517" s="165">
        <v>-122.324</v>
      </c>
      <c r="I517" s="165">
        <v>47.372</v>
      </c>
      <c r="J517" s="165">
        <v>-122.324</v>
      </c>
    </row>
    <row r="518" spans="1:10" ht="12.75" customHeight="1" x14ac:dyDescent="0.2">
      <c r="A518" s="165" t="s">
        <v>869</v>
      </c>
      <c r="B518" s="165" t="s">
        <v>1000</v>
      </c>
      <c r="C518" s="165" t="s">
        <v>2703</v>
      </c>
      <c r="D518" s="165" t="s">
        <v>31</v>
      </c>
      <c r="E518" s="165">
        <v>1</v>
      </c>
      <c r="F518" s="168">
        <v>0.41399999999999998</v>
      </c>
      <c r="G518" s="165">
        <v>47.587000000000003</v>
      </c>
      <c r="H518" s="165">
        <v>-122.37715</v>
      </c>
      <c r="I518" s="165">
        <v>47.591000000000001</v>
      </c>
      <c r="J518" s="165">
        <v>-122.3819</v>
      </c>
    </row>
    <row r="519" spans="1:10" ht="12.75" customHeight="1" x14ac:dyDescent="0.2">
      <c r="A519" s="165" t="s">
        <v>869</v>
      </c>
      <c r="B519" s="165" t="s">
        <v>1001</v>
      </c>
      <c r="C519" s="165" t="s">
        <v>1002</v>
      </c>
      <c r="D519" s="165" t="s">
        <v>31</v>
      </c>
      <c r="E519" s="165">
        <v>1</v>
      </c>
      <c r="F519" s="168">
        <v>0.752</v>
      </c>
      <c r="G519" s="165">
        <v>47.484999999999999</v>
      </c>
      <c r="H519" s="165">
        <v>-122.361</v>
      </c>
      <c r="I519" s="165">
        <v>47.475000000000001</v>
      </c>
      <c r="J519" s="165">
        <v>-122.36499999999999</v>
      </c>
    </row>
    <row r="520" spans="1:10" ht="12.75" customHeight="1" x14ac:dyDescent="0.2">
      <c r="A520" s="165" t="s">
        <v>869</v>
      </c>
      <c r="B520" s="165" t="s">
        <v>1003</v>
      </c>
      <c r="C520" s="165" t="s">
        <v>1004</v>
      </c>
      <c r="D520" s="165" t="s">
        <v>31</v>
      </c>
      <c r="E520" s="165">
        <v>3</v>
      </c>
      <c r="F520" s="168">
        <v>0.122</v>
      </c>
      <c r="G520" s="165">
        <v>47.608401000000001</v>
      </c>
      <c r="H520" s="165">
        <v>-122.34399999999999</v>
      </c>
      <c r="I520" s="165">
        <v>47.607143999999998</v>
      </c>
      <c r="J520" s="165">
        <v>-122.34216000000001</v>
      </c>
    </row>
    <row r="521" spans="1:10" ht="12.75" customHeight="1" x14ac:dyDescent="0.2">
      <c r="A521" s="165" t="s">
        <v>869</v>
      </c>
      <c r="B521" s="165" t="s">
        <v>1005</v>
      </c>
      <c r="C521" s="165" t="s">
        <v>2990</v>
      </c>
      <c r="D521" s="165" t="s">
        <v>31</v>
      </c>
      <c r="E521" s="165">
        <v>3</v>
      </c>
      <c r="F521" s="168">
        <v>0.08</v>
      </c>
      <c r="G521" s="165">
        <v>47.607100000000003</v>
      </c>
      <c r="H521" s="165">
        <v>-122.34216000000001</v>
      </c>
      <c r="I521" s="165">
        <v>47.606200000000001</v>
      </c>
      <c r="J521" s="165">
        <v>-122.34111</v>
      </c>
    </row>
    <row r="522" spans="1:10" ht="12.75" customHeight="1" x14ac:dyDescent="0.2">
      <c r="A522" s="165" t="s">
        <v>869</v>
      </c>
      <c r="B522" s="165" t="s">
        <v>2991</v>
      </c>
      <c r="C522" s="165" t="s">
        <v>2992</v>
      </c>
      <c r="D522" s="165" t="s">
        <v>31</v>
      </c>
      <c r="E522" s="165">
        <v>3</v>
      </c>
      <c r="F522" s="168">
        <v>0.9</v>
      </c>
      <c r="G522" s="165">
        <v>47.686700000000002</v>
      </c>
      <c r="H522" s="165">
        <v>-122.40335</v>
      </c>
      <c r="I522" s="165">
        <v>47.676600000000001</v>
      </c>
      <c r="J522" s="165">
        <v>-122.40984</v>
      </c>
    </row>
    <row r="523" spans="1:10" ht="12.75" customHeight="1" x14ac:dyDescent="0.2">
      <c r="A523" s="165" t="s">
        <v>869</v>
      </c>
      <c r="B523" s="165" t="s">
        <v>1007</v>
      </c>
      <c r="C523" s="165" t="s">
        <v>1008</v>
      </c>
      <c r="D523" s="165" t="s">
        <v>31</v>
      </c>
      <c r="E523" s="165">
        <v>3</v>
      </c>
      <c r="F523" s="168">
        <v>0.30399999999999999</v>
      </c>
      <c r="G523" s="165">
        <v>47.631500000000003</v>
      </c>
      <c r="H523" s="165">
        <v>-122.38777</v>
      </c>
      <c r="I523" s="165">
        <v>47.633200000000002</v>
      </c>
      <c r="J523" s="165">
        <v>-122.38370999999999</v>
      </c>
    </row>
    <row r="524" spans="1:10" ht="12.75" customHeight="1" x14ac:dyDescent="0.2">
      <c r="A524" s="165" t="s">
        <v>869</v>
      </c>
      <c r="B524" s="165" t="s">
        <v>1009</v>
      </c>
      <c r="C524" s="165" t="s">
        <v>1010</v>
      </c>
      <c r="D524" s="165" t="s">
        <v>31</v>
      </c>
      <c r="E524" s="165">
        <v>3</v>
      </c>
      <c r="F524" s="168">
        <v>0.12</v>
      </c>
      <c r="G524" s="165">
        <v>47.347299999999997</v>
      </c>
      <c r="H524" s="165">
        <v>-122.49123</v>
      </c>
      <c r="I524" s="165">
        <v>47.348999999999997</v>
      </c>
      <c r="J524" s="165">
        <v>-122.49121</v>
      </c>
    </row>
    <row r="525" spans="1:10" ht="12.75" customHeight="1" x14ac:dyDescent="0.2">
      <c r="A525" s="165" t="s">
        <v>869</v>
      </c>
      <c r="B525" s="165" t="s">
        <v>1011</v>
      </c>
      <c r="C525" s="165" t="s">
        <v>1012</v>
      </c>
      <c r="D525" s="165" t="s">
        <v>31</v>
      </c>
      <c r="E525" s="165">
        <v>3</v>
      </c>
      <c r="F525" s="168">
        <v>0.33200000000000002</v>
      </c>
      <c r="G525" s="165">
        <v>47.508699999999997</v>
      </c>
      <c r="H525" s="165">
        <v>-122.4641</v>
      </c>
      <c r="I525" s="165">
        <v>47.5105</v>
      </c>
      <c r="J525" s="165">
        <v>-122.47056000000001</v>
      </c>
    </row>
    <row r="526" spans="1:10" ht="12.75" customHeight="1" x14ac:dyDescent="0.2">
      <c r="A526" s="165" t="s">
        <v>869</v>
      </c>
      <c r="B526" s="165" t="s">
        <v>1013</v>
      </c>
      <c r="C526" s="165" t="s">
        <v>1014</v>
      </c>
      <c r="D526" s="165" t="s">
        <v>31</v>
      </c>
      <c r="E526" s="165">
        <v>3</v>
      </c>
      <c r="F526" s="168">
        <v>0.19600000000000001</v>
      </c>
      <c r="G526" s="165">
        <v>47.348199999999999</v>
      </c>
      <c r="H526" s="165">
        <v>-122.52762</v>
      </c>
      <c r="I526" s="165">
        <v>47.345399999999998</v>
      </c>
      <c r="J526" s="165">
        <v>-122.52781</v>
      </c>
    </row>
    <row r="527" spans="1:10" ht="12.75" customHeight="1" x14ac:dyDescent="0.2">
      <c r="A527" s="165" t="s">
        <v>869</v>
      </c>
      <c r="B527" s="165" t="s">
        <v>1015</v>
      </c>
      <c r="C527" s="165" t="s">
        <v>1016</v>
      </c>
      <c r="D527" s="165" t="s">
        <v>31</v>
      </c>
      <c r="E527" s="165">
        <v>3</v>
      </c>
      <c r="F527" s="168">
        <v>0.40400000000000003</v>
      </c>
      <c r="G527" s="165">
        <v>47.542299999999997</v>
      </c>
      <c r="H527" s="165">
        <v>-122.33564</v>
      </c>
      <c r="I527" s="165">
        <v>47.546500000000002</v>
      </c>
      <c r="J527" s="165">
        <v>-122.33925000000001</v>
      </c>
    </row>
    <row r="528" spans="1:10" ht="12.75" customHeight="1" x14ac:dyDescent="0.2">
      <c r="A528" s="165" t="s">
        <v>869</v>
      </c>
      <c r="B528" s="165" t="s">
        <v>1017</v>
      </c>
      <c r="C528" s="165" t="s">
        <v>1018</v>
      </c>
      <c r="D528" s="165" t="s">
        <v>31</v>
      </c>
      <c r="E528" s="165">
        <v>3</v>
      </c>
      <c r="F528" s="168">
        <v>7.4999999999999997E-2</v>
      </c>
      <c r="G528" s="165">
        <v>47.5732</v>
      </c>
      <c r="H528" s="165">
        <v>-122.35493</v>
      </c>
      <c r="I528" s="165">
        <v>47.572400000000002</v>
      </c>
      <c r="J528" s="165">
        <v>-122.35396</v>
      </c>
    </row>
    <row r="529" spans="1:10" ht="12.75" customHeight="1" x14ac:dyDescent="0.2">
      <c r="A529" s="165" t="s">
        <v>869</v>
      </c>
      <c r="B529" s="165" t="s">
        <v>1019</v>
      </c>
      <c r="C529" s="165" t="s">
        <v>1020</v>
      </c>
      <c r="D529" s="165" t="s">
        <v>31</v>
      </c>
      <c r="E529" s="165">
        <v>3</v>
      </c>
      <c r="F529" s="168">
        <v>0.01</v>
      </c>
      <c r="G529" s="165">
        <v>47.452199999999998</v>
      </c>
      <c r="H529" s="165">
        <v>-122.37923000000001</v>
      </c>
      <c r="I529" s="165">
        <v>47.452100000000002</v>
      </c>
      <c r="J529" s="165">
        <v>-122.3794</v>
      </c>
    </row>
    <row r="530" spans="1:10" ht="12.75" customHeight="1" x14ac:dyDescent="0.2">
      <c r="A530" s="165" t="s">
        <v>869</v>
      </c>
      <c r="B530" s="165" t="s">
        <v>1021</v>
      </c>
      <c r="C530" s="165" t="s">
        <v>1022</v>
      </c>
      <c r="D530" s="165" t="s">
        <v>31</v>
      </c>
      <c r="E530" s="165">
        <v>3</v>
      </c>
      <c r="F530" s="168">
        <v>1.4999999999999999E-2</v>
      </c>
      <c r="G530" s="165">
        <v>47.45</v>
      </c>
      <c r="H530" s="165">
        <v>-122.37895</v>
      </c>
      <c r="I530" s="165">
        <v>47.45</v>
      </c>
      <c r="J530" s="165">
        <v>-122.37864</v>
      </c>
    </row>
    <row r="531" spans="1:10" ht="12.75" customHeight="1" x14ac:dyDescent="0.2">
      <c r="A531" s="165" t="s">
        <v>869</v>
      </c>
      <c r="B531" s="165" t="s">
        <v>1023</v>
      </c>
      <c r="C531" s="165" t="s">
        <v>1024</v>
      </c>
      <c r="D531" s="165" t="s">
        <v>31</v>
      </c>
      <c r="E531" s="165">
        <v>3</v>
      </c>
      <c r="F531" s="168">
        <v>0.41899999999999998</v>
      </c>
      <c r="G531" s="165">
        <v>47.402500000000003</v>
      </c>
      <c r="H531" s="165">
        <v>-122.42919000000001</v>
      </c>
      <c r="I531" s="165">
        <v>47.406199999999998</v>
      </c>
      <c r="J531" s="165">
        <v>-122.43631999999999</v>
      </c>
    </row>
    <row r="532" spans="1:10" ht="12.75" customHeight="1" x14ac:dyDescent="0.2">
      <c r="A532" s="165" t="s">
        <v>869</v>
      </c>
      <c r="B532" s="165" t="s">
        <v>1025</v>
      </c>
      <c r="C532" s="165" t="s">
        <v>1026</v>
      </c>
      <c r="D532" s="165" t="s">
        <v>31</v>
      </c>
      <c r="E532" s="165">
        <v>3</v>
      </c>
      <c r="F532" s="168">
        <v>0.06</v>
      </c>
      <c r="G532" s="165">
        <v>47.412500000000001</v>
      </c>
      <c r="H532" s="165">
        <v>-122.43745</v>
      </c>
      <c r="I532" s="165">
        <v>47.4133</v>
      </c>
      <c r="J532" s="165">
        <v>-122.43788000000001</v>
      </c>
    </row>
    <row r="533" spans="1:10" ht="12.75" customHeight="1" x14ac:dyDescent="0.2">
      <c r="A533" s="165" t="s">
        <v>869</v>
      </c>
      <c r="B533" s="165" t="s">
        <v>1027</v>
      </c>
      <c r="C533" s="165" t="s">
        <v>1028</v>
      </c>
      <c r="D533" s="165" t="s">
        <v>31</v>
      </c>
      <c r="E533" s="165">
        <v>3</v>
      </c>
      <c r="F533" s="168">
        <v>7.4999999999999997E-2</v>
      </c>
      <c r="G533" s="165">
        <v>47.417499999999997</v>
      </c>
      <c r="H533" s="165">
        <v>-122.44007000000001</v>
      </c>
      <c r="I533" s="165">
        <v>47.418500000000002</v>
      </c>
      <c r="J533" s="165">
        <v>-122.4395</v>
      </c>
    </row>
    <row r="534" spans="1:10" ht="12.75" customHeight="1" x14ac:dyDescent="0.2">
      <c r="A534" s="165" t="s">
        <v>869</v>
      </c>
      <c r="B534" s="165" t="s">
        <v>1029</v>
      </c>
      <c r="C534" s="165" t="s">
        <v>1030</v>
      </c>
      <c r="D534" s="165" t="s">
        <v>31</v>
      </c>
      <c r="E534" s="165">
        <v>2</v>
      </c>
      <c r="F534" s="168">
        <v>0</v>
      </c>
      <c r="G534" s="165" t="s">
        <v>2859</v>
      </c>
      <c r="H534" s="165" t="s">
        <v>2859</v>
      </c>
      <c r="I534" s="165" t="s">
        <v>2859</v>
      </c>
      <c r="J534" s="165" t="s">
        <v>2859</v>
      </c>
    </row>
    <row r="535" spans="1:10" ht="18" customHeight="1" x14ac:dyDescent="0.2">
      <c r="A535" s="165" t="s">
        <v>869</v>
      </c>
      <c r="B535" s="165" t="s">
        <v>2704</v>
      </c>
      <c r="C535" s="165" t="s">
        <v>2705</v>
      </c>
      <c r="D535" s="165" t="s">
        <v>31</v>
      </c>
      <c r="E535" s="165">
        <v>3</v>
      </c>
      <c r="F535" s="168">
        <v>2.9000000000000001E-2</v>
      </c>
      <c r="G535" s="165">
        <v>47.385300000000001</v>
      </c>
      <c r="H535" s="165">
        <v>-122.47847</v>
      </c>
      <c r="I535" s="165">
        <v>47.3857</v>
      </c>
      <c r="J535" s="165">
        <v>-122.4781</v>
      </c>
    </row>
    <row r="536" spans="1:10" ht="12.75" customHeight="1" x14ac:dyDescent="0.2">
      <c r="A536" s="165" t="s">
        <v>869</v>
      </c>
      <c r="B536" s="165" t="s">
        <v>2706</v>
      </c>
      <c r="C536" s="165" t="s">
        <v>2707</v>
      </c>
      <c r="D536" s="165" t="s">
        <v>31</v>
      </c>
      <c r="E536" s="165">
        <v>3</v>
      </c>
      <c r="F536" s="168">
        <v>1.0999999999999999E-2</v>
      </c>
      <c r="G536" s="165">
        <v>47.669499999999999</v>
      </c>
      <c r="H536" s="165">
        <v>-122.40781</v>
      </c>
      <c r="I536" s="165">
        <v>47.669600000000003</v>
      </c>
      <c r="J536" s="165">
        <v>-122.40783999999999</v>
      </c>
    </row>
    <row r="537" spans="1:10" ht="12.75" customHeight="1" x14ac:dyDescent="0.2">
      <c r="A537" s="165" t="s">
        <v>869</v>
      </c>
      <c r="B537" s="165" t="s">
        <v>1031</v>
      </c>
      <c r="C537" s="165" t="s">
        <v>1032</v>
      </c>
      <c r="D537" s="165" t="s">
        <v>31</v>
      </c>
      <c r="E537" s="165">
        <v>3</v>
      </c>
      <c r="F537" s="168">
        <v>5.3999999999999999E-2</v>
      </c>
      <c r="G537" s="165">
        <v>47.601069000000003</v>
      </c>
      <c r="H537" s="165">
        <v>-122.33616000000001</v>
      </c>
      <c r="I537" s="165">
        <v>47.600757000000002</v>
      </c>
      <c r="J537" s="165">
        <v>-122.33681</v>
      </c>
    </row>
    <row r="538" spans="1:10" ht="12.75" customHeight="1" x14ac:dyDescent="0.2">
      <c r="A538" s="165" t="s">
        <v>869</v>
      </c>
      <c r="B538" s="165" t="s">
        <v>2995</v>
      </c>
      <c r="C538" s="165" t="s">
        <v>2996</v>
      </c>
      <c r="D538" s="165" t="s">
        <v>31</v>
      </c>
      <c r="E538" s="165">
        <v>3</v>
      </c>
      <c r="F538" s="168">
        <v>0.121</v>
      </c>
      <c r="G538" s="165">
        <v>47.462400000000002</v>
      </c>
      <c r="H538" s="165">
        <v>-122.50501</v>
      </c>
      <c r="I538" s="165">
        <v>47.461599999999997</v>
      </c>
      <c r="J538" s="165">
        <v>-122.5073</v>
      </c>
    </row>
    <row r="539" spans="1:10" ht="12.75" customHeight="1" x14ac:dyDescent="0.2">
      <c r="A539" s="165" t="s">
        <v>869</v>
      </c>
      <c r="B539" s="165" t="s">
        <v>1033</v>
      </c>
      <c r="C539" s="165" t="s">
        <v>1034</v>
      </c>
      <c r="D539" s="165" t="s">
        <v>31</v>
      </c>
      <c r="E539" s="165">
        <v>3</v>
      </c>
      <c r="F539" s="168">
        <v>0.36099999999999999</v>
      </c>
      <c r="G539" s="165">
        <v>47.414400000000001</v>
      </c>
      <c r="H539" s="165">
        <v>-122.51329</v>
      </c>
      <c r="I539" s="165">
        <v>47.410400000000003</v>
      </c>
      <c r="J539" s="165">
        <v>-122.51821</v>
      </c>
    </row>
    <row r="540" spans="1:10" ht="12.75" customHeight="1" x14ac:dyDescent="0.2">
      <c r="A540" s="165" t="s">
        <v>869</v>
      </c>
      <c r="B540" s="165" t="s">
        <v>1035</v>
      </c>
      <c r="C540" s="165" t="s">
        <v>1036</v>
      </c>
      <c r="D540" s="165" t="s">
        <v>31</v>
      </c>
      <c r="E540" s="165">
        <v>3</v>
      </c>
      <c r="F540" s="168">
        <v>0.08</v>
      </c>
      <c r="G540" s="165">
        <v>47.501899999999999</v>
      </c>
      <c r="H540" s="165">
        <v>-122.47686</v>
      </c>
      <c r="I540" s="165">
        <v>47.500700000000002</v>
      </c>
      <c r="J540" s="165">
        <v>-122.47691</v>
      </c>
    </row>
    <row r="541" spans="1:10" ht="12.75" customHeight="1" x14ac:dyDescent="0.2">
      <c r="A541" s="165" t="s">
        <v>869</v>
      </c>
      <c r="B541" s="165" t="s">
        <v>971</v>
      </c>
      <c r="C541" s="165" t="s">
        <v>2708</v>
      </c>
      <c r="D541" s="165" t="s">
        <v>31</v>
      </c>
      <c r="E541" s="165">
        <v>3</v>
      </c>
      <c r="F541" s="168">
        <v>0.109</v>
      </c>
      <c r="G541" s="165">
        <v>47.4968</v>
      </c>
      <c r="H541" s="165">
        <v>-122.45958</v>
      </c>
      <c r="I541" s="165">
        <v>47.498100000000001</v>
      </c>
      <c r="J541" s="165">
        <v>-122.45832</v>
      </c>
    </row>
    <row r="542" spans="1:10" ht="12.75" customHeight="1" x14ac:dyDescent="0.2">
      <c r="A542" s="161" t="s">
        <v>869</v>
      </c>
      <c r="B542" s="161" t="s">
        <v>2709</v>
      </c>
      <c r="C542" s="161" t="s">
        <v>2710</v>
      </c>
      <c r="D542" s="161" t="s">
        <v>31</v>
      </c>
      <c r="E542" s="161">
        <v>3</v>
      </c>
      <c r="F542" s="173">
        <v>5.0000000000000001E-3</v>
      </c>
      <c r="G542" s="161">
        <v>47.387900000000002</v>
      </c>
      <c r="H542" s="161">
        <v>-122.32669</v>
      </c>
      <c r="I542" s="161">
        <v>47.387900000000002</v>
      </c>
      <c r="J542" s="161">
        <v>-122.3267</v>
      </c>
    </row>
    <row r="543" spans="1:10" ht="12.75" customHeight="1" x14ac:dyDescent="0.2">
      <c r="A543" s="31"/>
      <c r="B543" s="32">
        <f>COUNTA(B428:B542)</f>
        <v>115</v>
      </c>
      <c r="C543" s="31"/>
      <c r="D543" s="31"/>
      <c r="E543" s="62"/>
      <c r="F543" s="169">
        <f>SUM(F428:F542)</f>
        <v>32.387999999999991</v>
      </c>
      <c r="G543" s="31"/>
      <c r="H543" s="31"/>
      <c r="I543" s="31"/>
      <c r="J543" s="31"/>
    </row>
    <row r="544" spans="1:10" ht="12.75" customHeight="1" x14ac:dyDescent="0.2">
      <c r="A544" s="31"/>
      <c r="B544" s="32"/>
      <c r="C544" s="31"/>
      <c r="D544" s="31"/>
      <c r="E544" s="62"/>
      <c r="F544" s="169"/>
      <c r="G544" s="31"/>
      <c r="H544" s="31"/>
      <c r="I544" s="31"/>
      <c r="J544" s="31"/>
    </row>
    <row r="545" spans="1:10" ht="12.75" customHeight="1" x14ac:dyDescent="0.2">
      <c r="A545" s="165" t="s">
        <v>1039</v>
      </c>
      <c r="B545" s="165" t="s">
        <v>1054</v>
      </c>
      <c r="C545" s="165" t="s">
        <v>1055</v>
      </c>
      <c r="D545" s="165" t="s">
        <v>147</v>
      </c>
      <c r="E545" s="165">
        <v>3</v>
      </c>
      <c r="F545" s="168">
        <v>0.151</v>
      </c>
      <c r="G545" s="165">
        <v>47.7393</v>
      </c>
      <c r="H545" s="165">
        <v>-122.65045000000001</v>
      </c>
      <c r="I545" s="165">
        <v>47.737200000000001</v>
      </c>
      <c r="J545" s="165">
        <v>-122.64982999999999</v>
      </c>
    </row>
    <row r="546" spans="1:10" ht="12.75" customHeight="1" x14ac:dyDescent="0.2">
      <c r="A546" s="165" t="s">
        <v>1039</v>
      </c>
      <c r="B546" s="165" t="s">
        <v>1066</v>
      </c>
      <c r="C546" s="165" t="s">
        <v>1067</v>
      </c>
      <c r="D546" s="165" t="s">
        <v>147</v>
      </c>
      <c r="E546" s="165">
        <v>3</v>
      </c>
      <c r="F546" s="168">
        <v>0.35399999999999998</v>
      </c>
      <c r="G546" s="165">
        <v>47.665100000000002</v>
      </c>
      <c r="H546" s="165">
        <v>-122.75641</v>
      </c>
      <c r="I546" s="165">
        <v>47.664900000000003</v>
      </c>
      <c r="J546" s="165">
        <v>-122.76352</v>
      </c>
    </row>
    <row r="547" spans="1:10" ht="12.75" customHeight="1" x14ac:dyDescent="0.2">
      <c r="A547" s="165" t="s">
        <v>1039</v>
      </c>
      <c r="B547" s="165" t="s">
        <v>1068</v>
      </c>
      <c r="C547" s="165" t="s">
        <v>1069</v>
      </c>
      <c r="D547" s="165" t="s">
        <v>147</v>
      </c>
      <c r="E547" s="165">
        <v>3</v>
      </c>
      <c r="F547" s="168">
        <v>0.44400000000000001</v>
      </c>
      <c r="G547" s="165">
        <v>47.4345</v>
      </c>
      <c r="H547" s="165">
        <v>-122.53578</v>
      </c>
      <c r="I547" s="165">
        <v>47.439799999999998</v>
      </c>
      <c r="J547" s="165">
        <v>-122.53407</v>
      </c>
    </row>
    <row r="548" spans="1:10" ht="12.75" customHeight="1" x14ac:dyDescent="0.2">
      <c r="A548" s="165" t="s">
        <v>1039</v>
      </c>
      <c r="B548" s="165" t="s">
        <v>1078</v>
      </c>
      <c r="C548" s="165" t="s">
        <v>1079</v>
      </c>
      <c r="D548" s="165" t="s">
        <v>147</v>
      </c>
      <c r="E548" s="165">
        <v>3</v>
      </c>
      <c r="F548" s="168">
        <v>0.20599999999999999</v>
      </c>
      <c r="G548" s="165">
        <v>47.545999999999999</v>
      </c>
      <c r="H548" s="165">
        <v>-122.61199999999999</v>
      </c>
      <c r="I548" s="165">
        <v>47.546999999999997</v>
      </c>
      <c r="J548" s="165">
        <v>-122.616</v>
      </c>
    </row>
    <row r="549" spans="1:10" ht="12.75" customHeight="1" x14ac:dyDescent="0.2">
      <c r="A549" s="165" t="s">
        <v>1039</v>
      </c>
      <c r="B549" s="165" t="s">
        <v>1090</v>
      </c>
      <c r="C549" s="165" t="s">
        <v>1091</v>
      </c>
      <c r="D549" s="165" t="s">
        <v>147</v>
      </c>
      <c r="E549" s="165">
        <v>1</v>
      </c>
      <c r="F549" s="168">
        <v>0.09</v>
      </c>
      <c r="G549" s="165">
        <v>47.793999999999997</v>
      </c>
      <c r="H549" s="165">
        <v>-122.505</v>
      </c>
      <c r="I549" s="165">
        <v>47.793999999999997</v>
      </c>
      <c r="J549" s="165">
        <v>-122.506</v>
      </c>
    </row>
    <row r="550" spans="1:10" ht="12.75" customHeight="1" x14ac:dyDescent="0.2">
      <c r="A550" s="165" t="s">
        <v>1039</v>
      </c>
      <c r="B550" s="165" t="s">
        <v>1093</v>
      </c>
      <c r="C550" s="165" t="s">
        <v>1094</v>
      </c>
      <c r="D550" s="165" t="s">
        <v>147</v>
      </c>
      <c r="E550" s="165">
        <v>3</v>
      </c>
      <c r="F550" s="168">
        <v>8.5000000000000006E-2</v>
      </c>
      <c r="G550" s="165">
        <v>47.7468</v>
      </c>
      <c r="H550" s="165">
        <v>-122.65185</v>
      </c>
      <c r="I550" s="165">
        <v>47.745899999999999</v>
      </c>
      <c r="J550" s="165">
        <v>-122.65141</v>
      </c>
    </row>
    <row r="551" spans="1:10" ht="12.75" customHeight="1" x14ac:dyDescent="0.2">
      <c r="A551" s="165" t="s">
        <v>1039</v>
      </c>
      <c r="B551" s="165" t="s">
        <v>1156</v>
      </c>
      <c r="C551" s="165" t="s">
        <v>1157</v>
      </c>
      <c r="D551" s="165" t="s">
        <v>147</v>
      </c>
      <c r="E551" s="165">
        <v>2</v>
      </c>
      <c r="F551" s="168">
        <v>0</v>
      </c>
      <c r="G551" s="165" t="s">
        <v>2859</v>
      </c>
      <c r="H551" s="165" t="s">
        <v>2859</v>
      </c>
      <c r="I551" s="165" t="s">
        <v>2859</v>
      </c>
      <c r="J551" s="165" t="s">
        <v>2859</v>
      </c>
    </row>
    <row r="552" spans="1:10" ht="12.75" customHeight="1" x14ac:dyDescent="0.2">
      <c r="A552" s="165" t="s">
        <v>1039</v>
      </c>
      <c r="B552" s="165" t="s">
        <v>1170</v>
      </c>
      <c r="C552" s="165" t="s">
        <v>1171</v>
      </c>
      <c r="D552" s="165" t="s">
        <v>147</v>
      </c>
      <c r="E552" s="165">
        <v>3</v>
      </c>
      <c r="F552" s="168">
        <v>2.8000000000000001E-2</v>
      </c>
      <c r="G552" s="165">
        <v>47.567999999999998</v>
      </c>
      <c r="H552" s="165">
        <v>-122.608</v>
      </c>
      <c r="I552" s="165">
        <v>47.567999999999998</v>
      </c>
      <c r="J552" s="165">
        <v>-122.607</v>
      </c>
    </row>
    <row r="553" spans="1:10" ht="12.75" customHeight="1" x14ac:dyDescent="0.2">
      <c r="A553" s="165" t="s">
        <v>1039</v>
      </c>
      <c r="B553" s="165" t="s">
        <v>1203</v>
      </c>
      <c r="C553" s="165" t="s">
        <v>1204</v>
      </c>
      <c r="D553" s="165" t="s">
        <v>147</v>
      </c>
      <c r="E553" s="165">
        <v>3</v>
      </c>
      <c r="F553" s="168">
        <v>4.8000000000000001E-2</v>
      </c>
      <c r="G553" s="165">
        <v>47.6235</v>
      </c>
      <c r="H553" s="165">
        <v>-122.50955</v>
      </c>
      <c r="I553" s="165">
        <v>47.624000000000002</v>
      </c>
      <c r="J553" s="165">
        <v>-122.50884000000001</v>
      </c>
    </row>
    <row r="554" spans="1:10" ht="12.75" customHeight="1" x14ac:dyDescent="0.2">
      <c r="A554" s="165" t="s">
        <v>1039</v>
      </c>
      <c r="B554" s="165" t="s">
        <v>1205</v>
      </c>
      <c r="C554" s="165" t="s">
        <v>1206</v>
      </c>
      <c r="D554" s="165" t="s">
        <v>147</v>
      </c>
      <c r="E554" s="165">
        <v>3</v>
      </c>
      <c r="F554" s="168">
        <v>0.106</v>
      </c>
      <c r="G554" s="165">
        <v>47.628599999999999</v>
      </c>
      <c r="H554" s="165">
        <v>-122.57747000000001</v>
      </c>
      <c r="I554" s="165">
        <v>47.627099999999999</v>
      </c>
      <c r="J554" s="165">
        <v>-122.57734000000001</v>
      </c>
    </row>
    <row r="555" spans="1:10" ht="12.75" customHeight="1" x14ac:dyDescent="0.2">
      <c r="A555" s="165" t="s">
        <v>1039</v>
      </c>
      <c r="B555" s="165" t="s">
        <v>1213</v>
      </c>
      <c r="C555" s="165" t="s">
        <v>1214</v>
      </c>
      <c r="D555" s="165" t="s">
        <v>147</v>
      </c>
      <c r="E555" s="165">
        <v>2</v>
      </c>
      <c r="F555" s="168">
        <v>3.9649999999999999</v>
      </c>
      <c r="G555" s="165">
        <v>47.5443</v>
      </c>
      <c r="H555" s="165">
        <v>-122.50552999999999</v>
      </c>
      <c r="I555" s="165">
        <v>47.543500000000002</v>
      </c>
      <c r="J555" s="165">
        <v>-122.48305999999999</v>
      </c>
    </row>
    <row r="556" spans="1:10" ht="12.75" customHeight="1" x14ac:dyDescent="0.2">
      <c r="A556" s="165" t="s">
        <v>1039</v>
      </c>
      <c r="B556" s="165" t="s">
        <v>1215</v>
      </c>
      <c r="C556" s="165" t="s">
        <v>1216</v>
      </c>
      <c r="D556" s="165" t="s">
        <v>147</v>
      </c>
      <c r="E556" s="165">
        <v>3</v>
      </c>
      <c r="F556" s="168">
        <v>0.63200000000000001</v>
      </c>
      <c r="G556" s="165">
        <v>47.594999999999999</v>
      </c>
      <c r="H556" s="165">
        <v>-122.51600000000001</v>
      </c>
      <c r="I556" s="165">
        <v>47.595999999999997</v>
      </c>
      <c r="J556" s="165">
        <v>-122.512</v>
      </c>
    </row>
    <row r="557" spans="1:10" ht="12.75" customHeight="1" x14ac:dyDescent="0.2">
      <c r="A557" s="165" t="s">
        <v>1039</v>
      </c>
      <c r="B557" s="165" t="s">
        <v>1221</v>
      </c>
      <c r="C557" s="165" t="s">
        <v>1222</v>
      </c>
      <c r="D557" s="165" t="s">
        <v>147</v>
      </c>
      <c r="E557" s="165">
        <v>3</v>
      </c>
      <c r="F557" s="168">
        <v>0.27600000000000002</v>
      </c>
      <c r="G557" s="165">
        <v>47.707599999999999</v>
      </c>
      <c r="H557" s="165">
        <v>-122.53754000000001</v>
      </c>
      <c r="I557" s="165">
        <v>47.709899999999998</v>
      </c>
      <c r="J557" s="165">
        <v>-122.54234</v>
      </c>
    </row>
    <row r="558" spans="1:10" ht="12.75" customHeight="1" x14ac:dyDescent="0.2">
      <c r="A558" s="165" t="s">
        <v>1039</v>
      </c>
      <c r="B558" s="165" t="s">
        <v>1225</v>
      </c>
      <c r="C558" s="165" t="s">
        <v>1226</v>
      </c>
      <c r="D558" s="165" t="s">
        <v>147</v>
      </c>
      <c r="E558" s="165">
        <v>3</v>
      </c>
      <c r="F558" s="168">
        <v>4.7E-2</v>
      </c>
      <c r="G558" s="165">
        <v>47.561999999999998</v>
      </c>
      <c r="H558" s="165">
        <v>-122.625</v>
      </c>
      <c r="I558" s="165">
        <v>47.561999999999998</v>
      </c>
      <c r="J558" s="165">
        <v>-122.624</v>
      </c>
    </row>
    <row r="559" spans="1:10" ht="12.75" customHeight="1" x14ac:dyDescent="0.2">
      <c r="A559" s="165" t="s">
        <v>1039</v>
      </c>
      <c r="B559" s="165" t="s">
        <v>1247</v>
      </c>
      <c r="C559" s="165" t="s">
        <v>1248</v>
      </c>
      <c r="D559" s="165" t="s">
        <v>147</v>
      </c>
      <c r="E559" s="165">
        <v>3</v>
      </c>
      <c r="F559" s="168">
        <v>0.11600000000000001</v>
      </c>
      <c r="G559" s="165">
        <v>47.566699999999997</v>
      </c>
      <c r="H559" s="165">
        <v>-122.62314000000001</v>
      </c>
      <c r="I559" s="165">
        <v>47.566400000000002</v>
      </c>
      <c r="J559" s="165">
        <v>-122.62318999999999</v>
      </c>
    </row>
    <row r="560" spans="1:10" ht="12.75" customHeight="1" x14ac:dyDescent="0.2">
      <c r="A560" s="165" t="s">
        <v>1039</v>
      </c>
      <c r="B560" s="165" t="s">
        <v>1269</v>
      </c>
      <c r="C560" s="165" t="s">
        <v>1270</v>
      </c>
      <c r="D560" s="165" t="s">
        <v>147</v>
      </c>
      <c r="E560" s="165">
        <v>3</v>
      </c>
      <c r="F560" s="168">
        <v>0.26100000000000001</v>
      </c>
      <c r="G560" s="165">
        <v>47.587800000000001</v>
      </c>
      <c r="H560" s="165">
        <v>-122.66634000000001</v>
      </c>
      <c r="I560" s="165">
        <v>47.588099999999997</v>
      </c>
      <c r="J560" s="165">
        <v>-122.66539</v>
      </c>
    </row>
    <row r="561" spans="1:10" ht="12.75" customHeight="1" x14ac:dyDescent="0.2">
      <c r="A561" s="165" t="s">
        <v>1039</v>
      </c>
      <c r="B561" s="165" t="s">
        <v>1285</v>
      </c>
      <c r="C561" s="165" t="s">
        <v>1286</v>
      </c>
      <c r="D561" s="165" t="s">
        <v>147</v>
      </c>
      <c r="E561" s="165">
        <v>3</v>
      </c>
      <c r="F561" s="168">
        <v>8.0000000000000002E-3</v>
      </c>
      <c r="G561" s="165">
        <v>47.702199999999998</v>
      </c>
      <c r="H561" s="165">
        <v>-122.52992</v>
      </c>
      <c r="I561" s="165">
        <v>47.702300000000001</v>
      </c>
      <c r="J561" s="165">
        <v>-122.52992</v>
      </c>
    </row>
    <row r="562" spans="1:10" ht="12.75" customHeight="1" x14ac:dyDescent="0.2">
      <c r="A562" s="165" t="s">
        <v>1039</v>
      </c>
      <c r="B562" s="165" t="s">
        <v>1291</v>
      </c>
      <c r="C562" s="165" t="s">
        <v>1292</v>
      </c>
      <c r="D562" s="165" t="s">
        <v>147</v>
      </c>
      <c r="E562" s="165">
        <v>3</v>
      </c>
      <c r="F562" s="168">
        <v>0.39</v>
      </c>
      <c r="G562" s="165">
        <v>47.653799999999997</v>
      </c>
      <c r="H562" s="165">
        <v>-122.61443</v>
      </c>
      <c r="I562" s="165">
        <v>47.659399999999998</v>
      </c>
      <c r="J562" s="165">
        <v>-122.61333</v>
      </c>
    </row>
    <row r="563" spans="1:10" ht="12.75" customHeight="1" x14ac:dyDescent="0.2">
      <c r="A563" s="165" t="s">
        <v>1039</v>
      </c>
      <c r="B563" s="165" t="s">
        <v>1293</v>
      </c>
      <c r="C563" s="165" t="s">
        <v>1294</v>
      </c>
      <c r="D563" s="165" t="s">
        <v>147</v>
      </c>
      <c r="E563" s="165">
        <v>3</v>
      </c>
      <c r="F563" s="168">
        <v>0.10299999999999999</v>
      </c>
      <c r="G563" s="165">
        <v>47.641500000000001</v>
      </c>
      <c r="H563" s="165">
        <v>-122.60326999999999</v>
      </c>
      <c r="I563" s="165">
        <v>47.643000000000001</v>
      </c>
      <c r="J563" s="165">
        <v>-122.60319</v>
      </c>
    </row>
    <row r="564" spans="1:10" ht="12.75" customHeight="1" x14ac:dyDescent="0.2">
      <c r="A564" s="165" t="s">
        <v>1039</v>
      </c>
      <c r="B564" s="165" t="s">
        <v>1297</v>
      </c>
      <c r="C564" s="165" t="s">
        <v>1298</v>
      </c>
      <c r="D564" s="165" t="s">
        <v>147</v>
      </c>
      <c r="E564" s="165">
        <v>3</v>
      </c>
      <c r="F564" s="168">
        <v>0.02</v>
      </c>
      <c r="G564" s="165">
        <v>47.645699999999998</v>
      </c>
      <c r="H564" s="165">
        <v>-122.60718</v>
      </c>
      <c r="I564" s="165">
        <v>47.645800000000001</v>
      </c>
      <c r="J564" s="165">
        <v>-122.60758</v>
      </c>
    </row>
    <row r="565" spans="1:10" ht="12.75" customHeight="1" x14ac:dyDescent="0.2">
      <c r="A565" s="165" t="s">
        <v>1039</v>
      </c>
      <c r="B565" s="165" t="s">
        <v>1299</v>
      </c>
      <c r="C565" s="165" t="s">
        <v>1300</v>
      </c>
      <c r="D565" s="165" t="s">
        <v>147</v>
      </c>
      <c r="E565" s="165">
        <v>3</v>
      </c>
      <c r="F565" s="168">
        <v>1.9E-2</v>
      </c>
      <c r="G565" s="165">
        <v>47.532384999999998</v>
      </c>
      <c r="H565" s="165">
        <v>-122.54506000000001</v>
      </c>
      <c r="I565" s="165">
        <v>47.532643999999998</v>
      </c>
      <c r="J565" s="165">
        <v>-122.54492399999999</v>
      </c>
    </row>
    <row r="566" spans="1:10" ht="12.75" customHeight="1" x14ac:dyDescent="0.2">
      <c r="A566" s="165" t="s">
        <v>1039</v>
      </c>
      <c r="B566" s="165" t="s">
        <v>1301</v>
      </c>
      <c r="C566" s="165" t="s">
        <v>1302</v>
      </c>
      <c r="D566" s="165" t="s">
        <v>147</v>
      </c>
      <c r="E566" s="165">
        <v>2</v>
      </c>
      <c r="F566" s="168">
        <v>0.58699999999999997</v>
      </c>
      <c r="G566" s="165">
        <v>47.743699999999997</v>
      </c>
      <c r="H566" s="165">
        <v>-122.50418000000001</v>
      </c>
      <c r="I566" s="165">
        <v>47.746699999999997</v>
      </c>
      <c r="J566" s="165">
        <v>-122.49878</v>
      </c>
    </row>
    <row r="567" spans="1:10" ht="12.75" customHeight="1" x14ac:dyDescent="0.2">
      <c r="A567" s="165" t="s">
        <v>1039</v>
      </c>
      <c r="B567" s="165" t="s">
        <v>1323</v>
      </c>
      <c r="C567" s="165" t="s">
        <v>1324</v>
      </c>
      <c r="D567" s="165" t="s">
        <v>147</v>
      </c>
      <c r="E567" s="165">
        <v>3</v>
      </c>
      <c r="F567" s="168">
        <v>0.03</v>
      </c>
      <c r="G567" s="165">
        <v>47.6111</v>
      </c>
      <c r="H567" s="165">
        <v>-122.70886</v>
      </c>
      <c r="I567" s="165">
        <v>47.611400000000003</v>
      </c>
      <c r="J567" s="165">
        <v>-122.70934</v>
      </c>
    </row>
    <row r="568" spans="1:10" ht="12.75" customHeight="1" x14ac:dyDescent="0.2">
      <c r="A568" s="165" t="s">
        <v>1039</v>
      </c>
      <c r="B568" s="165" t="s">
        <v>1329</v>
      </c>
      <c r="C568" s="165" t="s">
        <v>1330</v>
      </c>
      <c r="D568" s="165" t="s">
        <v>147</v>
      </c>
      <c r="E568" s="165">
        <v>3</v>
      </c>
      <c r="F568" s="168">
        <v>5.8000000000000003E-2</v>
      </c>
      <c r="G568" s="165">
        <v>47.644399999999997</v>
      </c>
      <c r="H568" s="165">
        <v>-122.69332</v>
      </c>
      <c r="I568" s="165">
        <v>47.645200000000003</v>
      </c>
      <c r="J568" s="165">
        <v>-122.69354</v>
      </c>
    </row>
    <row r="569" spans="1:10" ht="12.75" customHeight="1" x14ac:dyDescent="0.2">
      <c r="A569" s="165" t="s">
        <v>1039</v>
      </c>
      <c r="B569" s="165" t="s">
        <v>1331</v>
      </c>
      <c r="C569" s="165" t="s">
        <v>1332</v>
      </c>
      <c r="D569" s="165" t="s">
        <v>147</v>
      </c>
      <c r="E569" s="165">
        <v>3</v>
      </c>
      <c r="F569" s="168">
        <v>1.1559999999999999</v>
      </c>
      <c r="G569" s="165">
        <v>47.581499999999998</v>
      </c>
      <c r="H569" s="165">
        <v>-122.49054</v>
      </c>
      <c r="I569" s="165">
        <v>47.587899999999998</v>
      </c>
      <c r="J569" s="165">
        <v>-122.49059</v>
      </c>
    </row>
    <row r="570" spans="1:10" ht="12.75" customHeight="1" x14ac:dyDescent="0.2">
      <c r="A570" s="165" t="s">
        <v>1039</v>
      </c>
      <c r="B570" s="165" t="s">
        <v>1339</v>
      </c>
      <c r="C570" s="165" t="s">
        <v>1340</v>
      </c>
      <c r="D570" s="165" t="s">
        <v>147</v>
      </c>
      <c r="E570" s="165">
        <v>3</v>
      </c>
      <c r="F570" s="168">
        <v>5.7000000000000002E-2</v>
      </c>
      <c r="G570" s="165">
        <v>47.527000000000001</v>
      </c>
      <c r="H570" s="165">
        <v>-122.54738999999999</v>
      </c>
      <c r="I570" s="165">
        <v>47.527799999999999</v>
      </c>
      <c r="J570" s="165">
        <v>-122.54746</v>
      </c>
    </row>
    <row r="571" spans="1:10" ht="12.75" customHeight="1" x14ac:dyDescent="0.2">
      <c r="A571" s="165" t="s">
        <v>1039</v>
      </c>
      <c r="B571" s="165" t="s">
        <v>1365</v>
      </c>
      <c r="C571" s="165" t="s">
        <v>1366</v>
      </c>
      <c r="D571" s="165" t="s">
        <v>147</v>
      </c>
      <c r="E571" s="165">
        <v>3</v>
      </c>
      <c r="F571" s="168">
        <v>6.0000000000000001E-3</v>
      </c>
      <c r="G571" s="165">
        <v>47.676600000000001</v>
      </c>
      <c r="H571" s="165">
        <v>-122.56187</v>
      </c>
      <c r="I571" s="165">
        <v>47.676499999999997</v>
      </c>
      <c r="J571" s="165">
        <v>-122.56182</v>
      </c>
    </row>
    <row r="572" spans="1:10" ht="12.75" customHeight="1" x14ac:dyDescent="0.2">
      <c r="A572" s="165" t="s">
        <v>1039</v>
      </c>
      <c r="B572" s="165" t="s">
        <v>1367</v>
      </c>
      <c r="C572" s="165" t="s">
        <v>1368</v>
      </c>
      <c r="D572" s="165" t="s">
        <v>147</v>
      </c>
      <c r="E572" s="165">
        <v>3</v>
      </c>
      <c r="F572" s="168">
        <v>7.0000000000000007E-2</v>
      </c>
      <c r="G572" s="165">
        <v>47.537300000000002</v>
      </c>
      <c r="H572" s="165">
        <v>-122.64703</v>
      </c>
      <c r="I572" s="165">
        <v>47.537599999999998</v>
      </c>
      <c r="J572" s="165">
        <v>-122.64829</v>
      </c>
    </row>
    <row r="573" spans="1:10" ht="12.75" customHeight="1" x14ac:dyDescent="0.2">
      <c r="A573" s="165" t="s">
        <v>1039</v>
      </c>
      <c r="B573" s="165" t="s">
        <v>1373</v>
      </c>
      <c r="C573" s="165" t="s">
        <v>1374</v>
      </c>
      <c r="D573" s="165" t="s">
        <v>147</v>
      </c>
      <c r="E573" s="165">
        <v>3</v>
      </c>
      <c r="F573" s="168">
        <v>1.4E-2</v>
      </c>
      <c r="G573" s="165">
        <v>47.488300000000002</v>
      </c>
      <c r="H573" s="165">
        <v>-122.51824999999999</v>
      </c>
      <c r="I573" s="165">
        <v>47.488500000000002</v>
      </c>
      <c r="J573" s="165">
        <v>-122.51815999999999</v>
      </c>
    </row>
    <row r="574" spans="1:10" ht="12.75" customHeight="1" x14ac:dyDescent="0.2">
      <c r="A574" s="165" t="s">
        <v>1039</v>
      </c>
      <c r="B574" s="165" t="s">
        <v>1377</v>
      </c>
      <c r="C574" s="165" t="s">
        <v>1378</v>
      </c>
      <c r="D574" s="165" t="s">
        <v>147</v>
      </c>
      <c r="E574" s="165">
        <v>3</v>
      </c>
      <c r="F574" s="168">
        <v>2.1000000000000001E-2</v>
      </c>
      <c r="G574" s="165">
        <v>47.616692999999998</v>
      </c>
      <c r="H574" s="165">
        <v>-122.662346</v>
      </c>
      <c r="I574" s="165">
        <v>47.616537999999998</v>
      </c>
      <c r="J574" s="165">
        <v>-122.66196600000001</v>
      </c>
    </row>
    <row r="575" spans="1:10" ht="12.75" customHeight="1" x14ac:dyDescent="0.2">
      <c r="A575" s="165" t="s">
        <v>1039</v>
      </c>
      <c r="B575" s="165" t="s">
        <v>1383</v>
      </c>
      <c r="C575" s="165" t="s">
        <v>1384</v>
      </c>
      <c r="D575" s="165" t="s">
        <v>147</v>
      </c>
      <c r="E575" s="165">
        <v>3</v>
      </c>
      <c r="F575" s="168">
        <v>0.104</v>
      </c>
      <c r="G575" s="165">
        <v>47.621499999999997</v>
      </c>
      <c r="H575" s="165">
        <v>-122.51369</v>
      </c>
      <c r="I575" s="165">
        <v>47.622300000000003</v>
      </c>
      <c r="J575" s="165">
        <v>-122.51192</v>
      </c>
    </row>
    <row r="576" spans="1:10" ht="12.75" customHeight="1" x14ac:dyDescent="0.2">
      <c r="A576" s="165" t="s">
        <v>1039</v>
      </c>
      <c r="B576" s="165" t="s">
        <v>1403</v>
      </c>
      <c r="C576" s="165" t="s">
        <v>1404</v>
      </c>
      <c r="D576" s="165" t="s">
        <v>147</v>
      </c>
      <c r="E576" s="165">
        <v>3</v>
      </c>
      <c r="F576" s="168">
        <v>3.5000000000000003E-2</v>
      </c>
      <c r="G576" s="165">
        <v>47.616199999999999</v>
      </c>
      <c r="H576" s="165">
        <v>-122.5128</v>
      </c>
      <c r="I576" s="165">
        <v>47.616300000000003</v>
      </c>
      <c r="J576" s="165">
        <v>-122.51354000000001</v>
      </c>
    </row>
    <row r="577" spans="1:10" ht="12.75" customHeight="1" x14ac:dyDescent="0.2">
      <c r="A577" s="165" t="s">
        <v>1039</v>
      </c>
      <c r="B577" s="165" t="s">
        <v>1040</v>
      </c>
      <c r="C577" s="165" t="s">
        <v>1041</v>
      </c>
      <c r="D577" s="165" t="s">
        <v>31</v>
      </c>
      <c r="E577" s="165">
        <v>1</v>
      </c>
      <c r="F577" s="168">
        <v>0.20699999999999999</v>
      </c>
      <c r="G577" s="165">
        <v>47.622</v>
      </c>
      <c r="H577" s="165">
        <v>-122.518</v>
      </c>
      <c r="I577" s="165">
        <v>47.622999999999998</v>
      </c>
      <c r="J577" s="165">
        <v>-122.515</v>
      </c>
    </row>
    <row r="578" spans="1:10" ht="12.75" customHeight="1" x14ac:dyDescent="0.2">
      <c r="A578" s="165" t="s">
        <v>1039</v>
      </c>
      <c r="B578" s="165" t="s">
        <v>1042</v>
      </c>
      <c r="C578" s="165" t="s">
        <v>2711</v>
      </c>
      <c r="D578" s="165" t="s">
        <v>31</v>
      </c>
      <c r="E578" s="165">
        <v>3</v>
      </c>
      <c r="F578" s="168">
        <v>0.51800000000000002</v>
      </c>
      <c r="G578" s="165">
        <v>47.578299999999999</v>
      </c>
      <c r="H578" s="165">
        <v>-122.63305</v>
      </c>
      <c r="I578" s="165">
        <v>47.578600000000002</v>
      </c>
      <c r="J578" s="165">
        <v>-122.64342000000001</v>
      </c>
    </row>
    <row r="579" spans="1:10" ht="12.75" customHeight="1" x14ac:dyDescent="0.2">
      <c r="A579" s="165" t="s">
        <v>1039</v>
      </c>
      <c r="B579" s="165" t="s">
        <v>1043</v>
      </c>
      <c r="C579" s="165" t="s">
        <v>1044</v>
      </c>
      <c r="D579" s="165" t="s">
        <v>31</v>
      </c>
      <c r="E579" s="165">
        <v>3</v>
      </c>
      <c r="F579" s="168">
        <v>0.11899999999999999</v>
      </c>
      <c r="G579" s="165">
        <v>47.6175</v>
      </c>
      <c r="H579" s="165">
        <v>-122.66553999999999</v>
      </c>
      <c r="I579" s="165">
        <v>47.616900000000001</v>
      </c>
      <c r="J579" s="165">
        <v>-122.66318</v>
      </c>
    </row>
    <row r="580" spans="1:10" ht="12.75" customHeight="1" x14ac:dyDescent="0.2">
      <c r="A580" s="165" t="s">
        <v>1039</v>
      </c>
      <c r="B580" s="165" t="s">
        <v>1046</v>
      </c>
      <c r="C580" s="165" t="s">
        <v>1047</v>
      </c>
      <c r="D580" s="165" t="s">
        <v>31</v>
      </c>
      <c r="E580" s="165">
        <v>3</v>
      </c>
      <c r="F580" s="168">
        <v>3.4000000000000002E-2</v>
      </c>
      <c r="G580" s="165">
        <v>47.853099999999998</v>
      </c>
      <c r="H580" s="165">
        <v>-122.61193</v>
      </c>
      <c r="I580" s="165">
        <v>47.852699999999999</v>
      </c>
      <c r="J580" s="165">
        <v>-122.61229</v>
      </c>
    </row>
    <row r="581" spans="1:10" ht="12.75" customHeight="1" x14ac:dyDescent="0.2">
      <c r="A581" s="165" t="s">
        <v>1039</v>
      </c>
      <c r="B581" s="165" t="s">
        <v>1048</v>
      </c>
      <c r="C581" s="165" t="s">
        <v>1049</v>
      </c>
      <c r="D581" s="165" t="s">
        <v>31</v>
      </c>
      <c r="E581" s="165">
        <v>3</v>
      </c>
      <c r="F581" s="168">
        <v>0.20399999999999999</v>
      </c>
      <c r="G581" s="165">
        <v>47.744100000000003</v>
      </c>
      <c r="H581" s="165">
        <v>-122.51491</v>
      </c>
      <c r="I581" s="165">
        <v>47.7438</v>
      </c>
      <c r="J581" s="165">
        <v>-122.51074</v>
      </c>
    </row>
    <row r="582" spans="1:10" ht="12.75" customHeight="1" x14ac:dyDescent="0.2">
      <c r="A582" s="165" t="s">
        <v>1039</v>
      </c>
      <c r="B582" s="165" t="s">
        <v>1050</v>
      </c>
      <c r="C582" s="165" t="s">
        <v>1051</v>
      </c>
      <c r="D582" s="165" t="s">
        <v>149</v>
      </c>
      <c r="E582" s="165">
        <v>3</v>
      </c>
      <c r="F582" s="168">
        <v>3.2000000000000001E-2</v>
      </c>
      <c r="G582" s="165">
        <v>47.862200000000001</v>
      </c>
      <c r="H582" s="165">
        <v>-122.51344</v>
      </c>
      <c r="I582" s="165">
        <v>47.8626</v>
      </c>
      <c r="J582" s="165">
        <v>-122.51362</v>
      </c>
    </row>
    <row r="583" spans="1:10" ht="12.75" customHeight="1" x14ac:dyDescent="0.2">
      <c r="A583" s="165" t="s">
        <v>1039</v>
      </c>
      <c r="B583" s="165" t="s">
        <v>1052</v>
      </c>
      <c r="C583" s="165" t="s">
        <v>1053</v>
      </c>
      <c r="D583" s="165" t="s">
        <v>31</v>
      </c>
      <c r="E583" s="165">
        <v>2</v>
      </c>
      <c r="F583" s="168">
        <v>0.35599999999999998</v>
      </c>
      <c r="G583" s="165">
        <v>47.573</v>
      </c>
      <c r="H583" s="165">
        <v>-122.625</v>
      </c>
      <c r="I583" s="165">
        <v>47.575000000000003</v>
      </c>
      <c r="J583" s="165">
        <v>-122.628</v>
      </c>
    </row>
    <row r="584" spans="1:10" ht="12.75" customHeight="1" x14ac:dyDescent="0.2">
      <c r="A584" s="165" t="s">
        <v>1039</v>
      </c>
      <c r="B584" s="165" t="s">
        <v>1056</v>
      </c>
      <c r="C584" s="165" t="s">
        <v>1057</v>
      </c>
      <c r="D584" s="165" t="s">
        <v>149</v>
      </c>
      <c r="E584" s="165">
        <v>3</v>
      </c>
      <c r="F584" s="168">
        <v>1.6E-2</v>
      </c>
      <c r="G584" s="165">
        <v>47.671300000000002</v>
      </c>
      <c r="H584" s="165">
        <v>-122.57811</v>
      </c>
      <c r="I584" s="165">
        <v>47.671300000000002</v>
      </c>
      <c r="J584" s="165">
        <v>-122.57844</v>
      </c>
    </row>
    <row r="585" spans="1:10" ht="12.75" customHeight="1" x14ac:dyDescent="0.2">
      <c r="A585" s="165" t="s">
        <v>1039</v>
      </c>
      <c r="B585" s="165" t="s">
        <v>2997</v>
      </c>
      <c r="C585" s="165" t="s">
        <v>2998</v>
      </c>
      <c r="D585" s="165" t="s">
        <v>31</v>
      </c>
      <c r="E585" s="165">
        <v>1</v>
      </c>
      <c r="F585" s="168">
        <v>0.28199999999999997</v>
      </c>
      <c r="G585" s="165">
        <v>47.701000000000001</v>
      </c>
      <c r="H585" s="165">
        <v>-122.505</v>
      </c>
      <c r="I585" s="165">
        <v>47.704000000000001</v>
      </c>
      <c r="J585" s="165">
        <v>-122.508</v>
      </c>
    </row>
    <row r="586" spans="1:10" ht="12.75" customHeight="1" x14ac:dyDescent="0.2">
      <c r="A586" s="165" t="s">
        <v>1039</v>
      </c>
      <c r="B586" s="165" t="s">
        <v>1058</v>
      </c>
      <c r="C586" s="165" t="s">
        <v>1059</v>
      </c>
      <c r="D586" s="165" t="s">
        <v>31</v>
      </c>
      <c r="E586" s="165">
        <v>3</v>
      </c>
      <c r="F586" s="168">
        <v>7.0000000000000001E-3</v>
      </c>
      <c r="G586" s="165">
        <v>47.645699999999998</v>
      </c>
      <c r="H586" s="165">
        <v>-122.50823</v>
      </c>
      <c r="I586" s="165">
        <v>47.645800000000001</v>
      </c>
      <c r="J586" s="165">
        <v>-122.50825</v>
      </c>
    </row>
    <row r="587" spans="1:10" ht="12.75" customHeight="1" x14ac:dyDescent="0.2">
      <c r="A587" s="165" t="s">
        <v>1039</v>
      </c>
      <c r="B587" s="165" t="s">
        <v>1060</v>
      </c>
      <c r="C587" s="165" t="s">
        <v>1061</v>
      </c>
      <c r="D587" s="165" t="s">
        <v>31</v>
      </c>
      <c r="E587" s="165">
        <v>2</v>
      </c>
      <c r="F587" s="168">
        <v>0.83199999999999996</v>
      </c>
      <c r="G587" s="165">
        <v>47.590499999999999</v>
      </c>
      <c r="H587" s="165">
        <v>-122.53336</v>
      </c>
      <c r="I587" s="165">
        <v>47.579799999999999</v>
      </c>
      <c r="J587" s="165">
        <v>-122.52582</v>
      </c>
    </row>
    <row r="588" spans="1:10" ht="12.75" customHeight="1" x14ac:dyDescent="0.2">
      <c r="A588" s="165" t="s">
        <v>1039</v>
      </c>
      <c r="B588" s="165" t="s">
        <v>1062</v>
      </c>
      <c r="C588" s="165" t="s">
        <v>1063</v>
      </c>
      <c r="D588" s="165" t="s">
        <v>149</v>
      </c>
      <c r="E588" s="165">
        <v>3</v>
      </c>
      <c r="F588" s="168">
        <v>0.68700000000000006</v>
      </c>
      <c r="G588" s="165">
        <v>47.938200000000002</v>
      </c>
      <c r="H588" s="165">
        <v>-122.6035</v>
      </c>
      <c r="I588" s="165">
        <v>47.939900000000002</v>
      </c>
      <c r="J588" s="165">
        <v>-122.6152</v>
      </c>
    </row>
    <row r="589" spans="1:10" ht="12.75" customHeight="1" x14ac:dyDescent="0.2">
      <c r="A589" s="165" t="s">
        <v>1039</v>
      </c>
      <c r="B589" s="165" t="s">
        <v>1064</v>
      </c>
      <c r="C589" s="165" t="s">
        <v>1065</v>
      </c>
      <c r="D589" s="165" t="s">
        <v>31</v>
      </c>
      <c r="E589" s="165">
        <v>3</v>
      </c>
      <c r="F589" s="168">
        <v>0.72099999999999997</v>
      </c>
      <c r="G589" s="165">
        <v>47.923699999999997</v>
      </c>
      <c r="H589" s="165">
        <v>-122.60585</v>
      </c>
      <c r="I589" s="165">
        <v>47.918199999999999</v>
      </c>
      <c r="J589" s="165">
        <v>-122.59532</v>
      </c>
    </row>
    <row r="590" spans="1:10" ht="12.75" customHeight="1" x14ac:dyDescent="0.2">
      <c r="A590" s="165" t="s">
        <v>1039</v>
      </c>
      <c r="B590" s="165" t="s">
        <v>1070</v>
      </c>
      <c r="C590" s="165" t="s">
        <v>1071</v>
      </c>
      <c r="D590" s="165" t="s">
        <v>31</v>
      </c>
      <c r="E590" s="165">
        <v>3</v>
      </c>
      <c r="F590" s="168">
        <v>8.8999999999999996E-2</v>
      </c>
      <c r="G590" s="165">
        <v>47.561999999999998</v>
      </c>
      <c r="H590" s="165">
        <v>-122.624</v>
      </c>
      <c r="I590" s="165">
        <v>47.563000000000002</v>
      </c>
      <c r="J590" s="165">
        <v>-122.623</v>
      </c>
    </row>
    <row r="591" spans="1:10" ht="12.75" customHeight="1" x14ac:dyDescent="0.2">
      <c r="A591" s="165" t="s">
        <v>1039</v>
      </c>
      <c r="B591" s="165" t="s">
        <v>1072</v>
      </c>
      <c r="C591" s="165" t="s">
        <v>1073</v>
      </c>
      <c r="D591" s="165" t="s">
        <v>31</v>
      </c>
      <c r="E591" s="165">
        <v>2</v>
      </c>
      <c r="F591" s="168">
        <v>0</v>
      </c>
      <c r="G591" s="165" t="s">
        <v>2859</v>
      </c>
      <c r="H591" s="165" t="s">
        <v>2859</v>
      </c>
      <c r="I591" s="165" t="s">
        <v>2859</v>
      </c>
      <c r="J591" s="165" t="s">
        <v>2859</v>
      </c>
    </row>
    <row r="592" spans="1:10" ht="12.75" customHeight="1" x14ac:dyDescent="0.2">
      <c r="A592" s="165" t="s">
        <v>1039</v>
      </c>
      <c r="B592" s="165" t="s">
        <v>1074</v>
      </c>
      <c r="C592" s="165" t="s">
        <v>1075</v>
      </c>
      <c r="D592" s="165" t="s">
        <v>31</v>
      </c>
      <c r="E592" s="165">
        <v>3</v>
      </c>
      <c r="F592" s="168">
        <v>9.2999999999999999E-2</v>
      </c>
      <c r="G592" s="165">
        <v>47.639800000000001</v>
      </c>
      <c r="H592" s="165">
        <v>-122.6023</v>
      </c>
      <c r="I592" s="165">
        <v>47.639600000000002</v>
      </c>
      <c r="J592" s="165">
        <v>-122.60217</v>
      </c>
    </row>
    <row r="593" spans="1:10" ht="12.75" customHeight="1" x14ac:dyDescent="0.2">
      <c r="A593" s="165" t="s">
        <v>1039</v>
      </c>
      <c r="B593" s="165" t="s">
        <v>1076</v>
      </c>
      <c r="C593" s="165" t="s">
        <v>1077</v>
      </c>
      <c r="D593" s="165" t="s">
        <v>31</v>
      </c>
      <c r="E593" s="165">
        <v>3</v>
      </c>
      <c r="F593" s="168">
        <v>7.0000000000000001E-3</v>
      </c>
      <c r="G593" s="165">
        <v>47.706000000000003</v>
      </c>
      <c r="H593" s="165">
        <v>-122.53393</v>
      </c>
      <c r="I593" s="165">
        <v>47.706099999999999</v>
      </c>
      <c r="J593" s="165">
        <v>-122.53403</v>
      </c>
    </row>
    <row r="594" spans="1:10" ht="12.75" customHeight="1" x14ac:dyDescent="0.2">
      <c r="A594" s="165" t="s">
        <v>1039</v>
      </c>
      <c r="B594" s="165" t="s">
        <v>1080</v>
      </c>
      <c r="C594" s="165" t="s">
        <v>1081</v>
      </c>
      <c r="D594" s="165" t="s">
        <v>31</v>
      </c>
      <c r="E594" s="165">
        <v>3</v>
      </c>
      <c r="F594" s="168">
        <v>1.2999999999999999E-2</v>
      </c>
      <c r="G594" s="165">
        <v>47.6248</v>
      </c>
      <c r="H594" s="165">
        <v>-122.53411</v>
      </c>
      <c r="I594" s="165">
        <v>47.624699999999997</v>
      </c>
      <c r="J594" s="165">
        <v>-122.53386999999999</v>
      </c>
    </row>
    <row r="595" spans="1:10" ht="12.75" customHeight="1" x14ac:dyDescent="0.2">
      <c r="A595" s="165" t="s">
        <v>1039</v>
      </c>
      <c r="B595" s="165" t="s">
        <v>1082</v>
      </c>
      <c r="C595" s="165" t="s">
        <v>2712</v>
      </c>
      <c r="D595" s="160" t="s">
        <v>31</v>
      </c>
      <c r="E595" s="165">
        <v>3</v>
      </c>
      <c r="F595" s="168">
        <v>1.7999999999999999E-2</v>
      </c>
      <c r="G595" s="165">
        <v>47.700899999999997</v>
      </c>
      <c r="H595" s="165">
        <v>-122.53469</v>
      </c>
      <c r="I595" s="165">
        <v>47.701099999999997</v>
      </c>
      <c r="J595" s="165">
        <v>-122.53458999999999</v>
      </c>
    </row>
    <row r="596" spans="1:10" ht="12.75" customHeight="1" x14ac:dyDescent="0.2">
      <c r="A596" s="165" t="s">
        <v>1039</v>
      </c>
      <c r="B596" s="165" t="s">
        <v>2999</v>
      </c>
      <c r="C596" s="165" t="s">
        <v>3000</v>
      </c>
      <c r="D596" s="165" t="s">
        <v>31</v>
      </c>
      <c r="E596" s="165">
        <v>3</v>
      </c>
      <c r="F596" s="168">
        <v>0.32400000000000001</v>
      </c>
      <c r="G596" s="165">
        <v>47.610399999999998</v>
      </c>
      <c r="H596" s="165">
        <v>-122.91647</v>
      </c>
      <c r="I596" s="165">
        <v>47.607199999999999</v>
      </c>
      <c r="J596" s="165">
        <v>-122.91804999999999</v>
      </c>
    </row>
    <row r="597" spans="1:10" ht="12.75" customHeight="1" x14ac:dyDescent="0.2">
      <c r="A597" s="165" t="s">
        <v>1039</v>
      </c>
      <c r="B597" s="165" t="s">
        <v>1083</v>
      </c>
      <c r="C597" s="165" t="s">
        <v>1084</v>
      </c>
      <c r="D597" s="165" t="s">
        <v>149</v>
      </c>
      <c r="E597" s="165">
        <v>3</v>
      </c>
      <c r="F597" s="168">
        <v>0.436</v>
      </c>
      <c r="G597" s="165">
        <v>47.893099999999997</v>
      </c>
      <c r="H597" s="165">
        <v>-122.52218999999999</v>
      </c>
      <c r="I597" s="165">
        <v>47.898800000000001</v>
      </c>
      <c r="J597" s="165">
        <v>-122.52602</v>
      </c>
    </row>
    <row r="598" spans="1:10" ht="12.75" customHeight="1" x14ac:dyDescent="0.2">
      <c r="A598" s="165" t="s">
        <v>1039</v>
      </c>
      <c r="B598" s="165" t="s">
        <v>1085</v>
      </c>
      <c r="C598" s="165" t="s">
        <v>1086</v>
      </c>
      <c r="D598" s="165" t="s">
        <v>31</v>
      </c>
      <c r="E598" s="165">
        <v>3</v>
      </c>
      <c r="F598" s="168">
        <v>1E-3</v>
      </c>
      <c r="G598" s="165">
        <v>47.622300000000003</v>
      </c>
      <c r="H598" s="165">
        <v>-122.51192</v>
      </c>
      <c r="I598" s="165">
        <v>47.622399999999999</v>
      </c>
      <c r="J598" s="165">
        <v>-122.5119</v>
      </c>
    </row>
    <row r="599" spans="1:10" ht="12.75" customHeight="1" x14ac:dyDescent="0.2">
      <c r="A599" s="165" t="s">
        <v>1039</v>
      </c>
      <c r="B599" s="165" t="s">
        <v>1087</v>
      </c>
      <c r="C599" s="165" t="s">
        <v>1088</v>
      </c>
      <c r="D599" s="165" t="s">
        <v>31</v>
      </c>
      <c r="E599" s="165">
        <v>3</v>
      </c>
      <c r="F599" s="168">
        <v>0.05</v>
      </c>
      <c r="G599" s="165">
        <v>47.620800000000003</v>
      </c>
      <c r="H599" s="165">
        <v>-122.5235</v>
      </c>
      <c r="I599" s="165">
        <v>47.621299999999998</v>
      </c>
      <c r="J599" s="165">
        <v>-122.52269</v>
      </c>
    </row>
    <row r="600" spans="1:10" ht="12.75" customHeight="1" x14ac:dyDescent="0.2">
      <c r="A600" s="165" t="s">
        <v>1039</v>
      </c>
      <c r="B600" s="165" t="s">
        <v>1089</v>
      </c>
      <c r="C600" s="165" t="s">
        <v>2713</v>
      </c>
      <c r="D600" s="165" t="s">
        <v>149</v>
      </c>
      <c r="E600" s="165">
        <v>2</v>
      </c>
      <c r="F600" s="168">
        <v>0.61</v>
      </c>
      <c r="G600" s="165">
        <v>47.518599999999999</v>
      </c>
      <c r="H600" s="165">
        <v>-122.51542999999999</v>
      </c>
      <c r="I600" s="165">
        <v>47.518999999999998</v>
      </c>
      <c r="J600" s="165">
        <v>-122.51857</v>
      </c>
    </row>
    <row r="601" spans="1:10" ht="12.75" customHeight="1" x14ac:dyDescent="0.2">
      <c r="A601" s="165" t="s">
        <v>1039</v>
      </c>
      <c r="B601" s="165" t="s">
        <v>1095</v>
      </c>
      <c r="C601" s="165" t="s">
        <v>1096</v>
      </c>
      <c r="D601" s="165" t="s">
        <v>149</v>
      </c>
      <c r="E601" s="165">
        <v>3</v>
      </c>
      <c r="F601" s="168">
        <v>2.5999999999999999E-2</v>
      </c>
      <c r="G601" s="165">
        <v>47.521799999999999</v>
      </c>
      <c r="H601" s="165">
        <v>-122.51955</v>
      </c>
      <c r="I601" s="165">
        <v>47.522199999999998</v>
      </c>
      <c r="J601" s="165">
        <v>-122.51973</v>
      </c>
    </row>
    <row r="602" spans="1:10" ht="12.75" customHeight="1" x14ac:dyDescent="0.2">
      <c r="A602" s="165" t="s">
        <v>1039</v>
      </c>
      <c r="B602" s="165" t="s">
        <v>1097</v>
      </c>
      <c r="C602" s="165" t="s">
        <v>1098</v>
      </c>
      <c r="D602" s="165" t="s">
        <v>31</v>
      </c>
      <c r="E602" s="165">
        <v>3</v>
      </c>
      <c r="F602" s="168">
        <v>0.11600000000000001</v>
      </c>
      <c r="G602" s="165">
        <v>47.625799999999998</v>
      </c>
      <c r="H602" s="165">
        <v>-122.50502</v>
      </c>
      <c r="I602" s="165">
        <v>47.626399999999997</v>
      </c>
      <c r="J602" s="165">
        <v>-122.50274</v>
      </c>
    </row>
    <row r="603" spans="1:10" ht="12.75" customHeight="1" x14ac:dyDescent="0.2">
      <c r="A603" s="165" t="s">
        <v>1039</v>
      </c>
      <c r="B603" s="165" t="s">
        <v>1099</v>
      </c>
      <c r="C603" s="165" t="s">
        <v>1100</v>
      </c>
      <c r="D603" s="165" t="s">
        <v>31</v>
      </c>
      <c r="E603" s="165">
        <v>3</v>
      </c>
      <c r="F603" s="168">
        <v>6.0000000000000001E-3</v>
      </c>
      <c r="G603" s="165">
        <v>47.690300000000001</v>
      </c>
      <c r="H603" s="165">
        <v>-122.56596</v>
      </c>
      <c r="I603" s="165">
        <v>47.690199999999997</v>
      </c>
      <c r="J603" s="165">
        <v>-122.56596999999999</v>
      </c>
    </row>
    <row r="604" spans="1:10" ht="12.75" customHeight="1" x14ac:dyDescent="0.2">
      <c r="A604" s="165" t="s">
        <v>1039</v>
      </c>
      <c r="B604" s="165" t="s">
        <v>1101</v>
      </c>
      <c r="C604" s="165" t="s">
        <v>1102</v>
      </c>
      <c r="D604" s="165" t="s">
        <v>31</v>
      </c>
      <c r="E604" s="165">
        <v>3</v>
      </c>
      <c r="F604" s="168">
        <v>8.9999999999999993E-3</v>
      </c>
      <c r="G604" s="165">
        <v>47.6126</v>
      </c>
      <c r="H604" s="165">
        <v>-122.59596999999999</v>
      </c>
      <c r="I604" s="165">
        <v>47.612699999999997</v>
      </c>
      <c r="J604" s="165">
        <v>-122.59599</v>
      </c>
    </row>
    <row r="605" spans="1:10" ht="12.75" customHeight="1" x14ac:dyDescent="0.2">
      <c r="A605" s="165" t="s">
        <v>1039</v>
      </c>
      <c r="B605" s="165" t="s">
        <v>3001</v>
      </c>
      <c r="C605" s="165" t="s">
        <v>3002</v>
      </c>
      <c r="D605" s="165" t="s">
        <v>31</v>
      </c>
      <c r="E605" s="165">
        <v>3</v>
      </c>
      <c r="F605" s="168">
        <v>9.4E-2</v>
      </c>
      <c r="G605" s="165">
        <v>47.650599999999997</v>
      </c>
      <c r="H605" s="165">
        <v>-122.61808000000001</v>
      </c>
      <c r="I605" s="165">
        <v>47.6511</v>
      </c>
      <c r="J605" s="165">
        <v>-122.61856</v>
      </c>
    </row>
    <row r="606" spans="1:10" ht="12.75" customHeight="1" x14ac:dyDescent="0.2">
      <c r="A606" s="165" t="s">
        <v>1039</v>
      </c>
      <c r="B606" s="165" t="s">
        <v>1103</v>
      </c>
      <c r="C606" s="165" t="s">
        <v>1104</v>
      </c>
      <c r="D606" s="165" t="s">
        <v>31</v>
      </c>
      <c r="E606" s="165">
        <v>1</v>
      </c>
      <c r="F606" s="168">
        <v>0.34599999999999997</v>
      </c>
      <c r="G606" s="165">
        <v>47.595999999999997</v>
      </c>
      <c r="H606" s="165">
        <v>-122.592</v>
      </c>
      <c r="I606" s="165">
        <v>47.6</v>
      </c>
      <c r="J606" s="165">
        <v>-122.596</v>
      </c>
    </row>
    <row r="607" spans="1:10" ht="12.75" customHeight="1" x14ac:dyDescent="0.2">
      <c r="A607" s="165" t="s">
        <v>1039</v>
      </c>
      <c r="B607" s="165" t="s">
        <v>1105</v>
      </c>
      <c r="C607" s="165" t="s">
        <v>1106</v>
      </c>
      <c r="D607" s="165" t="s">
        <v>31</v>
      </c>
      <c r="E607" s="165">
        <v>1</v>
      </c>
      <c r="F607" s="168">
        <v>1.4999999999999999E-2</v>
      </c>
      <c r="G607" s="165">
        <v>47.746000000000002</v>
      </c>
      <c r="H607" s="165">
        <v>-122.526</v>
      </c>
      <c r="I607" s="165">
        <v>47.746000000000002</v>
      </c>
      <c r="J607" s="165">
        <v>-122.52500000000001</v>
      </c>
    </row>
    <row r="608" spans="1:10" ht="12.75" customHeight="1" x14ac:dyDescent="0.2">
      <c r="A608" s="165" t="s">
        <v>1039</v>
      </c>
      <c r="B608" s="165" t="s">
        <v>1107</v>
      </c>
      <c r="C608" s="165" t="s">
        <v>1108</v>
      </c>
      <c r="D608" s="165" t="s">
        <v>31</v>
      </c>
      <c r="E608" s="165">
        <v>3</v>
      </c>
      <c r="F608" s="168">
        <v>6.4000000000000001E-2</v>
      </c>
      <c r="G608" s="165">
        <v>47.6252</v>
      </c>
      <c r="H608" s="165">
        <v>-122.53162</v>
      </c>
      <c r="I608" s="165">
        <v>47.6252</v>
      </c>
      <c r="J608" s="165">
        <v>-122.53052</v>
      </c>
    </row>
    <row r="609" spans="1:10" ht="12.75" customHeight="1" x14ac:dyDescent="0.2">
      <c r="A609" s="165" t="s">
        <v>1039</v>
      </c>
      <c r="B609" s="165" t="s">
        <v>1109</v>
      </c>
      <c r="C609" s="165" t="s">
        <v>1110</v>
      </c>
      <c r="D609" s="165" t="s">
        <v>31</v>
      </c>
      <c r="E609" s="165">
        <v>3</v>
      </c>
      <c r="F609" s="168">
        <v>0.13600000000000001</v>
      </c>
      <c r="G609" s="165">
        <v>47.633800000000001</v>
      </c>
      <c r="H609" s="165">
        <v>-122.673</v>
      </c>
      <c r="I609" s="165">
        <v>47.632300000000001</v>
      </c>
      <c r="J609" s="165">
        <v>-122.67485000000001</v>
      </c>
    </row>
    <row r="610" spans="1:10" ht="12.75" customHeight="1" x14ac:dyDescent="0.2">
      <c r="A610" s="165" t="s">
        <v>1039</v>
      </c>
      <c r="B610" s="165" t="s">
        <v>1111</v>
      </c>
      <c r="C610" s="165" t="s">
        <v>1112</v>
      </c>
      <c r="D610" s="165" t="s">
        <v>31</v>
      </c>
      <c r="E610" s="165">
        <v>3</v>
      </c>
      <c r="F610" s="168">
        <v>0.83799999999999997</v>
      </c>
      <c r="G610" s="165">
        <v>47.613700000000001</v>
      </c>
      <c r="H610" s="165">
        <v>-122.49912999999999</v>
      </c>
      <c r="I610" s="165">
        <v>47.615900000000003</v>
      </c>
      <c r="J610" s="165">
        <v>-122.51016</v>
      </c>
    </row>
    <row r="611" spans="1:10" ht="12.75" customHeight="1" x14ac:dyDescent="0.2">
      <c r="A611" s="165" t="s">
        <v>1039</v>
      </c>
      <c r="B611" s="165" t="s">
        <v>1113</v>
      </c>
      <c r="C611" s="165" t="s">
        <v>1114</v>
      </c>
      <c r="D611" s="165" t="s">
        <v>31</v>
      </c>
      <c r="E611" s="165">
        <v>3</v>
      </c>
      <c r="F611" s="168">
        <v>7.0000000000000001E-3</v>
      </c>
      <c r="G611" s="165">
        <v>47.7042</v>
      </c>
      <c r="H611" s="165">
        <v>-122.62403999999999</v>
      </c>
      <c r="I611" s="165">
        <v>47.7042</v>
      </c>
      <c r="J611" s="165">
        <v>-122.6242</v>
      </c>
    </row>
    <row r="612" spans="1:10" ht="12.75" customHeight="1" x14ac:dyDescent="0.2">
      <c r="A612" s="165" t="s">
        <v>1039</v>
      </c>
      <c r="B612" s="165" t="s">
        <v>1115</v>
      </c>
      <c r="C612" s="165" t="s">
        <v>1116</v>
      </c>
      <c r="D612" s="165" t="s">
        <v>31</v>
      </c>
      <c r="E612" s="165">
        <v>3</v>
      </c>
      <c r="F612" s="168">
        <v>7.5999999999999998E-2</v>
      </c>
      <c r="G612" s="165">
        <v>47.700899999999997</v>
      </c>
      <c r="H612" s="165">
        <v>-122.6284</v>
      </c>
      <c r="I612" s="165">
        <v>47.7</v>
      </c>
      <c r="J612" s="165">
        <v>-122.62774</v>
      </c>
    </row>
    <row r="613" spans="1:10" ht="12.75" customHeight="1" x14ac:dyDescent="0.2">
      <c r="A613" s="165" t="s">
        <v>1039</v>
      </c>
      <c r="B613" s="165" t="s">
        <v>1117</v>
      </c>
      <c r="C613" s="165" t="s">
        <v>1118</v>
      </c>
      <c r="D613" s="165" t="s">
        <v>31</v>
      </c>
      <c r="E613" s="165">
        <v>3</v>
      </c>
      <c r="F613" s="168">
        <v>2.1000000000000001E-2</v>
      </c>
      <c r="G613" s="165">
        <v>47.704300000000003</v>
      </c>
      <c r="H613" s="165">
        <v>-122.62331</v>
      </c>
      <c r="I613" s="165">
        <v>47.7042</v>
      </c>
      <c r="J613" s="165">
        <v>-122.62375</v>
      </c>
    </row>
    <row r="614" spans="1:10" ht="12.75" customHeight="1" x14ac:dyDescent="0.2">
      <c r="A614" s="165" t="s">
        <v>1039</v>
      </c>
      <c r="B614" s="165" t="s">
        <v>1119</v>
      </c>
      <c r="C614" s="165" t="s">
        <v>1120</v>
      </c>
      <c r="D614" s="165" t="s">
        <v>31</v>
      </c>
      <c r="E614" s="165">
        <v>3</v>
      </c>
      <c r="F614" s="168">
        <v>0.53100000000000003</v>
      </c>
      <c r="G614" s="165">
        <v>47.7956</v>
      </c>
      <c r="H614" s="165">
        <v>-122.49616</v>
      </c>
      <c r="I614" s="165">
        <v>47.798499999999997</v>
      </c>
      <c r="J614" s="165">
        <v>-122.4936</v>
      </c>
    </row>
    <row r="615" spans="1:10" ht="12.75" customHeight="1" x14ac:dyDescent="0.2">
      <c r="A615" s="165" t="s">
        <v>1039</v>
      </c>
      <c r="B615" s="165" t="s">
        <v>1121</v>
      </c>
      <c r="C615" s="165" t="s">
        <v>1122</v>
      </c>
      <c r="D615" s="165" t="s">
        <v>149</v>
      </c>
      <c r="E615" s="165">
        <v>3</v>
      </c>
      <c r="F615" s="168">
        <v>0.23499999999999999</v>
      </c>
      <c r="G615" s="165">
        <v>47.796999999999997</v>
      </c>
      <c r="H615" s="165">
        <v>-122.49927</v>
      </c>
      <c r="I615" s="165">
        <v>47.795400000000001</v>
      </c>
      <c r="J615" s="165">
        <v>-122.49619</v>
      </c>
    </row>
    <row r="616" spans="1:10" ht="12.75" customHeight="1" x14ac:dyDescent="0.2">
      <c r="A616" s="165" t="s">
        <v>1039</v>
      </c>
      <c r="B616" s="165" t="s">
        <v>1123</v>
      </c>
      <c r="C616" s="165" t="s">
        <v>1124</v>
      </c>
      <c r="D616" s="165" t="s">
        <v>31</v>
      </c>
      <c r="E616" s="165">
        <v>3</v>
      </c>
      <c r="F616" s="168">
        <v>0.14899999999999999</v>
      </c>
      <c r="G616" s="165">
        <v>47.563600000000001</v>
      </c>
      <c r="H616" s="165">
        <v>-122.62362</v>
      </c>
      <c r="I616" s="165">
        <v>47.5657</v>
      </c>
      <c r="J616" s="165">
        <v>-122.62339</v>
      </c>
    </row>
    <row r="617" spans="1:10" ht="12.75" customHeight="1" x14ac:dyDescent="0.2">
      <c r="A617" s="165" t="s">
        <v>1039</v>
      </c>
      <c r="B617" s="165" t="s">
        <v>3003</v>
      </c>
      <c r="C617" s="165" t="s">
        <v>3004</v>
      </c>
      <c r="D617" s="165" t="s">
        <v>31</v>
      </c>
      <c r="E617" s="165">
        <v>3</v>
      </c>
      <c r="F617" s="168">
        <v>0.158</v>
      </c>
      <c r="G617" s="165">
        <v>47.531266000000002</v>
      </c>
      <c r="H617" s="165">
        <v>-122.67133</v>
      </c>
      <c r="I617" s="165">
        <v>47.530487999999998</v>
      </c>
      <c r="J617" s="165">
        <v>-122.67426</v>
      </c>
    </row>
    <row r="618" spans="1:10" ht="12.75" customHeight="1" x14ac:dyDescent="0.2">
      <c r="A618" s="165" t="s">
        <v>1039</v>
      </c>
      <c r="B618" s="165" t="s">
        <v>1125</v>
      </c>
      <c r="C618" s="165" t="s">
        <v>1126</v>
      </c>
      <c r="D618" s="165" t="s">
        <v>31</v>
      </c>
      <c r="E618" s="165">
        <v>2</v>
      </c>
      <c r="F618" s="168">
        <v>0.158</v>
      </c>
      <c r="G618" s="165">
        <v>47.818800000000003</v>
      </c>
      <c r="H618" s="165">
        <v>-122.65201999999999</v>
      </c>
      <c r="I618" s="165">
        <v>47.816600000000001</v>
      </c>
      <c r="J618" s="165">
        <v>-122.65293</v>
      </c>
    </row>
    <row r="619" spans="1:10" ht="12.75" customHeight="1" x14ac:dyDescent="0.2">
      <c r="A619" s="165" t="s">
        <v>1039</v>
      </c>
      <c r="B619" s="165" t="s">
        <v>1127</v>
      </c>
      <c r="C619" s="165" t="s">
        <v>1128</v>
      </c>
      <c r="D619" s="165" t="s">
        <v>31</v>
      </c>
      <c r="E619" s="165">
        <v>3</v>
      </c>
      <c r="F619" s="168">
        <v>0.21299999999999999</v>
      </c>
      <c r="G619" s="165">
        <v>47.816600000000001</v>
      </c>
      <c r="H619" s="165">
        <v>-122.65293</v>
      </c>
      <c r="I619" s="165">
        <v>47.814500000000002</v>
      </c>
      <c r="J619" s="165">
        <v>-122.65509</v>
      </c>
    </row>
    <row r="620" spans="1:10" ht="12.75" customHeight="1" x14ac:dyDescent="0.2">
      <c r="A620" s="165" t="s">
        <v>1039</v>
      </c>
      <c r="B620" s="165" t="s">
        <v>1129</v>
      </c>
      <c r="C620" s="165" t="s">
        <v>1130</v>
      </c>
      <c r="D620" s="165" t="s">
        <v>31</v>
      </c>
      <c r="E620" s="165">
        <v>3</v>
      </c>
      <c r="F620" s="168">
        <v>6.0000000000000001E-3</v>
      </c>
      <c r="G620" s="165">
        <v>47.703200000000002</v>
      </c>
      <c r="H620" s="165">
        <v>-122.52609</v>
      </c>
      <c r="I620" s="165">
        <v>47.703099999999999</v>
      </c>
      <c r="J620" s="165">
        <v>-122.52609</v>
      </c>
    </row>
    <row r="621" spans="1:10" ht="12.75" customHeight="1" x14ac:dyDescent="0.2">
      <c r="A621" s="165" t="s">
        <v>1039</v>
      </c>
      <c r="B621" s="165" t="s">
        <v>1131</v>
      </c>
      <c r="C621" s="165" t="s">
        <v>1132</v>
      </c>
      <c r="D621" s="165" t="s">
        <v>31</v>
      </c>
      <c r="E621" s="165">
        <v>3</v>
      </c>
      <c r="F621" s="168">
        <v>9.4E-2</v>
      </c>
      <c r="G621" s="165">
        <v>47.433100000000003</v>
      </c>
      <c r="H621" s="165">
        <v>-122.53538</v>
      </c>
      <c r="I621" s="165">
        <v>47.4345</v>
      </c>
      <c r="J621" s="165">
        <v>-122.53578</v>
      </c>
    </row>
    <row r="622" spans="1:10" ht="12.75" customHeight="1" x14ac:dyDescent="0.2">
      <c r="A622" s="165" t="s">
        <v>1039</v>
      </c>
      <c r="B622" s="165" t="s">
        <v>1133</v>
      </c>
      <c r="C622" s="165" t="s">
        <v>2714</v>
      </c>
      <c r="D622" s="165" t="s">
        <v>31</v>
      </c>
      <c r="E622" s="165">
        <v>3</v>
      </c>
      <c r="F622" s="168">
        <v>3.4000000000000002E-2</v>
      </c>
      <c r="G622" s="165">
        <v>47.582000000000001</v>
      </c>
      <c r="H622" s="165">
        <v>-122.637</v>
      </c>
      <c r="I622" s="165">
        <v>47.581000000000003</v>
      </c>
      <c r="J622" s="165">
        <v>-122.636</v>
      </c>
    </row>
    <row r="623" spans="1:10" ht="12.75" customHeight="1" x14ac:dyDescent="0.2">
      <c r="A623" s="165" t="s">
        <v>1039</v>
      </c>
      <c r="B623" s="165" t="s">
        <v>1134</v>
      </c>
      <c r="C623" s="165" t="s">
        <v>1135</v>
      </c>
      <c r="D623" s="165" t="s">
        <v>31</v>
      </c>
      <c r="E623" s="165">
        <v>3</v>
      </c>
      <c r="F623" s="168">
        <v>7.3999999999999996E-2</v>
      </c>
      <c r="G623" s="165">
        <v>47.725000000000001</v>
      </c>
      <c r="H623" s="165">
        <v>-122.63987</v>
      </c>
      <c r="I623" s="165">
        <v>47.7241</v>
      </c>
      <c r="J623" s="165">
        <v>-122.6392</v>
      </c>
    </row>
    <row r="624" spans="1:10" ht="12.75" customHeight="1" x14ac:dyDescent="0.2">
      <c r="A624" s="165" t="s">
        <v>1039</v>
      </c>
      <c r="B624" s="165" t="s">
        <v>1136</v>
      </c>
      <c r="C624" s="165" t="s">
        <v>1137</v>
      </c>
      <c r="D624" s="165" t="s">
        <v>31</v>
      </c>
      <c r="E624" s="165">
        <v>3</v>
      </c>
      <c r="F624" s="168">
        <v>0.16500000000000001</v>
      </c>
      <c r="G624" s="165">
        <v>47.735100000000003</v>
      </c>
      <c r="H624" s="165">
        <v>-122.64836</v>
      </c>
      <c r="I624" s="165">
        <v>47.733400000000003</v>
      </c>
      <c r="J624" s="165">
        <v>-122.64642000000001</v>
      </c>
    </row>
    <row r="625" spans="1:10" ht="12.75" customHeight="1" x14ac:dyDescent="0.2">
      <c r="A625" s="165" t="s">
        <v>1039</v>
      </c>
      <c r="B625" s="165" t="s">
        <v>1138</v>
      </c>
      <c r="C625" s="165" t="s">
        <v>1139</v>
      </c>
      <c r="D625" s="165" t="s">
        <v>149</v>
      </c>
      <c r="E625" s="165">
        <v>3</v>
      </c>
      <c r="F625" s="168">
        <v>3.234</v>
      </c>
      <c r="G625" s="165">
        <v>47.718600000000002</v>
      </c>
      <c r="H625" s="165">
        <v>-122.65246999999999</v>
      </c>
      <c r="I625" s="165">
        <v>47.720399999999998</v>
      </c>
      <c r="J625" s="165">
        <v>-122.62803</v>
      </c>
    </row>
    <row r="626" spans="1:10" ht="12.75" customHeight="1" x14ac:dyDescent="0.2">
      <c r="A626" s="165" t="s">
        <v>1039</v>
      </c>
      <c r="B626" s="165" t="s">
        <v>1140</v>
      </c>
      <c r="C626" s="165" t="s">
        <v>1141</v>
      </c>
      <c r="D626" s="165" t="s">
        <v>31</v>
      </c>
      <c r="E626" s="165">
        <v>1</v>
      </c>
      <c r="F626" s="168">
        <v>0.495</v>
      </c>
      <c r="G626" s="165">
        <v>47.585999999999999</v>
      </c>
      <c r="H626" s="165">
        <v>-122.646</v>
      </c>
      <c r="I626" s="165">
        <v>47.582000000000001</v>
      </c>
      <c r="J626" s="165">
        <v>-122.63800000000001</v>
      </c>
    </row>
    <row r="627" spans="1:10" ht="12.75" customHeight="1" x14ac:dyDescent="0.2">
      <c r="A627" s="165" t="s">
        <v>1039</v>
      </c>
      <c r="B627" s="165" t="s">
        <v>1142</v>
      </c>
      <c r="C627" s="165" t="s">
        <v>1143</v>
      </c>
      <c r="D627" s="165" t="s">
        <v>31</v>
      </c>
      <c r="E627" s="165">
        <v>3</v>
      </c>
      <c r="F627" s="168">
        <v>0.16500000000000001</v>
      </c>
      <c r="G627" s="165">
        <v>47.737200000000001</v>
      </c>
      <c r="H627" s="165">
        <v>-122.64982999999999</v>
      </c>
      <c r="I627" s="165">
        <v>47.735100000000003</v>
      </c>
      <c r="J627" s="165">
        <v>-122.64836</v>
      </c>
    </row>
    <row r="628" spans="1:10" ht="12.75" customHeight="1" x14ac:dyDescent="0.2">
      <c r="A628" s="165" t="s">
        <v>1039</v>
      </c>
      <c r="B628" s="165" t="s">
        <v>1144</v>
      </c>
      <c r="C628" s="165" t="s">
        <v>1145</v>
      </c>
      <c r="D628" s="165" t="s">
        <v>31</v>
      </c>
      <c r="E628" s="165">
        <v>3</v>
      </c>
      <c r="F628" s="168">
        <v>1.2E-2</v>
      </c>
      <c r="G628" s="165">
        <v>47.6218</v>
      </c>
      <c r="H628" s="165">
        <v>-122.52627</v>
      </c>
      <c r="I628" s="165">
        <v>47.621699999999997</v>
      </c>
      <c r="J628" s="165">
        <v>-122.52607999999999</v>
      </c>
    </row>
    <row r="629" spans="1:10" ht="12.75" customHeight="1" x14ac:dyDescent="0.2">
      <c r="A629" s="165" t="s">
        <v>1039</v>
      </c>
      <c r="B629" s="165" t="s">
        <v>1146</v>
      </c>
      <c r="C629" s="165" t="s">
        <v>1147</v>
      </c>
      <c r="D629" s="165" t="s">
        <v>31</v>
      </c>
      <c r="E629" s="165">
        <v>3</v>
      </c>
      <c r="F629" s="168">
        <v>3.2000000000000001E-2</v>
      </c>
      <c r="G629" s="165">
        <v>47.645499999999998</v>
      </c>
      <c r="H629" s="165">
        <v>-122.69365999999999</v>
      </c>
      <c r="I629" s="165">
        <v>47.645899999999997</v>
      </c>
      <c r="J629" s="165">
        <v>-122.69394</v>
      </c>
    </row>
    <row r="630" spans="1:10" ht="12.75" customHeight="1" x14ac:dyDescent="0.2">
      <c r="A630" s="165" t="s">
        <v>1039</v>
      </c>
      <c r="B630" s="165" t="s">
        <v>1148</v>
      </c>
      <c r="C630" s="165" t="s">
        <v>1149</v>
      </c>
      <c r="D630" s="165" t="s">
        <v>31</v>
      </c>
      <c r="E630" s="165">
        <v>2</v>
      </c>
      <c r="F630" s="168">
        <v>4.2000000000000003E-2</v>
      </c>
      <c r="G630" s="165">
        <v>47.596699999999998</v>
      </c>
      <c r="H630" s="165">
        <v>-122.54215000000001</v>
      </c>
      <c r="I630" s="165">
        <v>47.596600000000002</v>
      </c>
      <c r="J630" s="165">
        <v>-122.54127</v>
      </c>
    </row>
    <row r="631" spans="1:10" ht="12.75" customHeight="1" x14ac:dyDescent="0.2">
      <c r="A631" s="165" t="s">
        <v>1039</v>
      </c>
      <c r="B631" s="165" t="s">
        <v>1150</v>
      </c>
      <c r="C631" s="165" t="s">
        <v>1151</v>
      </c>
      <c r="D631" s="165" t="s">
        <v>31</v>
      </c>
      <c r="E631" s="165">
        <v>3</v>
      </c>
      <c r="F631" s="168">
        <v>0.11899999999999999</v>
      </c>
      <c r="G631" s="165">
        <v>47.576773000000003</v>
      </c>
      <c r="H631" s="165">
        <v>-122.67879600000001</v>
      </c>
      <c r="I631" s="165">
        <v>47.575009999999999</v>
      </c>
      <c r="J631" s="165">
        <v>-122.67885</v>
      </c>
    </row>
    <row r="632" spans="1:10" ht="12.75" customHeight="1" x14ac:dyDescent="0.2">
      <c r="A632" s="165" t="s">
        <v>1039</v>
      </c>
      <c r="B632" s="165" t="s">
        <v>1152</v>
      </c>
      <c r="C632" s="165" t="s">
        <v>1153</v>
      </c>
      <c r="D632" s="165" t="s">
        <v>31</v>
      </c>
      <c r="E632" s="165">
        <v>3</v>
      </c>
      <c r="F632" s="168">
        <v>0.23400000000000001</v>
      </c>
      <c r="G632" s="165">
        <v>47.547766000000003</v>
      </c>
      <c r="H632" s="165">
        <v>-122.617463</v>
      </c>
      <c r="I632" s="165">
        <v>47.547817000000002</v>
      </c>
      <c r="J632" s="165">
        <v>-122.62147400000001</v>
      </c>
    </row>
    <row r="633" spans="1:10" ht="12.75" customHeight="1" x14ac:dyDescent="0.2">
      <c r="A633" s="165" t="s">
        <v>1039</v>
      </c>
      <c r="B633" s="165" t="s">
        <v>1154</v>
      </c>
      <c r="C633" s="165" t="s">
        <v>1155</v>
      </c>
      <c r="D633" s="165" t="s">
        <v>31</v>
      </c>
      <c r="E633" s="165">
        <v>3</v>
      </c>
      <c r="F633" s="168">
        <v>0.24099999999999999</v>
      </c>
      <c r="G633" s="165">
        <v>47.6937</v>
      </c>
      <c r="H633" s="165">
        <v>-122.56564</v>
      </c>
      <c r="I633" s="165">
        <v>47.690300000000001</v>
      </c>
      <c r="J633" s="165">
        <v>-122.56596</v>
      </c>
    </row>
    <row r="634" spans="1:10" ht="12.75" customHeight="1" x14ac:dyDescent="0.2">
      <c r="A634" s="165" t="s">
        <v>1039</v>
      </c>
      <c r="B634" s="165" t="s">
        <v>1045</v>
      </c>
      <c r="C634" s="165" t="s">
        <v>2715</v>
      </c>
      <c r="D634" s="165" t="s">
        <v>31</v>
      </c>
      <c r="E634" s="165">
        <v>1</v>
      </c>
      <c r="F634" s="168">
        <v>0.63600000000000001</v>
      </c>
      <c r="G634" s="165">
        <v>47.575000000000003</v>
      </c>
      <c r="H634" s="165">
        <v>-122.545</v>
      </c>
      <c r="I634" s="165">
        <v>47.58</v>
      </c>
      <c r="J634" s="165">
        <v>-122.54900000000001</v>
      </c>
    </row>
    <row r="635" spans="1:10" ht="12.75" customHeight="1" x14ac:dyDescent="0.2">
      <c r="A635" s="165" t="s">
        <v>1039</v>
      </c>
      <c r="B635" s="165" t="s">
        <v>1158</v>
      </c>
      <c r="C635" s="165" t="s">
        <v>1159</v>
      </c>
      <c r="D635" s="165" t="s">
        <v>31</v>
      </c>
      <c r="E635" s="165">
        <v>3</v>
      </c>
      <c r="F635" s="168">
        <v>6.7000000000000004E-2</v>
      </c>
      <c r="G635" s="165">
        <v>47.569099999999999</v>
      </c>
      <c r="H635" s="165">
        <v>-122.6229</v>
      </c>
      <c r="I635" s="165">
        <v>47.570300000000003</v>
      </c>
      <c r="J635" s="165">
        <v>-122.61744</v>
      </c>
    </row>
    <row r="636" spans="1:10" ht="12.75" customHeight="1" x14ac:dyDescent="0.2">
      <c r="A636" s="165" t="s">
        <v>1039</v>
      </c>
      <c r="B636" s="165" t="s">
        <v>1160</v>
      </c>
      <c r="C636" s="165" t="s">
        <v>1161</v>
      </c>
      <c r="D636" s="165" t="s">
        <v>31</v>
      </c>
      <c r="E636" s="165">
        <v>3</v>
      </c>
      <c r="F636" s="168">
        <v>1.6E-2</v>
      </c>
      <c r="G636" s="165">
        <v>47.670999999999999</v>
      </c>
      <c r="H636" s="165">
        <v>-122.56456</v>
      </c>
      <c r="I636" s="165">
        <v>47.670699999999997</v>
      </c>
      <c r="J636" s="165">
        <v>-122.56467000000001</v>
      </c>
    </row>
    <row r="637" spans="1:10" ht="12.75" customHeight="1" x14ac:dyDescent="0.2">
      <c r="A637" s="165" t="s">
        <v>1039</v>
      </c>
      <c r="B637" s="165" t="s">
        <v>1162</v>
      </c>
      <c r="C637" s="165" t="s">
        <v>1163</v>
      </c>
      <c r="D637" s="165" t="s">
        <v>31</v>
      </c>
      <c r="E637" s="165">
        <v>3</v>
      </c>
      <c r="F637" s="168">
        <v>2.5000000000000001E-2</v>
      </c>
      <c r="G637" s="165">
        <v>47.646700000000003</v>
      </c>
      <c r="H637" s="165">
        <v>-122.61063</v>
      </c>
      <c r="I637" s="165">
        <v>47.646900000000002</v>
      </c>
      <c r="J637" s="165">
        <v>-122.61109999999999</v>
      </c>
    </row>
    <row r="638" spans="1:10" ht="12.75" customHeight="1" x14ac:dyDescent="0.2">
      <c r="A638" s="165" t="s">
        <v>1039</v>
      </c>
      <c r="B638" s="165" t="s">
        <v>1164</v>
      </c>
      <c r="C638" s="165" t="s">
        <v>1165</v>
      </c>
      <c r="D638" s="165" t="s">
        <v>149</v>
      </c>
      <c r="E638" s="165">
        <v>3</v>
      </c>
      <c r="F638" s="168">
        <v>3.4000000000000002E-2</v>
      </c>
      <c r="G638" s="165">
        <v>47.748699999999999</v>
      </c>
      <c r="H638" s="165">
        <v>-122.55941</v>
      </c>
      <c r="I638" s="165">
        <v>47.749099999999999</v>
      </c>
      <c r="J638" s="165">
        <v>-122.55983999999999</v>
      </c>
    </row>
    <row r="639" spans="1:10" ht="12.75" customHeight="1" x14ac:dyDescent="0.2">
      <c r="A639" s="165" t="s">
        <v>1039</v>
      </c>
      <c r="B639" s="165" t="s">
        <v>1166</v>
      </c>
      <c r="C639" s="165" t="s">
        <v>1167</v>
      </c>
      <c r="D639" s="165" t="s">
        <v>31</v>
      </c>
      <c r="E639" s="165">
        <v>3</v>
      </c>
      <c r="F639" s="168">
        <v>0.19800000000000001</v>
      </c>
      <c r="G639" s="165">
        <v>47.765700000000002</v>
      </c>
      <c r="H639" s="165">
        <v>-122.56037000000001</v>
      </c>
      <c r="I639" s="165">
        <v>47.7684</v>
      </c>
      <c r="J639" s="165">
        <v>-122.55970000000001</v>
      </c>
    </row>
    <row r="640" spans="1:10" ht="12.75" customHeight="1" x14ac:dyDescent="0.2">
      <c r="A640" s="165" t="s">
        <v>1039</v>
      </c>
      <c r="B640" s="165" t="s">
        <v>1168</v>
      </c>
      <c r="C640" s="165" t="s">
        <v>1169</v>
      </c>
      <c r="D640" s="165" t="s">
        <v>31</v>
      </c>
      <c r="E640" s="165">
        <v>3</v>
      </c>
      <c r="F640" s="168">
        <v>2.5000000000000001E-2</v>
      </c>
      <c r="G640" s="165">
        <v>47.653399999999998</v>
      </c>
      <c r="H640" s="165">
        <v>-122.83499999999999</v>
      </c>
      <c r="I640" s="165">
        <v>47.653199999999998</v>
      </c>
      <c r="J640" s="165">
        <v>-122.83543</v>
      </c>
    </row>
    <row r="641" spans="1:10" ht="12.75" customHeight="1" x14ac:dyDescent="0.2">
      <c r="A641" s="165" t="s">
        <v>1039</v>
      </c>
      <c r="B641" s="165" t="s">
        <v>3005</v>
      </c>
      <c r="C641" s="165" t="s">
        <v>3006</v>
      </c>
      <c r="D641" s="165" t="s">
        <v>149</v>
      </c>
      <c r="E641" s="165">
        <v>3</v>
      </c>
      <c r="F641" s="168">
        <v>0.38</v>
      </c>
      <c r="G641" s="165">
        <v>47.651000000000003</v>
      </c>
      <c r="H641" s="165">
        <v>-122.52104</v>
      </c>
      <c r="I641" s="165">
        <v>47.653599999999997</v>
      </c>
      <c r="J641" s="165">
        <v>-122.51730999999999</v>
      </c>
    </row>
    <row r="642" spans="1:10" ht="12.75" customHeight="1" x14ac:dyDescent="0.2">
      <c r="A642" s="165" t="s">
        <v>1039</v>
      </c>
      <c r="B642" s="165" t="s">
        <v>1173</v>
      </c>
      <c r="C642" s="165" t="s">
        <v>1174</v>
      </c>
      <c r="D642" s="165" t="s">
        <v>31</v>
      </c>
      <c r="E642" s="165">
        <v>3</v>
      </c>
      <c r="F642" s="168">
        <v>2.1000000000000001E-2</v>
      </c>
      <c r="G642" s="165">
        <v>47.645200000000003</v>
      </c>
      <c r="H642" s="165">
        <v>-122.58038000000001</v>
      </c>
      <c r="I642" s="165">
        <v>47.645000000000003</v>
      </c>
      <c r="J642" s="165">
        <v>-122.57998000000001</v>
      </c>
    </row>
    <row r="643" spans="1:10" ht="12.75" customHeight="1" x14ac:dyDescent="0.2">
      <c r="A643" s="165" t="s">
        <v>1039</v>
      </c>
      <c r="B643" s="165" t="s">
        <v>1175</v>
      </c>
      <c r="C643" s="165" t="s">
        <v>1176</v>
      </c>
      <c r="D643" s="165" t="s">
        <v>31</v>
      </c>
      <c r="E643" s="165">
        <v>3</v>
      </c>
      <c r="F643" s="168">
        <v>5.0999999999999997E-2</v>
      </c>
      <c r="G643" s="165">
        <v>47.576746999999997</v>
      </c>
      <c r="H643" s="165">
        <v>-122.676435</v>
      </c>
      <c r="I643" s="165">
        <v>47.575788000000003</v>
      </c>
      <c r="J643" s="165">
        <v>-122.676508</v>
      </c>
    </row>
    <row r="644" spans="1:10" ht="12.75" customHeight="1" x14ac:dyDescent="0.2">
      <c r="A644" s="165" t="s">
        <v>1039</v>
      </c>
      <c r="B644" s="165" t="s">
        <v>1177</v>
      </c>
      <c r="C644" s="165" t="s">
        <v>1178</v>
      </c>
      <c r="D644" s="165" t="s">
        <v>31</v>
      </c>
      <c r="E644" s="165">
        <v>3</v>
      </c>
      <c r="F644" s="168">
        <v>2.8000000000000001E-2</v>
      </c>
      <c r="G644" s="165">
        <v>47.589278999999998</v>
      </c>
      <c r="H644" s="165">
        <v>-122.665261</v>
      </c>
      <c r="I644" s="165">
        <v>47.589683000000001</v>
      </c>
      <c r="J644" s="165">
        <v>-122.665232</v>
      </c>
    </row>
    <row r="645" spans="1:10" ht="12.75" customHeight="1" x14ac:dyDescent="0.2">
      <c r="A645" s="165" t="s">
        <v>1039</v>
      </c>
      <c r="B645" s="165" t="s">
        <v>1179</v>
      </c>
      <c r="C645" s="165" t="s">
        <v>1180</v>
      </c>
      <c r="D645" s="165" t="s">
        <v>31</v>
      </c>
      <c r="E645" s="165">
        <v>3</v>
      </c>
      <c r="F645" s="168">
        <v>0.27</v>
      </c>
      <c r="G645" s="165">
        <v>47.578800000000001</v>
      </c>
      <c r="H645" s="165">
        <v>-122.68613000000001</v>
      </c>
      <c r="I645" s="165">
        <v>47.5824</v>
      </c>
      <c r="J645" s="165">
        <v>-122.68841999999999</v>
      </c>
    </row>
    <row r="646" spans="1:10" ht="12.75" customHeight="1" x14ac:dyDescent="0.2">
      <c r="A646" s="165" t="s">
        <v>1039</v>
      </c>
      <c r="B646" s="165" t="s">
        <v>1181</v>
      </c>
      <c r="C646" s="165" t="s">
        <v>2716</v>
      </c>
      <c r="D646" s="165" t="s">
        <v>31</v>
      </c>
      <c r="E646" s="165">
        <v>3</v>
      </c>
      <c r="F646" s="168">
        <v>0.23300000000000001</v>
      </c>
      <c r="G646" s="165">
        <v>47.743099999999998</v>
      </c>
      <c r="H646" s="165">
        <v>-122.65329</v>
      </c>
      <c r="I646" s="165">
        <v>47.746299999999998</v>
      </c>
      <c r="J646" s="165">
        <v>-122.65273000000001</v>
      </c>
    </row>
    <row r="647" spans="1:10" ht="12.75" customHeight="1" x14ac:dyDescent="0.2">
      <c r="A647" s="165" t="s">
        <v>1039</v>
      </c>
      <c r="B647" s="165" t="s">
        <v>1183</v>
      </c>
      <c r="C647" s="165" t="s">
        <v>1184</v>
      </c>
      <c r="D647" s="165" t="s">
        <v>149</v>
      </c>
      <c r="E647" s="165">
        <v>3</v>
      </c>
      <c r="F647" s="168">
        <v>0.08</v>
      </c>
      <c r="G647" s="165">
        <v>47.7057</v>
      </c>
      <c r="H647" s="165">
        <v>-122.60556</v>
      </c>
      <c r="I647" s="165">
        <v>47.704700000000003</v>
      </c>
      <c r="J647" s="165">
        <v>-122.60474000000001</v>
      </c>
    </row>
    <row r="648" spans="1:10" ht="12.75" customHeight="1" x14ac:dyDescent="0.2">
      <c r="A648" s="165" t="s">
        <v>1039</v>
      </c>
      <c r="B648" s="165" t="s">
        <v>1185</v>
      </c>
      <c r="C648" s="165" t="s">
        <v>1186</v>
      </c>
      <c r="D648" s="165" t="s">
        <v>31</v>
      </c>
      <c r="E648" s="165">
        <v>3</v>
      </c>
      <c r="F648" s="168">
        <v>0.113</v>
      </c>
      <c r="G648" s="165">
        <v>47.731099999999998</v>
      </c>
      <c r="H648" s="165">
        <v>-122.64481000000001</v>
      </c>
      <c r="I648" s="165">
        <v>47.729500000000002</v>
      </c>
      <c r="J648" s="165">
        <v>-122.64451</v>
      </c>
    </row>
    <row r="649" spans="1:10" ht="12.75" customHeight="1" x14ac:dyDescent="0.2">
      <c r="A649" s="165" t="s">
        <v>1039</v>
      </c>
      <c r="B649" s="165" t="s">
        <v>1187</v>
      </c>
      <c r="C649" s="165" t="s">
        <v>1188</v>
      </c>
      <c r="D649" s="165" t="s">
        <v>31</v>
      </c>
      <c r="E649" s="165">
        <v>3</v>
      </c>
      <c r="F649" s="168">
        <v>0.51100000000000001</v>
      </c>
      <c r="G649" s="165">
        <v>47.637300000000003</v>
      </c>
      <c r="H649" s="165">
        <v>-122.83634000000001</v>
      </c>
      <c r="I649" s="165">
        <v>47.639299999999999</v>
      </c>
      <c r="J649" s="165">
        <v>-122.83786000000001</v>
      </c>
    </row>
    <row r="650" spans="1:10" ht="12.75" customHeight="1" x14ac:dyDescent="0.2">
      <c r="A650" s="165" t="s">
        <v>1039</v>
      </c>
      <c r="B650" s="165" t="s">
        <v>1189</v>
      </c>
      <c r="C650" s="165" t="s">
        <v>1190</v>
      </c>
      <c r="D650" s="165" t="s">
        <v>31</v>
      </c>
      <c r="E650" s="165">
        <v>3</v>
      </c>
      <c r="F650" s="168">
        <v>0.20300000000000001</v>
      </c>
      <c r="G650" s="165">
        <v>47.649799999999999</v>
      </c>
      <c r="H650" s="165">
        <v>-122.69235999999999</v>
      </c>
      <c r="I650" s="165">
        <v>47.648899999999998</v>
      </c>
      <c r="J650" s="165">
        <v>-122.69009</v>
      </c>
    </row>
    <row r="651" spans="1:10" ht="12.75" customHeight="1" x14ac:dyDescent="0.2">
      <c r="A651" s="165" t="s">
        <v>1039</v>
      </c>
      <c r="B651" s="165" t="s">
        <v>1191</v>
      </c>
      <c r="C651" s="165" t="s">
        <v>1192</v>
      </c>
      <c r="D651" s="165" t="s">
        <v>31</v>
      </c>
      <c r="E651" s="165">
        <v>3</v>
      </c>
      <c r="F651" s="168">
        <v>0.14499999999999999</v>
      </c>
      <c r="G651" s="165">
        <v>47.587699999999998</v>
      </c>
      <c r="H651" s="165">
        <v>-122.64843</v>
      </c>
      <c r="I651" s="165">
        <v>47.586300000000001</v>
      </c>
      <c r="J651" s="165">
        <v>-122.64654</v>
      </c>
    </row>
    <row r="652" spans="1:10" ht="12.75" customHeight="1" x14ac:dyDescent="0.2">
      <c r="A652" s="165" t="s">
        <v>1039</v>
      </c>
      <c r="B652" s="165" t="s">
        <v>1193</v>
      </c>
      <c r="C652" s="165" t="s">
        <v>1194</v>
      </c>
      <c r="D652" s="165" t="s">
        <v>31</v>
      </c>
      <c r="E652" s="165">
        <v>3</v>
      </c>
      <c r="F652" s="168">
        <v>6.0999999999999999E-2</v>
      </c>
      <c r="G652" s="165">
        <v>47.653599999999997</v>
      </c>
      <c r="H652" s="165">
        <v>-122.51730999999999</v>
      </c>
      <c r="I652" s="165">
        <v>47.6541</v>
      </c>
      <c r="J652" s="165">
        <v>-122.51622999999999</v>
      </c>
    </row>
    <row r="653" spans="1:10" ht="12.75" customHeight="1" x14ac:dyDescent="0.2">
      <c r="A653" s="165" t="s">
        <v>1039</v>
      </c>
      <c r="B653" s="165" t="s">
        <v>1092</v>
      </c>
      <c r="C653" s="165" t="s">
        <v>2717</v>
      </c>
      <c r="D653" s="165" t="s">
        <v>31</v>
      </c>
      <c r="E653" s="165">
        <v>3</v>
      </c>
      <c r="F653" s="168">
        <v>4.2000000000000003E-2</v>
      </c>
      <c r="G653" s="165">
        <v>47.664200000000001</v>
      </c>
      <c r="H653" s="165">
        <v>-122.50336</v>
      </c>
      <c r="I653" s="165">
        <v>47.664000000000001</v>
      </c>
      <c r="J653" s="165">
        <v>-122.50302000000001</v>
      </c>
    </row>
    <row r="654" spans="1:10" ht="12.75" customHeight="1" x14ac:dyDescent="0.2">
      <c r="A654" s="165" t="s">
        <v>1039</v>
      </c>
      <c r="B654" s="165" t="s">
        <v>1195</v>
      </c>
      <c r="C654" s="165" t="s">
        <v>1196</v>
      </c>
      <c r="D654" s="165" t="s">
        <v>31</v>
      </c>
      <c r="E654" s="165">
        <v>3</v>
      </c>
      <c r="F654" s="168">
        <v>1.7000000000000001E-2</v>
      </c>
      <c r="G654" s="165">
        <v>47.624899999999997</v>
      </c>
      <c r="H654" s="165">
        <v>-122.49472</v>
      </c>
      <c r="I654" s="165">
        <v>47.6252</v>
      </c>
      <c r="J654" s="165">
        <v>-122.49463</v>
      </c>
    </row>
    <row r="655" spans="1:10" ht="12.75" customHeight="1" x14ac:dyDescent="0.2">
      <c r="A655" s="165" t="s">
        <v>1039</v>
      </c>
      <c r="B655" s="165" t="s">
        <v>1197</v>
      </c>
      <c r="C655" s="165" t="s">
        <v>1198</v>
      </c>
      <c r="D655" s="165" t="s">
        <v>31</v>
      </c>
      <c r="E655" s="165">
        <v>3</v>
      </c>
      <c r="F655" s="168">
        <v>0.03</v>
      </c>
      <c r="G655" s="165">
        <v>47.596400000000003</v>
      </c>
      <c r="H655" s="165">
        <v>-122.57471</v>
      </c>
      <c r="I655" s="165">
        <v>47.595799999999997</v>
      </c>
      <c r="J655" s="165">
        <v>-122.57438999999999</v>
      </c>
    </row>
    <row r="656" spans="1:10" ht="12.75" customHeight="1" x14ac:dyDescent="0.2">
      <c r="A656" s="165" t="s">
        <v>1039</v>
      </c>
      <c r="B656" s="165" t="s">
        <v>3007</v>
      </c>
      <c r="C656" s="165" t="s">
        <v>3008</v>
      </c>
      <c r="D656" s="165" t="s">
        <v>31</v>
      </c>
      <c r="E656" s="165">
        <v>3</v>
      </c>
      <c r="F656" s="168">
        <v>8.0000000000000002E-3</v>
      </c>
      <c r="G656" s="165">
        <v>47.662700000000001</v>
      </c>
      <c r="H656" s="165">
        <v>-122.50005</v>
      </c>
      <c r="I656" s="165">
        <v>47.662700000000001</v>
      </c>
      <c r="J656" s="165">
        <v>-122.50019</v>
      </c>
    </row>
    <row r="657" spans="1:10" ht="12.75" customHeight="1" x14ac:dyDescent="0.2">
      <c r="A657" s="165" t="s">
        <v>1039</v>
      </c>
      <c r="B657" s="165" t="s">
        <v>1199</v>
      </c>
      <c r="C657" s="165" t="s">
        <v>1200</v>
      </c>
      <c r="D657" s="165" t="s">
        <v>31</v>
      </c>
      <c r="E657" s="165">
        <v>3</v>
      </c>
      <c r="F657" s="168">
        <v>1.1020000000000001</v>
      </c>
      <c r="G657" s="165">
        <v>47.421100000000003</v>
      </c>
      <c r="H657" s="165">
        <v>-122.54412000000001</v>
      </c>
      <c r="I657" s="165">
        <v>47.421799999999998</v>
      </c>
      <c r="J657" s="165">
        <v>-122.54237999999999</v>
      </c>
    </row>
    <row r="658" spans="1:10" ht="12.75" customHeight="1" x14ac:dyDescent="0.2">
      <c r="A658" s="165" t="s">
        <v>1039</v>
      </c>
      <c r="B658" s="165" t="s">
        <v>1201</v>
      </c>
      <c r="C658" s="165" t="s">
        <v>1202</v>
      </c>
      <c r="D658" s="165" t="s">
        <v>31</v>
      </c>
      <c r="E658" s="165">
        <v>3</v>
      </c>
      <c r="F658" s="168">
        <v>0.64400000000000002</v>
      </c>
      <c r="G658" s="165">
        <v>47.421999999999997</v>
      </c>
      <c r="H658" s="165">
        <v>-122.54047</v>
      </c>
      <c r="I658" s="165">
        <v>47.429000000000002</v>
      </c>
      <c r="J658" s="165">
        <v>-122.53243000000001</v>
      </c>
    </row>
    <row r="659" spans="1:10" ht="12.75" customHeight="1" x14ac:dyDescent="0.2">
      <c r="A659" s="165" t="s">
        <v>1039</v>
      </c>
      <c r="B659" s="165" t="s">
        <v>1207</v>
      </c>
      <c r="C659" s="165" t="s">
        <v>1208</v>
      </c>
      <c r="D659" s="165" t="s">
        <v>31</v>
      </c>
      <c r="E659" s="165">
        <v>3</v>
      </c>
      <c r="F659" s="168">
        <v>2.4E-2</v>
      </c>
      <c r="G659" s="165">
        <v>47.421799999999998</v>
      </c>
      <c r="H659" s="165">
        <v>-122.54237999999999</v>
      </c>
      <c r="I659" s="165">
        <v>47.421599999999998</v>
      </c>
      <c r="J659" s="165">
        <v>-122.54205</v>
      </c>
    </row>
    <row r="660" spans="1:10" ht="12.75" customHeight="1" x14ac:dyDescent="0.2">
      <c r="A660" s="165" t="s">
        <v>1039</v>
      </c>
      <c r="B660" s="165" t="s">
        <v>1209</v>
      </c>
      <c r="C660" s="165" t="s">
        <v>1210</v>
      </c>
      <c r="D660" s="165" t="s">
        <v>31</v>
      </c>
      <c r="E660" s="165">
        <v>3</v>
      </c>
      <c r="F660" s="168">
        <v>3.6999999999999998E-2</v>
      </c>
      <c r="G660" s="165">
        <v>47.723799999999997</v>
      </c>
      <c r="H660" s="165">
        <v>-122.55772</v>
      </c>
      <c r="I660" s="165">
        <v>47.7241</v>
      </c>
      <c r="J660" s="165">
        <v>-122.55706000000001</v>
      </c>
    </row>
    <row r="661" spans="1:10" ht="12.75" customHeight="1" x14ac:dyDescent="0.2">
      <c r="A661" s="165" t="s">
        <v>1039</v>
      </c>
      <c r="B661" s="165" t="s">
        <v>1211</v>
      </c>
      <c r="C661" s="165" t="s">
        <v>1212</v>
      </c>
      <c r="D661" s="165" t="s">
        <v>31</v>
      </c>
      <c r="E661" s="165">
        <v>3</v>
      </c>
      <c r="F661" s="168">
        <v>1.7000000000000001E-2</v>
      </c>
      <c r="G661" s="165">
        <v>47.6738</v>
      </c>
      <c r="H661" s="165">
        <v>-122.56068999999999</v>
      </c>
      <c r="I661" s="165">
        <v>47.6738</v>
      </c>
      <c r="J661" s="165">
        <v>-122.56104999999999</v>
      </c>
    </row>
    <row r="662" spans="1:10" ht="12.75" customHeight="1" x14ac:dyDescent="0.2">
      <c r="A662" s="165" t="s">
        <v>1039</v>
      </c>
      <c r="B662" s="165" t="s">
        <v>3009</v>
      </c>
      <c r="C662" s="165" t="s">
        <v>3010</v>
      </c>
      <c r="D662" s="165" t="s">
        <v>31</v>
      </c>
      <c r="E662" s="165">
        <v>3</v>
      </c>
      <c r="F662" s="168">
        <v>0.13500000000000001</v>
      </c>
      <c r="G662" s="165">
        <v>47.575699999999998</v>
      </c>
      <c r="H662" s="165">
        <v>-122.67462</v>
      </c>
      <c r="I662" s="165">
        <v>47.577399999999997</v>
      </c>
      <c r="J662" s="165">
        <v>-122.67426</v>
      </c>
    </row>
    <row r="663" spans="1:10" ht="12.75" customHeight="1" x14ac:dyDescent="0.2">
      <c r="A663" s="165" t="s">
        <v>1039</v>
      </c>
      <c r="B663" s="165" t="s">
        <v>1217</v>
      </c>
      <c r="C663" s="165" t="s">
        <v>1218</v>
      </c>
      <c r="D663" s="165" t="s">
        <v>31</v>
      </c>
      <c r="E663" s="165">
        <v>3</v>
      </c>
      <c r="F663" s="168">
        <v>0.16300000000000001</v>
      </c>
      <c r="G663" s="165">
        <v>47.570900000000002</v>
      </c>
      <c r="H663" s="165">
        <v>-122.6694</v>
      </c>
      <c r="I663" s="165">
        <v>47.569299999999998</v>
      </c>
      <c r="J663" s="165">
        <v>-122.66819</v>
      </c>
    </row>
    <row r="664" spans="1:10" ht="12.75" customHeight="1" x14ac:dyDescent="0.2">
      <c r="A664" s="165" t="s">
        <v>1039</v>
      </c>
      <c r="B664" s="165" t="s">
        <v>1219</v>
      </c>
      <c r="C664" s="165" t="s">
        <v>1220</v>
      </c>
      <c r="D664" s="165" t="s">
        <v>31</v>
      </c>
      <c r="E664" s="165">
        <v>2</v>
      </c>
      <c r="F664" s="168">
        <v>2.1999999999999999E-2</v>
      </c>
      <c r="G664" s="165">
        <v>47.725299999999997</v>
      </c>
      <c r="H664" s="165">
        <v>-122.63986</v>
      </c>
      <c r="I664" s="165">
        <v>47.725000000000001</v>
      </c>
      <c r="J664" s="165">
        <v>-122.63987</v>
      </c>
    </row>
    <row r="665" spans="1:10" ht="12.75" customHeight="1" x14ac:dyDescent="0.2">
      <c r="A665" s="165" t="s">
        <v>1039</v>
      </c>
      <c r="B665" s="165" t="s">
        <v>1223</v>
      </c>
      <c r="C665" s="165" t="s">
        <v>1224</v>
      </c>
      <c r="D665" s="165" t="s">
        <v>31</v>
      </c>
      <c r="E665" s="165">
        <v>3</v>
      </c>
      <c r="F665" s="168">
        <v>8.0000000000000002E-3</v>
      </c>
      <c r="G665" s="165">
        <v>47.740900000000003</v>
      </c>
      <c r="H665" s="165">
        <v>-122.55043000000001</v>
      </c>
      <c r="I665" s="165">
        <v>47.741</v>
      </c>
      <c r="J665" s="165">
        <v>-122.5505</v>
      </c>
    </row>
    <row r="666" spans="1:10" ht="12.75" customHeight="1" x14ac:dyDescent="0.2">
      <c r="A666" s="165" t="s">
        <v>1039</v>
      </c>
      <c r="B666" s="165" t="s">
        <v>1172</v>
      </c>
      <c r="C666" s="165" t="s">
        <v>2718</v>
      </c>
      <c r="D666" s="165" t="s">
        <v>31</v>
      </c>
      <c r="E666" s="165">
        <v>3</v>
      </c>
      <c r="F666" s="168">
        <v>0.49299999999999999</v>
      </c>
      <c r="G666" s="165">
        <v>47.902200000000001</v>
      </c>
      <c r="H666" s="165">
        <v>-122.52791000000001</v>
      </c>
      <c r="I666" s="165">
        <v>47.909300000000002</v>
      </c>
      <c r="J666" s="165">
        <v>-122.52710999999999</v>
      </c>
    </row>
    <row r="667" spans="1:10" ht="12.75" customHeight="1" x14ac:dyDescent="0.2">
      <c r="A667" s="165" t="s">
        <v>1039</v>
      </c>
      <c r="B667" s="165" t="s">
        <v>1227</v>
      </c>
      <c r="C667" s="165" t="s">
        <v>1228</v>
      </c>
      <c r="D667" s="165" t="s">
        <v>31</v>
      </c>
      <c r="E667" s="165">
        <v>1</v>
      </c>
      <c r="F667" s="168">
        <v>0.39100000000000001</v>
      </c>
      <c r="G667" s="165">
        <v>47.908999999999999</v>
      </c>
      <c r="H667" s="165">
        <v>-122.527</v>
      </c>
      <c r="I667" s="165">
        <v>47.911000000000001</v>
      </c>
      <c r="J667" s="165">
        <v>-122.53</v>
      </c>
    </row>
    <row r="668" spans="1:10" ht="12.75" customHeight="1" x14ac:dyDescent="0.2">
      <c r="A668" s="165" t="s">
        <v>1039</v>
      </c>
      <c r="B668" s="165" t="s">
        <v>1229</v>
      </c>
      <c r="C668" s="165" t="s">
        <v>1230</v>
      </c>
      <c r="D668" s="165" t="s">
        <v>31</v>
      </c>
      <c r="E668" s="165">
        <v>3</v>
      </c>
      <c r="F668" s="168">
        <v>0.71399999999999997</v>
      </c>
      <c r="G668" s="165">
        <v>47.595500000000001</v>
      </c>
      <c r="H668" s="165">
        <v>-122.57424</v>
      </c>
      <c r="I668" s="165">
        <v>47.592799999999997</v>
      </c>
      <c r="J668" s="165">
        <v>-122.56328000000001</v>
      </c>
    </row>
    <row r="669" spans="1:10" ht="12.75" customHeight="1" x14ac:dyDescent="0.2">
      <c r="A669" s="165" t="s">
        <v>1039</v>
      </c>
      <c r="B669" s="165" t="s">
        <v>3011</v>
      </c>
      <c r="C669" s="165" t="s">
        <v>3012</v>
      </c>
      <c r="D669" s="165" t="s">
        <v>31</v>
      </c>
      <c r="E669" s="165">
        <v>3</v>
      </c>
      <c r="F669" s="168">
        <v>0.10100000000000001</v>
      </c>
      <c r="G669" s="165">
        <v>47.6</v>
      </c>
      <c r="H669" s="165">
        <v>-122.57668</v>
      </c>
      <c r="I669" s="165">
        <v>47.598700000000001</v>
      </c>
      <c r="J669" s="165">
        <v>-122.57590999999999</v>
      </c>
    </row>
    <row r="670" spans="1:10" ht="12.75" customHeight="1" x14ac:dyDescent="0.2">
      <c r="A670" s="165" t="s">
        <v>1039</v>
      </c>
      <c r="B670" s="165" t="s">
        <v>1231</v>
      </c>
      <c r="C670" s="165" t="s">
        <v>1232</v>
      </c>
      <c r="D670" s="165" t="s">
        <v>31</v>
      </c>
      <c r="E670" s="165">
        <v>1</v>
      </c>
      <c r="F670" s="168">
        <v>4.4999999999999998E-2</v>
      </c>
      <c r="G670" s="165">
        <v>47.555</v>
      </c>
      <c r="H670" s="165">
        <v>-122.54300000000001</v>
      </c>
      <c r="I670" s="165">
        <v>47.555999999999997</v>
      </c>
      <c r="J670" s="165">
        <v>-122.54300000000001</v>
      </c>
    </row>
    <row r="671" spans="1:10" ht="12.75" customHeight="1" x14ac:dyDescent="0.2">
      <c r="A671" s="165" t="s">
        <v>1039</v>
      </c>
      <c r="B671" s="165" t="s">
        <v>1233</v>
      </c>
      <c r="C671" s="165" t="s">
        <v>1234</v>
      </c>
      <c r="D671" s="165" t="s">
        <v>31</v>
      </c>
      <c r="E671" s="165">
        <v>3</v>
      </c>
      <c r="F671" s="168">
        <v>0.18099999999999999</v>
      </c>
      <c r="G671" s="165">
        <v>47.703099999999999</v>
      </c>
      <c r="H671" s="165">
        <v>-122.52609</v>
      </c>
      <c r="I671" s="165">
        <v>47.703200000000002</v>
      </c>
      <c r="J671" s="165">
        <v>-122.52609</v>
      </c>
    </row>
    <row r="672" spans="1:10" ht="12.75" customHeight="1" x14ac:dyDescent="0.2">
      <c r="A672" s="165" t="s">
        <v>1039</v>
      </c>
      <c r="B672" s="165" t="s">
        <v>3013</v>
      </c>
      <c r="C672" s="165" t="s">
        <v>3014</v>
      </c>
      <c r="D672" s="165" t="s">
        <v>31</v>
      </c>
      <c r="E672" s="165">
        <v>3</v>
      </c>
      <c r="F672" s="168">
        <v>0.122</v>
      </c>
      <c r="G672" s="165">
        <v>47.695599999999999</v>
      </c>
      <c r="H672" s="165">
        <v>-122.53522</v>
      </c>
      <c r="I672" s="165">
        <v>47.694400000000002</v>
      </c>
      <c r="J672" s="165">
        <v>-122.5365</v>
      </c>
    </row>
    <row r="673" spans="1:10" ht="12.75" customHeight="1" x14ac:dyDescent="0.2">
      <c r="A673" s="165" t="s">
        <v>1039</v>
      </c>
      <c r="B673" s="165" t="s">
        <v>1235</v>
      </c>
      <c r="C673" s="165" t="s">
        <v>1236</v>
      </c>
      <c r="D673" s="165" t="s">
        <v>31</v>
      </c>
      <c r="E673" s="165">
        <v>3</v>
      </c>
      <c r="F673" s="168">
        <v>0.24199999999999999</v>
      </c>
      <c r="G673" s="165">
        <v>47.651400000000002</v>
      </c>
      <c r="H673" s="165">
        <v>-122.61826000000001</v>
      </c>
      <c r="I673" s="165">
        <v>47.653500000000001</v>
      </c>
      <c r="J673" s="165">
        <v>-122.61458</v>
      </c>
    </row>
    <row r="674" spans="1:10" ht="12.75" customHeight="1" x14ac:dyDescent="0.2">
      <c r="A674" s="165" t="s">
        <v>1039</v>
      </c>
      <c r="B674" s="165" t="s">
        <v>1237</v>
      </c>
      <c r="C674" s="165" t="s">
        <v>1238</v>
      </c>
      <c r="D674" s="165" t="s">
        <v>31</v>
      </c>
      <c r="E674" s="165">
        <v>3</v>
      </c>
      <c r="F674" s="168">
        <v>1.6E-2</v>
      </c>
      <c r="G674" s="165">
        <v>47.570300000000003</v>
      </c>
      <c r="H674" s="165">
        <v>-122.58319</v>
      </c>
      <c r="I674" s="165">
        <v>47.5702</v>
      </c>
      <c r="J674" s="165">
        <v>-122.58344</v>
      </c>
    </row>
    <row r="675" spans="1:10" ht="12.75" customHeight="1" x14ac:dyDescent="0.2">
      <c r="A675" s="165" t="s">
        <v>1039</v>
      </c>
      <c r="B675" s="165" t="s">
        <v>1239</v>
      </c>
      <c r="C675" s="165" t="s">
        <v>1240</v>
      </c>
      <c r="D675" s="165" t="s">
        <v>31</v>
      </c>
      <c r="E675" s="165">
        <v>3</v>
      </c>
      <c r="F675" s="168">
        <v>0.09</v>
      </c>
      <c r="G675" s="165">
        <v>47.542299999999997</v>
      </c>
      <c r="H675" s="165">
        <v>-122.6397</v>
      </c>
      <c r="I675" s="165">
        <v>47.541200000000003</v>
      </c>
      <c r="J675" s="165">
        <v>-122.64042999999999</v>
      </c>
    </row>
    <row r="676" spans="1:10" ht="12.75" customHeight="1" x14ac:dyDescent="0.2">
      <c r="A676" s="165" t="s">
        <v>1039</v>
      </c>
      <c r="B676" s="165" t="s">
        <v>1241</v>
      </c>
      <c r="C676" s="165" t="s">
        <v>1242</v>
      </c>
      <c r="D676" s="165" t="s">
        <v>31</v>
      </c>
      <c r="E676" s="165">
        <v>3</v>
      </c>
      <c r="F676" s="168">
        <v>0.14899999999999999</v>
      </c>
      <c r="G676" s="165">
        <v>47.5426</v>
      </c>
      <c r="H676" s="165">
        <v>-122.63611</v>
      </c>
      <c r="I676" s="165">
        <v>47.5428</v>
      </c>
      <c r="J676" s="165">
        <v>-122.63906</v>
      </c>
    </row>
    <row r="677" spans="1:10" ht="12.75" customHeight="1" x14ac:dyDescent="0.2">
      <c r="A677" s="165" t="s">
        <v>1039</v>
      </c>
      <c r="B677" s="165" t="s">
        <v>1243</v>
      </c>
      <c r="C677" s="165" t="s">
        <v>1244</v>
      </c>
      <c r="D677" s="165" t="s">
        <v>31</v>
      </c>
      <c r="E677" s="165">
        <v>3</v>
      </c>
      <c r="F677" s="168">
        <v>4.7E-2</v>
      </c>
      <c r="G677" s="165">
        <v>47.540300000000002</v>
      </c>
      <c r="H677" s="165">
        <v>-122.64093</v>
      </c>
      <c r="I677" s="165">
        <v>47.5398</v>
      </c>
      <c r="J677" s="165">
        <v>-122.64158</v>
      </c>
    </row>
    <row r="678" spans="1:10" ht="12.75" customHeight="1" x14ac:dyDescent="0.2">
      <c r="A678" s="165" t="s">
        <v>1039</v>
      </c>
      <c r="B678" s="165" t="s">
        <v>1245</v>
      </c>
      <c r="C678" s="165" t="s">
        <v>1246</v>
      </c>
      <c r="D678" s="165" t="s">
        <v>149</v>
      </c>
      <c r="E678" s="165">
        <v>3</v>
      </c>
      <c r="F678" s="168">
        <v>0.90800000000000003</v>
      </c>
      <c r="G678" s="165">
        <v>47.543799999999997</v>
      </c>
      <c r="H678" s="165">
        <v>-122.62486</v>
      </c>
      <c r="I678" s="165">
        <v>47.540300000000002</v>
      </c>
      <c r="J678" s="165">
        <v>-122.64093</v>
      </c>
    </row>
    <row r="679" spans="1:10" ht="12.75" customHeight="1" x14ac:dyDescent="0.2">
      <c r="A679" s="165" t="s">
        <v>1039</v>
      </c>
      <c r="B679" s="165" t="s">
        <v>1249</v>
      </c>
      <c r="C679" s="165" t="s">
        <v>1250</v>
      </c>
      <c r="D679" s="165" t="s">
        <v>31</v>
      </c>
      <c r="E679" s="165">
        <v>3</v>
      </c>
      <c r="F679" s="168">
        <v>7.1999999999999995E-2</v>
      </c>
      <c r="G679" s="165">
        <v>47.542700000000004</v>
      </c>
      <c r="H679" s="165">
        <v>-122.63276999999999</v>
      </c>
      <c r="I679" s="165">
        <v>47.542499999999997</v>
      </c>
      <c r="J679" s="165">
        <v>-122.63423</v>
      </c>
    </row>
    <row r="680" spans="1:10" ht="12.75" customHeight="1" x14ac:dyDescent="0.2">
      <c r="A680" s="165" t="s">
        <v>1039</v>
      </c>
      <c r="B680" s="165" t="s">
        <v>1251</v>
      </c>
      <c r="C680" s="165" t="s">
        <v>1252</v>
      </c>
      <c r="D680" s="165" t="s">
        <v>31</v>
      </c>
      <c r="E680" s="165">
        <v>3</v>
      </c>
      <c r="F680" s="168">
        <v>0.157</v>
      </c>
      <c r="G680" s="165">
        <v>47.538600000000002</v>
      </c>
      <c r="H680" s="165">
        <v>-122.64453</v>
      </c>
      <c r="I680" s="165">
        <v>47.537300000000002</v>
      </c>
      <c r="J680" s="165">
        <v>-122.64707</v>
      </c>
    </row>
    <row r="681" spans="1:10" ht="12.75" customHeight="1" x14ac:dyDescent="0.2">
      <c r="A681" s="165" t="s">
        <v>1039</v>
      </c>
      <c r="B681" s="165" t="s">
        <v>1253</v>
      </c>
      <c r="C681" s="165" t="s">
        <v>1254</v>
      </c>
      <c r="D681" s="165" t="s">
        <v>31</v>
      </c>
      <c r="E681" s="165">
        <v>3</v>
      </c>
      <c r="F681" s="168">
        <v>0.17299999999999999</v>
      </c>
      <c r="G681" s="165">
        <v>47.578600000000002</v>
      </c>
      <c r="H681" s="165">
        <v>-122.64342000000001</v>
      </c>
      <c r="I681" s="165">
        <v>47.578899999999997</v>
      </c>
      <c r="J681" s="165">
        <v>-122.64699</v>
      </c>
    </row>
    <row r="682" spans="1:10" ht="12.75" customHeight="1" x14ac:dyDescent="0.2">
      <c r="A682" s="165" t="s">
        <v>1039</v>
      </c>
      <c r="B682" s="165" t="s">
        <v>1255</v>
      </c>
      <c r="C682" s="165" t="s">
        <v>1256</v>
      </c>
      <c r="D682" s="165" t="s">
        <v>31</v>
      </c>
      <c r="E682" s="165">
        <v>3</v>
      </c>
      <c r="F682" s="168">
        <v>0.155</v>
      </c>
      <c r="G682" s="165">
        <v>47.733400000000003</v>
      </c>
      <c r="H682" s="165">
        <v>-122.64642000000001</v>
      </c>
      <c r="I682" s="165">
        <v>47.731099999999998</v>
      </c>
      <c r="J682" s="165">
        <v>-122.64481000000001</v>
      </c>
    </row>
    <row r="683" spans="1:10" ht="12.75" customHeight="1" x14ac:dyDescent="0.2">
      <c r="A683" s="165" t="s">
        <v>1039</v>
      </c>
      <c r="B683" s="165" t="s">
        <v>1257</v>
      </c>
      <c r="C683" s="165" t="s">
        <v>1258</v>
      </c>
      <c r="D683" s="165" t="s">
        <v>31</v>
      </c>
      <c r="E683" s="165">
        <v>3</v>
      </c>
      <c r="F683" s="168">
        <v>0.11600000000000001</v>
      </c>
      <c r="G683" s="165">
        <v>47.727699999999999</v>
      </c>
      <c r="H683" s="165">
        <v>-122.64304</v>
      </c>
      <c r="I683" s="165">
        <v>47.7271</v>
      </c>
      <c r="J683" s="165">
        <v>-122.6409</v>
      </c>
    </row>
    <row r="684" spans="1:10" ht="12.75" customHeight="1" x14ac:dyDescent="0.2">
      <c r="A684" s="165" t="s">
        <v>1039</v>
      </c>
      <c r="B684" s="165" t="s">
        <v>1259</v>
      </c>
      <c r="C684" s="165" t="s">
        <v>1260</v>
      </c>
      <c r="D684" s="165" t="s">
        <v>31</v>
      </c>
      <c r="E684" s="165">
        <v>3</v>
      </c>
      <c r="F684" s="168">
        <v>0.10299999999999999</v>
      </c>
      <c r="G684" s="165">
        <v>47.762900000000002</v>
      </c>
      <c r="H684" s="165">
        <v>-122.47134</v>
      </c>
      <c r="I684" s="165">
        <v>47.764400000000002</v>
      </c>
      <c r="J684" s="165">
        <v>-122.47192</v>
      </c>
    </row>
    <row r="685" spans="1:10" ht="12.75" customHeight="1" x14ac:dyDescent="0.2">
      <c r="A685" s="165" t="s">
        <v>1039</v>
      </c>
      <c r="B685" s="165" t="s">
        <v>1261</v>
      </c>
      <c r="C685" s="165" t="s">
        <v>1262</v>
      </c>
      <c r="D685" s="165" t="s">
        <v>31</v>
      </c>
      <c r="E685" s="165">
        <v>3</v>
      </c>
      <c r="F685" s="168">
        <v>0.29899999999999999</v>
      </c>
      <c r="G685" s="165">
        <v>47.429000000000002</v>
      </c>
      <c r="H685" s="165">
        <v>-122.53243000000001</v>
      </c>
      <c r="I685" s="165">
        <v>47.432699999999997</v>
      </c>
      <c r="J685" s="165">
        <v>-122.53516999999999</v>
      </c>
    </row>
    <row r="686" spans="1:10" ht="12.75" customHeight="1" x14ac:dyDescent="0.2">
      <c r="A686" s="165" t="s">
        <v>1039</v>
      </c>
      <c r="B686" s="165" t="s">
        <v>1263</v>
      </c>
      <c r="C686" s="165" t="s">
        <v>1264</v>
      </c>
      <c r="D686" s="165" t="s">
        <v>31</v>
      </c>
      <c r="E686" s="165">
        <v>3</v>
      </c>
      <c r="F686" s="168">
        <v>3.5000000000000003E-2</v>
      </c>
      <c r="G686" s="165">
        <v>47.622199999999999</v>
      </c>
      <c r="H686" s="165">
        <v>-122.51906</v>
      </c>
      <c r="I686" s="165">
        <v>47.622</v>
      </c>
      <c r="J686" s="165">
        <v>-122.51836</v>
      </c>
    </row>
    <row r="687" spans="1:10" ht="12.75" customHeight="1" x14ac:dyDescent="0.2">
      <c r="A687" s="165" t="s">
        <v>1039</v>
      </c>
      <c r="B687" s="165" t="s">
        <v>1265</v>
      </c>
      <c r="C687" s="165" t="s">
        <v>1266</v>
      </c>
      <c r="D687" s="165" t="s">
        <v>31</v>
      </c>
      <c r="E687" s="165">
        <v>3</v>
      </c>
      <c r="F687" s="168">
        <v>3.4000000000000002E-2</v>
      </c>
      <c r="G687" s="165">
        <v>47.596786999999999</v>
      </c>
      <c r="H687" s="165">
        <v>-122.67055000000001</v>
      </c>
      <c r="I687" s="165">
        <v>47.597541999999997</v>
      </c>
      <c r="J687" s="165">
        <v>-122.670316</v>
      </c>
    </row>
    <row r="688" spans="1:10" ht="12.75" customHeight="1" x14ac:dyDescent="0.2">
      <c r="A688" s="165" t="s">
        <v>1039</v>
      </c>
      <c r="B688" s="165" t="s">
        <v>1267</v>
      </c>
      <c r="C688" s="165" t="s">
        <v>1268</v>
      </c>
      <c r="D688" s="165" t="s">
        <v>149</v>
      </c>
      <c r="E688" s="165">
        <v>3</v>
      </c>
      <c r="F688" s="168">
        <v>0.158</v>
      </c>
      <c r="G688" s="165">
        <v>47.579799999999999</v>
      </c>
      <c r="H688" s="165">
        <v>-122.52582</v>
      </c>
      <c r="I688" s="165">
        <v>47.5779</v>
      </c>
      <c r="J688" s="165">
        <v>-122.52415000000001</v>
      </c>
    </row>
    <row r="689" spans="1:10" ht="12.75" customHeight="1" x14ac:dyDescent="0.2">
      <c r="A689" s="165" t="s">
        <v>1039</v>
      </c>
      <c r="B689" s="165" t="s">
        <v>1271</v>
      </c>
      <c r="C689" s="165" t="s">
        <v>1272</v>
      </c>
      <c r="D689" s="165" t="s">
        <v>31</v>
      </c>
      <c r="E689" s="165">
        <v>3</v>
      </c>
      <c r="F689" s="168">
        <v>7.6999999999999999E-2</v>
      </c>
      <c r="G689" s="165">
        <v>47.584499999999998</v>
      </c>
      <c r="H689" s="165">
        <v>-122.56677999999999</v>
      </c>
      <c r="I689" s="165">
        <v>47.584099999999999</v>
      </c>
      <c r="J689" s="165">
        <v>-122.5681</v>
      </c>
    </row>
    <row r="690" spans="1:10" ht="12.75" customHeight="1" x14ac:dyDescent="0.2">
      <c r="A690" s="165" t="s">
        <v>1039</v>
      </c>
      <c r="B690" s="165" t="s">
        <v>1273</v>
      </c>
      <c r="C690" s="165" t="s">
        <v>1274</v>
      </c>
      <c r="D690" s="160" t="s">
        <v>31</v>
      </c>
      <c r="E690" s="165">
        <v>3</v>
      </c>
      <c r="F690" s="168">
        <v>4.8000000000000001E-2</v>
      </c>
      <c r="G690" s="165">
        <v>47.598700000000001</v>
      </c>
      <c r="H690" s="165">
        <v>-122.49827000000001</v>
      </c>
      <c r="I690" s="165">
        <v>47.599400000000003</v>
      </c>
      <c r="J690" s="165">
        <v>-122.49857</v>
      </c>
    </row>
    <row r="691" spans="1:10" ht="12.75" customHeight="1" x14ac:dyDescent="0.2">
      <c r="A691" s="165" t="s">
        <v>1039</v>
      </c>
      <c r="B691" s="165" t="s">
        <v>1275</v>
      </c>
      <c r="C691" s="165" t="s">
        <v>1276</v>
      </c>
      <c r="D691" s="165" t="s">
        <v>31</v>
      </c>
      <c r="E691" s="165">
        <v>3</v>
      </c>
      <c r="F691" s="168">
        <v>0.129</v>
      </c>
      <c r="G691" s="165">
        <v>47.6828</v>
      </c>
      <c r="H691" s="165">
        <v>-122.50688</v>
      </c>
      <c r="I691" s="165">
        <v>47.6843</v>
      </c>
      <c r="J691" s="165">
        <v>-122.50539000000001</v>
      </c>
    </row>
    <row r="692" spans="1:10" ht="12.75" customHeight="1" x14ac:dyDescent="0.2">
      <c r="A692" s="165" t="s">
        <v>1039</v>
      </c>
      <c r="B692" s="165" t="s">
        <v>1277</v>
      </c>
      <c r="C692" s="165" t="s">
        <v>1278</v>
      </c>
      <c r="D692" s="165" t="s">
        <v>31</v>
      </c>
      <c r="E692" s="165">
        <v>3</v>
      </c>
      <c r="F692" s="168">
        <v>3.9E-2</v>
      </c>
      <c r="G692" s="165">
        <v>47.578000000000003</v>
      </c>
      <c r="H692" s="165">
        <v>-122.63154</v>
      </c>
      <c r="I692" s="165">
        <v>47.578200000000002</v>
      </c>
      <c r="J692" s="165">
        <v>-122.63231</v>
      </c>
    </row>
    <row r="693" spans="1:10" ht="12.75" customHeight="1" x14ac:dyDescent="0.2">
      <c r="A693" s="165" t="s">
        <v>1039</v>
      </c>
      <c r="B693" s="165" t="s">
        <v>1279</v>
      </c>
      <c r="C693" s="165" t="s">
        <v>1280</v>
      </c>
      <c r="D693" s="165" t="s">
        <v>31</v>
      </c>
      <c r="E693" s="165">
        <v>3</v>
      </c>
      <c r="F693" s="168">
        <v>0.13300000000000001</v>
      </c>
      <c r="G693" s="165">
        <v>47.539400000000001</v>
      </c>
      <c r="H693" s="165">
        <v>-122.66015</v>
      </c>
      <c r="I693" s="165">
        <v>47.539299999999997</v>
      </c>
      <c r="J693" s="165">
        <v>-122.66258000000001</v>
      </c>
    </row>
    <row r="694" spans="1:10" ht="12.75" customHeight="1" x14ac:dyDescent="0.2">
      <c r="A694" s="165" t="s">
        <v>1039</v>
      </c>
      <c r="B694" s="165" t="s">
        <v>1281</v>
      </c>
      <c r="C694" s="165" t="s">
        <v>1282</v>
      </c>
      <c r="D694" s="165" t="s">
        <v>31</v>
      </c>
      <c r="E694" s="165">
        <v>3</v>
      </c>
      <c r="F694" s="168">
        <v>0.18099999999999999</v>
      </c>
      <c r="G694" s="165">
        <v>47.710799999999999</v>
      </c>
      <c r="H694" s="165">
        <v>-122.57170000000001</v>
      </c>
      <c r="I694" s="165">
        <v>47.712299999999999</v>
      </c>
      <c r="J694" s="165">
        <v>-122.56851</v>
      </c>
    </row>
    <row r="695" spans="1:10" ht="12.75" customHeight="1" x14ac:dyDescent="0.2">
      <c r="A695" s="165" t="s">
        <v>1039</v>
      </c>
      <c r="B695" s="165" t="s">
        <v>1283</v>
      </c>
      <c r="C695" s="165" t="s">
        <v>1284</v>
      </c>
      <c r="D695" s="165" t="s">
        <v>31</v>
      </c>
      <c r="E695" s="165">
        <v>3</v>
      </c>
      <c r="F695" s="168">
        <v>5.6000000000000001E-2</v>
      </c>
      <c r="G695" s="165">
        <v>47.482999999999997</v>
      </c>
      <c r="H695" s="165">
        <v>-122.51864999999999</v>
      </c>
      <c r="I695" s="165">
        <v>47.483800000000002</v>
      </c>
      <c r="J695" s="165">
        <v>-122.51853</v>
      </c>
    </row>
    <row r="696" spans="1:10" ht="12.75" customHeight="1" x14ac:dyDescent="0.2">
      <c r="A696" s="165" t="s">
        <v>1039</v>
      </c>
      <c r="B696" s="165" t="s">
        <v>1287</v>
      </c>
      <c r="C696" s="165" t="s">
        <v>1288</v>
      </c>
      <c r="D696" s="165" t="s">
        <v>149</v>
      </c>
      <c r="E696" s="165">
        <v>3</v>
      </c>
      <c r="F696" s="168">
        <v>1.2E-2</v>
      </c>
      <c r="G696" s="165">
        <v>47.522691000000002</v>
      </c>
      <c r="H696" s="165">
        <v>-122.539598</v>
      </c>
      <c r="I696" s="165">
        <v>47.522761000000003</v>
      </c>
      <c r="J696" s="165">
        <v>-122.539841</v>
      </c>
    </row>
    <row r="697" spans="1:10" ht="12.75" customHeight="1" x14ac:dyDescent="0.2">
      <c r="A697" s="165" t="s">
        <v>1039</v>
      </c>
      <c r="B697" s="165" t="s">
        <v>1289</v>
      </c>
      <c r="C697" s="165" t="s">
        <v>1290</v>
      </c>
      <c r="D697" s="165" t="s">
        <v>31</v>
      </c>
      <c r="E697" s="165">
        <v>3</v>
      </c>
      <c r="F697" s="168">
        <v>1.7000000000000001E-2</v>
      </c>
      <c r="G697" s="165">
        <v>47.569484000000003</v>
      </c>
      <c r="H697" s="165">
        <v>-122.669646</v>
      </c>
      <c r="I697" s="165">
        <v>47.56953</v>
      </c>
      <c r="J697" s="165">
        <v>-122.67138199999999</v>
      </c>
    </row>
    <row r="698" spans="1:10" ht="12.75" customHeight="1" x14ac:dyDescent="0.2">
      <c r="A698" s="165" t="s">
        <v>1039</v>
      </c>
      <c r="B698" s="165" t="s">
        <v>1295</v>
      </c>
      <c r="C698" s="165" t="s">
        <v>1296</v>
      </c>
      <c r="D698" s="165" t="s">
        <v>31</v>
      </c>
      <c r="E698" s="165">
        <v>3</v>
      </c>
      <c r="F698" s="168">
        <v>2.9000000000000001E-2</v>
      </c>
      <c r="G698" s="165">
        <v>47.577486</v>
      </c>
      <c r="H698" s="165">
        <v>-122.68555499999999</v>
      </c>
      <c r="I698" s="165">
        <v>47.577882000000002</v>
      </c>
      <c r="J698" s="165">
        <v>-122.685749</v>
      </c>
    </row>
    <row r="699" spans="1:10" ht="12.75" customHeight="1" x14ac:dyDescent="0.2">
      <c r="A699" s="165" t="s">
        <v>1039</v>
      </c>
      <c r="B699" s="165" t="s">
        <v>1303</v>
      </c>
      <c r="C699" s="165" t="s">
        <v>1304</v>
      </c>
      <c r="D699" s="165" t="s">
        <v>31</v>
      </c>
      <c r="E699" s="165">
        <v>3</v>
      </c>
      <c r="F699" s="168">
        <v>0.16300000000000001</v>
      </c>
      <c r="G699" s="165">
        <v>47.856900000000003</v>
      </c>
      <c r="H699" s="165">
        <v>-122.60673</v>
      </c>
      <c r="I699" s="165">
        <v>47.856000000000002</v>
      </c>
      <c r="J699" s="165">
        <v>-122.6087</v>
      </c>
    </row>
    <row r="700" spans="1:10" ht="12.75" customHeight="1" x14ac:dyDescent="0.2">
      <c r="A700" s="165" t="s">
        <v>1039</v>
      </c>
      <c r="B700" s="165" t="s">
        <v>3015</v>
      </c>
      <c r="C700" s="165" t="s">
        <v>3016</v>
      </c>
      <c r="D700" s="165" t="s">
        <v>31</v>
      </c>
      <c r="E700" s="165">
        <v>3</v>
      </c>
      <c r="F700" s="168">
        <v>0.22700000000000001</v>
      </c>
      <c r="G700" s="165">
        <v>47.856000000000002</v>
      </c>
      <c r="H700" s="165">
        <v>-122.60869</v>
      </c>
      <c r="I700" s="165">
        <v>47.853499999999997</v>
      </c>
      <c r="J700" s="165">
        <v>-122.61169</v>
      </c>
    </row>
    <row r="701" spans="1:10" ht="12.75" customHeight="1" x14ac:dyDescent="0.2">
      <c r="A701" s="165" t="s">
        <v>1039</v>
      </c>
      <c r="B701" s="165" t="s">
        <v>1305</v>
      </c>
      <c r="C701" s="165" t="s">
        <v>1306</v>
      </c>
      <c r="D701" s="165" t="s">
        <v>31</v>
      </c>
      <c r="E701" s="165">
        <v>3</v>
      </c>
      <c r="F701" s="168">
        <v>6.0000000000000001E-3</v>
      </c>
      <c r="G701" s="165">
        <v>47.717599999999997</v>
      </c>
      <c r="H701" s="165">
        <v>-122.55718</v>
      </c>
      <c r="I701" s="165">
        <v>47.717599999999997</v>
      </c>
      <c r="J701" s="165">
        <v>-122.55723999999999</v>
      </c>
    </row>
    <row r="702" spans="1:10" ht="12.75" customHeight="1" x14ac:dyDescent="0.2">
      <c r="A702" s="165" t="s">
        <v>1039</v>
      </c>
      <c r="B702" s="165" t="s">
        <v>1307</v>
      </c>
      <c r="C702" s="165" t="s">
        <v>1308</v>
      </c>
      <c r="D702" s="165" t="s">
        <v>31</v>
      </c>
      <c r="E702" s="165">
        <v>1</v>
      </c>
      <c r="F702" s="168">
        <v>0.26900000000000002</v>
      </c>
      <c r="G702" s="165">
        <v>47.651000000000003</v>
      </c>
      <c r="H702" s="165">
        <v>-122.842</v>
      </c>
      <c r="I702" s="165">
        <v>47.649000000000001</v>
      </c>
      <c r="J702" s="165">
        <v>-122.848</v>
      </c>
    </row>
    <row r="703" spans="1:10" ht="12.75" customHeight="1" x14ac:dyDescent="0.2">
      <c r="A703" s="165" t="s">
        <v>1039</v>
      </c>
      <c r="B703" s="165" t="s">
        <v>1309</v>
      </c>
      <c r="C703" s="165" t="s">
        <v>1310</v>
      </c>
      <c r="D703" s="165" t="s">
        <v>31</v>
      </c>
      <c r="E703" s="165">
        <v>3</v>
      </c>
      <c r="F703" s="168">
        <v>8.5000000000000006E-2</v>
      </c>
      <c r="G703" s="165">
        <v>47.6036</v>
      </c>
      <c r="H703" s="165">
        <v>-122.55235999999999</v>
      </c>
      <c r="I703" s="165">
        <v>47.604100000000003</v>
      </c>
      <c r="J703" s="165">
        <v>-122.55077</v>
      </c>
    </row>
    <row r="704" spans="1:10" ht="12.75" customHeight="1" x14ac:dyDescent="0.2">
      <c r="A704" s="165" t="s">
        <v>1039</v>
      </c>
      <c r="B704" s="165" t="s">
        <v>1311</v>
      </c>
      <c r="C704" s="165" t="s">
        <v>1312</v>
      </c>
      <c r="D704" s="165" t="s">
        <v>31</v>
      </c>
      <c r="E704" s="165">
        <v>1</v>
      </c>
      <c r="F704" s="168">
        <v>0.51100000000000001</v>
      </c>
      <c r="G704" s="165">
        <v>47.642000000000003</v>
      </c>
      <c r="H704" s="165">
        <v>-122.824</v>
      </c>
      <c r="I704" s="165">
        <v>47.637</v>
      </c>
      <c r="J704" s="165">
        <v>-122.83199999999999</v>
      </c>
    </row>
    <row r="705" spans="1:10" ht="12.75" customHeight="1" x14ac:dyDescent="0.2">
      <c r="A705" s="165" t="s">
        <v>1039</v>
      </c>
      <c r="B705" s="165" t="s">
        <v>1313</v>
      </c>
      <c r="C705" s="165" t="s">
        <v>1314</v>
      </c>
      <c r="D705" s="165" t="s">
        <v>31</v>
      </c>
      <c r="E705" s="165">
        <v>3</v>
      </c>
      <c r="F705" s="168">
        <v>7.4999999999999997E-2</v>
      </c>
      <c r="G705" s="165">
        <v>47.631301999999998</v>
      </c>
      <c r="H705" s="165">
        <v>-122.87018999999999</v>
      </c>
      <c r="I705" s="165">
        <v>47.632223000000003</v>
      </c>
      <c r="J705" s="165">
        <v>-122.871</v>
      </c>
    </row>
    <row r="706" spans="1:10" ht="12.75" customHeight="1" x14ac:dyDescent="0.2">
      <c r="A706" s="165" t="s">
        <v>1039</v>
      </c>
      <c r="B706" s="165" t="s">
        <v>1315</v>
      </c>
      <c r="C706" s="165" t="s">
        <v>2719</v>
      </c>
      <c r="D706" s="165" t="s">
        <v>31</v>
      </c>
      <c r="E706" s="165">
        <v>3</v>
      </c>
      <c r="F706" s="168">
        <v>6.0000000000000001E-3</v>
      </c>
      <c r="G706" s="165">
        <v>47.701000000000001</v>
      </c>
      <c r="H706" s="165">
        <v>-122.56332999999999</v>
      </c>
      <c r="I706" s="165">
        <v>47.700899999999997</v>
      </c>
      <c r="J706" s="165">
        <v>-122.56332999999999</v>
      </c>
    </row>
    <row r="707" spans="1:10" ht="12.75" customHeight="1" x14ac:dyDescent="0.2">
      <c r="A707" s="165" t="s">
        <v>1039</v>
      </c>
      <c r="B707" s="165" t="s">
        <v>1316</v>
      </c>
      <c r="C707" s="165" t="s">
        <v>2720</v>
      </c>
      <c r="D707" s="165" t="s">
        <v>31</v>
      </c>
      <c r="E707" s="165">
        <v>3</v>
      </c>
      <c r="F707" s="168">
        <v>0.505</v>
      </c>
      <c r="G707" s="165">
        <v>47.700899999999997</v>
      </c>
      <c r="H707" s="165">
        <v>-122.56332999999999</v>
      </c>
      <c r="I707" s="165">
        <v>47.701000000000001</v>
      </c>
      <c r="J707" s="165">
        <v>-122.56332999999999</v>
      </c>
    </row>
    <row r="708" spans="1:10" ht="12.75" customHeight="1" x14ac:dyDescent="0.2">
      <c r="A708" s="165" t="s">
        <v>1039</v>
      </c>
      <c r="B708" s="165" t="s">
        <v>1317</v>
      </c>
      <c r="C708" s="165" t="s">
        <v>1318</v>
      </c>
      <c r="D708" s="165" t="s">
        <v>31</v>
      </c>
      <c r="E708" s="165">
        <v>3</v>
      </c>
      <c r="F708" s="168">
        <v>0.121</v>
      </c>
      <c r="G708" s="165">
        <v>47.697299999999998</v>
      </c>
      <c r="H708" s="165">
        <v>-122.53180999999999</v>
      </c>
      <c r="I708" s="165">
        <v>47.695999999999998</v>
      </c>
      <c r="J708" s="165">
        <v>-122.53345</v>
      </c>
    </row>
    <row r="709" spans="1:10" ht="12.75" customHeight="1" x14ac:dyDescent="0.2">
      <c r="A709" s="165" t="s">
        <v>1039</v>
      </c>
      <c r="B709" s="165" t="s">
        <v>1319</v>
      </c>
      <c r="C709" s="165" t="s">
        <v>1320</v>
      </c>
      <c r="D709" s="165" t="s">
        <v>31</v>
      </c>
      <c r="E709" s="165">
        <v>3</v>
      </c>
      <c r="F709" s="168">
        <v>1.6E-2</v>
      </c>
      <c r="G709" s="165">
        <v>47.409799999999997</v>
      </c>
      <c r="H709" s="165">
        <v>-122.54828999999999</v>
      </c>
      <c r="I709" s="165">
        <v>47.41</v>
      </c>
      <c r="J709" s="165">
        <v>-122.54810000000001</v>
      </c>
    </row>
    <row r="710" spans="1:10" ht="12.75" customHeight="1" x14ac:dyDescent="0.2">
      <c r="A710" s="165" t="s">
        <v>1039</v>
      </c>
      <c r="B710" s="165" t="s">
        <v>1321</v>
      </c>
      <c r="C710" s="165" t="s">
        <v>1322</v>
      </c>
      <c r="D710" s="165" t="s">
        <v>31</v>
      </c>
      <c r="E710" s="165">
        <v>1</v>
      </c>
      <c r="F710" s="168">
        <v>0.18</v>
      </c>
      <c r="G710" s="165">
        <v>47.643000000000001</v>
      </c>
      <c r="H710" s="165">
        <v>-122.696</v>
      </c>
      <c r="I710" s="165">
        <v>47.643999999999998</v>
      </c>
      <c r="J710" s="165">
        <v>-122.693</v>
      </c>
    </row>
    <row r="711" spans="1:10" ht="12.75" customHeight="1" x14ac:dyDescent="0.2">
      <c r="A711" s="165" t="s">
        <v>1039</v>
      </c>
      <c r="B711" s="165" t="s">
        <v>3023</v>
      </c>
      <c r="C711" s="165" t="s">
        <v>3024</v>
      </c>
      <c r="D711" s="165" t="s">
        <v>149</v>
      </c>
      <c r="E711" s="165">
        <v>3</v>
      </c>
      <c r="F711" s="168">
        <v>2.3570000000000002</v>
      </c>
      <c r="G711" s="165">
        <v>47.528799999999997</v>
      </c>
      <c r="H711" s="165">
        <v>-122.67842</v>
      </c>
      <c r="I711" s="165">
        <v>47.534100000000002</v>
      </c>
      <c r="J711" s="165">
        <v>-122.68434999999999</v>
      </c>
    </row>
    <row r="712" spans="1:10" ht="12.75" customHeight="1" x14ac:dyDescent="0.2">
      <c r="A712" s="165" t="s">
        <v>1039</v>
      </c>
      <c r="B712" s="165" t="s">
        <v>1325</v>
      </c>
      <c r="C712" s="165" t="s">
        <v>1326</v>
      </c>
      <c r="D712" s="165" t="s">
        <v>31</v>
      </c>
      <c r="E712" s="165">
        <v>3</v>
      </c>
      <c r="F712" s="168">
        <v>4.0000000000000001E-3</v>
      </c>
      <c r="G712" s="165">
        <v>47.698300000000003</v>
      </c>
      <c r="H712" s="165">
        <v>-122.53677</v>
      </c>
      <c r="I712" s="165">
        <v>47.698300000000003</v>
      </c>
      <c r="J712" s="165">
        <v>-122.53672</v>
      </c>
    </row>
    <row r="713" spans="1:10" ht="12.75" customHeight="1" x14ac:dyDescent="0.2">
      <c r="A713" s="165" t="s">
        <v>1039</v>
      </c>
      <c r="B713" s="165" t="s">
        <v>1327</v>
      </c>
      <c r="C713" s="165" t="s">
        <v>1328</v>
      </c>
      <c r="D713" s="165" t="s">
        <v>31</v>
      </c>
      <c r="E713" s="165">
        <v>3</v>
      </c>
      <c r="F713" s="168">
        <v>4.8000000000000001E-2</v>
      </c>
      <c r="G713" s="165">
        <v>47.575600000000001</v>
      </c>
      <c r="H713" s="165">
        <v>-122.52316</v>
      </c>
      <c r="I713" s="165">
        <v>47.575000000000003</v>
      </c>
      <c r="J713" s="165">
        <v>-122.52269</v>
      </c>
    </row>
    <row r="714" spans="1:10" ht="12.75" customHeight="1" x14ac:dyDescent="0.2">
      <c r="A714" s="165" t="s">
        <v>1039</v>
      </c>
      <c r="B714" s="165" t="s">
        <v>1333</v>
      </c>
      <c r="C714" s="165" t="s">
        <v>1334</v>
      </c>
      <c r="D714" s="165" t="s">
        <v>31</v>
      </c>
      <c r="E714" s="165">
        <v>3</v>
      </c>
      <c r="F714" s="168">
        <v>3.6999999999999998E-2</v>
      </c>
      <c r="G714" s="165">
        <v>47.648099999999999</v>
      </c>
      <c r="H714" s="165">
        <v>-122.61259</v>
      </c>
      <c r="I714" s="165">
        <v>47.648400000000002</v>
      </c>
      <c r="J714" s="165">
        <v>-122.61314</v>
      </c>
    </row>
    <row r="715" spans="1:10" ht="12.75" customHeight="1" x14ac:dyDescent="0.2">
      <c r="A715" s="165" t="s">
        <v>1039</v>
      </c>
      <c r="B715" s="165" t="s">
        <v>1335</v>
      </c>
      <c r="C715" s="165" t="s">
        <v>1336</v>
      </c>
      <c r="D715" s="165" t="s">
        <v>31</v>
      </c>
      <c r="E715" s="165">
        <v>3</v>
      </c>
      <c r="F715" s="168">
        <v>0.30599999999999999</v>
      </c>
      <c r="G715" s="165">
        <v>47.616199999999999</v>
      </c>
      <c r="H715" s="165">
        <v>-122.51470999999999</v>
      </c>
      <c r="I715" s="165">
        <v>47.617199999999997</v>
      </c>
      <c r="J715" s="165">
        <v>-122.52097000000001</v>
      </c>
    </row>
    <row r="716" spans="1:10" ht="12.75" customHeight="1" x14ac:dyDescent="0.2">
      <c r="A716" s="165" t="s">
        <v>1039</v>
      </c>
      <c r="B716" s="165" t="s">
        <v>1337</v>
      </c>
      <c r="C716" s="165" t="s">
        <v>1338</v>
      </c>
      <c r="D716" s="165" t="s">
        <v>31</v>
      </c>
      <c r="E716" s="165">
        <v>3</v>
      </c>
      <c r="F716" s="168">
        <v>0.39800000000000002</v>
      </c>
      <c r="G716" s="165">
        <v>47.688299999999998</v>
      </c>
      <c r="H716" s="165">
        <v>-122.50623</v>
      </c>
      <c r="I716" s="165">
        <v>47.6937</v>
      </c>
      <c r="J716" s="165">
        <v>-122.50382999999999</v>
      </c>
    </row>
    <row r="717" spans="1:10" ht="12.75" customHeight="1" x14ac:dyDescent="0.2">
      <c r="A717" s="165" t="s">
        <v>1039</v>
      </c>
      <c r="B717" s="165" t="s">
        <v>1341</v>
      </c>
      <c r="C717" s="165" t="s">
        <v>1342</v>
      </c>
      <c r="D717" s="165" t="s">
        <v>31</v>
      </c>
      <c r="E717" s="165">
        <v>3</v>
      </c>
      <c r="F717" s="168">
        <v>2.5999999999999999E-2</v>
      </c>
      <c r="G717" s="165">
        <v>47.649799999999999</v>
      </c>
      <c r="H717" s="165">
        <v>-122.51267</v>
      </c>
      <c r="I717" s="165">
        <v>47.65</v>
      </c>
      <c r="J717" s="165">
        <v>-122.51312</v>
      </c>
    </row>
    <row r="718" spans="1:10" ht="12.75" customHeight="1" x14ac:dyDescent="0.2">
      <c r="A718" s="165" t="s">
        <v>1039</v>
      </c>
      <c r="B718" s="165" t="s">
        <v>3017</v>
      </c>
      <c r="C718" s="165" t="s">
        <v>3018</v>
      </c>
      <c r="D718" s="165" t="s">
        <v>31</v>
      </c>
      <c r="E718" s="165">
        <v>3</v>
      </c>
      <c r="F718" s="168">
        <v>0.245</v>
      </c>
      <c r="G718" s="165">
        <v>47.504800000000003</v>
      </c>
      <c r="H718" s="165">
        <v>-122.50248000000001</v>
      </c>
      <c r="I718" s="165">
        <v>47.507399999999997</v>
      </c>
      <c r="J718" s="165">
        <v>-122.49907</v>
      </c>
    </row>
    <row r="719" spans="1:10" ht="12.75" customHeight="1" x14ac:dyDescent="0.2">
      <c r="A719" s="165" t="s">
        <v>1039</v>
      </c>
      <c r="B719" s="165" t="s">
        <v>1343</v>
      </c>
      <c r="C719" s="165" t="s">
        <v>1344</v>
      </c>
      <c r="D719" s="165" t="s">
        <v>31</v>
      </c>
      <c r="E719" s="165">
        <v>3</v>
      </c>
      <c r="F719" s="168">
        <v>3.4000000000000002E-2</v>
      </c>
      <c r="G719" s="165">
        <v>47.659799999999997</v>
      </c>
      <c r="H719" s="165">
        <v>-122.50095</v>
      </c>
      <c r="I719" s="165">
        <v>47.660200000000003</v>
      </c>
      <c r="J719" s="165">
        <v>-122.50047000000001</v>
      </c>
    </row>
    <row r="720" spans="1:10" ht="12.75" customHeight="1" x14ac:dyDescent="0.2">
      <c r="A720" s="165" t="s">
        <v>1039</v>
      </c>
      <c r="B720" s="165" t="s">
        <v>1345</v>
      </c>
      <c r="C720" s="165" t="s">
        <v>1346</v>
      </c>
      <c r="D720" s="165" t="s">
        <v>31</v>
      </c>
      <c r="E720" s="165">
        <v>3</v>
      </c>
      <c r="F720" s="168">
        <v>0.47599999999999998</v>
      </c>
      <c r="G720" s="165">
        <v>47.578600000000002</v>
      </c>
      <c r="H720" s="165">
        <v>-122.96778999999999</v>
      </c>
      <c r="I720" s="165">
        <v>47.572299999999998</v>
      </c>
      <c r="J720" s="165">
        <v>-122.97049</v>
      </c>
    </row>
    <row r="721" spans="1:10" ht="12.75" customHeight="1" x14ac:dyDescent="0.2">
      <c r="A721" s="165" t="s">
        <v>1039</v>
      </c>
      <c r="B721" s="165" t="s">
        <v>1347</v>
      </c>
      <c r="C721" s="165" t="s">
        <v>1348</v>
      </c>
      <c r="D721" s="165" t="s">
        <v>31</v>
      </c>
      <c r="E721" s="165">
        <v>3</v>
      </c>
      <c r="F721" s="168">
        <v>3.5000000000000003E-2</v>
      </c>
      <c r="G721" s="165">
        <v>47.578200000000002</v>
      </c>
      <c r="H721" s="165">
        <v>-122.63231</v>
      </c>
      <c r="I721" s="165">
        <v>47.578299999999999</v>
      </c>
      <c r="J721" s="165">
        <v>-122.63305</v>
      </c>
    </row>
    <row r="722" spans="1:10" ht="12.75" customHeight="1" x14ac:dyDescent="0.2">
      <c r="A722" s="165" t="s">
        <v>1039</v>
      </c>
      <c r="B722" s="165" t="s">
        <v>3019</v>
      </c>
      <c r="C722" s="165" t="s">
        <v>3020</v>
      </c>
      <c r="D722" s="165" t="s">
        <v>31</v>
      </c>
      <c r="E722" s="165">
        <v>3</v>
      </c>
      <c r="F722" s="168">
        <v>7.9000000000000001E-2</v>
      </c>
      <c r="G722" s="165">
        <v>47.582299999999996</v>
      </c>
      <c r="H722" s="165">
        <v>-122.57002</v>
      </c>
      <c r="I722" s="165">
        <v>47.581499999999998</v>
      </c>
      <c r="J722" s="165">
        <v>-122.57115</v>
      </c>
    </row>
    <row r="723" spans="1:10" ht="12.75" customHeight="1" x14ac:dyDescent="0.2">
      <c r="A723" s="165" t="s">
        <v>1039</v>
      </c>
      <c r="B723" s="165" t="s">
        <v>1349</v>
      </c>
      <c r="C723" s="165" t="s">
        <v>1350</v>
      </c>
      <c r="D723" s="165" t="s">
        <v>31</v>
      </c>
      <c r="E723" s="165">
        <v>3</v>
      </c>
      <c r="F723" s="168">
        <v>1.2999999999999999E-2</v>
      </c>
      <c r="G723" s="165">
        <v>47.5777</v>
      </c>
      <c r="H723" s="165">
        <v>-122.62342</v>
      </c>
      <c r="I723" s="165">
        <v>47.577599999999997</v>
      </c>
      <c r="J723" s="165">
        <v>-122.62323000000001</v>
      </c>
    </row>
    <row r="724" spans="1:10" ht="12.75" customHeight="1" x14ac:dyDescent="0.2">
      <c r="A724" s="165" t="s">
        <v>1039</v>
      </c>
      <c r="B724" s="165" t="s">
        <v>1351</v>
      </c>
      <c r="C724" s="165" t="s">
        <v>1352</v>
      </c>
      <c r="D724" s="165" t="s">
        <v>31</v>
      </c>
      <c r="E724" s="165">
        <v>3</v>
      </c>
      <c r="F724" s="168">
        <v>6.4000000000000001E-2</v>
      </c>
      <c r="G724" s="165">
        <v>47.511499999999998</v>
      </c>
      <c r="H724" s="165">
        <v>-122.49636</v>
      </c>
      <c r="I724" s="165">
        <v>47.5122</v>
      </c>
      <c r="J724" s="165">
        <v>-122.49733999999999</v>
      </c>
    </row>
    <row r="725" spans="1:10" ht="12.75" customHeight="1" x14ac:dyDescent="0.2">
      <c r="A725" s="165" t="s">
        <v>1039</v>
      </c>
      <c r="B725" s="165" t="s">
        <v>1353</v>
      </c>
      <c r="C725" s="165" t="s">
        <v>1354</v>
      </c>
      <c r="D725" s="165" t="s">
        <v>31</v>
      </c>
      <c r="E725" s="165">
        <v>3</v>
      </c>
      <c r="F725" s="168">
        <v>0.39</v>
      </c>
      <c r="G725" s="165">
        <v>47.634900000000002</v>
      </c>
      <c r="H725" s="165">
        <v>-122.86341</v>
      </c>
      <c r="I725" s="165">
        <v>47.631799999999998</v>
      </c>
      <c r="J725" s="165">
        <v>-122.86763999999999</v>
      </c>
    </row>
    <row r="726" spans="1:10" ht="12.75" customHeight="1" x14ac:dyDescent="0.2">
      <c r="A726" s="165" t="s">
        <v>1039</v>
      </c>
      <c r="B726" s="165" t="s">
        <v>1355</v>
      </c>
      <c r="C726" s="165" t="s">
        <v>1356</v>
      </c>
      <c r="D726" s="165" t="s">
        <v>31</v>
      </c>
      <c r="E726" s="165">
        <v>3</v>
      </c>
      <c r="F726" s="168">
        <v>7.5999999999999998E-2</v>
      </c>
      <c r="G726" s="165">
        <v>47.624899999999997</v>
      </c>
      <c r="H726" s="165">
        <v>-122.52922</v>
      </c>
      <c r="I726" s="165">
        <v>47.624099999999999</v>
      </c>
      <c r="J726" s="165">
        <v>-122.52828</v>
      </c>
    </row>
    <row r="727" spans="1:10" ht="12.75" customHeight="1" x14ac:dyDescent="0.2">
      <c r="A727" s="165" t="s">
        <v>1039</v>
      </c>
      <c r="B727" s="165" t="s">
        <v>1357</v>
      </c>
      <c r="C727" s="165" t="s">
        <v>1358</v>
      </c>
      <c r="D727" s="165" t="s">
        <v>31</v>
      </c>
      <c r="E727" s="165">
        <v>3</v>
      </c>
      <c r="F727" s="168">
        <v>8.9999999999999993E-3</v>
      </c>
      <c r="G727" s="165">
        <v>47.407299999999999</v>
      </c>
      <c r="H727" s="165">
        <v>-122.54991</v>
      </c>
      <c r="I727" s="165">
        <v>47.407499999999999</v>
      </c>
      <c r="J727" s="165">
        <v>-122.54986</v>
      </c>
    </row>
    <row r="728" spans="1:10" ht="12.75" customHeight="1" x14ac:dyDescent="0.2">
      <c r="A728" s="165" t="s">
        <v>1039</v>
      </c>
      <c r="B728" s="165" t="s">
        <v>1359</v>
      </c>
      <c r="C728" s="165" t="s">
        <v>1360</v>
      </c>
      <c r="D728" s="165" t="s">
        <v>31</v>
      </c>
      <c r="E728" s="165">
        <v>3</v>
      </c>
      <c r="F728" s="168">
        <v>0.33200000000000002</v>
      </c>
      <c r="G728" s="165">
        <v>47.7258</v>
      </c>
      <c r="H728" s="165">
        <v>-122.55486999999999</v>
      </c>
      <c r="I728" s="165">
        <v>47.729799999999997</v>
      </c>
      <c r="J728" s="165">
        <v>-122.55103</v>
      </c>
    </row>
    <row r="729" spans="1:10" ht="12.75" customHeight="1" x14ac:dyDescent="0.2">
      <c r="A729" s="165" t="s">
        <v>1039</v>
      </c>
      <c r="B729" s="165" t="s">
        <v>3021</v>
      </c>
      <c r="C729" s="165" t="s">
        <v>3022</v>
      </c>
      <c r="D729" s="165" t="s">
        <v>31</v>
      </c>
      <c r="E729" s="165">
        <v>3</v>
      </c>
      <c r="F729" s="168">
        <v>1.2999999999999999E-2</v>
      </c>
      <c r="G729" s="165">
        <v>47.697299999999998</v>
      </c>
      <c r="H729" s="165">
        <v>-122.53152</v>
      </c>
      <c r="I729" s="165">
        <v>47.697299999999998</v>
      </c>
      <c r="J729" s="165">
        <v>-122.53180999999999</v>
      </c>
    </row>
    <row r="730" spans="1:10" ht="12.75" customHeight="1" x14ac:dyDescent="0.2">
      <c r="A730" s="165" t="s">
        <v>1039</v>
      </c>
      <c r="B730" s="165" t="s">
        <v>1361</v>
      </c>
      <c r="C730" s="165" t="s">
        <v>1362</v>
      </c>
      <c r="D730" s="165" t="s">
        <v>31</v>
      </c>
      <c r="E730" s="165">
        <v>3</v>
      </c>
      <c r="F730" s="168">
        <v>4.9000000000000002E-2</v>
      </c>
      <c r="G730" s="165">
        <v>47.409399999999998</v>
      </c>
      <c r="H730" s="165">
        <v>-122.54926</v>
      </c>
      <c r="I730" s="165">
        <v>47.409799999999997</v>
      </c>
      <c r="J730" s="165">
        <v>-122.54834</v>
      </c>
    </row>
    <row r="731" spans="1:10" ht="12.75" customHeight="1" x14ac:dyDescent="0.2">
      <c r="A731" s="165" t="s">
        <v>1039</v>
      </c>
      <c r="B731" s="165" t="s">
        <v>1363</v>
      </c>
      <c r="C731" s="165" t="s">
        <v>1364</v>
      </c>
      <c r="D731" s="165" t="s">
        <v>31</v>
      </c>
      <c r="E731" s="165">
        <v>3</v>
      </c>
      <c r="F731" s="168">
        <v>1.2E-2</v>
      </c>
      <c r="G731" s="165">
        <v>47.615900000000003</v>
      </c>
      <c r="H731" s="165">
        <v>-122.51016</v>
      </c>
      <c r="I731" s="165">
        <v>47.6158</v>
      </c>
      <c r="J731" s="165">
        <v>-122.5104</v>
      </c>
    </row>
    <row r="732" spans="1:10" ht="12.75" customHeight="1" x14ac:dyDescent="0.2">
      <c r="A732" s="165" t="s">
        <v>1039</v>
      </c>
      <c r="B732" s="165" t="s">
        <v>1369</v>
      </c>
      <c r="C732" s="165" t="s">
        <v>1370</v>
      </c>
      <c r="D732" s="165" t="s">
        <v>31</v>
      </c>
      <c r="E732" s="165">
        <v>3</v>
      </c>
      <c r="F732" s="168">
        <v>0.34399999999999997</v>
      </c>
      <c r="G732" s="165">
        <v>47.585000000000001</v>
      </c>
      <c r="H732" s="165">
        <v>-122.96151</v>
      </c>
      <c r="I732" s="165">
        <v>47.582700000000003</v>
      </c>
      <c r="J732" s="165">
        <v>-122.96465999999999</v>
      </c>
    </row>
    <row r="733" spans="1:10" ht="12.75" customHeight="1" x14ac:dyDescent="0.2">
      <c r="A733" s="165" t="s">
        <v>1039</v>
      </c>
      <c r="B733" s="165" t="s">
        <v>1375</v>
      </c>
      <c r="C733" s="165" t="s">
        <v>1376</v>
      </c>
      <c r="D733" s="165" t="s">
        <v>31</v>
      </c>
      <c r="E733" s="165">
        <v>3</v>
      </c>
      <c r="F733" s="168">
        <v>0.108</v>
      </c>
      <c r="G733" s="165">
        <v>47.709600000000002</v>
      </c>
      <c r="H733" s="165">
        <v>-122.64788</v>
      </c>
      <c r="I733" s="165">
        <v>47.710900000000002</v>
      </c>
      <c r="J733" s="165">
        <v>-122.64858</v>
      </c>
    </row>
    <row r="734" spans="1:10" ht="12.75" customHeight="1" x14ac:dyDescent="0.2">
      <c r="A734" s="165" t="s">
        <v>1039</v>
      </c>
      <c r="B734" s="165" t="s">
        <v>1371</v>
      </c>
      <c r="C734" s="165" t="s">
        <v>1372</v>
      </c>
      <c r="D734" s="165" t="s">
        <v>31</v>
      </c>
      <c r="E734" s="165">
        <v>3</v>
      </c>
      <c r="F734" s="168">
        <v>7.2999999999999995E-2</v>
      </c>
      <c r="G734" s="165">
        <v>47.607999999999997</v>
      </c>
      <c r="H734" s="165">
        <v>-122.65900000000001</v>
      </c>
      <c r="I734" s="165">
        <v>47.606999999999999</v>
      </c>
      <c r="J734" s="165">
        <v>-122.66</v>
      </c>
    </row>
    <row r="735" spans="1:10" ht="12.75" customHeight="1" x14ac:dyDescent="0.2">
      <c r="A735" s="165" t="s">
        <v>1039</v>
      </c>
      <c r="B735" s="165" t="s">
        <v>1379</v>
      </c>
      <c r="C735" s="165" t="s">
        <v>1380</v>
      </c>
      <c r="D735" s="165" t="s">
        <v>31</v>
      </c>
      <c r="E735" s="165">
        <v>3</v>
      </c>
      <c r="F735" s="168">
        <v>5.7000000000000002E-2</v>
      </c>
      <c r="G735" s="165">
        <v>47.615400000000001</v>
      </c>
      <c r="H735" s="165">
        <v>-122.51181</v>
      </c>
      <c r="I735" s="165">
        <v>47.616100000000003</v>
      </c>
      <c r="J735" s="165">
        <v>-122.51224000000001</v>
      </c>
    </row>
    <row r="736" spans="1:10" ht="12.75" customHeight="1" x14ac:dyDescent="0.2">
      <c r="A736" s="165" t="s">
        <v>1039</v>
      </c>
      <c r="B736" s="165" t="s">
        <v>1381</v>
      </c>
      <c r="C736" s="165" t="s">
        <v>1382</v>
      </c>
      <c r="D736" s="165" t="s">
        <v>31</v>
      </c>
      <c r="E736" s="165">
        <v>3</v>
      </c>
      <c r="F736" s="168">
        <v>0.106</v>
      </c>
      <c r="G736" s="165">
        <v>47.576900000000002</v>
      </c>
      <c r="H736" s="165">
        <v>-122.680138</v>
      </c>
      <c r="I736" s="165">
        <v>47.577300999999999</v>
      </c>
      <c r="J736" s="165">
        <v>-122.67997099999999</v>
      </c>
    </row>
    <row r="737" spans="1:10" ht="12.75" customHeight="1" x14ac:dyDescent="0.2">
      <c r="A737" s="165" t="s">
        <v>1039</v>
      </c>
      <c r="B737" s="165" t="s">
        <v>2721</v>
      </c>
      <c r="C737" s="165" t="s">
        <v>2722</v>
      </c>
      <c r="D737" s="165" t="s">
        <v>31</v>
      </c>
      <c r="E737" s="165">
        <v>3</v>
      </c>
      <c r="F737" s="168">
        <v>3.5999999999999997E-2</v>
      </c>
      <c r="G737" s="165">
        <v>47.576960999999997</v>
      </c>
      <c r="H737" s="165">
        <v>-122.68523500000001</v>
      </c>
      <c r="I737" s="165">
        <v>47.576411</v>
      </c>
      <c r="J737" s="165">
        <v>-122.684724</v>
      </c>
    </row>
    <row r="738" spans="1:10" ht="12.75" customHeight="1" x14ac:dyDescent="0.2">
      <c r="A738" s="165" t="s">
        <v>1039</v>
      </c>
      <c r="B738" s="165" t="s">
        <v>1385</v>
      </c>
      <c r="C738" s="165" t="s">
        <v>1386</v>
      </c>
      <c r="D738" s="165" t="s">
        <v>31</v>
      </c>
      <c r="E738" s="165">
        <v>3</v>
      </c>
      <c r="F738" s="168">
        <v>7.0000000000000001E-3</v>
      </c>
      <c r="G738" s="165">
        <v>47.616300000000003</v>
      </c>
      <c r="H738" s="165">
        <v>-122.51354000000001</v>
      </c>
      <c r="I738" s="165">
        <v>47.616300000000003</v>
      </c>
      <c r="J738" s="165">
        <v>-122.51367999999999</v>
      </c>
    </row>
    <row r="739" spans="1:10" ht="12.75" customHeight="1" x14ac:dyDescent="0.2">
      <c r="A739" s="165" t="s">
        <v>1039</v>
      </c>
      <c r="B739" s="165" t="s">
        <v>1387</v>
      </c>
      <c r="C739" s="165" t="s">
        <v>1388</v>
      </c>
      <c r="D739" s="165" t="s">
        <v>31</v>
      </c>
      <c r="E739" s="165">
        <v>3</v>
      </c>
      <c r="F739" s="168">
        <v>2.5000000000000001E-2</v>
      </c>
      <c r="G739" s="165">
        <v>47.5732</v>
      </c>
      <c r="H739" s="165">
        <v>-122.58108</v>
      </c>
      <c r="I739" s="165">
        <v>47.572899999999997</v>
      </c>
      <c r="J739" s="165">
        <v>-122.5813</v>
      </c>
    </row>
    <row r="740" spans="1:10" ht="12.75" customHeight="1" x14ac:dyDescent="0.2">
      <c r="A740" s="165" t="s">
        <v>1039</v>
      </c>
      <c r="B740" s="165" t="s">
        <v>3025</v>
      </c>
      <c r="C740" s="165" t="s">
        <v>3026</v>
      </c>
      <c r="D740" s="165" t="s">
        <v>31</v>
      </c>
      <c r="E740" s="165">
        <v>3</v>
      </c>
      <c r="F740" s="168">
        <v>0.13</v>
      </c>
      <c r="G740" s="165">
        <v>47.629199999999997</v>
      </c>
      <c r="H740" s="165">
        <v>-122.70455</v>
      </c>
      <c r="I740" s="165">
        <v>47.628700000000002</v>
      </c>
      <c r="J740" s="165">
        <v>-122.70523</v>
      </c>
    </row>
    <row r="741" spans="1:10" ht="12.75" customHeight="1" x14ac:dyDescent="0.2">
      <c r="A741" s="165" t="s">
        <v>1039</v>
      </c>
      <c r="B741" s="165" t="s">
        <v>1389</v>
      </c>
      <c r="C741" s="165" t="s">
        <v>1390</v>
      </c>
      <c r="D741" s="165" t="s">
        <v>31</v>
      </c>
      <c r="E741" s="165">
        <v>3</v>
      </c>
      <c r="F741" s="168">
        <v>1.302</v>
      </c>
      <c r="G741" s="165">
        <v>47.746699999999997</v>
      </c>
      <c r="H741" s="165">
        <v>-122.49878</v>
      </c>
      <c r="I741" s="165">
        <v>47.744999999999997</v>
      </c>
      <c r="J741" s="165">
        <v>-122.49881999999999</v>
      </c>
    </row>
    <row r="742" spans="1:10" ht="12.75" customHeight="1" x14ac:dyDescent="0.2">
      <c r="A742" s="165" t="s">
        <v>1039</v>
      </c>
      <c r="B742" s="165" t="s">
        <v>1391</v>
      </c>
      <c r="C742" s="165" t="s">
        <v>1392</v>
      </c>
      <c r="D742" s="165" t="s">
        <v>31</v>
      </c>
      <c r="E742" s="165">
        <v>3</v>
      </c>
      <c r="F742" s="168">
        <v>4.3999999999999997E-2</v>
      </c>
      <c r="G742" s="165">
        <v>47.707299999999996</v>
      </c>
      <c r="H742" s="165">
        <v>-122.53673000000001</v>
      </c>
      <c r="I742" s="165">
        <v>47.707599999999999</v>
      </c>
      <c r="J742" s="165">
        <v>-122.53754000000001</v>
      </c>
    </row>
    <row r="743" spans="1:10" ht="12.75" customHeight="1" x14ac:dyDescent="0.2">
      <c r="A743" s="165" t="s">
        <v>1039</v>
      </c>
      <c r="B743" s="165" t="s">
        <v>1393</v>
      </c>
      <c r="C743" s="165" t="s">
        <v>1394</v>
      </c>
      <c r="D743" s="165" t="s">
        <v>31</v>
      </c>
      <c r="E743" s="165">
        <v>3</v>
      </c>
      <c r="F743" s="168">
        <v>6.3E-2</v>
      </c>
      <c r="G743" s="165">
        <v>47.624600000000001</v>
      </c>
      <c r="H743" s="165">
        <v>-122.49878</v>
      </c>
      <c r="I743" s="165">
        <v>47.624000000000002</v>
      </c>
      <c r="J743" s="165">
        <v>-122.49771</v>
      </c>
    </row>
    <row r="744" spans="1:10" ht="12.75" customHeight="1" x14ac:dyDescent="0.2">
      <c r="A744" s="165" t="s">
        <v>1039</v>
      </c>
      <c r="B744" s="165" t="s">
        <v>1395</v>
      </c>
      <c r="C744" s="165" t="s">
        <v>1396</v>
      </c>
      <c r="D744" s="165" t="s">
        <v>31</v>
      </c>
      <c r="E744" s="165">
        <v>3</v>
      </c>
      <c r="F744" s="168">
        <v>7.0000000000000001E-3</v>
      </c>
      <c r="G744" s="165">
        <v>47.592599999999997</v>
      </c>
      <c r="H744" s="165">
        <v>-122.53476999999999</v>
      </c>
      <c r="I744" s="165">
        <v>47.592500000000001</v>
      </c>
      <c r="J744" s="165">
        <v>-122.53473</v>
      </c>
    </row>
    <row r="745" spans="1:10" ht="12.75" customHeight="1" x14ac:dyDescent="0.2">
      <c r="A745" s="165" t="s">
        <v>1039</v>
      </c>
      <c r="B745" s="165" t="s">
        <v>1397</v>
      </c>
      <c r="C745" s="165" t="s">
        <v>1398</v>
      </c>
      <c r="D745" s="165" t="s">
        <v>31</v>
      </c>
      <c r="E745" s="165">
        <v>3</v>
      </c>
      <c r="F745" s="168">
        <v>0.33500000000000002</v>
      </c>
      <c r="G745" s="165">
        <v>47.490299999999998</v>
      </c>
      <c r="H745" s="165">
        <v>-122.51526</v>
      </c>
      <c r="I745" s="165">
        <v>47.494</v>
      </c>
      <c r="J745" s="165">
        <v>-122.51092</v>
      </c>
    </row>
    <row r="746" spans="1:10" ht="12.75" customHeight="1" x14ac:dyDescent="0.2">
      <c r="A746" s="165" t="s">
        <v>1039</v>
      </c>
      <c r="B746" s="165" t="s">
        <v>3029</v>
      </c>
      <c r="C746" s="165" t="s">
        <v>3030</v>
      </c>
      <c r="D746" s="165" t="s">
        <v>31</v>
      </c>
      <c r="E746" s="165">
        <v>3</v>
      </c>
      <c r="F746" s="168">
        <v>0.13700000000000001</v>
      </c>
      <c r="G746" s="165">
        <v>47.622354999999999</v>
      </c>
      <c r="H746" s="165">
        <v>-122.5119</v>
      </c>
      <c r="I746" s="165">
        <v>47.623482000000003</v>
      </c>
      <c r="J746" s="165">
        <v>-122.50955</v>
      </c>
    </row>
    <row r="747" spans="1:10" ht="12.75" customHeight="1" x14ac:dyDescent="0.2">
      <c r="A747" s="165" t="s">
        <v>1039</v>
      </c>
      <c r="B747" s="165" t="s">
        <v>1182</v>
      </c>
      <c r="C747" s="165" t="s">
        <v>2723</v>
      </c>
      <c r="D747" s="165" t="s">
        <v>31</v>
      </c>
      <c r="E747" s="165">
        <v>3</v>
      </c>
      <c r="F747" s="168">
        <v>5.8999999999999997E-2</v>
      </c>
      <c r="G747" s="165">
        <v>47.625399999999999</v>
      </c>
      <c r="H747" s="165">
        <v>-122.53028</v>
      </c>
      <c r="I747" s="165">
        <v>47.624899999999997</v>
      </c>
      <c r="J747" s="165">
        <v>-122.52922</v>
      </c>
    </row>
    <row r="748" spans="1:10" ht="12.75" customHeight="1" x14ac:dyDescent="0.2">
      <c r="A748" s="165" t="s">
        <v>1039</v>
      </c>
      <c r="B748" s="165" t="s">
        <v>1399</v>
      </c>
      <c r="C748" s="165" t="s">
        <v>1400</v>
      </c>
      <c r="D748" s="165" t="s">
        <v>149</v>
      </c>
      <c r="E748" s="165">
        <v>3</v>
      </c>
      <c r="F748" s="168">
        <v>0.109</v>
      </c>
      <c r="G748" s="165">
        <v>47.621400000000001</v>
      </c>
      <c r="H748" s="165">
        <v>-122.52245000000001</v>
      </c>
      <c r="I748" s="165">
        <v>47.622199999999999</v>
      </c>
      <c r="J748" s="165">
        <v>-122.5205</v>
      </c>
    </row>
    <row r="749" spans="1:10" ht="12.75" customHeight="1" x14ac:dyDescent="0.2">
      <c r="A749" s="165" t="s">
        <v>1039</v>
      </c>
      <c r="B749" s="165" t="s">
        <v>1401</v>
      </c>
      <c r="C749" s="165" t="s">
        <v>1402</v>
      </c>
      <c r="D749" s="165" t="s">
        <v>31</v>
      </c>
      <c r="E749" s="165">
        <v>3</v>
      </c>
      <c r="F749" s="168">
        <v>1.0999999999999999E-2</v>
      </c>
      <c r="G749" s="165">
        <v>47.6738</v>
      </c>
      <c r="H749" s="165">
        <v>-122.56104000000001</v>
      </c>
      <c r="I749" s="165">
        <v>47.6738</v>
      </c>
      <c r="J749" s="165">
        <v>-122.56129</v>
      </c>
    </row>
    <row r="750" spans="1:10" ht="12.75" customHeight="1" x14ac:dyDescent="0.2">
      <c r="A750" s="165" t="s">
        <v>1039</v>
      </c>
      <c r="B750" s="165" t="s">
        <v>3027</v>
      </c>
      <c r="C750" s="165" t="s">
        <v>3028</v>
      </c>
      <c r="D750" s="165" t="s">
        <v>31</v>
      </c>
      <c r="E750" s="165">
        <v>3</v>
      </c>
      <c r="F750" s="168">
        <v>1.2E-2</v>
      </c>
      <c r="G750" s="165">
        <v>47.625100000000003</v>
      </c>
      <c r="H750" s="165">
        <v>-122.67769</v>
      </c>
      <c r="I750" s="165">
        <v>47.624899999999997</v>
      </c>
      <c r="J750" s="165">
        <v>-122.67773</v>
      </c>
    </row>
    <row r="751" spans="1:10" ht="12.75" customHeight="1" x14ac:dyDescent="0.2">
      <c r="A751" s="165" t="s">
        <v>1039</v>
      </c>
      <c r="B751" s="165" t="s">
        <v>1405</v>
      </c>
      <c r="C751" s="165" t="s">
        <v>1406</v>
      </c>
      <c r="D751" s="165" t="s">
        <v>31</v>
      </c>
      <c r="E751" s="165">
        <v>3</v>
      </c>
      <c r="F751" s="168">
        <v>5.5E-2</v>
      </c>
      <c r="G751" s="165">
        <v>47.5869</v>
      </c>
      <c r="H751" s="165">
        <v>-122.56236</v>
      </c>
      <c r="I751" s="165">
        <v>47.586199999999998</v>
      </c>
      <c r="J751" s="165">
        <v>-122.56283999999999</v>
      </c>
    </row>
    <row r="752" spans="1:10" ht="12.75" customHeight="1" x14ac:dyDescent="0.2">
      <c r="A752" s="161" t="s">
        <v>1039</v>
      </c>
      <c r="B752" s="161" t="s">
        <v>1407</v>
      </c>
      <c r="C752" s="161" t="s">
        <v>2724</v>
      </c>
      <c r="D752" s="161" t="s">
        <v>31</v>
      </c>
      <c r="E752" s="161">
        <v>3</v>
      </c>
      <c r="F752" s="173">
        <v>3.6999999999999998E-2</v>
      </c>
      <c r="G752" s="161">
        <v>47.646299999999997</v>
      </c>
      <c r="H752" s="161">
        <v>-122.69311</v>
      </c>
      <c r="I752" s="161">
        <v>47.646799999999999</v>
      </c>
      <c r="J752" s="161">
        <v>-122.69318</v>
      </c>
    </row>
    <row r="753" spans="1:10" ht="12.75" customHeight="1" x14ac:dyDescent="0.2">
      <c r="A753" s="31"/>
      <c r="B753" s="32">
        <f>COUNTA(B545:B752)</f>
        <v>208</v>
      </c>
      <c r="C753" s="31"/>
      <c r="D753" s="31"/>
      <c r="E753" s="62"/>
      <c r="F753" s="169">
        <f>SUM(F545:F752)</f>
        <v>44.379999999999995</v>
      </c>
      <c r="G753" s="31"/>
      <c r="H753" s="31"/>
      <c r="I753" s="31"/>
      <c r="J753" s="31"/>
    </row>
    <row r="754" spans="1:10" ht="12.75" customHeight="1" x14ac:dyDescent="0.2">
      <c r="A754" s="31"/>
      <c r="B754" s="32"/>
      <c r="C754" s="31"/>
      <c r="D754" s="31"/>
      <c r="E754" s="62"/>
      <c r="F754" s="169"/>
      <c r="G754" s="31"/>
      <c r="H754" s="31"/>
      <c r="I754" s="31"/>
      <c r="J754" s="31"/>
    </row>
    <row r="755" spans="1:10" ht="12.75" customHeight="1" x14ac:dyDescent="0.2">
      <c r="A755" s="165" t="s">
        <v>1408</v>
      </c>
      <c r="B755" s="165" t="s">
        <v>1409</v>
      </c>
      <c r="C755" s="165" t="s">
        <v>1410</v>
      </c>
      <c r="D755" s="165" t="s">
        <v>149</v>
      </c>
      <c r="E755" s="165">
        <v>3</v>
      </c>
      <c r="F755" s="168">
        <v>6.6000000000000003E-2</v>
      </c>
      <c r="G755" s="165">
        <v>47.347999999999999</v>
      </c>
      <c r="H755" s="165">
        <v>-123.06684</v>
      </c>
      <c r="I755" s="165">
        <v>47.348100000000002</v>
      </c>
      <c r="J755" s="165">
        <v>-123.06823</v>
      </c>
    </row>
    <row r="756" spans="1:10" ht="12.75" customHeight="1" x14ac:dyDescent="0.2">
      <c r="A756" s="165" t="s">
        <v>1408</v>
      </c>
      <c r="B756" s="165" t="s">
        <v>1411</v>
      </c>
      <c r="C756" s="165" t="s">
        <v>1412</v>
      </c>
      <c r="D756" s="165" t="s">
        <v>31</v>
      </c>
      <c r="E756" s="165">
        <v>1</v>
      </c>
      <c r="F756" s="168">
        <v>7.9000000000000001E-2</v>
      </c>
      <c r="G756" s="165">
        <v>47.383000000000003</v>
      </c>
      <c r="H756" s="165">
        <v>-122.827</v>
      </c>
      <c r="I756" s="165">
        <v>47.384</v>
      </c>
      <c r="J756" s="165">
        <v>-122.82599999999999</v>
      </c>
    </row>
    <row r="757" spans="1:10" ht="12.75" customHeight="1" x14ac:dyDescent="0.2">
      <c r="A757" s="165" t="s">
        <v>1408</v>
      </c>
      <c r="B757" s="165" t="s">
        <v>1413</v>
      </c>
      <c r="C757" s="165" t="s">
        <v>1414</v>
      </c>
      <c r="D757" s="165" t="s">
        <v>31</v>
      </c>
      <c r="E757" s="165">
        <v>3</v>
      </c>
      <c r="F757" s="168">
        <v>7.1999999999999995E-2</v>
      </c>
      <c r="G757" s="165">
        <v>47.386200000000002</v>
      </c>
      <c r="H757" s="165">
        <v>-122.82576</v>
      </c>
      <c r="I757" s="165">
        <v>47.3872</v>
      </c>
      <c r="J757" s="165">
        <v>-122.82577999999999</v>
      </c>
    </row>
    <row r="758" spans="1:10" ht="12.75" customHeight="1" x14ac:dyDescent="0.2">
      <c r="A758" s="165" t="s">
        <v>1408</v>
      </c>
      <c r="B758" s="165" t="s">
        <v>1415</v>
      </c>
      <c r="C758" s="165" t="s">
        <v>1416</v>
      </c>
      <c r="D758" s="165" t="s">
        <v>149</v>
      </c>
      <c r="E758" s="165">
        <v>3</v>
      </c>
      <c r="F758" s="168">
        <v>1.2E-2</v>
      </c>
      <c r="G758" s="165">
        <v>47.197299999999998</v>
      </c>
      <c r="H758" s="165">
        <v>-122.93864000000001</v>
      </c>
      <c r="I758" s="165">
        <v>47.197400000000002</v>
      </c>
      <c r="J758" s="165">
        <v>-122.93854</v>
      </c>
    </row>
    <row r="759" spans="1:10" ht="12.75" customHeight="1" x14ac:dyDescent="0.2">
      <c r="A759" s="165" t="s">
        <v>1408</v>
      </c>
      <c r="B759" s="165" t="s">
        <v>1417</v>
      </c>
      <c r="C759" s="165" t="s">
        <v>1418</v>
      </c>
      <c r="D759" s="165" t="s">
        <v>31</v>
      </c>
      <c r="E759" s="165">
        <v>2</v>
      </c>
      <c r="F759" s="168">
        <v>0.68400000000000005</v>
      </c>
      <c r="G759" s="165">
        <v>47.426200000000001</v>
      </c>
      <c r="H759" s="165">
        <v>-122.88248</v>
      </c>
      <c r="I759" s="165">
        <v>47.430700000000002</v>
      </c>
      <c r="J759" s="165">
        <v>-122.87233000000001</v>
      </c>
    </row>
    <row r="760" spans="1:10" ht="12.75" customHeight="1" x14ac:dyDescent="0.2">
      <c r="A760" s="165" t="s">
        <v>1408</v>
      </c>
      <c r="B760" s="165" t="s">
        <v>3031</v>
      </c>
      <c r="C760" s="165" t="s">
        <v>3032</v>
      </c>
      <c r="D760" s="165" t="s">
        <v>31</v>
      </c>
      <c r="E760" s="165">
        <v>2</v>
      </c>
      <c r="F760" s="168">
        <v>0</v>
      </c>
      <c r="G760" s="165" t="s">
        <v>2859</v>
      </c>
      <c r="H760" s="165" t="s">
        <v>2859</v>
      </c>
      <c r="I760" s="165" t="s">
        <v>2859</v>
      </c>
      <c r="J760" s="165" t="s">
        <v>2859</v>
      </c>
    </row>
    <row r="761" spans="1:10" ht="12.75" customHeight="1" x14ac:dyDescent="0.2">
      <c r="A761" s="165" t="s">
        <v>1408</v>
      </c>
      <c r="B761" s="165" t="s">
        <v>3033</v>
      </c>
      <c r="C761" s="165" t="s">
        <v>3034</v>
      </c>
      <c r="D761" s="165" t="s">
        <v>31</v>
      </c>
      <c r="E761" s="165">
        <v>3</v>
      </c>
      <c r="F761" s="168">
        <v>0.13400000000000001</v>
      </c>
      <c r="G761" s="165" t="s">
        <v>2859</v>
      </c>
      <c r="H761" s="165" t="s">
        <v>2859</v>
      </c>
      <c r="I761" s="165" t="s">
        <v>2859</v>
      </c>
      <c r="J761" s="165" t="s">
        <v>2859</v>
      </c>
    </row>
    <row r="762" spans="1:10" ht="12.75" customHeight="1" x14ac:dyDescent="0.2">
      <c r="A762" s="165" t="s">
        <v>1408</v>
      </c>
      <c r="B762" s="165" t="s">
        <v>1419</v>
      </c>
      <c r="C762" s="165" t="s">
        <v>1420</v>
      </c>
      <c r="D762" s="165" t="s">
        <v>31</v>
      </c>
      <c r="E762" s="165">
        <v>3</v>
      </c>
      <c r="F762" s="168">
        <v>0.22600000000000001</v>
      </c>
      <c r="G762" s="165">
        <v>47.453400000000002</v>
      </c>
      <c r="H762" s="165">
        <v>-123.06531</v>
      </c>
      <c r="I762" s="165">
        <v>47.451999999999998</v>
      </c>
      <c r="J762" s="165">
        <v>-123.06802</v>
      </c>
    </row>
    <row r="763" spans="1:10" ht="12.75" customHeight="1" x14ac:dyDescent="0.2">
      <c r="A763" s="165" t="s">
        <v>1408</v>
      </c>
      <c r="B763" s="165" t="s">
        <v>1421</v>
      </c>
      <c r="C763" s="165" t="s">
        <v>1422</v>
      </c>
      <c r="D763" s="165" t="s">
        <v>31</v>
      </c>
      <c r="E763" s="165">
        <v>3</v>
      </c>
      <c r="F763" s="168">
        <v>0.23799999999999999</v>
      </c>
      <c r="G763" s="165">
        <v>47.481999999999999</v>
      </c>
      <c r="H763" s="165">
        <v>-123.08121</v>
      </c>
      <c r="I763" s="165">
        <v>47.484699999999997</v>
      </c>
      <c r="J763" s="165">
        <v>-123.07796</v>
      </c>
    </row>
    <row r="764" spans="1:10" ht="12.75" customHeight="1" x14ac:dyDescent="0.2">
      <c r="A764" s="165" t="s">
        <v>1408</v>
      </c>
      <c r="B764" s="165" t="s">
        <v>1423</v>
      </c>
      <c r="C764" s="165" t="s">
        <v>1424</v>
      </c>
      <c r="D764" s="165" t="s">
        <v>31</v>
      </c>
      <c r="E764" s="165">
        <v>3</v>
      </c>
      <c r="F764" s="168">
        <v>0.19800000000000001</v>
      </c>
      <c r="G764" s="165">
        <v>47.378799999999998</v>
      </c>
      <c r="H764" s="165">
        <v>-122.96603</v>
      </c>
      <c r="I764" s="165">
        <v>47.3782</v>
      </c>
      <c r="J764" s="165">
        <v>-122.97009</v>
      </c>
    </row>
    <row r="765" spans="1:10" ht="12.75" customHeight="1" x14ac:dyDescent="0.2">
      <c r="A765" s="165" t="s">
        <v>1408</v>
      </c>
      <c r="B765" s="165" t="s">
        <v>1430</v>
      </c>
      <c r="C765" s="165" t="s">
        <v>2725</v>
      </c>
      <c r="D765" s="165" t="s">
        <v>149</v>
      </c>
      <c r="E765" s="165">
        <v>3</v>
      </c>
      <c r="F765" s="168">
        <v>3.6999999999999998E-2</v>
      </c>
      <c r="G765" s="165">
        <v>47.337499999999999</v>
      </c>
      <c r="H765" s="165">
        <v>-122.83293</v>
      </c>
      <c r="I765" s="165">
        <v>47.338000000000001</v>
      </c>
      <c r="J765" s="165">
        <v>-122.8325</v>
      </c>
    </row>
    <row r="766" spans="1:10" ht="12.75" customHeight="1" x14ac:dyDescent="0.2">
      <c r="A766" s="165" t="s">
        <v>1408</v>
      </c>
      <c r="B766" s="165" t="s">
        <v>1426</v>
      </c>
      <c r="C766" s="165" t="s">
        <v>1427</v>
      </c>
      <c r="D766" s="160" t="s">
        <v>31</v>
      </c>
      <c r="E766" s="165">
        <v>3</v>
      </c>
      <c r="F766" s="168">
        <v>0.35699999999999998</v>
      </c>
      <c r="G766" s="165">
        <v>47.311700000000002</v>
      </c>
      <c r="H766" s="165">
        <v>-122.84575</v>
      </c>
      <c r="I766" s="165">
        <v>47.316099999999999</v>
      </c>
      <c r="J766" s="165">
        <v>-122.84197</v>
      </c>
    </row>
    <row r="767" spans="1:10" ht="12.75" customHeight="1" x14ac:dyDescent="0.2">
      <c r="A767" s="165" t="s">
        <v>1408</v>
      </c>
      <c r="B767" s="165" t="s">
        <v>1428</v>
      </c>
      <c r="C767" s="165" t="s">
        <v>1429</v>
      </c>
      <c r="D767" s="165" t="s">
        <v>31</v>
      </c>
      <c r="E767" s="165">
        <v>3</v>
      </c>
      <c r="F767" s="168">
        <v>1.2E-2</v>
      </c>
      <c r="G767" s="165">
        <v>47.338000000000001</v>
      </c>
      <c r="H767" s="165">
        <v>-122.8325</v>
      </c>
      <c r="I767" s="165">
        <v>47.338099999999997</v>
      </c>
      <c r="J767" s="165">
        <v>-122.83256</v>
      </c>
    </row>
    <row r="768" spans="1:10" ht="12.75" customHeight="1" x14ac:dyDescent="0.2">
      <c r="A768" s="165" t="s">
        <v>1408</v>
      </c>
      <c r="B768" s="165" t="s">
        <v>1425</v>
      </c>
      <c r="C768" s="165" t="s">
        <v>2726</v>
      </c>
      <c r="D768" s="165" t="s">
        <v>31</v>
      </c>
      <c r="E768" s="165">
        <v>3</v>
      </c>
      <c r="F768" s="168">
        <v>0.51300000000000001</v>
      </c>
      <c r="G768" s="165">
        <v>47.257899999999999</v>
      </c>
      <c r="H768" s="165">
        <v>-122.86817000000001</v>
      </c>
      <c r="I768" s="165">
        <v>47.265099999999997</v>
      </c>
      <c r="J768" s="165">
        <v>-122.86662</v>
      </c>
    </row>
    <row r="769" spans="1:10" ht="12.75" customHeight="1" x14ac:dyDescent="0.2">
      <c r="A769" s="165" t="s">
        <v>1408</v>
      </c>
      <c r="B769" s="165" t="s">
        <v>1432</v>
      </c>
      <c r="C769" s="165" t="s">
        <v>1433</v>
      </c>
      <c r="D769" s="165" t="s">
        <v>31</v>
      </c>
      <c r="E769" s="165">
        <v>3</v>
      </c>
      <c r="F769" s="168">
        <v>2.7E-2</v>
      </c>
      <c r="G769" s="165">
        <v>47.2468</v>
      </c>
      <c r="H769" s="165">
        <v>-122.93001</v>
      </c>
      <c r="I769" s="165">
        <v>47.244100000000003</v>
      </c>
      <c r="J769" s="165">
        <v>-122.92451</v>
      </c>
    </row>
    <row r="770" spans="1:10" ht="12.75" customHeight="1" x14ac:dyDescent="0.2">
      <c r="A770" s="165" t="s">
        <v>1408</v>
      </c>
      <c r="B770" s="165" t="s">
        <v>1434</v>
      </c>
      <c r="C770" s="165" t="s">
        <v>1435</v>
      </c>
      <c r="D770" s="165" t="s">
        <v>31</v>
      </c>
      <c r="E770" s="165">
        <v>3</v>
      </c>
      <c r="F770" s="168">
        <v>0.26500000000000001</v>
      </c>
      <c r="G770" s="165">
        <v>47.253799999999998</v>
      </c>
      <c r="H770" s="165">
        <v>-122.9178</v>
      </c>
      <c r="I770" s="165">
        <v>47.250399999999999</v>
      </c>
      <c r="J770" s="165">
        <v>-122.92022</v>
      </c>
    </row>
    <row r="771" spans="1:10" ht="12.75" customHeight="1" x14ac:dyDescent="0.2">
      <c r="A771" s="165" t="s">
        <v>1408</v>
      </c>
      <c r="B771" s="165" t="s">
        <v>1436</v>
      </c>
      <c r="C771" s="165" t="s">
        <v>1437</v>
      </c>
      <c r="D771" s="165" t="s">
        <v>147</v>
      </c>
      <c r="E771" s="165">
        <v>3</v>
      </c>
      <c r="F771" s="168">
        <v>2.7919999999999998</v>
      </c>
      <c r="G771" s="165">
        <v>47.286799999999999</v>
      </c>
      <c r="H771" s="165">
        <v>-122.85912</v>
      </c>
      <c r="I771" s="165">
        <v>47.293700000000001</v>
      </c>
      <c r="J771" s="165">
        <v>-122.86546</v>
      </c>
    </row>
    <row r="772" spans="1:10" ht="12.75" customHeight="1" x14ac:dyDescent="0.2">
      <c r="A772" s="165" t="s">
        <v>1408</v>
      </c>
      <c r="B772" s="165" t="s">
        <v>1438</v>
      </c>
      <c r="C772" s="165" t="s">
        <v>1439</v>
      </c>
      <c r="D772" s="165" t="s">
        <v>147</v>
      </c>
      <c r="E772" s="165">
        <v>3</v>
      </c>
      <c r="F772" s="168">
        <v>1.446</v>
      </c>
      <c r="G772" s="165">
        <v>47.572800000000001</v>
      </c>
      <c r="H772" s="165">
        <v>-123.00968</v>
      </c>
      <c r="I772" s="165">
        <v>47.590600000000002</v>
      </c>
      <c r="J772" s="165">
        <v>-122.99675000000001</v>
      </c>
    </row>
    <row r="773" spans="1:10" ht="12.75" customHeight="1" x14ac:dyDescent="0.2">
      <c r="A773" s="165" t="s">
        <v>1408</v>
      </c>
      <c r="B773" s="165" t="s">
        <v>1440</v>
      </c>
      <c r="C773" s="165" t="s">
        <v>1441</v>
      </c>
      <c r="D773" s="165" t="s">
        <v>31</v>
      </c>
      <c r="E773" s="165">
        <v>3</v>
      </c>
      <c r="F773" s="168">
        <v>0.23</v>
      </c>
      <c r="G773" s="165">
        <v>47.367699999999999</v>
      </c>
      <c r="H773" s="165">
        <v>-123.15837999999999</v>
      </c>
      <c r="I773" s="165">
        <v>47.370100000000001</v>
      </c>
      <c r="J773" s="165">
        <v>-123.15861</v>
      </c>
    </row>
    <row r="774" spans="1:10" ht="12.75" customHeight="1" x14ac:dyDescent="0.2">
      <c r="A774" s="165" t="s">
        <v>1408</v>
      </c>
      <c r="B774" s="165" t="s">
        <v>1442</v>
      </c>
      <c r="C774" s="165" t="s">
        <v>1443</v>
      </c>
      <c r="D774" s="165" t="s">
        <v>31</v>
      </c>
      <c r="E774" s="165">
        <v>3</v>
      </c>
      <c r="F774" s="168">
        <v>0.25600000000000001</v>
      </c>
      <c r="G774" s="165">
        <v>47.476100000000002</v>
      </c>
      <c r="H774" s="165">
        <v>-123.05038999999999</v>
      </c>
      <c r="I774" s="165">
        <v>47.473399999999998</v>
      </c>
      <c r="J774" s="165">
        <v>-123.05385</v>
      </c>
    </row>
    <row r="775" spans="1:10" ht="12.75" customHeight="1" x14ac:dyDescent="0.2">
      <c r="A775" s="165" t="s">
        <v>1408</v>
      </c>
      <c r="B775" s="165" t="s">
        <v>1444</v>
      </c>
      <c r="C775" s="165" t="s">
        <v>1445</v>
      </c>
      <c r="D775" s="165" t="s">
        <v>31</v>
      </c>
      <c r="E775" s="165">
        <v>3</v>
      </c>
      <c r="F775" s="168">
        <v>0.183</v>
      </c>
      <c r="G775" s="165">
        <v>47.483699999999999</v>
      </c>
      <c r="H775" s="165">
        <v>-123.04151</v>
      </c>
      <c r="I775" s="165">
        <v>47.481400000000001</v>
      </c>
      <c r="J775" s="165">
        <v>-123.04331000000001</v>
      </c>
    </row>
    <row r="776" spans="1:10" ht="12.75" customHeight="1" x14ac:dyDescent="0.2">
      <c r="A776" s="165" t="s">
        <v>1408</v>
      </c>
      <c r="B776" s="165" t="s">
        <v>1446</v>
      </c>
      <c r="C776" s="165" t="s">
        <v>1447</v>
      </c>
      <c r="D776" s="165" t="s">
        <v>31</v>
      </c>
      <c r="E776" s="165">
        <v>3</v>
      </c>
      <c r="F776" s="168">
        <v>1.804</v>
      </c>
      <c r="G776" s="165">
        <v>47.511899999999997</v>
      </c>
      <c r="H776" s="165">
        <v>-123.03001999999999</v>
      </c>
      <c r="I776" s="165">
        <v>47.487299999999998</v>
      </c>
      <c r="J776" s="165">
        <v>-123.0386</v>
      </c>
    </row>
    <row r="777" spans="1:10" ht="12.75" customHeight="1" x14ac:dyDescent="0.2">
      <c r="A777" s="165" t="s">
        <v>1408</v>
      </c>
      <c r="B777" s="165" t="s">
        <v>1448</v>
      </c>
      <c r="C777" s="165" t="s">
        <v>1449</v>
      </c>
      <c r="D777" s="165" t="s">
        <v>31</v>
      </c>
      <c r="E777" s="165">
        <v>3</v>
      </c>
      <c r="F777" s="168">
        <v>5.1999999999999998E-2</v>
      </c>
      <c r="G777" s="165">
        <v>47.406500000000001</v>
      </c>
      <c r="H777" s="165">
        <v>-123.13894999999999</v>
      </c>
      <c r="I777" s="165">
        <v>47.407200000000003</v>
      </c>
      <c r="J777" s="165">
        <v>-123.13876999999999</v>
      </c>
    </row>
    <row r="778" spans="1:10" ht="12.75" customHeight="1" x14ac:dyDescent="0.2">
      <c r="A778" s="165" t="s">
        <v>1408</v>
      </c>
      <c r="B778" s="165" t="s">
        <v>1450</v>
      </c>
      <c r="C778" s="165" t="s">
        <v>2727</v>
      </c>
      <c r="D778" s="165" t="s">
        <v>31</v>
      </c>
      <c r="E778" s="165">
        <v>3</v>
      </c>
      <c r="F778" s="168">
        <v>8.3000000000000004E-2</v>
      </c>
      <c r="G778" s="165">
        <v>47.403100000000002</v>
      </c>
      <c r="H778" s="165">
        <v>-123.1414</v>
      </c>
      <c r="I778" s="165">
        <v>47.404200000000003</v>
      </c>
      <c r="J778" s="165">
        <v>-123.14100999999999</v>
      </c>
    </row>
    <row r="779" spans="1:10" ht="12.75" customHeight="1" x14ac:dyDescent="0.2">
      <c r="A779" s="165" t="s">
        <v>1408</v>
      </c>
      <c r="B779" s="165" t="s">
        <v>1451</v>
      </c>
      <c r="C779" s="165" t="s">
        <v>1452</v>
      </c>
      <c r="D779" s="165" t="s">
        <v>31</v>
      </c>
      <c r="E779" s="165">
        <v>3</v>
      </c>
      <c r="F779" s="168">
        <v>0.72499999999999998</v>
      </c>
      <c r="G779" s="165">
        <v>47.4101</v>
      </c>
      <c r="H779" s="165">
        <v>-123.13632</v>
      </c>
      <c r="I779" s="165">
        <v>47.419600000000003</v>
      </c>
      <c r="J779" s="165">
        <v>-123.13083</v>
      </c>
    </row>
    <row r="780" spans="1:10" ht="12.75" customHeight="1" x14ac:dyDescent="0.2">
      <c r="A780" s="165" t="s">
        <v>1408</v>
      </c>
      <c r="B780" s="165" t="s">
        <v>1453</v>
      </c>
      <c r="C780" s="165" t="s">
        <v>1454</v>
      </c>
      <c r="D780" s="165" t="s">
        <v>31</v>
      </c>
      <c r="E780" s="165">
        <v>3</v>
      </c>
      <c r="F780" s="168">
        <v>1.6279999999999999</v>
      </c>
      <c r="G780" s="165">
        <v>47.185000000000002</v>
      </c>
      <c r="H780" s="165">
        <v>-122.93302</v>
      </c>
      <c r="I780" s="165">
        <v>47.185000000000002</v>
      </c>
      <c r="J780" s="165">
        <v>-122.93302</v>
      </c>
    </row>
    <row r="781" spans="1:10" ht="12.75" customHeight="1" x14ac:dyDescent="0.2">
      <c r="A781" s="165" t="s">
        <v>1408</v>
      </c>
      <c r="B781" s="165" t="s">
        <v>3035</v>
      </c>
      <c r="C781" s="165" t="s">
        <v>3036</v>
      </c>
      <c r="D781" s="165" t="s">
        <v>31</v>
      </c>
      <c r="E781" s="165">
        <v>2</v>
      </c>
      <c r="F781" s="168">
        <v>0</v>
      </c>
      <c r="G781" s="165" t="s">
        <v>2859</v>
      </c>
      <c r="H781" s="165" t="s">
        <v>2859</v>
      </c>
      <c r="I781" s="165" t="s">
        <v>2859</v>
      </c>
      <c r="J781" s="165" t="s">
        <v>2859</v>
      </c>
    </row>
    <row r="782" spans="1:10" ht="12.75" customHeight="1" x14ac:dyDescent="0.2">
      <c r="A782" s="165" t="s">
        <v>1408</v>
      </c>
      <c r="B782" s="165" t="s">
        <v>3037</v>
      </c>
      <c r="C782" s="165" t="s">
        <v>3038</v>
      </c>
      <c r="D782" s="165" t="s">
        <v>31</v>
      </c>
      <c r="E782" s="165">
        <v>2</v>
      </c>
      <c r="F782" s="168">
        <v>0</v>
      </c>
      <c r="G782" s="165" t="s">
        <v>2859</v>
      </c>
      <c r="H782" s="165" t="s">
        <v>2859</v>
      </c>
      <c r="I782" s="165" t="s">
        <v>2859</v>
      </c>
      <c r="J782" s="165" t="s">
        <v>2859</v>
      </c>
    </row>
    <row r="783" spans="1:10" ht="12.75" customHeight="1" x14ac:dyDescent="0.2">
      <c r="A783" s="165" t="s">
        <v>1408</v>
      </c>
      <c r="B783" s="165" t="s">
        <v>1455</v>
      </c>
      <c r="C783" s="165" t="s">
        <v>1456</v>
      </c>
      <c r="D783" s="165" t="s">
        <v>31</v>
      </c>
      <c r="E783" s="165">
        <v>1</v>
      </c>
      <c r="F783" s="168">
        <v>0.61899999999999999</v>
      </c>
      <c r="G783" s="165">
        <v>47.284999999999997</v>
      </c>
      <c r="H783" s="165">
        <v>-122.884</v>
      </c>
      <c r="I783" s="165">
        <v>47.279000000000003</v>
      </c>
      <c r="J783" s="165">
        <v>-122.881</v>
      </c>
    </row>
    <row r="784" spans="1:10" ht="12.75" customHeight="1" x14ac:dyDescent="0.2">
      <c r="A784" s="165" t="s">
        <v>1408</v>
      </c>
      <c r="B784" s="165" t="s">
        <v>1457</v>
      </c>
      <c r="C784" s="165" t="s">
        <v>1458</v>
      </c>
      <c r="D784" s="165" t="s">
        <v>31</v>
      </c>
      <c r="E784" s="165">
        <v>3</v>
      </c>
      <c r="F784" s="168">
        <v>0.64100000000000001</v>
      </c>
      <c r="G784" s="165">
        <v>47.2834</v>
      </c>
      <c r="H784" s="165">
        <v>-122.88894999999999</v>
      </c>
      <c r="I784" s="165">
        <v>47.284999999999997</v>
      </c>
      <c r="J784" s="165">
        <v>-122.89704999999999</v>
      </c>
    </row>
    <row r="785" spans="1:10" ht="12.75" customHeight="1" x14ac:dyDescent="0.2">
      <c r="A785" s="165" t="s">
        <v>1408</v>
      </c>
      <c r="B785" s="165" t="s">
        <v>1459</v>
      </c>
      <c r="C785" s="165" t="s">
        <v>1460</v>
      </c>
      <c r="D785" s="165" t="s">
        <v>147</v>
      </c>
      <c r="E785" s="165">
        <v>3</v>
      </c>
      <c r="F785" s="168">
        <v>0.129</v>
      </c>
      <c r="G785" s="165">
        <v>47.521500000000003</v>
      </c>
      <c r="H785" s="165">
        <v>-123.05167</v>
      </c>
      <c r="I785" s="165">
        <v>47.523299999999999</v>
      </c>
      <c r="J785" s="165">
        <v>-123.05083999999999</v>
      </c>
    </row>
    <row r="786" spans="1:10" ht="12.75" customHeight="1" x14ac:dyDescent="0.2">
      <c r="A786" s="165" t="s">
        <v>1408</v>
      </c>
      <c r="B786" s="165" t="s">
        <v>1461</v>
      </c>
      <c r="C786" s="165" t="s">
        <v>1462</v>
      </c>
      <c r="D786" s="165" t="s">
        <v>31</v>
      </c>
      <c r="E786" s="165">
        <v>3</v>
      </c>
      <c r="F786" s="168">
        <v>2.504</v>
      </c>
      <c r="G786" s="165">
        <v>47.100299999999997</v>
      </c>
      <c r="H786" s="165">
        <v>-123.07293</v>
      </c>
      <c r="I786" s="165">
        <v>47.103000000000002</v>
      </c>
      <c r="J786" s="165">
        <v>-123.08556</v>
      </c>
    </row>
    <row r="787" spans="1:10" ht="12.75" customHeight="1" x14ac:dyDescent="0.2">
      <c r="A787" s="165" t="s">
        <v>1408</v>
      </c>
      <c r="B787" s="165" t="s">
        <v>3039</v>
      </c>
      <c r="C787" s="165" t="s">
        <v>3040</v>
      </c>
      <c r="D787" s="165" t="s">
        <v>31</v>
      </c>
      <c r="E787" s="165">
        <v>2</v>
      </c>
      <c r="F787" s="168">
        <v>0</v>
      </c>
      <c r="G787" s="165" t="s">
        <v>2859</v>
      </c>
      <c r="H787" s="165" t="s">
        <v>2859</v>
      </c>
      <c r="I787" s="165" t="s">
        <v>2859</v>
      </c>
      <c r="J787" s="165" t="s">
        <v>2859</v>
      </c>
    </row>
    <row r="788" spans="1:10" ht="12.75" customHeight="1" x14ac:dyDescent="0.2">
      <c r="A788" s="165" t="s">
        <v>1408</v>
      </c>
      <c r="B788" s="165" t="s">
        <v>1431</v>
      </c>
      <c r="C788" s="165" t="s">
        <v>2728</v>
      </c>
      <c r="D788" s="165" t="s">
        <v>31</v>
      </c>
      <c r="E788" s="165">
        <v>3</v>
      </c>
      <c r="F788" s="168">
        <v>0.01</v>
      </c>
      <c r="G788" s="165">
        <v>47.246899999999997</v>
      </c>
      <c r="H788" s="165">
        <v>-122.92986999999999</v>
      </c>
      <c r="I788" s="165">
        <v>47.247100000000003</v>
      </c>
      <c r="J788" s="165">
        <v>-122.92976</v>
      </c>
    </row>
    <row r="789" spans="1:10" ht="12.75" customHeight="1" x14ac:dyDescent="0.2">
      <c r="A789" s="165" t="s">
        <v>1408</v>
      </c>
      <c r="B789" s="165" t="s">
        <v>1463</v>
      </c>
      <c r="C789" s="165" t="s">
        <v>1464</v>
      </c>
      <c r="D789" s="165" t="s">
        <v>31</v>
      </c>
      <c r="E789" s="165">
        <v>2</v>
      </c>
      <c r="F789" s="168">
        <v>0.94799999999999995</v>
      </c>
      <c r="G789" s="165">
        <v>47.461599999999997</v>
      </c>
      <c r="H789" s="165">
        <v>-123.10876</v>
      </c>
      <c r="I789" s="165">
        <v>47.469799999999999</v>
      </c>
      <c r="J789" s="165">
        <v>-123.0942</v>
      </c>
    </row>
    <row r="790" spans="1:10" ht="12.75" customHeight="1" x14ac:dyDescent="0.2">
      <c r="A790" s="165" t="s">
        <v>1408</v>
      </c>
      <c r="B790" s="165" t="s">
        <v>1465</v>
      </c>
      <c r="C790" s="165" t="s">
        <v>1466</v>
      </c>
      <c r="D790" s="165" t="s">
        <v>31</v>
      </c>
      <c r="E790" s="165">
        <v>3</v>
      </c>
      <c r="F790" s="168">
        <v>0.91200000000000003</v>
      </c>
      <c r="G790" s="165">
        <v>47.134099999999997</v>
      </c>
      <c r="H790" s="165">
        <v>-123.08754</v>
      </c>
      <c r="I790" s="165">
        <v>47.140700000000002</v>
      </c>
      <c r="J790" s="165">
        <v>-123.07456000000001</v>
      </c>
    </row>
    <row r="791" spans="1:10" ht="12.75" customHeight="1" x14ac:dyDescent="0.2">
      <c r="A791" s="165" t="s">
        <v>1408</v>
      </c>
      <c r="B791" s="165" t="s">
        <v>1467</v>
      </c>
      <c r="C791" s="165" t="s">
        <v>1468</v>
      </c>
      <c r="D791" s="165" t="s">
        <v>149</v>
      </c>
      <c r="E791" s="165">
        <v>3</v>
      </c>
      <c r="F791" s="168">
        <v>0.35</v>
      </c>
      <c r="G791" s="165">
        <v>47.437399999999997</v>
      </c>
      <c r="H791" s="165">
        <v>-122.86196</v>
      </c>
      <c r="I791" s="165">
        <v>47.440600000000003</v>
      </c>
      <c r="J791" s="165">
        <v>-122.85732</v>
      </c>
    </row>
    <row r="792" spans="1:10" ht="12.75" customHeight="1" x14ac:dyDescent="0.2">
      <c r="A792" s="165" t="s">
        <v>1408</v>
      </c>
      <c r="B792" s="165" t="s">
        <v>3041</v>
      </c>
      <c r="C792" s="165" t="s">
        <v>3042</v>
      </c>
      <c r="D792" s="165" t="s">
        <v>31</v>
      </c>
      <c r="E792" s="165">
        <v>2</v>
      </c>
      <c r="F792" s="168">
        <v>0</v>
      </c>
      <c r="G792" s="165" t="s">
        <v>2859</v>
      </c>
      <c r="H792" s="165" t="s">
        <v>2859</v>
      </c>
      <c r="I792" s="165" t="s">
        <v>2859</v>
      </c>
      <c r="J792" s="165" t="s">
        <v>2859</v>
      </c>
    </row>
    <row r="793" spans="1:10" ht="12.75" customHeight="1" x14ac:dyDescent="0.2">
      <c r="A793" s="165" t="s">
        <v>1408</v>
      </c>
      <c r="B793" s="165" t="s">
        <v>1469</v>
      </c>
      <c r="C793" s="165" t="s">
        <v>1470</v>
      </c>
      <c r="D793" s="165" t="s">
        <v>31</v>
      </c>
      <c r="E793" s="165">
        <v>3</v>
      </c>
      <c r="F793" s="168">
        <v>1.4E-2</v>
      </c>
      <c r="G793" s="165">
        <v>47.357599999999998</v>
      </c>
      <c r="H793" s="165">
        <v>-123.1019</v>
      </c>
      <c r="I793" s="165">
        <v>47.357599999999998</v>
      </c>
      <c r="J793" s="165">
        <v>-123.10218999999999</v>
      </c>
    </row>
    <row r="794" spans="1:10" ht="12.75" customHeight="1" x14ac:dyDescent="0.2">
      <c r="A794" s="165" t="s">
        <v>1408</v>
      </c>
      <c r="B794" s="165" t="s">
        <v>1471</v>
      </c>
      <c r="C794" s="165" t="s">
        <v>1472</v>
      </c>
      <c r="D794" s="165" t="s">
        <v>149</v>
      </c>
      <c r="E794" s="165">
        <v>3</v>
      </c>
      <c r="F794" s="168">
        <v>2.0539999999999998</v>
      </c>
      <c r="G794" s="165">
        <v>47.371299999999998</v>
      </c>
      <c r="H794" s="165">
        <v>-123.0526</v>
      </c>
      <c r="I794" s="165">
        <v>47.372900000000001</v>
      </c>
      <c r="J794" s="165">
        <v>-123.04707000000001</v>
      </c>
    </row>
    <row r="795" spans="1:10" ht="12.75" customHeight="1" x14ac:dyDescent="0.2">
      <c r="A795" s="165" t="s">
        <v>1408</v>
      </c>
      <c r="B795" s="165" t="s">
        <v>2729</v>
      </c>
      <c r="C795" s="165" t="s">
        <v>2730</v>
      </c>
      <c r="D795" s="165" t="s">
        <v>31</v>
      </c>
      <c r="E795" s="165">
        <v>3</v>
      </c>
      <c r="F795" s="168">
        <v>6.8000000000000005E-2</v>
      </c>
      <c r="G795" s="165">
        <v>47.356900000000003</v>
      </c>
      <c r="H795" s="165">
        <v>-123.10471</v>
      </c>
      <c r="I795" s="165">
        <v>47.356099999999998</v>
      </c>
      <c r="J795" s="165">
        <v>-123.10545999999999</v>
      </c>
    </row>
    <row r="796" spans="1:10" ht="12.75" customHeight="1" x14ac:dyDescent="0.2">
      <c r="A796" s="165" t="s">
        <v>1408</v>
      </c>
      <c r="B796" s="165" t="s">
        <v>1473</v>
      </c>
      <c r="C796" s="165" t="s">
        <v>1474</v>
      </c>
      <c r="D796" s="165" t="s">
        <v>31</v>
      </c>
      <c r="E796" s="165">
        <v>3</v>
      </c>
      <c r="F796" s="168">
        <v>0.56899999999999995</v>
      </c>
      <c r="G796" s="165">
        <v>47.247700000000002</v>
      </c>
      <c r="H796" s="165">
        <v>-122.86403</v>
      </c>
      <c r="I796" s="165">
        <v>47.247700000000002</v>
      </c>
      <c r="J796" s="165">
        <v>-122.86403</v>
      </c>
    </row>
    <row r="797" spans="1:10" ht="12.75" customHeight="1" x14ac:dyDescent="0.2">
      <c r="A797" s="165" t="s">
        <v>1408</v>
      </c>
      <c r="B797" s="165" t="s">
        <v>1475</v>
      </c>
      <c r="C797" s="165" t="s">
        <v>1476</v>
      </c>
      <c r="D797" s="165" t="s">
        <v>31</v>
      </c>
      <c r="E797" s="165">
        <v>3</v>
      </c>
      <c r="F797" s="168">
        <v>0.621</v>
      </c>
      <c r="G797" s="165">
        <v>47.3947</v>
      </c>
      <c r="H797" s="165">
        <v>-122.82368</v>
      </c>
      <c r="I797" s="165">
        <v>47.402299999999997</v>
      </c>
      <c r="J797" s="165">
        <v>-122.82855000000001</v>
      </c>
    </row>
    <row r="798" spans="1:10" ht="12.75" customHeight="1" x14ac:dyDescent="0.2">
      <c r="A798" s="165" t="s">
        <v>1408</v>
      </c>
      <c r="B798" s="165" t="s">
        <v>3043</v>
      </c>
      <c r="C798" s="165" t="s">
        <v>3044</v>
      </c>
      <c r="D798" s="165" t="s">
        <v>31</v>
      </c>
      <c r="E798" s="165">
        <v>2</v>
      </c>
      <c r="F798" s="168">
        <v>0</v>
      </c>
      <c r="G798" s="165" t="s">
        <v>2859</v>
      </c>
      <c r="H798" s="165" t="s">
        <v>2859</v>
      </c>
      <c r="I798" s="165" t="s">
        <v>2859</v>
      </c>
      <c r="J798" s="165" t="s">
        <v>2859</v>
      </c>
    </row>
    <row r="799" spans="1:10" ht="12.75" customHeight="1" x14ac:dyDescent="0.2">
      <c r="A799" s="165" t="s">
        <v>1408</v>
      </c>
      <c r="B799" s="165" t="s">
        <v>1477</v>
      </c>
      <c r="C799" s="165" t="s">
        <v>1478</v>
      </c>
      <c r="D799" s="165" t="s">
        <v>31</v>
      </c>
      <c r="E799" s="165">
        <v>3</v>
      </c>
      <c r="F799" s="168">
        <v>4.1000000000000002E-2</v>
      </c>
      <c r="G799" s="165">
        <v>47.377699999999997</v>
      </c>
      <c r="H799" s="165">
        <v>-122.8317</v>
      </c>
      <c r="I799" s="165">
        <v>47.3782</v>
      </c>
      <c r="J799" s="165">
        <v>-122.83122</v>
      </c>
    </row>
    <row r="800" spans="1:10" ht="12.75" customHeight="1" x14ac:dyDescent="0.2">
      <c r="A800" s="165" t="s">
        <v>1408</v>
      </c>
      <c r="B800" s="165" t="s">
        <v>1479</v>
      </c>
      <c r="C800" s="165" t="s">
        <v>2731</v>
      </c>
      <c r="D800" s="165" t="s">
        <v>31</v>
      </c>
      <c r="E800" s="165">
        <v>3</v>
      </c>
      <c r="F800" s="168">
        <v>8.5000000000000006E-2</v>
      </c>
      <c r="G800" s="165">
        <v>47.390999999999998</v>
      </c>
      <c r="H800" s="165">
        <v>-122.81256</v>
      </c>
      <c r="I800" s="165">
        <v>47.389800000000001</v>
      </c>
      <c r="J800" s="165">
        <v>-122.8129</v>
      </c>
    </row>
    <row r="801" spans="1:10" ht="12.75" customHeight="1" x14ac:dyDescent="0.2">
      <c r="A801" s="165" t="s">
        <v>1408</v>
      </c>
      <c r="B801" s="165" t="s">
        <v>1480</v>
      </c>
      <c r="C801" s="165" t="s">
        <v>1481</v>
      </c>
      <c r="D801" s="165" t="s">
        <v>31</v>
      </c>
      <c r="E801" s="165">
        <v>3</v>
      </c>
      <c r="F801" s="168">
        <v>0.72299999999999998</v>
      </c>
      <c r="G801" s="165">
        <v>47.389800000000001</v>
      </c>
      <c r="H801" s="165">
        <v>-122.8129</v>
      </c>
      <c r="I801" s="165">
        <v>47.390999999999998</v>
      </c>
      <c r="J801" s="165">
        <v>-122.81256</v>
      </c>
    </row>
    <row r="802" spans="1:10" ht="12.75" customHeight="1" x14ac:dyDescent="0.2">
      <c r="A802" s="165" t="s">
        <v>1408</v>
      </c>
      <c r="B802" s="165" t="s">
        <v>1482</v>
      </c>
      <c r="C802" s="165" t="s">
        <v>1483</v>
      </c>
      <c r="D802" s="165" t="s">
        <v>147</v>
      </c>
      <c r="E802" s="165">
        <v>3</v>
      </c>
      <c r="F802" s="168">
        <v>0.03</v>
      </c>
      <c r="G802" s="165">
        <v>47.524700000000003</v>
      </c>
      <c r="H802" s="165">
        <v>-123.05031</v>
      </c>
      <c r="I802" s="165">
        <v>47.525199999999998</v>
      </c>
      <c r="J802" s="165">
        <v>-123.0502</v>
      </c>
    </row>
    <row r="803" spans="1:10" ht="12.75" customHeight="1" x14ac:dyDescent="0.2">
      <c r="A803" s="165" t="s">
        <v>1408</v>
      </c>
      <c r="B803" s="165" t="s">
        <v>1484</v>
      </c>
      <c r="C803" s="165" t="s">
        <v>1485</v>
      </c>
      <c r="D803" s="165" t="s">
        <v>31</v>
      </c>
      <c r="E803" s="165">
        <v>3</v>
      </c>
      <c r="F803" s="168">
        <v>0.23400000000000001</v>
      </c>
      <c r="G803" s="165">
        <v>47.2592</v>
      </c>
      <c r="H803" s="165">
        <v>-123.02055</v>
      </c>
      <c r="I803" s="165">
        <v>47.262</v>
      </c>
      <c r="J803" s="165">
        <v>-123.01921</v>
      </c>
    </row>
    <row r="804" spans="1:10" ht="12.75" customHeight="1" x14ac:dyDescent="0.2">
      <c r="A804" s="165" t="s">
        <v>1408</v>
      </c>
      <c r="B804" s="165" t="s">
        <v>1486</v>
      </c>
      <c r="C804" s="165" t="s">
        <v>1487</v>
      </c>
      <c r="D804" s="165" t="s">
        <v>31</v>
      </c>
      <c r="E804" s="165">
        <v>3</v>
      </c>
      <c r="F804" s="168">
        <v>0.30099999999999999</v>
      </c>
      <c r="G804" s="165">
        <v>47.389099999999999</v>
      </c>
      <c r="H804" s="165">
        <v>-122.81287</v>
      </c>
      <c r="I804" s="165">
        <v>47.384700000000002</v>
      </c>
      <c r="J804" s="165">
        <v>-122.8134</v>
      </c>
    </row>
    <row r="805" spans="1:10" ht="12.75" customHeight="1" x14ac:dyDescent="0.2">
      <c r="A805" s="165" t="s">
        <v>1408</v>
      </c>
      <c r="B805" s="165" t="s">
        <v>1488</v>
      </c>
      <c r="C805" s="165" t="s">
        <v>1489</v>
      </c>
      <c r="D805" s="165" t="s">
        <v>31</v>
      </c>
      <c r="E805" s="165">
        <v>3</v>
      </c>
      <c r="F805" s="168">
        <v>1.891</v>
      </c>
      <c r="G805" s="165">
        <v>47.369399999999999</v>
      </c>
      <c r="H805" s="165">
        <v>-122.82492999999999</v>
      </c>
      <c r="I805" s="165">
        <v>47.375500000000002</v>
      </c>
      <c r="J805" s="165">
        <v>-122.8317</v>
      </c>
    </row>
    <row r="806" spans="1:10" ht="12.75" customHeight="1" x14ac:dyDescent="0.2">
      <c r="A806" s="165" t="s">
        <v>1408</v>
      </c>
      <c r="B806" s="165" t="s">
        <v>3045</v>
      </c>
      <c r="C806" s="165" t="s">
        <v>3046</v>
      </c>
      <c r="D806" s="165" t="s">
        <v>31</v>
      </c>
      <c r="E806" s="165">
        <v>3</v>
      </c>
      <c r="F806" s="168">
        <v>5.8000000000000003E-2</v>
      </c>
      <c r="G806" s="165">
        <v>47.252943000000002</v>
      </c>
      <c r="H806" s="165">
        <v>-123.03695500000001</v>
      </c>
      <c r="I806" s="165">
        <v>47.253304999999997</v>
      </c>
      <c r="J806" s="165">
        <v>-123.03585</v>
      </c>
    </row>
    <row r="807" spans="1:10" ht="12.75" customHeight="1" x14ac:dyDescent="0.2">
      <c r="A807" s="165" t="s">
        <v>1408</v>
      </c>
      <c r="B807" s="165" t="s">
        <v>3047</v>
      </c>
      <c r="C807" s="165" t="s">
        <v>3048</v>
      </c>
      <c r="D807" s="165" t="s">
        <v>149</v>
      </c>
      <c r="E807" s="165">
        <v>2</v>
      </c>
      <c r="F807" s="168">
        <v>0</v>
      </c>
      <c r="G807" s="165" t="s">
        <v>2859</v>
      </c>
      <c r="H807" s="165" t="s">
        <v>2859</v>
      </c>
      <c r="I807" s="165" t="s">
        <v>2859</v>
      </c>
      <c r="J807" s="165" t="s">
        <v>2859</v>
      </c>
    </row>
    <row r="808" spans="1:10" ht="12.75" customHeight="1" x14ac:dyDescent="0.2">
      <c r="A808" s="165" t="s">
        <v>1408</v>
      </c>
      <c r="B808" s="165" t="s">
        <v>1490</v>
      </c>
      <c r="C808" s="165" t="s">
        <v>1491</v>
      </c>
      <c r="D808" s="165" t="s">
        <v>31</v>
      </c>
      <c r="E808" s="165">
        <v>3</v>
      </c>
      <c r="F808" s="168">
        <v>2.3210000000000002</v>
      </c>
      <c r="G808" s="165">
        <v>47.225200000000001</v>
      </c>
      <c r="H808" s="165">
        <v>-123.04345000000001</v>
      </c>
      <c r="I808" s="165">
        <v>47.2545</v>
      </c>
      <c r="J808" s="165">
        <v>-123.03308</v>
      </c>
    </row>
    <row r="809" spans="1:10" ht="12.75" customHeight="1" x14ac:dyDescent="0.2">
      <c r="A809" s="165" t="s">
        <v>1408</v>
      </c>
      <c r="B809" s="165" t="s">
        <v>1492</v>
      </c>
      <c r="C809" s="165" t="s">
        <v>1493</v>
      </c>
      <c r="D809" s="165" t="s">
        <v>31</v>
      </c>
      <c r="E809" s="165">
        <v>3</v>
      </c>
      <c r="F809" s="168">
        <v>0.52600000000000002</v>
      </c>
      <c r="G809" s="165">
        <v>47.244599999999998</v>
      </c>
      <c r="H809" s="165">
        <v>-123.04102</v>
      </c>
      <c r="I809" s="165">
        <v>47.250399999999999</v>
      </c>
      <c r="J809" s="165">
        <v>-123.04121000000001</v>
      </c>
    </row>
    <row r="810" spans="1:10" ht="12.75" customHeight="1" x14ac:dyDescent="0.2">
      <c r="A810" s="165" t="s">
        <v>1408</v>
      </c>
      <c r="B810" s="165" t="s">
        <v>1494</v>
      </c>
      <c r="C810" s="165" t="s">
        <v>1495</v>
      </c>
      <c r="D810" s="165" t="s">
        <v>31</v>
      </c>
      <c r="E810" s="165">
        <v>3</v>
      </c>
      <c r="F810" s="168">
        <v>0.254</v>
      </c>
      <c r="G810" s="165">
        <v>47.240400000000001</v>
      </c>
      <c r="H810" s="165">
        <v>-123.05089</v>
      </c>
      <c r="I810" s="165">
        <v>47.2438</v>
      </c>
      <c r="J810" s="165">
        <v>-123.04929</v>
      </c>
    </row>
    <row r="811" spans="1:10" ht="12.75" customHeight="1" x14ac:dyDescent="0.2">
      <c r="A811" s="165" t="s">
        <v>1408</v>
      </c>
      <c r="B811" s="165" t="s">
        <v>1496</v>
      </c>
      <c r="C811" s="165" t="s">
        <v>1497</v>
      </c>
      <c r="D811" s="165" t="s">
        <v>147</v>
      </c>
      <c r="E811" s="165">
        <v>3</v>
      </c>
      <c r="F811" s="168">
        <v>0.14899999999999999</v>
      </c>
      <c r="G811" s="165">
        <v>47.232999999999997</v>
      </c>
      <c r="H811" s="165">
        <v>-122.93615</v>
      </c>
      <c r="I811" s="165">
        <v>47.235100000000003</v>
      </c>
      <c r="J811" s="165">
        <v>-122.93653999999999</v>
      </c>
    </row>
    <row r="812" spans="1:10" ht="12.75" customHeight="1" x14ac:dyDescent="0.2">
      <c r="A812" s="165" t="s">
        <v>1408</v>
      </c>
      <c r="B812" s="165" t="s">
        <v>1498</v>
      </c>
      <c r="C812" s="165" t="s">
        <v>1499</v>
      </c>
      <c r="D812" s="165" t="s">
        <v>147</v>
      </c>
      <c r="E812" s="165">
        <v>3</v>
      </c>
      <c r="F812" s="168">
        <v>0.154</v>
      </c>
      <c r="G812" s="165">
        <v>47.417499999999997</v>
      </c>
      <c r="H812" s="165">
        <v>-123.10176</v>
      </c>
      <c r="I812" s="165">
        <v>47.415399999999998</v>
      </c>
      <c r="J812" s="165">
        <v>-123.10115999999999</v>
      </c>
    </row>
    <row r="813" spans="1:10" ht="12.75" customHeight="1" x14ac:dyDescent="0.2">
      <c r="A813" s="165" t="s">
        <v>1408</v>
      </c>
      <c r="B813" s="165" t="s">
        <v>1500</v>
      </c>
      <c r="C813" s="165" t="s">
        <v>1501</v>
      </c>
      <c r="D813" s="165" t="s">
        <v>147</v>
      </c>
      <c r="E813" s="165">
        <v>3</v>
      </c>
      <c r="F813" s="168">
        <v>0.56200000000000006</v>
      </c>
      <c r="G813" s="165">
        <v>47.3185</v>
      </c>
      <c r="H813" s="165">
        <v>-122.84089</v>
      </c>
      <c r="I813" s="165">
        <v>47.321899999999999</v>
      </c>
      <c r="J813" s="165">
        <v>-122.84135999999999</v>
      </c>
    </row>
    <row r="814" spans="1:10" ht="12.75" customHeight="1" x14ac:dyDescent="0.2">
      <c r="A814" s="165" t="s">
        <v>1408</v>
      </c>
      <c r="B814" s="165" t="s">
        <v>1502</v>
      </c>
      <c r="C814" s="165" t="s">
        <v>1503</v>
      </c>
      <c r="D814" s="165" t="s">
        <v>31</v>
      </c>
      <c r="E814" s="165">
        <v>3</v>
      </c>
      <c r="F814" s="168">
        <v>0.04</v>
      </c>
      <c r="G814" s="165">
        <v>47.418300000000002</v>
      </c>
      <c r="H814" s="165">
        <v>-122.90367000000001</v>
      </c>
      <c r="I814" s="165">
        <v>47.418799999999997</v>
      </c>
      <c r="J814" s="165">
        <v>-122.90394999999999</v>
      </c>
    </row>
    <row r="815" spans="1:10" ht="12.75" customHeight="1" x14ac:dyDescent="0.2">
      <c r="A815" s="165" t="s">
        <v>1408</v>
      </c>
      <c r="B815" s="165" t="s">
        <v>1504</v>
      </c>
      <c r="C815" s="165" t="s">
        <v>1505</v>
      </c>
      <c r="D815" s="165" t="s">
        <v>31</v>
      </c>
      <c r="E815" s="165">
        <v>3</v>
      </c>
      <c r="F815" s="168">
        <v>4.8000000000000001E-2</v>
      </c>
      <c r="G815" s="165">
        <v>47.421100000000003</v>
      </c>
      <c r="H815" s="165">
        <v>-122.90297</v>
      </c>
      <c r="I815" s="165">
        <v>47.421700000000001</v>
      </c>
      <c r="J815" s="165">
        <v>-122.90246</v>
      </c>
    </row>
    <row r="816" spans="1:10" ht="12.75" customHeight="1" x14ac:dyDescent="0.2">
      <c r="A816" s="165" t="s">
        <v>1408</v>
      </c>
      <c r="B816" s="165" t="s">
        <v>1506</v>
      </c>
      <c r="C816" s="165" t="s">
        <v>1507</v>
      </c>
      <c r="D816" s="165" t="s">
        <v>149</v>
      </c>
      <c r="E816" s="165">
        <v>1</v>
      </c>
      <c r="F816" s="168">
        <v>0.30599999999999999</v>
      </c>
      <c r="G816" s="165">
        <v>47.359000000000002</v>
      </c>
      <c r="H816" s="165">
        <v>-123.158</v>
      </c>
      <c r="I816" s="165">
        <v>47.362000000000002</v>
      </c>
      <c r="J816" s="165">
        <v>-123.15600000000001</v>
      </c>
    </row>
    <row r="817" spans="1:10" ht="12.75" customHeight="1" x14ac:dyDescent="0.2">
      <c r="A817" s="165" t="s">
        <v>1408</v>
      </c>
      <c r="B817" s="165" t="s">
        <v>1508</v>
      </c>
      <c r="C817" s="165" t="s">
        <v>1509</v>
      </c>
      <c r="D817" s="165" t="s">
        <v>149</v>
      </c>
      <c r="E817" s="165">
        <v>3</v>
      </c>
      <c r="F817" s="168">
        <v>2.5550000000000002</v>
      </c>
      <c r="G817" s="165">
        <v>47.3414</v>
      </c>
      <c r="H817" s="165">
        <v>-123.13308000000001</v>
      </c>
      <c r="I817" s="165">
        <v>47.359299999999998</v>
      </c>
      <c r="J817" s="165">
        <v>-123.15810999999999</v>
      </c>
    </row>
    <row r="818" spans="1:10" ht="12.75" customHeight="1" x14ac:dyDescent="0.2">
      <c r="A818" s="165" t="s">
        <v>1408</v>
      </c>
      <c r="B818" s="165" t="s">
        <v>1510</v>
      </c>
      <c r="C818" s="165" t="s">
        <v>1511</v>
      </c>
      <c r="D818" s="165" t="s">
        <v>31</v>
      </c>
      <c r="E818" s="165">
        <v>3</v>
      </c>
      <c r="F818" s="168">
        <v>3.5000000000000003E-2</v>
      </c>
      <c r="G818" s="165">
        <v>47.341200000000001</v>
      </c>
      <c r="H818" s="165">
        <v>-122.82718</v>
      </c>
      <c r="I818" s="165">
        <v>47.341900000000003</v>
      </c>
      <c r="J818" s="165">
        <v>-122.82987</v>
      </c>
    </row>
    <row r="819" spans="1:10" ht="12.75" customHeight="1" x14ac:dyDescent="0.2">
      <c r="A819" s="165" t="s">
        <v>1408</v>
      </c>
      <c r="B819" s="165" t="s">
        <v>1512</v>
      </c>
      <c r="C819" s="165" t="s">
        <v>1513</v>
      </c>
      <c r="D819" s="165" t="s">
        <v>31</v>
      </c>
      <c r="E819" s="165">
        <v>3</v>
      </c>
      <c r="F819" s="168">
        <v>0.16800000000000001</v>
      </c>
      <c r="G819" s="165">
        <v>47.387799999999999</v>
      </c>
      <c r="H819" s="165">
        <v>-123.11557000000001</v>
      </c>
      <c r="I819" s="165">
        <v>47.386800000000001</v>
      </c>
      <c r="J819" s="165">
        <v>-123.11242</v>
      </c>
    </row>
    <row r="820" spans="1:10" ht="12.75" customHeight="1" x14ac:dyDescent="0.2">
      <c r="A820" s="165" t="s">
        <v>1408</v>
      </c>
      <c r="B820" s="165" t="s">
        <v>3049</v>
      </c>
      <c r="C820" s="165" t="s">
        <v>3050</v>
      </c>
      <c r="D820" s="165" t="s">
        <v>31</v>
      </c>
      <c r="E820" s="165">
        <v>2</v>
      </c>
      <c r="F820" s="168">
        <v>0</v>
      </c>
      <c r="G820" s="165" t="s">
        <v>2859</v>
      </c>
      <c r="H820" s="165" t="s">
        <v>2859</v>
      </c>
      <c r="I820" s="165" t="s">
        <v>2859</v>
      </c>
      <c r="J820" s="165" t="s">
        <v>2859</v>
      </c>
    </row>
    <row r="821" spans="1:10" ht="12.75" customHeight="1" x14ac:dyDescent="0.2">
      <c r="A821" s="165" t="s">
        <v>1408</v>
      </c>
      <c r="B821" s="165" t="s">
        <v>3051</v>
      </c>
      <c r="C821" s="165" t="s">
        <v>3052</v>
      </c>
      <c r="D821" s="165" t="s">
        <v>31</v>
      </c>
      <c r="E821" s="165">
        <v>3</v>
      </c>
      <c r="F821" s="168">
        <v>0.94599999999999995</v>
      </c>
      <c r="G821" s="165" t="s">
        <v>2859</v>
      </c>
      <c r="H821" s="165" t="s">
        <v>2859</v>
      </c>
      <c r="I821" s="165" t="s">
        <v>2859</v>
      </c>
      <c r="J821" s="165" t="s">
        <v>2859</v>
      </c>
    </row>
    <row r="822" spans="1:10" ht="12.75" customHeight="1" x14ac:dyDescent="0.2">
      <c r="A822" s="165" t="s">
        <v>1408</v>
      </c>
      <c r="B822" s="165" t="s">
        <v>1514</v>
      </c>
      <c r="C822" s="165" t="s">
        <v>1515</v>
      </c>
      <c r="D822" s="165" t="s">
        <v>147</v>
      </c>
      <c r="E822" s="165">
        <v>3</v>
      </c>
      <c r="F822" s="168">
        <v>0.02</v>
      </c>
      <c r="G822" s="165">
        <v>47.369500000000002</v>
      </c>
      <c r="H822" s="165">
        <v>-123.05504000000001</v>
      </c>
      <c r="I822" s="165">
        <v>47.369599999999998</v>
      </c>
      <c r="J822" s="165">
        <v>-123.05463</v>
      </c>
    </row>
    <row r="823" spans="1:10" ht="12.75" customHeight="1" x14ac:dyDescent="0.2">
      <c r="A823" s="165" t="s">
        <v>1408</v>
      </c>
      <c r="B823" s="165" t="s">
        <v>1516</v>
      </c>
      <c r="C823" s="165" t="s">
        <v>1517</v>
      </c>
      <c r="D823" s="165" t="s">
        <v>31</v>
      </c>
      <c r="E823" s="165">
        <v>3</v>
      </c>
      <c r="F823" s="168">
        <v>0.10100000000000001</v>
      </c>
      <c r="G823" s="165">
        <v>47.214199999999998</v>
      </c>
      <c r="H823" s="165">
        <v>-123.08718</v>
      </c>
      <c r="I823" s="165">
        <v>47.2149</v>
      </c>
      <c r="J823" s="165">
        <v>-123.08547</v>
      </c>
    </row>
    <row r="824" spans="1:10" ht="12.75" customHeight="1" x14ac:dyDescent="0.2">
      <c r="A824" s="165" t="s">
        <v>1408</v>
      </c>
      <c r="B824" s="165" t="s">
        <v>1518</v>
      </c>
      <c r="C824" s="165" t="s">
        <v>1519</v>
      </c>
      <c r="D824" s="165" t="s">
        <v>31</v>
      </c>
      <c r="E824" s="165">
        <v>3</v>
      </c>
      <c r="F824" s="168">
        <v>0.04</v>
      </c>
      <c r="G824" s="165">
        <v>47.207900000000002</v>
      </c>
      <c r="H824" s="165">
        <v>-123.06307</v>
      </c>
      <c r="I824" s="165">
        <v>47.2074</v>
      </c>
      <c r="J824" s="165">
        <v>-123.06274999999999</v>
      </c>
    </row>
    <row r="825" spans="1:10" ht="12.75" customHeight="1" x14ac:dyDescent="0.2">
      <c r="A825" s="165" t="s">
        <v>1408</v>
      </c>
      <c r="B825" s="165" t="s">
        <v>1520</v>
      </c>
      <c r="C825" s="165" t="s">
        <v>1521</v>
      </c>
      <c r="D825" s="165" t="s">
        <v>31</v>
      </c>
      <c r="E825" s="165">
        <v>3</v>
      </c>
      <c r="F825" s="168">
        <v>0.21199999999999999</v>
      </c>
      <c r="G825" s="165">
        <v>47.243200000000002</v>
      </c>
      <c r="H825" s="165">
        <v>-122.9408</v>
      </c>
      <c r="I825" s="165">
        <v>47.246099999999998</v>
      </c>
      <c r="J825" s="165">
        <v>-122.94043000000001</v>
      </c>
    </row>
    <row r="826" spans="1:10" ht="12.75" customHeight="1" x14ac:dyDescent="0.2">
      <c r="A826" s="165" t="s">
        <v>1408</v>
      </c>
      <c r="B826" s="165" t="s">
        <v>1522</v>
      </c>
      <c r="C826" s="165" t="s">
        <v>1523</v>
      </c>
      <c r="D826" s="165" t="s">
        <v>31</v>
      </c>
      <c r="E826" s="165">
        <v>3</v>
      </c>
      <c r="F826" s="168">
        <v>0.216</v>
      </c>
      <c r="G826" s="165">
        <v>47.517899999999997</v>
      </c>
      <c r="H826" s="165">
        <v>-123.05298999999999</v>
      </c>
      <c r="I826" s="165">
        <v>47.521000000000001</v>
      </c>
      <c r="J826" s="165">
        <v>-123.05204999999999</v>
      </c>
    </row>
    <row r="827" spans="1:10" ht="12.75" customHeight="1" x14ac:dyDescent="0.2">
      <c r="A827" s="165" t="s">
        <v>1408</v>
      </c>
      <c r="B827" s="165" t="s">
        <v>1524</v>
      </c>
      <c r="C827" s="165" t="s">
        <v>1525</v>
      </c>
      <c r="D827" s="165" t="s">
        <v>31</v>
      </c>
      <c r="E827" s="165">
        <v>3</v>
      </c>
      <c r="F827" s="168">
        <v>0.152</v>
      </c>
      <c r="G827" s="165">
        <v>47.458799999999997</v>
      </c>
      <c r="H827" s="165">
        <v>-123.11135</v>
      </c>
      <c r="I827" s="165">
        <v>47.460700000000003</v>
      </c>
      <c r="J827" s="165">
        <v>-123.11293000000001</v>
      </c>
    </row>
    <row r="828" spans="1:10" ht="12.75" customHeight="1" x14ac:dyDescent="0.2">
      <c r="A828" s="165" t="s">
        <v>1408</v>
      </c>
      <c r="B828" s="165" t="s">
        <v>1526</v>
      </c>
      <c r="C828" s="165" t="s">
        <v>1527</v>
      </c>
      <c r="D828" s="165" t="s">
        <v>31</v>
      </c>
      <c r="E828" s="165">
        <v>3</v>
      </c>
      <c r="F828" s="168">
        <v>2.5999999999999999E-2</v>
      </c>
      <c r="G828" s="165">
        <v>47.328200000000002</v>
      </c>
      <c r="H828" s="165">
        <v>-122.83154999999999</v>
      </c>
      <c r="I828" s="165">
        <v>47.328800000000001</v>
      </c>
      <c r="J828" s="165">
        <v>-122.83293999999999</v>
      </c>
    </row>
    <row r="829" spans="1:10" ht="12.75" customHeight="1" x14ac:dyDescent="0.2">
      <c r="A829" s="165" t="s">
        <v>1408</v>
      </c>
      <c r="B829" s="165" t="s">
        <v>1528</v>
      </c>
      <c r="C829" s="165" t="s">
        <v>1529</v>
      </c>
      <c r="D829" s="165" t="s">
        <v>31</v>
      </c>
      <c r="E829" s="165">
        <v>3</v>
      </c>
      <c r="F829" s="168">
        <v>0.32800000000000001</v>
      </c>
      <c r="G829" s="165">
        <v>47.316099999999999</v>
      </c>
      <c r="H829" s="165">
        <v>-122.82944999999999</v>
      </c>
      <c r="I829" s="165">
        <v>47.319099999999999</v>
      </c>
      <c r="J829" s="165">
        <v>-122.8241</v>
      </c>
    </row>
    <row r="830" spans="1:10" ht="12.75" customHeight="1" x14ac:dyDescent="0.2">
      <c r="A830" s="165" t="s">
        <v>1408</v>
      </c>
      <c r="B830" s="165" t="s">
        <v>1530</v>
      </c>
      <c r="C830" s="165" t="s">
        <v>1531</v>
      </c>
      <c r="D830" s="165" t="s">
        <v>31</v>
      </c>
      <c r="E830" s="165">
        <v>3</v>
      </c>
      <c r="F830" s="168">
        <v>0.246</v>
      </c>
      <c r="G830" s="165">
        <v>47.328200000000002</v>
      </c>
      <c r="H830" s="165">
        <v>-122.81973000000001</v>
      </c>
      <c r="I830" s="165">
        <v>47.329599999999999</v>
      </c>
      <c r="J830" s="165">
        <v>-122.82234</v>
      </c>
    </row>
    <row r="831" spans="1:10" ht="12.75" customHeight="1" x14ac:dyDescent="0.2">
      <c r="A831" s="165" t="s">
        <v>1408</v>
      </c>
      <c r="B831" s="165" t="s">
        <v>1532</v>
      </c>
      <c r="C831" s="165" t="s">
        <v>1533</v>
      </c>
      <c r="D831" s="165" t="s">
        <v>149</v>
      </c>
      <c r="E831" s="165">
        <v>3</v>
      </c>
      <c r="F831" s="168">
        <v>4.7E-2</v>
      </c>
      <c r="G831" s="165">
        <v>47.372300000000003</v>
      </c>
      <c r="H831" s="165">
        <v>-123.07138999999999</v>
      </c>
      <c r="I831" s="165">
        <v>47.372</v>
      </c>
      <c r="J831" s="165">
        <v>-123.07053999999999</v>
      </c>
    </row>
    <row r="832" spans="1:10" ht="12.75" customHeight="1" x14ac:dyDescent="0.2">
      <c r="A832" s="165" t="s">
        <v>1408</v>
      </c>
      <c r="B832" s="165" t="s">
        <v>1534</v>
      </c>
      <c r="C832" s="165" t="s">
        <v>1535</v>
      </c>
      <c r="D832" s="165" t="s">
        <v>147</v>
      </c>
      <c r="E832" s="165">
        <v>3</v>
      </c>
      <c r="F832" s="168">
        <v>7.8E-2</v>
      </c>
      <c r="G832" s="165">
        <v>47.250700000000002</v>
      </c>
      <c r="H832" s="165">
        <v>-122.92766</v>
      </c>
      <c r="I832" s="165">
        <v>47.251300000000001</v>
      </c>
      <c r="J832" s="165">
        <v>-122.92865999999999</v>
      </c>
    </row>
    <row r="833" spans="1:10" ht="12.75" customHeight="1" x14ac:dyDescent="0.2">
      <c r="A833" s="165" t="s">
        <v>1408</v>
      </c>
      <c r="B833" s="165" t="s">
        <v>1536</v>
      </c>
      <c r="C833" s="165" t="s">
        <v>1537</v>
      </c>
      <c r="D833" s="165" t="s">
        <v>31</v>
      </c>
      <c r="E833" s="165">
        <v>1</v>
      </c>
      <c r="F833" s="168">
        <v>0.42</v>
      </c>
      <c r="G833" s="165">
        <v>47.378</v>
      </c>
      <c r="H833" s="165">
        <v>-122.97</v>
      </c>
      <c r="I833" s="165">
        <v>47.377000000000002</v>
      </c>
      <c r="J833" s="165">
        <v>-122.976</v>
      </c>
    </row>
    <row r="834" spans="1:10" ht="12.75" customHeight="1" x14ac:dyDescent="0.2">
      <c r="A834" s="165" t="s">
        <v>1408</v>
      </c>
      <c r="B834" s="165" t="s">
        <v>1538</v>
      </c>
      <c r="C834" s="165" t="s">
        <v>1539</v>
      </c>
      <c r="D834" s="165" t="s">
        <v>31</v>
      </c>
      <c r="E834" s="165">
        <v>3</v>
      </c>
      <c r="F834" s="168">
        <v>5.0000000000000001E-3</v>
      </c>
      <c r="G834" s="165">
        <v>47.357599999999998</v>
      </c>
      <c r="H834" s="165">
        <v>-123.10051</v>
      </c>
      <c r="I834" s="165">
        <v>47.357599999999998</v>
      </c>
      <c r="J834" s="165">
        <v>-123.10063</v>
      </c>
    </row>
    <row r="835" spans="1:10" ht="12.75" customHeight="1" x14ac:dyDescent="0.2">
      <c r="A835" s="165" t="s">
        <v>1408</v>
      </c>
      <c r="B835" s="165" t="s">
        <v>1540</v>
      </c>
      <c r="C835" s="165" t="s">
        <v>1541</v>
      </c>
      <c r="D835" s="165" t="s">
        <v>31</v>
      </c>
      <c r="E835" s="165">
        <v>3</v>
      </c>
      <c r="F835" s="168">
        <v>3.0870000000000002</v>
      </c>
      <c r="G835" s="165">
        <v>47.440600000000003</v>
      </c>
      <c r="H835" s="165">
        <v>-122.85732</v>
      </c>
      <c r="I835" s="165">
        <v>47.435099999999998</v>
      </c>
      <c r="J835" s="165">
        <v>-122.84090999999999</v>
      </c>
    </row>
    <row r="836" spans="1:10" ht="12.75" customHeight="1" x14ac:dyDescent="0.2">
      <c r="A836" s="161" t="s">
        <v>1408</v>
      </c>
      <c r="B836" s="161" t="s">
        <v>1542</v>
      </c>
      <c r="C836" s="161" t="s">
        <v>1543</v>
      </c>
      <c r="D836" s="161" t="s">
        <v>31</v>
      </c>
      <c r="E836" s="161">
        <v>2</v>
      </c>
      <c r="F836" s="173">
        <v>8.6999999999999994E-2</v>
      </c>
      <c r="G836" s="161">
        <v>47.201999999999998</v>
      </c>
      <c r="H836" s="161">
        <v>-123.06</v>
      </c>
      <c r="I836" s="161">
        <v>47.201999999999998</v>
      </c>
      <c r="J836" s="161">
        <v>-123.062</v>
      </c>
    </row>
    <row r="837" spans="1:10" ht="12.75" customHeight="1" x14ac:dyDescent="0.2">
      <c r="A837" s="31"/>
      <c r="B837" s="32">
        <f>COUNTA(B755:B836)</f>
        <v>82</v>
      </c>
      <c r="C837" s="31"/>
      <c r="D837" s="31"/>
      <c r="E837" s="62"/>
      <c r="F837" s="169">
        <f>SUM(F755:F836)</f>
        <v>38.050000000000026</v>
      </c>
      <c r="G837" s="31"/>
      <c r="H837" s="31"/>
      <c r="I837" s="31"/>
      <c r="J837" s="31"/>
    </row>
    <row r="838" spans="1:10" ht="12.75" customHeight="1" x14ac:dyDescent="0.2">
      <c r="A838" s="31"/>
      <c r="B838" s="32"/>
      <c r="C838" s="31"/>
      <c r="D838" s="31"/>
      <c r="E838" s="62"/>
      <c r="F838" s="169"/>
      <c r="G838" s="31"/>
      <c r="H838" s="31"/>
      <c r="I838" s="31"/>
      <c r="J838" s="31"/>
    </row>
    <row r="839" spans="1:10" ht="12.75" customHeight="1" x14ac:dyDescent="0.2">
      <c r="A839" s="165" t="s">
        <v>1544</v>
      </c>
      <c r="B839" s="165" t="s">
        <v>1546</v>
      </c>
      <c r="C839" s="165" t="s">
        <v>1547</v>
      </c>
      <c r="D839" s="165" t="s">
        <v>31</v>
      </c>
      <c r="E839" s="165">
        <v>3</v>
      </c>
      <c r="F839" s="168">
        <v>1.9E-2</v>
      </c>
      <c r="G839" s="165">
        <v>46.491700000000002</v>
      </c>
      <c r="H839" s="165">
        <v>-124.05597</v>
      </c>
      <c r="I839" s="165">
        <v>46.491399999999999</v>
      </c>
      <c r="J839" s="165">
        <v>-124.05596</v>
      </c>
    </row>
    <row r="840" spans="1:10" ht="12.75" customHeight="1" x14ac:dyDescent="0.2">
      <c r="A840" s="165" t="s">
        <v>1544</v>
      </c>
      <c r="B840" s="165" t="s">
        <v>1548</v>
      </c>
      <c r="C840" s="165" t="s">
        <v>1549</v>
      </c>
      <c r="D840" s="165" t="s">
        <v>31</v>
      </c>
      <c r="E840" s="165">
        <v>3</v>
      </c>
      <c r="F840" s="168">
        <v>0.03</v>
      </c>
      <c r="G840" s="165">
        <v>46.629300000000001</v>
      </c>
      <c r="H840" s="165">
        <v>-123.95325</v>
      </c>
      <c r="I840" s="165">
        <v>46.6295</v>
      </c>
      <c r="J840" s="165">
        <v>-123.95272</v>
      </c>
    </row>
    <row r="841" spans="1:10" ht="12.75" customHeight="1" x14ac:dyDescent="0.2">
      <c r="A841" s="165" t="s">
        <v>1544</v>
      </c>
      <c r="B841" s="165" t="s">
        <v>1551</v>
      </c>
      <c r="C841" s="165" t="s">
        <v>1552</v>
      </c>
      <c r="D841" s="165" t="s">
        <v>149</v>
      </c>
      <c r="E841" s="165">
        <v>3</v>
      </c>
      <c r="F841" s="168">
        <v>8.5860000000000003</v>
      </c>
      <c r="G841" s="165">
        <v>46.650100000000002</v>
      </c>
      <c r="H841" s="165">
        <v>-123.9186</v>
      </c>
      <c r="I841" s="165">
        <v>46.6492</v>
      </c>
      <c r="J841" s="165">
        <v>-123.91835</v>
      </c>
    </row>
    <row r="842" spans="1:10" ht="12.75" customHeight="1" x14ac:dyDescent="0.2">
      <c r="A842" s="165" t="s">
        <v>1544</v>
      </c>
      <c r="B842" s="165" t="s">
        <v>1553</v>
      </c>
      <c r="C842" s="165" t="s">
        <v>1554</v>
      </c>
      <c r="D842" s="165" t="s">
        <v>31</v>
      </c>
      <c r="E842" s="165">
        <v>3</v>
      </c>
      <c r="F842" s="168">
        <v>0.64400000000000002</v>
      </c>
      <c r="G842" s="165">
        <v>46.687399999999997</v>
      </c>
      <c r="H842" s="165">
        <v>-123.88934</v>
      </c>
      <c r="I842" s="165">
        <v>46.680900000000001</v>
      </c>
      <c r="J842" s="165">
        <v>-123.89866000000001</v>
      </c>
    </row>
    <row r="843" spans="1:10" ht="12.75" customHeight="1" x14ac:dyDescent="0.2">
      <c r="A843" s="165" t="s">
        <v>1544</v>
      </c>
      <c r="B843" s="165" t="s">
        <v>1555</v>
      </c>
      <c r="C843" s="165" t="s">
        <v>1556</v>
      </c>
      <c r="D843" s="165" t="s">
        <v>31</v>
      </c>
      <c r="E843" s="165">
        <v>3</v>
      </c>
      <c r="F843" s="168">
        <v>0.92100000000000004</v>
      </c>
      <c r="G843" s="165">
        <v>46.635100000000001</v>
      </c>
      <c r="H843" s="165">
        <v>-123.95504</v>
      </c>
      <c r="I843" s="165">
        <v>46.629800000000003</v>
      </c>
      <c r="J843" s="165">
        <v>-123.95778</v>
      </c>
    </row>
    <row r="844" spans="1:10" ht="12.75" customHeight="1" x14ac:dyDescent="0.2">
      <c r="A844" s="165" t="s">
        <v>1544</v>
      </c>
      <c r="B844" s="165" t="s">
        <v>3053</v>
      </c>
      <c r="C844" s="165" t="s">
        <v>3054</v>
      </c>
      <c r="D844" s="165" t="s">
        <v>31</v>
      </c>
      <c r="E844" s="165">
        <v>2</v>
      </c>
      <c r="F844" s="168">
        <v>0</v>
      </c>
      <c r="G844" s="165" t="s">
        <v>2859</v>
      </c>
      <c r="H844" s="165" t="s">
        <v>2859</v>
      </c>
      <c r="I844" s="165" t="s">
        <v>2859</v>
      </c>
      <c r="J844" s="165" t="s">
        <v>2859</v>
      </c>
    </row>
    <row r="845" spans="1:10" ht="12.75" customHeight="1" x14ac:dyDescent="0.2">
      <c r="A845" s="165" t="s">
        <v>1544</v>
      </c>
      <c r="B845" s="165" t="s">
        <v>1557</v>
      </c>
      <c r="C845" s="165" t="s">
        <v>1558</v>
      </c>
      <c r="D845" s="165" t="s">
        <v>32</v>
      </c>
      <c r="E845" s="165">
        <v>3</v>
      </c>
      <c r="F845" s="168">
        <v>1.603</v>
      </c>
      <c r="G845" s="165">
        <v>46.277000000000001</v>
      </c>
      <c r="H845" s="165">
        <v>-124.05126</v>
      </c>
      <c r="I845" s="165">
        <v>46.265000000000001</v>
      </c>
      <c r="J845" s="165">
        <v>-124.03828</v>
      </c>
    </row>
    <row r="846" spans="1:10" ht="12.75" customHeight="1" x14ac:dyDescent="0.2">
      <c r="A846" s="165" t="s">
        <v>1544</v>
      </c>
      <c r="B846" s="165" t="s">
        <v>1559</v>
      </c>
      <c r="C846" s="165" t="s">
        <v>1560</v>
      </c>
      <c r="D846" s="165" t="s">
        <v>31</v>
      </c>
      <c r="E846" s="165">
        <v>1</v>
      </c>
      <c r="F846" s="168">
        <v>7.6749999999999998</v>
      </c>
      <c r="G846" s="165">
        <v>46.313400000000001</v>
      </c>
      <c r="H846" s="165">
        <v>-124.06968000000001</v>
      </c>
      <c r="I846" s="165">
        <v>46.277000000000001</v>
      </c>
      <c r="J846" s="165">
        <v>-124.05126</v>
      </c>
    </row>
    <row r="847" spans="1:10" ht="12.75" customHeight="1" x14ac:dyDescent="0.2">
      <c r="A847" s="165" t="s">
        <v>1544</v>
      </c>
      <c r="B847" s="165" t="s">
        <v>1561</v>
      </c>
      <c r="C847" s="165" t="s">
        <v>1562</v>
      </c>
      <c r="D847" s="165" t="s">
        <v>31</v>
      </c>
      <c r="E847" s="165">
        <v>3</v>
      </c>
      <c r="F847" s="168">
        <v>1.0680000000000001</v>
      </c>
      <c r="G847" s="165">
        <v>46.746499999999997</v>
      </c>
      <c r="H847" s="165">
        <v>-124.09595</v>
      </c>
      <c r="I847" s="165">
        <v>46.735300000000002</v>
      </c>
      <c r="J847" s="165">
        <v>-124.08289000000001</v>
      </c>
    </row>
    <row r="848" spans="1:10" ht="12.75" customHeight="1" x14ac:dyDescent="0.2">
      <c r="A848" s="165" t="s">
        <v>1544</v>
      </c>
      <c r="B848" s="165" t="s">
        <v>1564</v>
      </c>
      <c r="C848" s="165" t="s">
        <v>1565</v>
      </c>
      <c r="D848" s="165" t="s">
        <v>31</v>
      </c>
      <c r="E848" s="165">
        <v>3</v>
      </c>
      <c r="F848" s="168">
        <v>1.2999999999999999E-2</v>
      </c>
      <c r="G848" s="165">
        <v>46.395400000000002</v>
      </c>
      <c r="H848" s="165">
        <v>-124.05873</v>
      </c>
      <c r="I848" s="165">
        <v>46.395200000000003</v>
      </c>
      <c r="J848" s="165">
        <v>-124.05871999999999</v>
      </c>
    </row>
    <row r="849" spans="1:10" ht="12.75" customHeight="1" x14ac:dyDescent="0.2">
      <c r="A849" s="165" t="s">
        <v>1544</v>
      </c>
      <c r="B849" s="165" t="s">
        <v>3055</v>
      </c>
      <c r="C849" s="165" t="s">
        <v>3056</v>
      </c>
      <c r="D849" s="165" t="s">
        <v>31</v>
      </c>
      <c r="E849" s="165">
        <v>2</v>
      </c>
      <c r="F849" s="168">
        <v>0</v>
      </c>
      <c r="G849" s="165" t="s">
        <v>2859</v>
      </c>
      <c r="H849" s="165" t="s">
        <v>2859</v>
      </c>
      <c r="I849" s="165" t="s">
        <v>2859</v>
      </c>
      <c r="J849" s="165" t="s">
        <v>2859</v>
      </c>
    </row>
    <row r="850" spans="1:10" ht="12.75" customHeight="1" x14ac:dyDescent="0.2">
      <c r="A850" s="165" t="s">
        <v>1544</v>
      </c>
      <c r="B850" s="165" t="s">
        <v>1566</v>
      </c>
      <c r="C850" s="165" t="s">
        <v>1567</v>
      </c>
      <c r="D850" s="165" t="s">
        <v>31</v>
      </c>
      <c r="E850" s="165">
        <v>3</v>
      </c>
      <c r="F850" s="168">
        <v>1.722</v>
      </c>
      <c r="G850" s="165">
        <v>46.7941</v>
      </c>
      <c r="H850" s="165">
        <v>-124.09842</v>
      </c>
      <c r="I850" s="165">
        <v>46.769199999999998</v>
      </c>
      <c r="J850" s="165">
        <v>-124.09623000000001</v>
      </c>
    </row>
    <row r="851" spans="1:10" ht="12.75" customHeight="1" x14ac:dyDescent="0.2">
      <c r="A851" s="165" t="s">
        <v>1544</v>
      </c>
      <c r="B851" s="165" t="s">
        <v>1568</v>
      </c>
      <c r="C851" s="165" t="s">
        <v>1569</v>
      </c>
      <c r="D851" s="165" t="s">
        <v>31</v>
      </c>
      <c r="E851" s="165">
        <v>3</v>
      </c>
      <c r="F851" s="168">
        <v>2.1859999999999999</v>
      </c>
      <c r="G851" s="165">
        <v>46.73</v>
      </c>
      <c r="H851" s="165">
        <v>-123.95638</v>
      </c>
      <c r="I851" s="165">
        <v>46.7256</v>
      </c>
      <c r="J851" s="165">
        <v>-123.92632999999999</v>
      </c>
    </row>
    <row r="852" spans="1:10" ht="12.75" customHeight="1" x14ac:dyDescent="0.2">
      <c r="A852" s="165" t="s">
        <v>1544</v>
      </c>
      <c r="B852" s="165" t="s">
        <v>1570</v>
      </c>
      <c r="C852" s="165" t="s">
        <v>1571</v>
      </c>
      <c r="D852" s="165" t="s">
        <v>31</v>
      </c>
      <c r="E852" s="165">
        <v>3</v>
      </c>
      <c r="F852" s="168">
        <v>9.6000000000000002E-2</v>
      </c>
      <c r="G852" s="165">
        <v>46.4298</v>
      </c>
      <c r="H852" s="165">
        <v>-123.90479999999999</v>
      </c>
      <c r="I852" s="165">
        <v>46.433300000000003</v>
      </c>
      <c r="J852" s="165">
        <v>-123.90197000000001</v>
      </c>
    </row>
    <row r="853" spans="1:10" ht="12.75" customHeight="1" x14ac:dyDescent="0.2">
      <c r="A853" s="165" t="s">
        <v>1544</v>
      </c>
      <c r="B853" s="165" t="s">
        <v>1572</v>
      </c>
      <c r="C853" s="165" t="s">
        <v>1573</v>
      </c>
      <c r="D853" s="165" t="s">
        <v>31</v>
      </c>
      <c r="E853" s="165">
        <v>3</v>
      </c>
      <c r="F853" s="168">
        <v>2.7650000000000001</v>
      </c>
      <c r="G853" s="165">
        <v>46.588200000000001</v>
      </c>
      <c r="H853" s="165">
        <v>-124.06464</v>
      </c>
      <c r="I853" s="165">
        <v>46.548400000000001</v>
      </c>
      <c r="J853" s="165">
        <v>-124.06026</v>
      </c>
    </row>
    <row r="854" spans="1:10" ht="12.75" customHeight="1" x14ac:dyDescent="0.2">
      <c r="A854" s="165" t="s">
        <v>1544</v>
      </c>
      <c r="B854" s="165" t="s">
        <v>1574</v>
      </c>
      <c r="C854" s="165" t="s">
        <v>1575</v>
      </c>
      <c r="D854" s="165" t="s">
        <v>31</v>
      </c>
      <c r="E854" s="165">
        <v>3</v>
      </c>
      <c r="F854" s="168">
        <v>1.7010000000000001</v>
      </c>
      <c r="G854" s="165">
        <v>46.330300000000001</v>
      </c>
      <c r="H854" s="165">
        <v>-124.06444999999999</v>
      </c>
      <c r="I854" s="165">
        <v>46.313400000000001</v>
      </c>
      <c r="J854" s="165">
        <v>-124.06968000000001</v>
      </c>
    </row>
    <row r="855" spans="1:10" ht="12.75" customHeight="1" x14ac:dyDescent="0.2">
      <c r="A855" s="165" t="s">
        <v>1544</v>
      </c>
      <c r="B855" s="165" t="s">
        <v>3057</v>
      </c>
      <c r="C855" s="165" t="s">
        <v>3058</v>
      </c>
      <c r="D855" s="165" t="s">
        <v>31</v>
      </c>
      <c r="E855" s="165">
        <v>2</v>
      </c>
      <c r="F855" s="168">
        <v>0</v>
      </c>
      <c r="G855" s="165" t="s">
        <v>2859</v>
      </c>
      <c r="H855" s="165" t="s">
        <v>2859</v>
      </c>
      <c r="I855" s="165" t="s">
        <v>2859</v>
      </c>
      <c r="J855" s="165" t="s">
        <v>2859</v>
      </c>
    </row>
    <row r="856" spans="1:10" ht="12.75" customHeight="1" x14ac:dyDescent="0.2">
      <c r="A856" s="165" t="s">
        <v>1544</v>
      </c>
      <c r="B856" s="165" t="s">
        <v>1576</v>
      </c>
      <c r="C856" s="165" t="s">
        <v>1577</v>
      </c>
      <c r="D856" s="165" t="s">
        <v>31</v>
      </c>
      <c r="E856" s="165">
        <v>3</v>
      </c>
      <c r="F856" s="168">
        <v>1.0999999999999999E-2</v>
      </c>
      <c r="G856" s="165">
        <v>46.4651</v>
      </c>
      <c r="H856" s="165">
        <v>-124.057</v>
      </c>
      <c r="I856" s="165">
        <v>46.4649</v>
      </c>
      <c r="J856" s="165">
        <v>-124.05704</v>
      </c>
    </row>
    <row r="857" spans="1:10" ht="12.75" customHeight="1" x14ac:dyDescent="0.2">
      <c r="A857" s="165" t="s">
        <v>1544</v>
      </c>
      <c r="B857" s="165" t="s">
        <v>3059</v>
      </c>
      <c r="C857" s="165" t="s">
        <v>3060</v>
      </c>
      <c r="D857" s="165" t="s">
        <v>31</v>
      </c>
      <c r="E857" s="165">
        <v>2</v>
      </c>
      <c r="F857" s="168">
        <v>0</v>
      </c>
      <c r="G857" s="165" t="s">
        <v>2859</v>
      </c>
      <c r="H857" s="165" t="s">
        <v>2859</v>
      </c>
      <c r="I857" s="165" t="s">
        <v>2859</v>
      </c>
      <c r="J857" s="165" t="s">
        <v>2859</v>
      </c>
    </row>
    <row r="858" spans="1:10" ht="12.75" customHeight="1" x14ac:dyDescent="0.2">
      <c r="A858" s="165" t="s">
        <v>1544</v>
      </c>
      <c r="B858" s="165" t="s">
        <v>1578</v>
      </c>
      <c r="C858" s="165" t="s">
        <v>1579</v>
      </c>
      <c r="D858" s="165" t="s">
        <v>31</v>
      </c>
      <c r="E858" s="165">
        <v>3</v>
      </c>
      <c r="F858" s="168">
        <v>11.695</v>
      </c>
      <c r="G858" s="165">
        <v>46.5867</v>
      </c>
      <c r="H858" s="165">
        <v>-124.02585999999999</v>
      </c>
      <c r="I858" s="165">
        <v>46.588200000000001</v>
      </c>
      <c r="J858" s="165">
        <v>-124.06464</v>
      </c>
    </row>
    <row r="859" spans="1:10" ht="12.75" customHeight="1" x14ac:dyDescent="0.2">
      <c r="A859" s="165" t="s">
        <v>1544</v>
      </c>
      <c r="B859" s="165" t="s">
        <v>1580</v>
      </c>
      <c r="C859" s="165" t="s">
        <v>1581</v>
      </c>
      <c r="D859" s="165" t="s">
        <v>31</v>
      </c>
      <c r="E859" s="165">
        <v>3</v>
      </c>
      <c r="F859" s="168">
        <v>10.065</v>
      </c>
      <c r="G859" s="165">
        <v>46.3733</v>
      </c>
      <c r="H859" s="165">
        <v>-123.94987999999999</v>
      </c>
      <c r="I859" s="165">
        <v>46.366700000000002</v>
      </c>
      <c r="J859" s="165">
        <v>-123.96272999999999</v>
      </c>
    </row>
    <row r="860" spans="1:10" ht="12.75" customHeight="1" x14ac:dyDescent="0.2">
      <c r="A860" s="165" t="s">
        <v>1544</v>
      </c>
      <c r="B860" s="165" t="s">
        <v>1582</v>
      </c>
      <c r="C860" s="165" t="s">
        <v>1583</v>
      </c>
      <c r="D860" s="165" t="s">
        <v>31</v>
      </c>
      <c r="E860" s="165">
        <v>3</v>
      </c>
      <c r="F860" s="168">
        <v>3.0760000000000001</v>
      </c>
      <c r="G860" s="165">
        <v>46.395200000000003</v>
      </c>
      <c r="H860" s="165">
        <v>-124.05871999999999</v>
      </c>
      <c r="I860" s="165">
        <v>46.351700000000001</v>
      </c>
      <c r="J860" s="165">
        <v>-124.06137</v>
      </c>
    </row>
    <row r="861" spans="1:10" ht="12.75" customHeight="1" x14ac:dyDescent="0.2">
      <c r="A861" s="165" t="s">
        <v>1544</v>
      </c>
      <c r="B861" s="165" t="s">
        <v>1584</v>
      </c>
      <c r="C861" s="165" t="s">
        <v>1585</v>
      </c>
      <c r="D861" s="165" t="s">
        <v>31</v>
      </c>
      <c r="E861" s="165">
        <v>3</v>
      </c>
      <c r="F861" s="168">
        <v>0.38600000000000001</v>
      </c>
      <c r="G861" s="165">
        <v>46.351300000000002</v>
      </c>
      <c r="H861" s="165">
        <v>-124.06164</v>
      </c>
      <c r="I861" s="165">
        <v>46.346200000000003</v>
      </c>
      <c r="J861" s="165">
        <v>-124.06283999999999</v>
      </c>
    </row>
    <row r="862" spans="1:10" ht="12.75" customHeight="1" x14ac:dyDescent="0.2">
      <c r="A862" s="165" t="s">
        <v>1544</v>
      </c>
      <c r="B862" s="165" t="s">
        <v>1628</v>
      </c>
      <c r="C862" s="165" t="s">
        <v>2732</v>
      </c>
      <c r="D862" s="165" t="s">
        <v>31</v>
      </c>
      <c r="E862" s="165">
        <v>3</v>
      </c>
      <c r="F862" s="168">
        <v>1.127</v>
      </c>
      <c r="G862" s="165">
        <v>46.3459</v>
      </c>
      <c r="H862" s="165">
        <v>-124.06292000000001</v>
      </c>
      <c r="I862" s="165">
        <v>46.330399999999997</v>
      </c>
      <c r="J862" s="165">
        <v>-124.06446</v>
      </c>
    </row>
    <row r="863" spans="1:10" ht="12.75" customHeight="1" x14ac:dyDescent="0.2">
      <c r="A863" s="165" t="s">
        <v>1544</v>
      </c>
      <c r="B863" s="165" t="s">
        <v>1550</v>
      </c>
      <c r="C863" s="165" t="s">
        <v>2733</v>
      </c>
      <c r="D863" s="165" t="s">
        <v>31</v>
      </c>
      <c r="E863" s="165">
        <v>3</v>
      </c>
      <c r="F863" s="168">
        <v>0.23799999999999999</v>
      </c>
      <c r="G863" s="165">
        <v>46.351700000000001</v>
      </c>
      <c r="H863" s="165">
        <v>-124.06137</v>
      </c>
      <c r="I863" s="165">
        <v>46.351300000000002</v>
      </c>
      <c r="J863" s="165">
        <v>-124.06164</v>
      </c>
    </row>
    <row r="864" spans="1:10" ht="12.75" customHeight="1" x14ac:dyDescent="0.2">
      <c r="A864" s="165" t="s">
        <v>1544</v>
      </c>
      <c r="B864" s="165" t="s">
        <v>1545</v>
      </c>
      <c r="C864" s="165" t="s">
        <v>2734</v>
      </c>
      <c r="D864" s="165" t="s">
        <v>31</v>
      </c>
      <c r="E864" s="165">
        <v>3</v>
      </c>
      <c r="F864" s="168">
        <v>0.02</v>
      </c>
      <c r="G864" s="165">
        <v>46.346200000000003</v>
      </c>
      <c r="H864" s="165">
        <v>-124.06283999999999</v>
      </c>
      <c r="I864" s="165">
        <v>46.3459</v>
      </c>
      <c r="J864" s="165">
        <v>-124.06292000000001</v>
      </c>
    </row>
    <row r="865" spans="1:10" ht="12.75" customHeight="1" x14ac:dyDescent="0.2">
      <c r="A865" s="165" t="s">
        <v>1544</v>
      </c>
      <c r="B865" s="165" t="s">
        <v>1586</v>
      </c>
      <c r="C865" s="165" t="s">
        <v>2735</v>
      </c>
      <c r="D865" s="165" t="s">
        <v>31</v>
      </c>
      <c r="E865" s="165">
        <v>3</v>
      </c>
      <c r="F865" s="168">
        <v>39.744</v>
      </c>
      <c r="G865" s="165">
        <v>46.461500000000001</v>
      </c>
      <c r="H865" s="165">
        <v>-124.00314</v>
      </c>
      <c r="I865" s="165">
        <v>46.45</v>
      </c>
      <c r="J865" s="165">
        <v>-123.94933</v>
      </c>
    </row>
    <row r="866" spans="1:10" ht="12.75" customHeight="1" x14ac:dyDescent="0.2">
      <c r="A866" s="165" t="s">
        <v>1544</v>
      </c>
      <c r="B866" s="165" t="s">
        <v>1587</v>
      </c>
      <c r="C866" s="165" t="s">
        <v>1588</v>
      </c>
      <c r="D866" s="165" t="s">
        <v>31</v>
      </c>
      <c r="E866" s="165">
        <v>3</v>
      </c>
      <c r="F866" s="168">
        <v>2.13</v>
      </c>
      <c r="G866" s="165">
        <v>46.4649</v>
      </c>
      <c r="H866" s="165">
        <v>-124.05704</v>
      </c>
      <c r="I866" s="165">
        <v>46.434100000000001</v>
      </c>
      <c r="J866" s="165">
        <v>-124.05768</v>
      </c>
    </row>
    <row r="867" spans="1:10" ht="12.75" customHeight="1" x14ac:dyDescent="0.2">
      <c r="A867" s="165" t="s">
        <v>1544</v>
      </c>
      <c r="B867" s="165" t="s">
        <v>1589</v>
      </c>
      <c r="C867" s="165" t="s">
        <v>2736</v>
      </c>
      <c r="D867" s="165" t="s">
        <v>31</v>
      </c>
      <c r="E867" s="165">
        <v>3</v>
      </c>
      <c r="F867" s="168">
        <v>8.1000000000000003E-2</v>
      </c>
      <c r="G867" s="165">
        <v>46.434100000000001</v>
      </c>
      <c r="H867" s="165">
        <v>-124.05768</v>
      </c>
      <c r="I867" s="165">
        <v>46.433</v>
      </c>
      <c r="J867" s="165">
        <v>-124.05781</v>
      </c>
    </row>
    <row r="868" spans="1:10" ht="12.75" customHeight="1" x14ac:dyDescent="0.2">
      <c r="A868" s="165" t="s">
        <v>1544</v>
      </c>
      <c r="B868" s="165" t="s">
        <v>1590</v>
      </c>
      <c r="C868" s="165" t="s">
        <v>1591</v>
      </c>
      <c r="D868" s="165" t="s">
        <v>31</v>
      </c>
      <c r="E868" s="165">
        <v>3</v>
      </c>
      <c r="F868" s="168">
        <v>3.6999999999999998E-2</v>
      </c>
      <c r="G868" s="165">
        <v>46.769199999999998</v>
      </c>
      <c r="H868" s="165">
        <v>-124.09623000000001</v>
      </c>
      <c r="I868" s="165">
        <v>46.768700000000003</v>
      </c>
      <c r="J868" s="165">
        <v>-124.09622</v>
      </c>
    </row>
    <row r="869" spans="1:10" ht="12.75" customHeight="1" x14ac:dyDescent="0.2">
      <c r="A869" s="165" t="s">
        <v>1544</v>
      </c>
      <c r="B869" s="165" t="s">
        <v>2737</v>
      </c>
      <c r="C869" s="165" t="s">
        <v>2738</v>
      </c>
      <c r="D869" s="165" t="s">
        <v>31</v>
      </c>
      <c r="E869" s="165">
        <v>3</v>
      </c>
      <c r="F869" s="168">
        <v>7.6999999999999999E-2</v>
      </c>
      <c r="G869" s="165">
        <v>46.494999999999997</v>
      </c>
      <c r="H869" s="165">
        <v>-124.03183</v>
      </c>
      <c r="I869" s="165">
        <v>46.496099999999998</v>
      </c>
      <c r="J869" s="165">
        <v>-124.03171</v>
      </c>
    </row>
    <row r="870" spans="1:10" ht="12.75" customHeight="1" x14ac:dyDescent="0.2">
      <c r="A870" s="165" t="s">
        <v>1544</v>
      </c>
      <c r="B870" s="165" t="s">
        <v>1592</v>
      </c>
      <c r="C870" s="165" t="s">
        <v>1593</v>
      </c>
      <c r="D870" s="165" t="s">
        <v>31</v>
      </c>
      <c r="E870" s="165">
        <v>3</v>
      </c>
      <c r="F870" s="168">
        <v>1.1299999999999999</v>
      </c>
      <c r="G870" s="165">
        <v>46.497399999999999</v>
      </c>
      <c r="H870" s="165">
        <v>-124.03147</v>
      </c>
      <c r="I870" s="165">
        <v>46.502400000000002</v>
      </c>
      <c r="J870" s="165">
        <v>-124.03036</v>
      </c>
    </row>
    <row r="871" spans="1:10" ht="12.75" customHeight="1" x14ac:dyDescent="0.2">
      <c r="A871" s="165" t="s">
        <v>1544</v>
      </c>
      <c r="B871" s="165" t="s">
        <v>1595</v>
      </c>
      <c r="C871" s="165" t="s">
        <v>1596</v>
      </c>
      <c r="D871" s="165" t="s">
        <v>31</v>
      </c>
      <c r="E871" s="165">
        <v>3</v>
      </c>
      <c r="F871" s="168">
        <v>1.411</v>
      </c>
      <c r="G871" s="165">
        <v>46.595799999999997</v>
      </c>
      <c r="H871" s="165">
        <v>-123.93799</v>
      </c>
      <c r="I871" s="165">
        <v>46.5989</v>
      </c>
      <c r="J871" s="165">
        <v>-123.94323</v>
      </c>
    </row>
    <row r="872" spans="1:10" ht="12.75" customHeight="1" x14ac:dyDescent="0.2">
      <c r="A872" s="165" t="s">
        <v>1544</v>
      </c>
      <c r="B872" s="165" t="s">
        <v>1597</v>
      </c>
      <c r="C872" s="165" t="s">
        <v>1598</v>
      </c>
      <c r="D872" s="165" t="s">
        <v>31</v>
      </c>
      <c r="E872" s="165">
        <v>3</v>
      </c>
      <c r="F872" s="168">
        <v>2.2210000000000001</v>
      </c>
      <c r="G872" s="165">
        <v>46.545699999999997</v>
      </c>
      <c r="H872" s="165">
        <v>-123.89552999999999</v>
      </c>
      <c r="I872" s="165">
        <v>46.519100000000002</v>
      </c>
      <c r="J872" s="165">
        <v>-123.89471</v>
      </c>
    </row>
    <row r="873" spans="1:10" ht="12.75" customHeight="1" x14ac:dyDescent="0.2">
      <c r="A873" s="165" t="s">
        <v>1544</v>
      </c>
      <c r="B873" s="165" t="s">
        <v>1594</v>
      </c>
      <c r="C873" s="165" t="s">
        <v>2739</v>
      </c>
      <c r="D873" s="165" t="s">
        <v>31</v>
      </c>
      <c r="E873" s="165">
        <v>3</v>
      </c>
      <c r="F873" s="168">
        <v>2.4510000000000001</v>
      </c>
      <c r="G873" s="165">
        <v>46.567599999999999</v>
      </c>
      <c r="H873" s="165">
        <v>-123.92094</v>
      </c>
      <c r="I873" s="165">
        <v>46.550199999999997</v>
      </c>
      <c r="J873" s="165">
        <v>-123.89603</v>
      </c>
    </row>
    <row r="874" spans="1:10" ht="12.75" customHeight="1" x14ac:dyDescent="0.2">
      <c r="A874" s="165" t="s">
        <v>1544</v>
      </c>
      <c r="B874" s="165" t="s">
        <v>1599</v>
      </c>
      <c r="C874" s="165" t="s">
        <v>1600</v>
      </c>
      <c r="D874" s="165" t="s">
        <v>31</v>
      </c>
      <c r="E874" s="165">
        <v>3</v>
      </c>
      <c r="F874" s="168">
        <v>1.0429999999999999</v>
      </c>
      <c r="G874" s="165">
        <v>46.7331</v>
      </c>
      <c r="H874" s="165">
        <v>-124.07047</v>
      </c>
      <c r="I874" s="165">
        <v>46.733400000000003</v>
      </c>
      <c r="J874" s="165">
        <v>-124.07145</v>
      </c>
    </row>
    <row r="875" spans="1:10" ht="12.75" customHeight="1" x14ac:dyDescent="0.2">
      <c r="A875" s="165" t="s">
        <v>1544</v>
      </c>
      <c r="B875" s="165" t="s">
        <v>1601</v>
      </c>
      <c r="C875" s="165" t="s">
        <v>1602</v>
      </c>
      <c r="D875" s="165" t="s">
        <v>31</v>
      </c>
      <c r="E875" s="165">
        <v>3</v>
      </c>
      <c r="F875" s="168">
        <v>0.27300000000000002</v>
      </c>
      <c r="G875" s="165">
        <v>46.728700000000003</v>
      </c>
      <c r="H875" s="165">
        <v>-124.05598999999999</v>
      </c>
      <c r="I875" s="165">
        <v>46.726700000000001</v>
      </c>
      <c r="J875" s="165">
        <v>-124.05119999999999</v>
      </c>
    </row>
    <row r="876" spans="1:10" ht="12.75" customHeight="1" x14ac:dyDescent="0.2">
      <c r="A876" s="165" t="s">
        <v>1544</v>
      </c>
      <c r="B876" s="165" t="s">
        <v>1603</v>
      </c>
      <c r="C876" s="165" t="s">
        <v>1604</v>
      </c>
      <c r="D876" s="165" t="s">
        <v>31</v>
      </c>
      <c r="E876" s="165">
        <v>3</v>
      </c>
      <c r="F876" s="168">
        <v>1.833</v>
      </c>
      <c r="G876" s="165">
        <v>46.491399999999999</v>
      </c>
      <c r="H876" s="165">
        <v>-124.05596</v>
      </c>
      <c r="I876" s="165">
        <v>46.4651</v>
      </c>
      <c r="J876" s="165">
        <v>-124.057</v>
      </c>
    </row>
    <row r="877" spans="1:10" ht="12.75" customHeight="1" x14ac:dyDescent="0.2">
      <c r="A877" s="165" t="s">
        <v>1544</v>
      </c>
      <c r="B877" s="165" t="s">
        <v>3061</v>
      </c>
      <c r="C877" s="165" t="s">
        <v>3062</v>
      </c>
      <c r="D877" s="165" t="s">
        <v>149</v>
      </c>
      <c r="E877" s="165">
        <v>3</v>
      </c>
      <c r="F877" s="168">
        <v>3.3450000000000002</v>
      </c>
      <c r="G877" s="165">
        <v>46.732346</v>
      </c>
      <c r="H877" s="165">
        <v>-123.97761</v>
      </c>
      <c r="I877" s="165">
        <v>46.730024999999998</v>
      </c>
      <c r="J877" s="165">
        <v>-123.95638</v>
      </c>
    </row>
    <row r="878" spans="1:10" ht="12.75" customHeight="1" x14ac:dyDescent="0.2">
      <c r="A878" s="165" t="s">
        <v>1544</v>
      </c>
      <c r="B878" s="165" t="s">
        <v>1606</v>
      </c>
      <c r="C878" s="165" t="s">
        <v>1607</v>
      </c>
      <c r="D878" s="165" t="s">
        <v>31</v>
      </c>
      <c r="E878" s="165">
        <v>3</v>
      </c>
      <c r="F878" s="168">
        <v>3.8210000000000002</v>
      </c>
      <c r="G878" s="165">
        <v>46.412300000000002</v>
      </c>
      <c r="H878" s="165">
        <v>-123.93743000000001</v>
      </c>
      <c r="I878" s="165">
        <v>46.394500000000001</v>
      </c>
      <c r="J878" s="165">
        <v>-123.96111999999999</v>
      </c>
    </row>
    <row r="879" spans="1:10" ht="12.75" customHeight="1" x14ac:dyDescent="0.2">
      <c r="A879" s="165" t="s">
        <v>1544</v>
      </c>
      <c r="B879" s="165" t="s">
        <v>1608</v>
      </c>
      <c r="C879" s="165" t="s">
        <v>1609</v>
      </c>
      <c r="D879" s="165" t="s">
        <v>31</v>
      </c>
      <c r="E879" s="165">
        <v>3</v>
      </c>
      <c r="F879" s="168">
        <v>0.65600000000000003</v>
      </c>
      <c r="G879" s="165">
        <v>46.500999999999998</v>
      </c>
      <c r="H879" s="165">
        <v>-124.05776</v>
      </c>
      <c r="I879" s="165">
        <v>46.491700000000002</v>
      </c>
      <c r="J879" s="165">
        <v>-124.05597</v>
      </c>
    </row>
    <row r="880" spans="1:10" ht="12.75" customHeight="1" x14ac:dyDescent="0.2">
      <c r="A880" s="165" t="s">
        <v>1544</v>
      </c>
      <c r="B880" s="165" t="s">
        <v>1610</v>
      </c>
      <c r="C880" s="165" t="s">
        <v>1611</v>
      </c>
      <c r="D880" s="165" t="s">
        <v>31</v>
      </c>
      <c r="E880" s="165">
        <v>3</v>
      </c>
      <c r="F880" s="168">
        <v>3.161</v>
      </c>
      <c r="G880" s="165">
        <v>46.548099999999998</v>
      </c>
      <c r="H880" s="165">
        <v>-124.06025</v>
      </c>
      <c r="I880" s="165">
        <v>46.502600000000001</v>
      </c>
      <c r="J880" s="165">
        <v>-124.05786000000001</v>
      </c>
    </row>
    <row r="881" spans="1:10" ht="12.75" customHeight="1" x14ac:dyDescent="0.2">
      <c r="A881" s="165" t="s">
        <v>1544</v>
      </c>
      <c r="B881" s="165" t="s">
        <v>1612</v>
      </c>
      <c r="C881" s="165" t="s">
        <v>1613</v>
      </c>
      <c r="D881" s="165" t="s">
        <v>31</v>
      </c>
      <c r="E881" s="165">
        <v>3</v>
      </c>
      <c r="F881" s="168">
        <v>0.05</v>
      </c>
      <c r="G881" s="165">
        <v>46.733400000000003</v>
      </c>
      <c r="H881" s="165">
        <v>-124.07145</v>
      </c>
      <c r="I881" s="165">
        <v>46.7331</v>
      </c>
      <c r="J881" s="165">
        <v>-124.07047</v>
      </c>
    </row>
    <row r="882" spans="1:10" ht="12.75" customHeight="1" x14ac:dyDescent="0.2">
      <c r="A882" s="165" t="s">
        <v>1544</v>
      </c>
      <c r="B882" s="165" t="s">
        <v>1614</v>
      </c>
      <c r="C882" s="165" t="s">
        <v>1615</v>
      </c>
      <c r="D882" s="165" t="s">
        <v>31</v>
      </c>
      <c r="E882" s="165">
        <v>3</v>
      </c>
      <c r="F882" s="168">
        <v>1.7000000000000001E-2</v>
      </c>
      <c r="G882" s="165">
        <v>46.548400000000001</v>
      </c>
      <c r="H882" s="165">
        <v>-124.06026</v>
      </c>
      <c r="I882" s="165">
        <v>46.548099999999998</v>
      </c>
      <c r="J882" s="165">
        <v>-124.06025</v>
      </c>
    </row>
    <row r="883" spans="1:10" ht="12.75" customHeight="1" x14ac:dyDescent="0.2">
      <c r="A883" s="165" t="s">
        <v>1544</v>
      </c>
      <c r="B883" s="165" t="s">
        <v>3063</v>
      </c>
      <c r="C883" s="165" t="s">
        <v>3064</v>
      </c>
      <c r="D883" s="165" t="s">
        <v>31</v>
      </c>
      <c r="E883" s="165">
        <v>2</v>
      </c>
      <c r="F883" s="168">
        <v>0</v>
      </c>
      <c r="G883" s="165" t="s">
        <v>2859</v>
      </c>
      <c r="H883" s="165" t="s">
        <v>2859</v>
      </c>
      <c r="I883" s="165" t="s">
        <v>2859</v>
      </c>
      <c r="J883" s="165" t="s">
        <v>2859</v>
      </c>
    </row>
    <row r="884" spans="1:10" ht="12.75" customHeight="1" x14ac:dyDescent="0.2">
      <c r="A884" s="165" t="s">
        <v>1544</v>
      </c>
      <c r="B884" s="165" t="s">
        <v>1616</v>
      </c>
      <c r="C884" s="165" t="s">
        <v>1617</v>
      </c>
      <c r="D884" s="165" t="s">
        <v>31</v>
      </c>
      <c r="E884" s="165">
        <v>3</v>
      </c>
      <c r="F884" s="168">
        <v>2.605</v>
      </c>
      <c r="G884" s="165">
        <v>46.433</v>
      </c>
      <c r="H884" s="165">
        <v>-124.05781</v>
      </c>
      <c r="I884" s="165">
        <v>46.395400000000002</v>
      </c>
      <c r="J884" s="165">
        <v>-124.05873</v>
      </c>
    </row>
    <row r="885" spans="1:10" ht="12.75" customHeight="1" x14ac:dyDescent="0.2">
      <c r="A885" s="165" t="s">
        <v>1544</v>
      </c>
      <c r="B885" s="165" t="s">
        <v>1618</v>
      </c>
      <c r="C885" s="165" t="s">
        <v>1619</v>
      </c>
      <c r="D885" s="165" t="s">
        <v>31</v>
      </c>
      <c r="E885" s="165">
        <v>3</v>
      </c>
      <c r="F885" s="168">
        <v>0.109</v>
      </c>
      <c r="G885" s="165">
        <v>46.502600000000001</v>
      </c>
      <c r="H885" s="165">
        <v>-124.05786000000001</v>
      </c>
      <c r="I885" s="165">
        <v>46.500999999999998</v>
      </c>
      <c r="J885" s="165">
        <v>-124.05776</v>
      </c>
    </row>
    <row r="886" spans="1:10" ht="12.75" customHeight="1" x14ac:dyDescent="0.2">
      <c r="A886" s="165" t="s">
        <v>1544</v>
      </c>
      <c r="B886" s="165" t="s">
        <v>1620</v>
      </c>
      <c r="C886" s="165" t="s">
        <v>1621</v>
      </c>
      <c r="D886" s="165" t="s">
        <v>31</v>
      </c>
      <c r="E886" s="165">
        <v>3</v>
      </c>
      <c r="F886" s="168">
        <v>0.14799999999999999</v>
      </c>
      <c r="G886" s="165">
        <v>46.608699999999999</v>
      </c>
      <c r="H886" s="165">
        <v>-123.91517</v>
      </c>
      <c r="I886" s="165">
        <v>46.610700000000001</v>
      </c>
      <c r="J886" s="165">
        <v>-123.91467</v>
      </c>
    </row>
    <row r="887" spans="1:10" ht="12.75" customHeight="1" x14ac:dyDescent="0.2">
      <c r="A887" s="165" t="s">
        <v>1544</v>
      </c>
      <c r="B887" s="165" t="s">
        <v>1622</v>
      </c>
      <c r="C887" s="165" t="s">
        <v>1623</v>
      </c>
      <c r="D887" s="165" t="s">
        <v>31</v>
      </c>
      <c r="E887" s="165">
        <v>3</v>
      </c>
      <c r="F887" s="168">
        <v>0.998</v>
      </c>
      <c r="G887" s="165">
        <v>46.618699999999997</v>
      </c>
      <c r="H887" s="165">
        <v>-123.95829999999999</v>
      </c>
      <c r="I887" s="165">
        <v>46.607799999999997</v>
      </c>
      <c r="J887" s="165">
        <v>-123.95426</v>
      </c>
    </row>
    <row r="888" spans="1:10" ht="12.75" customHeight="1" x14ac:dyDescent="0.2">
      <c r="A888" s="165" t="s">
        <v>1544</v>
      </c>
      <c r="B888" s="165" t="s">
        <v>1624</v>
      </c>
      <c r="C888" s="165" t="s">
        <v>1625</v>
      </c>
      <c r="D888" s="165" t="s">
        <v>31</v>
      </c>
      <c r="E888" s="165">
        <v>3</v>
      </c>
      <c r="F888" s="168">
        <v>4.5789999999999997</v>
      </c>
      <c r="G888" s="165">
        <v>46.366700000000002</v>
      </c>
      <c r="H888" s="165">
        <v>-123.96272999999999</v>
      </c>
      <c r="I888" s="165">
        <v>46.374200000000002</v>
      </c>
      <c r="J888" s="165">
        <v>-124.01381000000001</v>
      </c>
    </row>
    <row r="889" spans="1:10" ht="12.75" customHeight="1" x14ac:dyDescent="0.2">
      <c r="A889" s="165" t="s">
        <v>1544</v>
      </c>
      <c r="B889" s="165" t="s">
        <v>1633</v>
      </c>
      <c r="C889" s="165" t="s">
        <v>2740</v>
      </c>
      <c r="D889" s="165" t="s">
        <v>31</v>
      </c>
      <c r="E889" s="165">
        <v>3</v>
      </c>
      <c r="F889" s="168">
        <v>0.111</v>
      </c>
      <c r="G889" s="165">
        <v>46.6676</v>
      </c>
      <c r="H889" s="165">
        <v>-123.8124</v>
      </c>
      <c r="I889" s="165">
        <v>46.668900000000001</v>
      </c>
      <c r="J889" s="165">
        <v>-123.81362</v>
      </c>
    </row>
    <row r="890" spans="1:10" ht="12.75" customHeight="1" x14ac:dyDescent="0.2">
      <c r="A890" s="165" t="s">
        <v>1544</v>
      </c>
      <c r="B890" s="165" t="s">
        <v>1626</v>
      </c>
      <c r="C890" s="165" t="s">
        <v>1627</v>
      </c>
      <c r="D890" s="165" t="s">
        <v>31</v>
      </c>
      <c r="E890" s="165">
        <v>3</v>
      </c>
      <c r="F890" s="168">
        <v>0.35299999999999998</v>
      </c>
      <c r="G890" s="165">
        <v>46.598799999999997</v>
      </c>
      <c r="H890" s="165">
        <v>-123.943</v>
      </c>
      <c r="I890" s="165">
        <v>46.595700000000001</v>
      </c>
      <c r="J890" s="165">
        <v>-123.93792000000001</v>
      </c>
    </row>
    <row r="891" spans="1:10" ht="12.75" customHeight="1" x14ac:dyDescent="0.2">
      <c r="A891" s="165" t="s">
        <v>1544</v>
      </c>
      <c r="B891" s="165" t="s">
        <v>1629</v>
      </c>
      <c r="C891" s="165" t="s">
        <v>1630</v>
      </c>
      <c r="D891" s="165" t="s">
        <v>31</v>
      </c>
      <c r="E891" s="165">
        <v>3</v>
      </c>
      <c r="F891" s="168">
        <v>1.0999999999999999E-2</v>
      </c>
      <c r="G891" s="165">
        <v>46.330399999999997</v>
      </c>
      <c r="H891" s="165">
        <v>-124.06446</v>
      </c>
      <c r="I891" s="165">
        <v>46.330300000000001</v>
      </c>
      <c r="J891" s="165">
        <v>-124.06444999999999</v>
      </c>
    </row>
    <row r="892" spans="1:10" ht="12.75" customHeight="1" x14ac:dyDescent="0.2">
      <c r="A892" s="165" t="s">
        <v>1544</v>
      </c>
      <c r="B892" s="165" t="s">
        <v>1605</v>
      </c>
      <c r="C892" s="165" t="s">
        <v>2741</v>
      </c>
      <c r="D892" s="165" t="s">
        <v>31</v>
      </c>
      <c r="E892" s="165">
        <v>3</v>
      </c>
      <c r="F892" s="168">
        <v>6.02</v>
      </c>
      <c r="G892" s="165">
        <v>46.751300000000001</v>
      </c>
      <c r="H892" s="165">
        <v>-123.88684000000001</v>
      </c>
      <c r="I892" s="165">
        <v>46.747500000000002</v>
      </c>
      <c r="J892" s="165">
        <v>-123.87641000000001</v>
      </c>
    </row>
    <row r="893" spans="1:10" ht="12.75" customHeight="1" x14ac:dyDescent="0.2">
      <c r="A893" s="165" t="s">
        <v>1544</v>
      </c>
      <c r="B893" s="165" t="s">
        <v>1631</v>
      </c>
      <c r="C893" s="165" t="s">
        <v>1632</v>
      </c>
      <c r="D893" s="165" t="s">
        <v>31</v>
      </c>
      <c r="E893" s="165">
        <v>3</v>
      </c>
      <c r="F893" s="168">
        <v>0.155</v>
      </c>
      <c r="G893" s="165">
        <v>46.670400000000001</v>
      </c>
      <c r="H893" s="165">
        <v>-123.81464</v>
      </c>
      <c r="I893" s="165">
        <v>46.6723</v>
      </c>
      <c r="J893" s="165">
        <v>-123.81610999999999</v>
      </c>
    </row>
    <row r="894" spans="1:10" ht="12.75" customHeight="1" x14ac:dyDescent="0.2">
      <c r="A894" s="165" t="s">
        <v>1544</v>
      </c>
      <c r="B894" s="165" t="s">
        <v>1563</v>
      </c>
      <c r="C894" s="165" t="s">
        <v>2742</v>
      </c>
      <c r="D894" s="165" t="s">
        <v>31</v>
      </c>
      <c r="E894" s="165">
        <v>3</v>
      </c>
      <c r="F894" s="168">
        <v>0.121</v>
      </c>
      <c r="G894" s="165">
        <v>46.663699999999999</v>
      </c>
      <c r="H894" s="165">
        <v>-123.80288</v>
      </c>
      <c r="I894" s="165">
        <v>46.664099999999998</v>
      </c>
      <c r="J894" s="165">
        <v>-123.80537</v>
      </c>
    </row>
    <row r="895" spans="1:10" ht="12.75" customHeight="1" x14ac:dyDescent="0.2">
      <c r="A895" s="165" t="s">
        <v>1544</v>
      </c>
      <c r="B895" s="165" t="s">
        <v>1634</v>
      </c>
      <c r="C895" s="165" t="s">
        <v>1635</v>
      </c>
      <c r="D895" s="165" t="s">
        <v>31</v>
      </c>
      <c r="E895" s="165">
        <v>3</v>
      </c>
      <c r="F895" s="168">
        <v>1.5129999999999999</v>
      </c>
      <c r="G895" s="165">
        <v>46.768700000000003</v>
      </c>
      <c r="H895" s="165">
        <v>-124.09622</v>
      </c>
      <c r="I895" s="165">
        <v>46.7468</v>
      </c>
      <c r="J895" s="165">
        <v>-124.09596999999999</v>
      </c>
    </row>
    <row r="896" spans="1:10" ht="12.75" customHeight="1" x14ac:dyDescent="0.2">
      <c r="A896" s="165" t="s">
        <v>1544</v>
      </c>
      <c r="B896" s="165" t="s">
        <v>1636</v>
      </c>
      <c r="C896" s="165" t="s">
        <v>1637</v>
      </c>
      <c r="D896" s="165" t="s">
        <v>31</v>
      </c>
      <c r="E896" s="165">
        <v>3</v>
      </c>
      <c r="F896" s="168">
        <v>0.502</v>
      </c>
      <c r="G896" s="165">
        <v>46.429299999999998</v>
      </c>
      <c r="H896" s="165">
        <v>-123.9062</v>
      </c>
      <c r="I896" s="165">
        <v>46.429900000000004</v>
      </c>
      <c r="J896" s="165">
        <v>-123.91602</v>
      </c>
    </row>
    <row r="897" spans="1:10" ht="12.75" customHeight="1" x14ac:dyDescent="0.2">
      <c r="A897" s="165" t="s">
        <v>1544</v>
      </c>
      <c r="B897" s="165" t="s">
        <v>3065</v>
      </c>
      <c r="C897" s="165" t="s">
        <v>3066</v>
      </c>
      <c r="D897" s="165" t="s">
        <v>31</v>
      </c>
      <c r="E897" s="165">
        <v>3</v>
      </c>
      <c r="F897" s="168">
        <v>1.4139999999999999</v>
      </c>
      <c r="G897" s="165">
        <v>46.500881999999997</v>
      </c>
      <c r="H897" s="165">
        <v>-123.88713</v>
      </c>
      <c r="I897" s="165">
        <v>46.499831999999998</v>
      </c>
      <c r="J897" s="165">
        <v>-123.89955999999999</v>
      </c>
    </row>
    <row r="898" spans="1:10" ht="12.75" customHeight="1" x14ac:dyDescent="0.2">
      <c r="A898" s="165" t="s">
        <v>1544</v>
      </c>
      <c r="B898" s="165" t="s">
        <v>1638</v>
      </c>
      <c r="C898" s="165" t="s">
        <v>2743</v>
      </c>
      <c r="D898" s="165" t="s">
        <v>31</v>
      </c>
      <c r="E898" s="165">
        <v>3</v>
      </c>
      <c r="F898" s="168">
        <v>0.16200000000000001</v>
      </c>
      <c r="G898" s="165">
        <v>46.619500000000002</v>
      </c>
      <c r="H898" s="165">
        <v>-123.94403</v>
      </c>
      <c r="I898" s="165">
        <v>46.621400000000001</v>
      </c>
      <c r="J898" s="165">
        <v>-123.94592</v>
      </c>
    </row>
    <row r="899" spans="1:10" ht="12.75" customHeight="1" x14ac:dyDescent="0.2">
      <c r="A899" s="165" t="s">
        <v>1544</v>
      </c>
      <c r="B899" s="165" t="s">
        <v>1639</v>
      </c>
      <c r="C899" s="165" t="s">
        <v>1640</v>
      </c>
      <c r="D899" s="165" t="s">
        <v>31</v>
      </c>
      <c r="E899" s="165">
        <v>3</v>
      </c>
      <c r="F899" s="168">
        <v>0.97599999999999998</v>
      </c>
      <c r="G899" s="165">
        <v>46.706299999999999</v>
      </c>
      <c r="H899" s="165">
        <v>-123.96702000000001</v>
      </c>
      <c r="I899" s="165">
        <v>46.706600000000002</v>
      </c>
      <c r="J899" s="165">
        <v>-123.97287</v>
      </c>
    </row>
    <row r="900" spans="1:10" ht="12.75" customHeight="1" x14ac:dyDescent="0.2">
      <c r="A900" s="165" t="s">
        <v>1544</v>
      </c>
      <c r="B900" s="165" t="s">
        <v>1641</v>
      </c>
      <c r="C900" s="165" t="s">
        <v>1642</v>
      </c>
      <c r="D900" s="165" t="s">
        <v>31</v>
      </c>
      <c r="E900" s="165">
        <v>3</v>
      </c>
      <c r="F900" s="168">
        <v>1.113</v>
      </c>
      <c r="G900" s="165">
        <v>46.7074</v>
      </c>
      <c r="H900" s="165">
        <v>-123.98591</v>
      </c>
      <c r="I900" s="165">
        <v>46.706099999999999</v>
      </c>
      <c r="J900" s="165">
        <v>-123.96699</v>
      </c>
    </row>
    <row r="901" spans="1:10" ht="12.75" customHeight="1" x14ac:dyDescent="0.2">
      <c r="A901" s="165" t="s">
        <v>1544</v>
      </c>
      <c r="B901" s="165" t="s">
        <v>3067</v>
      </c>
      <c r="C901" s="165" t="s">
        <v>3068</v>
      </c>
      <c r="D901" s="165" t="s">
        <v>31</v>
      </c>
      <c r="E901" s="165">
        <v>2</v>
      </c>
      <c r="F901" s="168">
        <v>0</v>
      </c>
      <c r="G901" s="165" t="s">
        <v>2859</v>
      </c>
      <c r="H901" s="165" t="s">
        <v>2859</v>
      </c>
      <c r="I901" s="165" t="s">
        <v>2859</v>
      </c>
      <c r="J901" s="165" t="s">
        <v>2859</v>
      </c>
    </row>
    <row r="902" spans="1:10" ht="12.75" customHeight="1" x14ac:dyDescent="0.2">
      <c r="A902" s="165" t="s">
        <v>1544</v>
      </c>
      <c r="B902" s="165" t="s">
        <v>1643</v>
      </c>
      <c r="C902" s="165" t="s">
        <v>1644</v>
      </c>
      <c r="D902" s="165" t="s">
        <v>31</v>
      </c>
      <c r="E902" s="165">
        <v>3</v>
      </c>
      <c r="F902" s="168">
        <v>2.1000000000000001E-2</v>
      </c>
      <c r="G902" s="165">
        <v>46.7468</v>
      </c>
      <c r="H902" s="165">
        <v>-124.09596999999999</v>
      </c>
      <c r="I902" s="165">
        <v>46.746499999999997</v>
      </c>
      <c r="J902" s="165">
        <v>-124.09595</v>
      </c>
    </row>
    <row r="903" spans="1:10" ht="12.75" customHeight="1" x14ac:dyDescent="0.2">
      <c r="A903" s="165" t="s">
        <v>1544</v>
      </c>
      <c r="B903" s="165" t="s">
        <v>3069</v>
      </c>
      <c r="C903" s="165" t="s">
        <v>3070</v>
      </c>
      <c r="D903" s="165" t="s">
        <v>31</v>
      </c>
      <c r="E903" s="165">
        <v>3</v>
      </c>
      <c r="F903" s="168">
        <v>3.12</v>
      </c>
      <c r="G903" s="165">
        <v>46.704788000000001</v>
      </c>
      <c r="H903" s="165">
        <v>-123.82416000000001</v>
      </c>
      <c r="I903" s="165">
        <v>46.685429999999997</v>
      </c>
      <c r="J903" s="165">
        <v>-123.81057</v>
      </c>
    </row>
    <row r="904" spans="1:10" ht="12.75" customHeight="1" x14ac:dyDescent="0.2">
      <c r="A904" s="161" t="s">
        <v>1544</v>
      </c>
      <c r="B904" s="161" t="s">
        <v>1645</v>
      </c>
      <c r="C904" s="161" t="s">
        <v>1646</v>
      </c>
      <c r="D904" s="161" t="s">
        <v>31</v>
      </c>
      <c r="E904" s="161">
        <v>3</v>
      </c>
      <c r="F904" s="173">
        <v>0.32300000000000001</v>
      </c>
      <c r="G904" s="161">
        <v>46.415799999999997</v>
      </c>
      <c r="H904" s="161">
        <v>-123.93479000000001</v>
      </c>
      <c r="I904" s="161">
        <v>46.412300000000002</v>
      </c>
      <c r="J904" s="161">
        <v>-123.93743000000001</v>
      </c>
    </row>
    <row r="905" spans="1:10" ht="12.75" customHeight="1" x14ac:dyDescent="0.2">
      <c r="A905" s="31"/>
      <c r="B905" s="32">
        <f>COUNTA(B839:B904)</f>
        <v>66</v>
      </c>
      <c r="C905" s="31"/>
      <c r="D905" s="31"/>
      <c r="E905" s="62"/>
      <c r="F905" s="169">
        <f>SUM(F839:F904)</f>
        <v>143.48200000000003</v>
      </c>
      <c r="G905" s="31"/>
      <c r="H905" s="31"/>
      <c r="I905" s="31"/>
      <c r="J905" s="31"/>
    </row>
    <row r="906" spans="1:10" ht="12.75" customHeight="1" x14ac:dyDescent="0.2">
      <c r="A906" s="31"/>
      <c r="B906" s="32"/>
      <c r="C906" s="31"/>
      <c r="D906" s="31"/>
      <c r="E906" s="62"/>
      <c r="F906" s="169"/>
      <c r="G906" s="31"/>
      <c r="H906" s="31"/>
      <c r="I906" s="31"/>
      <c r="J906" s="31"/>
    </row>
    <row r="907" spans="1:10" ht="12.75" customHeight="1" x14ac:dyDescent="0.2">
      <c r="A907" s="165" t="s">
        <v>1647</v>
      </c>
      <c r="B907" s="165" t="s">
        <v>3071</v>
      </c>
      <c r="C907" s="165" t="s">
        <v>3072</v>
      </c>
      <c r="D907" s="165" t="s">
        <v>31</v>
      </c>
      <c r="E907" s="165">
        <v>3</v>
      </c>
      <c r="F907" s="168">
        <v>8.0000000000000002E-3</v>
      </c>
      <c r="G907" s="165">
        <v>47.183154000000002</v>
      </c>
      <c r="H907" s="165">
        <v>-122.77673</v>
      </c>
      <c r="I907" s="165">
        <v>47.183031999999997</v>
      </c>
      <c r="J907" s="165">
        <v>-122.77672</v>
      </c>
    </row>
    <row r="908" spans="1:10" ht="12.75" customHeight="1" x14ac:dyDescent="0.2">
      <c r="A908" s="165" t="s">
        <v>1647</v>
      </c>
      <c r="B908" s="165" t="s">
        <v>1649</v>
      </c>
      <c r="C908" s="165" t="s">
        <v>1650</v>
      </c>
      <c r="D908" s="165" t="s">
        <v>147</v>
      </c>
      <c r="E908" s="165">
        <v>3</v>
      </c>
      <c r="F908" s="168">
        <v>0.11700000000000001</v>
      </c>
      <c r="G908" s="165">
        <v>47.3294</v>
      </c>
      <c r="H908" s="165">
        <v>-122.65983</v>
      </c>
      <c r="I908" s="165">
        <v>47.330300000000001</v>
      </c>
      <c r="J908" s="165">
        <v>-122.66182999999999</v>
      </c>
    </row>
    <row r="909" spans="1:10" ht="12.75" customHeight="1" x14ac:dyDescent="0.2">
      <c r="A909" s="165" t="s">
        <v>1647</v>
      </c>
      <c r="B909" s="165" t="s">
        <v>1651</v>
      </c>
      <c r="C909" s="165" t="s">
        <v>1652</v>
      </c>
      <c r="D909" s="165" t="s">
        <v>31</v>
      </c>
      <c r="E909" s="165">
        <v>3</v>
      </c>
      <c r="F909" s="168">
        <v>0.23699999999999999</v>
      </c>
      <c r="G909" s="165">
        <v>47.1599</v>
      </c>
      <c r="H909" s="165">
        <v>-122.72629000000001</v>
      </c>
      <c r="I909" s="165">
        <v>47.159599999999998</v>
      </c>
      <c r="J909" s="165">
        <v>-122.72821999999999</v>
      </c>
    </row>
    <row r="910" spans="1:10" ht="12.75" customHeight="1" x14ac:dyDescent="0.2">
      <c r="A910" s="165" t="s">
        <v>1647</v>
      </c>
      <c r="B910" s="165" t="s">
        <v>1653</v>
      </c>
      <c r="C910" s="165" t="s">
        <v>1654</v>
      </c>
      <c r="D910" s="165" t="s">
        <v>31</v>
      </c>
      <c r="E910" s="165">
        <v>3</v>
      </c>
      <c r="F910" s="168">
        <v>1.2E-2</v>
      </c>
      <c r="G910" s="165">
        <v>47.178100000000001</v>
      </c>
      <c r="H910" s="165">
        <v>-122.67836</v>
      </c>
      <c r="I910" s="165">
        <v>47.1783</v>
      </c>
      <c r="J910" s="165">
        <v>-122.67843999999999</v>
      </c>
    </row>
    <row r="911" spans="1:10" ht="12.75" customHeight="1" x14ac:dyDescent="0.2">
      <c r="A911" s="165" t="s">
        <v>1647</v>
      </c>
      <c r="B911" s="165" t="s">
        <v>1655</v>
      </c>
      <c r="C911" s="165" t="s">
        <v>1656</v>
      </c>
      <c r="D911" s="165" t="s">
        <v>31</v>
      </c>
      <c r="E911" s="165">
        <v>3</v>
      </c>
      <c r="F911" s="168">
        <v>1.5529999999999999</v>
      </c>
      <c r="G911" s="165">
        <v>47.152099999999997</v>
      </c>
      <c r="H911" s="165">
        <v>-122.67527</v>
      </c>
      <c r="I911" s="165">
        <v>47.173699999999997</v>
      </c>
      <c r="J911" s="165">
        <v>-122.67355000000001</v>
      </c>
    </row>
    <row r="912" spans="1:10" ht="12.75" customHeight="1" x14ac:dyDescent="0.2">
      <c r="A912" s="165" t="s">
        <v>1647</v>
      </c>
      <c r="B912" s="165" t="s">
        <v>1657</v>
      </c>
      <c r="C912" s="165" t="s">
        <v>1658</v>
      </c>
      <c r="D912" s="165" t="s">
        <v>31</v>
      </c>
      <c r="E912" s="165">
        <v>3</v>
      </c>
      <c r="F912" s="168">
        <v>0.876</v>
      </c>
      <c r="G912" s="165">
        <v>47.146700000000003</v>
      </c>
      <c r="H912" s="165">
        <v>-122.73275</v>
      </c>
      <c r="I912" s="165">
        <v>47.144599999999997</v>
      </c>
      <c r="J912" s="165">
        <v>-122.73159</v>
      </c>
    </row>
    <row r="913" spans="1:10" ht="12.75" customHeight="1" x14ac:dyDescent="0.2">
      <c r="A913" s="165" t="s">
        <v>1647</v>
      </c>
      <c r="B913" s="165" t="s">
        <v>1659</v>
      </c>
      <c r="C913" s="165" t="s">
        <v>1658</v>
      </c>
      <c r="D913" s="165" t="s">
        <v>31</v>
      </c>
      <c r="E913" s="165">
        <v>3</v>
      </c>
      <c r="F913" s="168">
        <v>0.996</v>
      </c>
      <c r="G913" s="165">
        <v>47.146700000000003</v>
      </c>
      <c r="H913" s="165">
        <v>-122.73275</v>
      </c>
      <c r="I913" s="165">
        <v>47.143000000000001</v>
      </c>
      <c r="J913" s="165">
        <v>-122.73048</v>
      </c>
    </row>
    <row r="914" spans="1:10" ht="12.75" customHeight="1" x14ac:dyDescent="0.2">
      <c r="A914" s="165" t="s">
        <v>1647</v>
      </c>
      <c r="B914" s="165" t="s">
        <v>1660</v>
      </c>
      <c r="C914" s="165" t="s">
        <v>1661</v>
      </c>
      <c r="D914" s="165" t="s">
        <v>149</v>
      </c>
      <c r="E914" s="165">
        <v>3</v>
      </c>
      <c r="F914" s="168">
        <v>9.4E-2</v>
      </c>
      <c r="G914" s="165">
        <v>47.332000000000001</v>
      </c>
      <c r="H914" s="165">
        <v>-122.58280999999999</v>
      </c>
      <c r="I914" s="165">
        <v>47.332999999999998</v>
      </c>
      <c r="J914" s="165">
        <v>-122.58382</v>
      </c>
    </row>
    <row r="915" spans="1:10" ht="12.75" customHeight="1" x14ac:dyDescent="0.2">
      <c r="A915" s="165" t="s">
        <v>1647</v>
      </c>
      <c r="B915" s="165" t="s">
        <v>2744</v>
      </c>
      <c r="C915" s="165" t="s">
        <v>2745</v>
      </c>
      <c r="D915" s="165" t="s">
        <v>31</v>
      </c>
      <c r="E915" s="165">
        <v>3</v>
      </c>
      <c r="F915" s="168">
        <v>9.2999999999999999E-2</v>
      </c>
      <c r="G915" s="165">
        <v>47.336399999999998</v>
      </c>
      <c r="H915" s="165">
        <v>-122.5926</v>
      </c>
      <c r="I915" s="165">
        <v>47.337499999999999</v>
      </c>
      <c r="J915" s="165">
        <v>-122.59254</v>
      </c>
    </row>
    <row r="916" spans="1:10" ht="12.75" customHeight="1" x14ac:dyDescent="0.2">
      <c r="A916" s="165" t="s">
        <v>1647</v>
      </c>
      <c r="B916" s="165" t="s">
        <v>1662</v>
      </c>
      <c r="C916" s="165" t="s">
        <v>1663</v>
      </c>
      <c r="D916" s="165" t="s">
        <v>31</v>
      </c>
      <c r="E916" s="165">
        <v>3</v>
      </c>
      <c r="F916" s="168">
        <v>8.9999999999999993E-3</v>
      </c>
      <c r="G916" s="165">
        <v>47.266300000000001</v>
      </c>
      <c r="H916" s="165">
        <v>-122.59757</v>
      </c>
      <c r="I916" s="165">
        <v>47.266199999999998</v>
      </c>
      <c r="J916" s="165">
        <v>-122.59764</v>
      </c>
    </row>
    <row r="917" spans="1:10" ht="12.75" customHeight="1" x14ac:dyDescent="0.2">
      <c r="A917" s="165" t="s">
        <v>1647</v>
      </c>
      <c r="B917" s="165" t="s">
        <v>1664</v>
      </c>
      <c r="C917" s="165" t="s">
        <v>1665</v>
      </c>
      <c r="D917" s="165" t="s">
        <v>31</v>
      </c>
      <c r="E917" s="165">
        <v>1</v>
      </c>
      <c r="F917" s="168">
        <v>0.151</v>
      </c>
      <c r="G917" s="165">
        <v>47.305999999999997</v>
      </c>
      <c r="H917" s="165">
        <v>-122.44199999999999</v>
      </c>
      <c r="I917" s="165">
        <v>47.304000000000002</v>
      </c>
      <c r="J917" s="165">
        <v>-122.443</v>
      </c>
    </row>
    <row r="918" spans="1:10" ht="12.75" customHeight="1" x14ac:dyDescent="0.2">
      <c r="A918" s="165" t="s">
        <v>1647</v>
      </c>
      <c r="B918" s="165" t="s">
        <v>1666</v>
      </c>
      <c r="C918" s="165" t="s">
        <v>1667</v>
      </c>
      <c r="D918" s="165" t="s">
        <v>147</v>
      </c>
      <c r="E918" s="165">
        <v>3</v>
      </c>
      <c r="F918" s="168">
        <v>0.25800000000000001</v>
      </c>
      <c r="G918" s="165">
        <v>47.220999999999997</v>
      </c>
      <c r="H918" s="165">
        <v>-122.80659</v>
      </c>
      <c r="I918" s="165">
        <v>47.217300000000002</v>
      </c>
      <c r="J918" s="165">
        <v>-122.80749</v>
      </c>
    </row>
    <row r="919" spans="1:10" ht="12.75" customHeight="1" x14ac:dyDescent="0.2">
      <c r="A919" s="165" t="s">
        <v>1647</v>
      </c>
      <c r="B919" s="165" t="s">
        <v>1668</v>
      </c>
      <c r="C919" s="165" t="s">
        <v>1669</v>
      </c>
      <c r="D919" s="165" t="s">
        <v>147</v>
      </c>
      <c r="E919" s="165">
        <v>3</v>
      </c>
      <c r="F919" s="168">
        <v>0.24299999999999999</v>
      </c>
      <c r="G919" s="165">
        <v>47.246200000000002</v>
      </c>
      <c r="H919" s="165">
        <v>-122.82879</v>
      </c>
      <c r="I919" s="165">
        <v>47.243499999999997</v>
      </c>
      <c r="J919" s="165">
        <v>-122.83029000000001</v>
      </c>
    </row>
    <row r="920" spans="1:10" ht="12.75" customHeight="1" x14ac:dyDescent="0.2">
      <c r="A920" s="165" t="s">
        <v>1647</v>
      </c>
      <c r="B920" s="165" t="s">
        <v>1670</v>
      </c>
      <c r="C920" s="165" t="s">
        <v>1671</v>
      </c>
      <c r="D920" s="165" t="s">
        <v>147</v>
      </c>
      <c r="E920" s="165">
        <v>2</v>
      </c>
      <c r="F920" s="168">
        <v>0.55800000000000005</v>
      </c>
      <c r="G920" s="165">
        <v>47.345500000000001</v>
      </c>
      <c r="H920" s="165">
        <v>-122.73347</v>
      </c>
      <c r="I920" s="165">
        <v>47.340800000000002</v>
      </c>
      <c r="J920" s="165">
        <v>-122.72873</v>
      </c>
    </row>
    <row r="921" spans="1:10" ht="12.75" customHeight="1" x14ac:dyDescent="0.2">
      <c r="A921" s="165" t="s">
        <v>1647</v>
      </c>
      <c r="B921" s="165" t="s">
        <v>3073</v>
      </c>
      <c r="C921" s="165" t="s">
        <v>3074</v>
      </c>
      <c r="D921" s="165" t="s">
        <v>31</v>
      </c>
      <c r="E921" s="165">
        <v>3</v>
      </c>
      <c r="F921" s="168">
        <v>1.2E-2</v>
      </c>
      <c r="G921" s="165">
        <v>47.239288999999999</v>
      </c>
      <c r="H921" s="165">
        <v>-122.60016</v>
      </c>
      <c r="I921" s="165">
        <v>47.239114000000001</v>
      </c>
      <c r="J921" s="165">
        <v>-122.60014</v>
      </c>
    </row>
    <row r="922" spans="1:10" ht="12.75" customHeight="1" x14ac:dyDescent="0.2">
      <c r="A922" s="165" t="s">
        <v>1647</v>
      </c>
      <c r="B922" s="165" t="s">
        <v>1672</v>
      </c>
      <c r="C922" s="165" t="s">
        <v>1673</v>
      </c>
      <c r="D922" s="165" t="s">
        <v>31</v>
      </c>
      <c r="E922" s="165">
        <v>1</v>
      </c>
      <c r="F922" s="168">
        <v>3.0910000000000002</v>
      </c>
      <c r="G922" s="165">
        <v>47.213500000000003</v>
      </c>
      <c r="H922" s="165">
        <v>-122.57728</v>
      </c>
      <c r="I922" s="165">
        <v>47.187199999999997</v>
      </c>
      <c r="J922" s="165">
        <v>-122.57556</v>
      </c>
    </row>
    <row r="923" spans="1:10" ht="12.75" customHeight="1" x14ac:dyDescent="0.2">
      <c r="A923" s="165" t="s">
        <v>1647</v>
      </c>
      <c r="B923" s="165" t="s">
        <v>2746</v>
      </c>
      <c r="C923" s="165" t="s">
        <v>2747</v>
      </c>
      <c r="D923" s="165" t="s">
        <v>149</v>
      </c>
      <c r="E923" s="165">
        <v>3</v>
      </c>
      <c r="F923" s="168">
        <v>0.20799999999999999</v>
      </c>
      <c r="G923" s="165">
        <v>47.282600000000002</v>
      </c>
      <c r="H923" s="165">
        <v>-122.40225</v>
      </c>
      <c r="I923" s="165">
        <v>47.281399999999998</v>
      </c>
      <c r="J923" s="165">
        <v>-122.39879999999999</v>
      </c>
    </row>
    <row r="924" spans="1:10" ht="12.75" customHeight="1" x14ac:dyDescent="0.2">
      <c r="A924" s="165" t="s">
        <v>1647</v>
      </c>
      <c r="B924" s="165" t="s">
        <v>1675</v>
      </c>
      <c r="C924" s="165" t="s">
        <v>1676</v>
      </c>
      <c r="D924" s="165" t="s">
        <v>31</v>
      </c>
      <c r="E924" s="165">
        <v>3</v>
      </c>
      <c r="F924" s="168">
        <v>0.217</v>
      </c>
      <c r="G924" s="165">
        <v>47.272599999999997</v>
      </c>
      <c r="H924" s="165">
        <v>-122.62194</v>
      </c>
      <c r="I924" s="165">
        <v>47.270899999999997</v>
      </c>
      <c r="J924" s="165">
        <v>-122.61807</v>
      </c>
    </row>
    <row r="925" spans="1:10" ht="12.75" customHeight="1" x14ac:dyDescent="0.2">
      <c r="A925" s="165" t="s">
        <v>1647</v>
      </c>
      <c r="B925" s="165" t="s">
        <v>1677</v>
      </c>
      <c r="C925" s="165" t="s">
        <v>1678</v>
      </c>
      <c r="D925" s="165" t="s">
        <v>31</v>
      </c>
      <c r="E925" s="165">
        <v>3</v>
      </c>
      <c r="F925" s="168">
        <v>0.25800000000000001</v>
      </c>
      <c r="G925" s="165">
        <v>47.320599999999999</v>
      </c>
      <c r="H925" s="165">
        <v>-122.68850999999999</v>
      </c>
      <c r="I925" s="165">
        <v>47.320599999999999</v>
      </c>
      <c r="J925" s="165">
        <v>-122.68850999999999</v>
      </c>
    </row>
    <row r="926" spans="1:10" ht="12.75" customHeight="1" x14ac:dyDescent="0.2">
      <c r="A926" s="165" t="s">
        <v>1647</v>
      </c>
      <c r="B926" s="165" t="s">
        <v>3075</v>
      </c>
      <c r="C926" s="165" t="s">
        <v>3076</v>
      </c>
      <c r="D926" s="165" t="s">
        <v>31</v>
      </c>
      <c r="E926" s="165">
        <v>2</v>
      </c>
      <c r="F926" s="168">
        <v>0</v>
      </c>
      <c r="G926" s="165" t="s">
        <v>2859</v>
      </c>
      <c r="H926" s="165" t="s">
        <v>2859</v>
      </c>
      <c r="I926" s="165" t="s">
        <v>2859</v>
      </c>
      <c r="J926" s="165" t="s">
        <v>2859</v>
      </c>
    </row>
    <row r="927" spans="1:10" ht="12.75" customHeight="1" x14ac:dyDescent="0.2">
      <c r="A927" s="165" t="s">
        <v>1647</v>
      </c>
      <c r="B927" s="165" t="s">
        <v>1679</v>
      </c>
      <c r="C927" s="165" t="s">
        <v>1680</v>
      </c>
      <c r="D927" s="165" t="s">
        <v>31</v>
      </c>
      <c r="E927" s="165">
        <v>1</v>
      </c>
      <c r="F927" s="168">
        <v>0.189</v>
      </c>
      <c r="G927" s="165">
        <v>47.319000000000003</v>
      </c>
      <c r="H927" s="165">
        <v>-122.425</v>
      </c>
      <c r="I927" s="165">
        <v>47.319000000000003</v>
      </c>
      <c r="J927" s="165">
        <v>-122.428</v>
      </c>
    </row>
    <row r="928" spans="1:10" ht="12.75" customHeight="1" x14ac:dyDescent="0.2">
      <c r="A928" s="165" t="s">
        <v>1647</v>
      </c>
      <c r="B928" s="165" t="s">
        <v>1850</v>
      </c>
      <c r="C928" s="165" t="s">
        <v>2748</v>
      </c>
      <c r="D928" s="165" t="s">
        <v>31</v>
      </c>
      <c r="E928" s="165">
        <v>3</v>
      </c>
      <c r="F928" s="168">
        <v>0.26300000000000001</v>
      </c>
      <c r="G928" s="165">
        <v>47.249699999999997</v>
      </c>
      <c r="H928" s="165">
        <v>-122.43156999999999</v>
      </c>
      <c r="I928" s="165">
        <v>47.246699999999997</v>
      </c>
      <c r="J928" s="165">
        <v>-122.43082</v>
      </c>
    </row>
    <row r="929" spans="1:10" ht="12.75" customHeight="1" x14ac:dyDescent="0.2">
      <c r="A929" s="165" t="s">
        <v>1647</v>
      </c>
      <c r="B929" s="165" t="s">
        <v>1681</v>
      </c>
      <c r="C929" s="165" t="s">
        <v>1682</v>
      </c>
      <c r="D929" s="165" t="s">
        <v>147</v>
      </c>
      <c r="E929" s="165">
        <v>3</v>
      </c>
      <c r="F929" s="168">
        <v>0.85399999999999998</v>
      </c>
      <c r="G929" s="165">
        <v>47.17</v>
      </c>
      <c r="H929" s="165">
        <v>-122.77217</v>
      </c>
      <c r="I929" s="165">
        <v>47.17</v>
      </c>
      <c r="J929" s="165">
        <v>-122.75823</v>
      </c>
    </row>
    <row r="930" spans="1:10" ht="12.75" customHeight="1" x14ac:dyDescent="0.2">
      <c r="A930" s="165" t="s">
        <v>1647</v>
      </c>
      <c r="B930" s="165" t="s">
        <v>1683</v>
      </c>
      <c r="C930" s="165" t="s">
        <v>1684</v>
      </c>
      <c r="D930" s="165" t="s">
        <v>31</v>
      </c>
      <c r="E930" s="165">
        <v>3</v>
      </c>
      <c r="F930" s="168">
        <v>0.27800000000000002</v>
      </c>
      <c r="G930" s="165">
        <v>47.173699999999997</v>
      </c>
      <c r="H930" s="165">
        <v>-122.77427</v>
      </c>
      <c r="I930" s="165">
        <v>47.17</v>
      </c>
      <c r="J930" s="165">
        <v>-122.77217</v>
      </c>
    </row>
    <row r="931" spans="1:10" ht="12.75" customHeight="1" x14ac:dyDescent="0.2">
      <c r="A931" s="165" t="s">
        <v>1647</v>
      </c>
      <c r="B931" s="165" t="s">
        <v>1685</v>
      </c>
      <c r="C931" s="165" t="s">
        <v>1686</v>
      </c>
      <c r="D931" s="165" t="s">
        <v>31</v>
      </c>
      <c r="E931" s="165">
        <v>3</v>
      </c>
      <c r="F931" s="168">
        <v>0.36</v>
      </c>
      <c r="G931" s="165">
        <v>47.276000000000003</v>
      </c>
      <c r="H931" s="165">
        <v>-122.468</v>
      </c>
      <c r="I931" s="165">
        <v>47.277999999999999</v>
      </c>
      <c r="J931" s="165">
        <v>-122.474</v>
      </c>
    </row>
    <row r="932" spans="1:10" ht="12.75" customHeight="1" x14ac:dyDescent="0.2">
      <c r="A932" s="165" t="s">
        <v>1647</v>
      </c>
      <c r="B932" s="165" t="s">
        <v>1687</v>
      </c>
      <c r="C932" s="165" t="s">
        <v>1688</v>
      </c>
      <c r="D932" s="165" t="s">
        <v>31</v>
      </c>
      <c r="E932" s="165">
        <v>3</v>
      </c>
      <c r="F932" s="168">
        <v>0.375</v>
      </c>
      <c r="G932" s="165">
        <v>47.187199999999997</v>
      </c>
      <c r="H932" s="165">
        <v>-122.69725</v>
      </c>
      <c r="I932" s="165">
        <v>47.187199999999997</v>
      </c>
      <c r="J932" s="165">
        <v>-122.69725</v>
      </c>
    </row>
    <row r="933" spans="1:10" ht="12.75" customHeight="1" x14ac:dyDescent="0.2">
      <c r="A933" s="165" t="s">
        <v>1647</v>
      </c>
      <c r="B933" s="165" t="s">
        <v>1689</v>
      </c>
      <c r="C933" s="165" t="s">
        <v>1690</v>
      </c>
      <c r="D933" s="165" t="s">
        <v>31</v>
      </c>
      <c r="E933" s="165">
        <v>3</v>
      </c>
      <c r="F933" s="168">
        <v>0.33600000000000002</v>
      </c>
      <c r="G933" s="165">
        <v>47.17</v>
      </c>
      <c r="H933" s="165">
        <v>-122.75823</v>
      </c>
      <c r="I933" s="165">
        <v>47.1736</v>
      </c>
      <c r="J933" s="165">
        <v>-122.75372</v>
      </c>
    </row>
    <row r="934" spans="1:10" ht="12.75" customHeight="1" x14ac:dyDescent="0.2">
      <c r="A934" s="165" t="s">
        <v>1647</v>
      </c>
      <c r="B934" s="165" t="s">
        <v>1691</v>
      </c>
      <c r="C934" s="165" t="s">
        <v>1692</v>
      </c>
      <c r="D934" s="160" t="s">
        <v>147</v>
      </c>
      <c r="E934" s="165">
        <v>3</v>
      </c>
      <c r="F934" s="168">
        <v>1.2</v>
      </c>
      <c r="G934" s="165">
        <v>47.148099999999999</v>
      </c>
      <c r="H934" s="165">
        <v>-122.64012</v>
      </c>
      <c r="I934" s="165">
        <v>47.160200000000003</v>
      </c>
      <c r="J934" s="165">
        <v>-122.63087</v>
      </c>
    </row>
    <row r="935" spans="1:10" ht="12.75" customHeight="1" x14ac:dyDescent="0.2">
      <c r="A935" s="165" t="s">
        <v>1647</v>
      </c>
      <c r="B935" s="165" t="s">
        <v>3077</v>
      </c>
      <c r="C935" s="165" t="s">
        <v>3078</v>
      </c>
      <c r="D935" s="165" t="s">
        <v>149</v>
      </c>
      <c r="E935" s="165">
        <v>2</v>
      </c>
      <c r="F935" s="168">
        <v>0</v>
      </c>
      <c r="G935" s="165" t="s">
        <v>2859</v>
      </c>
      <c r="H935" s="165" t="s">
        <v>2859</v>
      </c>
      <c r="I935" s="165" t="s">
        <v>2859</v>
      </c>
      <c r="J935" s="165" t="s">
        <v>2859</v>
      </c>
    </row>
    <row r="936" spans="1:10" ht="12.75" customHeight="1" x14ac:dyDescent="0.2">
      <c r="A936" s="165" t="s">
        <v>1647</v>
      </c>
      <c r="B936" s="165" t="s">
        <v>1693</v>
      </c>
      <c r="C936" s="165" t="s">
        <v>1694</v>
      </c>
      <c r="D936" s="165" t="s">
        <v>31</v>
      </c>
      <c r="E936" s="165">
        <v>3</v>
      </c>
      <c r="F936" s="168">
        <v>0.06</v>
      </c>
      <c r="G936" s="165">
        <v>47.281500000000001</v>
      </c>
      <c r="H936" s="165">
        <v>-122.47924999999999</v>
      </c>
      <c r="I936" s="165">
        <v>47.282200000000003</v>
      </c>
      <c r="J936" s="165">
        <v>-122.47951999999999</v>
      </c>
    </row>
    <row r="937" spans="1:10" ht="12.75" customHeight="1" x14ac:dyDescent="0.2">
      <c r="A937" s="165" t="s">
        <v>1647</v>
      </c>
      <c r="B937" s="165" t="s">
        <v>1695</v>
      </c>
      <c r="C937" s="165" t="s">
        <v>1696</v>
      </c>
      <c r="D937" s="165" t="s">
        <v>31</v>
      </c>
      <c r="E937" s="165">
        <v>3</v>
      </c>
      <c r="F937" s="168">
        <v>3.2759999999999998</v>
      </c>
      <c r="G937" s="165">
        <v>47.136800000000001</v>
      </c>
      <c r="H937" s="165">
        <v>-122.63424000000001</v>
      </c>
      <c r="I937" s="165">
        <v>47.139099999999999</v>
      </c>
      <c r="J937" s="165">
        <v>-122.63047</v>
      </c>
    </row>
    <row r="938" spans="1:10" ht="12.75" customHeight="1" x14ac:dyDescent="0.2">
      <c r="A938" s="165" t="s">
        <v>1647</v>
      </c>
      <c r="B938" s="165" t="s">
        <v>1857</v>
      </c>
      <c r="C938" s="165" t="s">
        <v>2749</v>
      </c>
      <c r="D938" s="165" t="s">
        <v>31</v>
      </c>
      <c r="E938" s="165">
        <v>3</v>
      </c>
      <c r="F938" s="168">
        <v>0.40500000000000003</v>
      </c>
      <c r="G938" s="165">
        <v>47.251800000000003</v>
      </c>
      <c r="H938" s="165">
        <v>-122.43432</v>
      </c>
      <c r="I938" s="165">
        <v>47.257399999999997</v>
      </c>
      <c r="J938" s="165">
        <v>-122.43649000000001</v>
      </c>
    </row>
    <row r="939" spans="1:10" ht="12.75" customHeight="1" x14ac:dyDescent="0.2">
      <c r="A939" s="165" t="s">
        <v>1647</v>
      </c>
      <c r="B939" s="165" t="s">
        <v>1697</v>
      </c>
      <c r="C939" s="165" t="s">
        <v>1698</v>
      </c>
      <c r="D939" s="165" t="s">
        <v>31</v>
      </c>
      <c r="E939" s="165">
        <v>3</v>
      </c>
      <c r="F939" s="168">
        <v>0.28100000000000003</v>
      </c>
      <c r="G939" s="165">
        <v>47.2729</v>
      </c>
      <c r="H939" s="165">
        <v>-122.65161999999999</v>
      </c>
      <c r="I939" s="165">
        <v>47.2729</v>
      </c>
      <c r="J939" s="165">
        <v>-122.65208</v>
      </c>
    </row>
    <row r="940" spans="1:10" ht="12.75" customHeight="1" x14ac:dyDescent="0.2">
      <c r="A940" s="165" t="s">
        <v>1647</v>
      </c>
      <c r="B940" s="165" t="s">
        <v>1699</v>
      </c>
      <c r="C940" s="165" t="s">
        <v>1700</v>
      </c>
      <c r="D940" s="165" t="s">
        <v>31</v>
      </c>
      <c r="E940" s="165">
        <v>3</v>
      </c>
      <c r="F940" s="168">
        <v>2.5000000000000001E-2</v>
      </c>
      <c r="G940" s="165">
        <v>47.2742</v>
      </c>
      <c r="H940" s="165">
        <v>-122.65098</v>
      </c>
      <c r="I940" s="165">
        <v>47.273899999999998</v>
      </c>
      <c r="J940" s="165">
        <v>-122.65129</v>
      </c>
    </row>
    <row r="941" spans="1:10" ht="12.75" customHeight="1" x14ac:dyDescent="0.2">
      <c r="A941" s="165" t="s">
        <v>1647</v>
      </c>
      <c r="B941" s="165" t="s">
        <v>1701</v>
      </c>
      <c r="C941" s="165" t="s">
        <v>1702</v>
      </c>
      <c r="D941" s="165" t="s">
        <v>31</v>
      </c>
      <c r="E941" s="165">
        <v>3</v>
      </c>
      <c r="F941" s="168">
        <v>6.5000000000000002E-2</v>
      </c>
      <c r="G941" s="165">
        <v>47.228200000000001</v>
      </c>
      <c r="H941" s="165">
        <v>-122.59041000000001</v>
      </c>
      <c r="I941" s="165">
        <v>47.229100000000003</v>
      </c>
      <c r="J941" s="165">
        <v>-122.59011</v>
      </c>
    </row>
    <row r="942" spans="1:10" ht="12.75" customHeight="1" x14ac:dyDescent="0.2">
      <c r="A942" s="165" t="s">
        <v>1647</v>
      </c>
      <c r="B942" s="165" t="s">
        <v>1703</v>
      </c>
      <c r="C942" s="165" t="s">
        <v>1704</v>
      </c>
      <c r="D942" s="165" t="s">
        <v>147</v>
      </c>
      <c r="E942" s="165">
        <v>3</v>
      </c>
      <c r="F942" s="168">
        <v>0.161</v>
      </c>
      <c r="G942" s="165">
        <v>47.239100000000001</v>
      </c>
      <c r="H942" s="165">
        <v>-122.60165000000001</v>
      </c>
      <c r="I942" s="165">
        <v>47.2408</v>
      </c>
      <c r="J942" s="165">
        <v>-122.60223000000001</v>
      </c>
    </row>
    <row r="943" spans="1:10" ht="12.75" customHeight="1" x14ac:dyDescent="0.2">
      <c r="A943" s="165" t="s">
        <v>1647</v>
      </c>
      <c r="B943" s="165" t="s">
        <v>1705</v>
      </c>
      <c r="C943" s="165" t="s">
        <v>1706</v>
      </c>
      <c r="D943" s="165" t="s">
        <v>31</v>
      </c>
      <c r="E943" s="165">
        <v>3</v>
      </c>
      <c r="F943" s="168">
        <v>9.6000000000000002E-2</v>
      </c>
      <c r="G943" s="165">
        <v>47.345500000000001</v>
      </c>
      <c r="H943" s="165">
        <v>-122.58301</v>
      </c>
      <c r="I943" s="165">
        <v>47.345500000000001</v>
      </c>
      <c r="J943" s="165">
        <v>-122.58293</v>
      </c>
    </row>
    <row r="944" spans="1:10" ht="12.75" customHeight="1" x14ac:dyDescent="0.2">
      <c r="A944" s="165" t="s">
        <v>1647</v>
      </c>
      <c r="B944" s="165" t="s">
        <v>3079</v>
      </c>
      <c r="C944" s="165" t="s">
        <v>3080</v>
      </c>
      <c r="D944" s="165" t="s">
        <v>149</v>
      </c>
      <c r="E944" s="165">
        <v>3</v>
      </c>
      <c r="F944" s="168">
        <v>4.5999999999999999E-2</v>
      </c>
      <c r="G944" s="165">
        <v>47.330069000000002</v>
      </c>
      <c r="H944" s="165">
        <v>-122.58</v>
      </c>
      <c r="I944" s="165">
        <v>47.330450999999996</v>
      </c>
      <c r="J944" s="165">
        <v>-122.58078</v>
      </c>
    </row>
    <row r="945" spans="1:10" ht="12.75" customHeight="1" x14ac:dyDescent="0.2">
      <c r="A945" s="165" t="s">
        <v>1647</v>
      </c>
      <c r="B945" s="165" t="s">
        <v>3081</v>
      </c>
      <c r="C945" s="165" t="s">
        <v>3082</v>
      </c>
      <c r="D945" s="165" t="s">
        <v>149</v>
      </c>
      <c r="E945" s="165">
        <v>3</v>
      </c>
      <c r="F945" s="168">
        <v>6.9000000000000006E-2</v>
      </c>
      <c r="G945" s="165">
        <v>47.331083999999997</v>
      </c>
      <c r="H945" s="165">
        <v>-122.58168000000001</v>
      </c>
      <c r="I945" s="165">
        <v>47.331713999999998</v>
      </c>
      <c r="J945" s="165">
        <v>-122.58246</v>
      </c>
    </row>
    <row r="946" spans="1:10" ht="12.75" customHeight="1" x14ac:dyDescent="0.2">
      <c r="A946" s="165" t="s">
        <v>1647</v>
      </c>
      <c r="B946" s="165" t="s">
        <v>1707</v>
      </c>
      <c r="C946" s="165" t="s">
        <v>1708</v>
      </c>
      <c r="D946" s="165" t="s">
        <v>31</v>
      </c>
      <c r="E946" s="165">
        <v>3</v>
      </c>
      <c r="F946" s="168">
        <v>0.38200000000000001</v>
      </c>
      <c r="G946" s="165">
        <v>47.332999999999998</v>
      </c>
      <c r="H946" s="165">
        <v>-122.58382</v>
      </c>
      <c r="I946" s="165">
        <v>47.335000000000001</v>
      </c>
      <c r="J946" s="165">
        <v>-122.58947999999999</v>
      </c>
    </row>
    <row r="947" spans="1:10" ht="12.75" customHeight="1" x14ac:dyDescent="0.2">
      <c r="A947" s="165" t="s">
        <v>1647</v>
      </c>
      <c r="B947" s="165" t="s">
        <v>1709</v>
      </c>
      <c r="C947" s="165" t="s">
        <v>1710</v>
      </c>
      <c r="D947" s="165" t="s">
        <v>31</v>
      </c>
      <c r="E947" s="165">
        <v>3</v>
      </c>
      <c r="F947" s="168">
        <v>0.54200000000000004</v>
      </c>
      <c r="G947" s="165">
        <v>47.2819</v>
      </c>
      <c r="H947" s="165">
        <v>-122.69485</v>
      </c>
      <c r="I947" s="165">
        <v>47.280200000000001</v>
      </c>
      <c r="J947" s="165">
        <v>-122.68432</v>
      </c>
    </row>
    <row r="948" spans="1:10" ht="12.75" customHeight="1" x14ac:dyDescent="0.2">
      <c r="A948" s="165" t="s">
        <v>1647</v>
      </c>
      <c r="B948" s="165" t="s">
        <v>1711</v>
      </c>
      <c r="C948" s="165" t="s">
        <v>1712</v>
      </c>
      <c r="D948" s="165" t="s">
        <v>31</v>
      </c>
      <c r="E948" s="165">
        <v>3</v>
      </c>
      <c r="F948" s="168">
        <v>1.0860000000000001</v>
      </c>
      <c r="G948" s="165">
        <v>47.300800000000002</v>
      </c>
      <c r="H948" s="165">
        <v>-122.78724</v>
      </c>
      <c r="I948" s="165">
        <v>47.293500000000002</v>
      </c>
      <c r="J948" s="165">
        <v>-122.79210999999999</v>
      </c>
    </row>
    <row r="949" spans="1:10" ht="12.75" customHeight="1" x14ac:dyDescent="0.2">
      <c r="A949" s="165" t="s">
        <v>1647</v>
      </c>
      <c r="B949" s="165" t="s">
        <v>1713</v>
      </c>
      <c r="C949" s="165" t="s">
        <v>1714</v>
      </c>
      <c r="D949" s="160" t="s">
        <v>31</v>
      </c>
      <c r="E949" s="165">
        <v>3</v>
      </c>
      <c r="F949" s="168">
        <v>8.9999999999999993E-3</v>
      </c>
      <c r="G949" s="165">
        <v>47.337899999999998</v>
      </c>
      <c r="H949" s="165">
        <v>-122.7894</v>
      </c>
      <c r="I949" s="165">
        <v>47.338000000000001</v>
      </c>
      <c r="J949" s="165">
        <v>-122.78952</v>
      </c>
    </row>
    <row r="950" spans="1:10" ht="12.75" customHeight="1" x14ac:dyDescent="0.2">
      <c r="A950" s="165" t="s">
        <v>1647</v>
      </c>
      <c r="B950" s="165" t="s">
        <v>1715</v>
      </c>
      <c r="C950" s="165" t="s">
        <v>1716</v>
      </c>
      <c r="D950" s="165" t="s">
        <v>31</v>
      </c>
      <c r="E950" s="165">
        <v>3</v>
      </c>
      <c r="F950" s="168">
        <v>3.4000000000000002E-2</v>
      </c>
      <c r="G950" s="165">
        <v>47.276600000000002</v>
      </c>
      <c r="H950" s="165">
        <v>-122.46793</v>
      </c>
      <c r="I950" s="165">
        <v>47.276600000000002</v>
      </c>
      <c r="J950" s="165">
        <v>-122.46866</v>
      </c>
    </row>
    <row r="951" spans="1:10" ht="12.75" customHeight="1" x14ac:dyDescent="0.2">
      <c r="A951" s="165" t="s">
        <v>1647</v>
      </c>
      <c r="B951" s="165" t="s">
        <v>3083</v>
      </c>
      <c r="C951" s="165" t="s">
        <v>3084</v>
      </c>
      <c r="D951" s="165" t="s">
        <v>149</v>
      </c>
      <c r="E951" s="165">
        <v>3</v>
      </c>
      <c r="F951" s="168">
        <v>4.2000000000000003E-2</v>
      </c>
      <c r="G951" s="165">
        <v>47.278922999999999</v>
      </c>
      <c r="H951" s="165">
        <v>-122.47421</v>
      </c>
      <c r="I951" s="165">
        <v>47.279259000000003</v>
      </c>
      <c r="J951" s="165">
        <v>-122.47497</v>
      </c>
    </row>
    <row r="952" spans="1:10" ht="12.75" customHeight="1" x14ac:dyDescent="0.2">
      <c r="A952" s="165" t="s">
        <v>1647</v>
      </c>
      <c r="B952" s="165" t="s">
        <v>1717</v>
      </c>
      <c r="C952" s="165" t="s">
        <v>1718</v>
      </c>
      <c r="D952" s="165" t="s">
        <v>31</v>
      </c>
      <c r="E952" s="165">
        <v>3</v>
      </c>
      <c r="F952" s="168">
        <v>3.2000000000000001E-2</v>
      </c>
      <c r="G952" s="165">
        <v>47.325299999999999</v>
      </c>
      <c r="H952" s="165">
        <v>-122.57644999999999</v>
      </c>
      <c r="I952" s="165">
        <v>47.325699999999998</v>
      </c>
      <c r="J952" s="165">
        <v>-122.57634</v>
      </c>
    </row>
    <row r="953" spans="1:10" ht="12.75" customHeight="1" x14ac:dyDescent="0.2">
      <c r="A953" s="165" t="s">
        <v>1647</v>
      </c>
      <c r="B953" s="165" t="s">
        <v>1719</v>
      </c>
      <c r="C953" s="165" t="s">
        <v>1720</v>
      </c>
      <c r="D953" s="165" t="s">
        <v>31</v>
      </c>
      <c r="E953" s="165">
        <v>3</v>
      </c>
      <c r="F953" s="168">
        <v>9.2999999999999999E-2</v>
      </c>
      <c r="G953" s="165">
        <v>47.275100000000002</v>
      </c>
      <c r="H953" s="165">
        <v>-122.81413999999999</v>
      </c>
      <c r="I953" s="165">
        <v>47.274700000000003</v>
      </c>
      <c r="J953" s="165">
        <v>-122.8155</v>
      </c>
    </row>
    <row r="954" spans="1:10" ht="12.75" customHeight="1" x14ac:dyDescent="0.2">
      <c r="A954" s="165" t="s">
        <v>1647</v>
      </c>
      <c r="B954" s="165" t="s">
        <v>1721</v>
      </c>
      <c r="C954" s="165" t="s">
        <v>1722</v>
      </c>
      <c r="D954" s="165" t="s">
        <v>147</v>
      </c>
      <c r="E954" s="165">
        <v>3</v>
      </c>
      <c r="F954" s="168">
        <v>1.0999999999999999E-2</v>
      </c>
      <c r="G954" s="165">
        <v>47.267200000000003</v>
      </c>
      <c r="H954" s="165">
        <v>-122.82818</v>
      </c>
      <c r="I954" s="165">
        <v>47.267299999999999</v>
      </c>
      <c r="J954" s="165">
        <v>-122.82808</v>
      </c>
    </row>
    <row r="955" spans="1:10" ht="12.75" customHeight="1" x14ac:dyDescent="0.2">
      <c r="A955" s="165" t="s">
        <v>1647</v>
      </c>
      <c r="B955" s="165" t="s">
        <v>1723</v>
      </c>
      <c r="C955" s="165" t="s">
        <v>1724</v>
      </c>
      <c r="D955" s="165" t="s">
        <v>31</v>
      </c>
      <c r="E955" s="165">
        <v>3</v>
      </c>
      <c r="F955" s="168">
        <v>3.6999999999999998E-2</v>
      </c>
      <c r="G955" s="165">
        <v>47.2746</v>
      </c>
      <c r="H955" s="165">
        <v>-122.76058</v>
      </c>
      <c r="I955" s="165">
        <v>47.274999999999999</v>
      </c>
      <c r="J955" s="165">
        <v>-122.76014000000001</v>
      </c>
    </row>
    <row r="956" spans="1:10" ht="12.75" customHeight="1" x14ac:dyDescent="0.2">
      <c r="A956" s="165" t="s">
        <v>1647</v>
      </c>
      <c r="B956" s="165" t="s">
        <v>1648</v>
      </c>
      <c r="C956" s="165" t="s">
        <v>2750</v>
      </c>
      <c r="D956" s="165" t="s">
        <v>31</v>
      </c>
      <c r="E956" s="165">
        <v>3</v>
      </c>
      <c r="F956" s="168">
        <v>6.4000000000000001E-2</v>
      </c>
      <c r="G956" s="165">
        <v>47.290100000000002</v>
      </c>
      <c r="H956" s="165">
        <v>-122.68404</v>
      </c>
      <c r="I956" s="165">
        <v>47.289200000000001</v>
      </c>
      <c r="J956" s="165">
        <v>-122.68380000000001</v>
      </c>
    </row>
    <row r="957" spans="1:10" ht="12.75" customHeight="1" x14ac:dyDescent="0.2">
      <c r="A957" s="165" t="s">
        <v>1647</v>
      </c>
      <c r="B957" s="165" t="s">
        <v>1725</v>
      </c>
      <c r="C957" s="165" t="s">
        <v>1726</v>
      </c>
      <c r="D957" s="165" t="s">
        <v>149</v>
      </c>
      <c r="E957" s="165">
        <v>3</v>
      </c>
      <c r="F957" s="168">
        <v>0.39800000000000002</v>
      </c>
      <c r="G957" s="165">
        <v>47.273200000000003</v>
      </c>
      <c r="H957" s="165">
        <v>-122.37895</v>
      </c>
      <c r="I957" s="165">
        <v>47.270400000000002</v>
      </c>
      <c r="J957" s="165">
        <v>-122.37217</v>
      </c>
    </row>
    <row r="958" spans="1:10" ht="12.75" customHeight="1" x14ac:dyDescent="0.2">
      <c r="A958" s="165" t="s">
        <v>1647</v>
      </c>
      <c r="B958" s="165" t="s">
        <v>1727</v>
      </c>
      <c r="C958" s="165" t="s">
        <v>1728</v>
      </c>
      <c r="D958" s="165" t="s">
        <v>31</v>
      </c>
      <c r="E958" s="165">
        <v>3</v>
      </c>
      <c r="F958" s="168">
        <v>0.27600000000000002</v>
      </c>
      <c r="G958" s="165">
        <v>47.274999999999999</v>
      </c>
      <c r="H958" s="165">
        <v>-122.459</v>
      </c>
      <c r="I958" s="165">
        <v>47.276000000000003</v>
      </c>
      <c r="J958" s="165">
        <v>-122.465</v>
      </c>
    </row>
    <row r="959" spans="1:10" ht="12.75" customHeight="1" x14ac:dyDescent="0.2">
      <c r="A959" s="165" t="s">
        <v>1647</v>
      </c>
      <c r="B959" s="165" t="s">
        <v>1729</v>
      </c>
      <c r="C959" s="165" t="s">
        <v>1730</v>
      </c>
      <c r="D959" s="165" t="s">
        <v>31</v>
      </c>
      <c r="E959" s="165">
        <v>3</v>
      </c>
      <c r="F959" s="168">
        <v>7.5999999999999998E-2</v>
      </c>
      <c r="G959" s="165">
        <v>47.330500000000001</v>
      </c>
      <c r="H959" s="165">
        <v>-122.58078</v>
      </c>
      <c r="I959" s="165">
        <v>47.331099999999999</v>
      </c>
      <c r="J959" s="165">
        <v>-122.58168000000001</v>
      </c>
    </row>
    <row r="960" spans="1:10" ht="12.75" customHeight="1" x14ac:dyDescent="0.2">
      <c r="A960" s="165" t="s">
        <v>1647</v>
      </c>
      <c r="B960" s="165" t="s">
        <v>1731</v>
      </c>
      <c r="C960" s="165" t="s">
        <v>1732</v>
      </c>
      <c r="D960" s="165" t="s">
        <v>31</v>
      </c>
      <c r="E960" s="165">
        <v>3</v>
      </c>
      <c r="F960" s="168">
        <v>0.55400000000000005</v>
      </c>
      <c r="G960" s="165">
        <v>47.226700000000001</v>
      </c>
      <c r="H960" s="165">
        <v>-122.81215</v>
      </c>
      <c r="I960" s="165">
        <v>47.220999999999997</v>
      </c>
      <c r="J960" s="165">
        <v>-122.80659</v>
      </c>
    </row>
    <row r="961" spans="1:10" ht="12.75" customHeight="1" x14ac:dyDescent="0.2">
      <c r="A961" s="165" t="s">
        <v>1647</v>
      </c>
      <c r="B961" s="165" t="s">
        <v>1733</v>
      </c>
      <c r="C961" s="165" t="s">
        <v>1734</v>
      </c>
      <c r="D961" s="165" t="s">
        <v>149</v>
      </c>
      <c r="E961" s="165">
        <v>3</v>
      </c>
      <c r="F961" s="168">
        <v>0.13</v>
      </c>
      <c r="G961" s="165">
        <v>47.246699999999997</v>
      </c>
      <c r="H961" s="165">
        <v>-122.43082</v>
      </c>
      <c r="I961" s="165">
        <v>47.2453</v>
      </c>
      <c r="J961" s="165">
        <v>-122.43101</v>
      </c>
    </row>
    <row r="962" spans="1:10" ht="12.75" customHeight="1" x14ac:dyDescent="0.2">
      <c r="A962" s="165" t="s">
        <v>1647</v>
      </c>
      <c r="B962" s="165" t="s">
        <v>1735</v>
      </c>
      <c r="C962" s="165" t="s">
        <v>1736</v>
      </c>
      <c r="D962" s="165" t="s">
        <v>149</v>
      </c>
      <c r="E962" s="165">
        <v>3</v>
      </c>
      <c r="F962" s="168">
        <v>0.442</v>
      </c>
      <c r="G962" s="165">
        <v>47.175400000000003</v>
      </c>
      <c r="H962" s="165">
        <v>-122.77289</v>
      </c>
      <c r="I962" s="165">
        <v>47.173699999999997</v>
      </c>
      <c r="J962" s="165">
        <v>-122.77427</v>
      </c>
    </row>
    <row r="963" spans="1:10" ht="12.75" customHeight="1" x14ac:dyDescent="0.2">
      <c r="A963" s="165" t="s">
        <v>1647</v>
      </c>
      <c r="B963" s="165" t="s">
        <v>1737</v>
      </c>
      <c r="C963" s="165" t="s">
        <v>1738</v>
      </c>
      <c r="D963" s="165" t="s">
        <v>31</v>
      </c>
      <c r="E963" s="165">
        <v>3</v>
      </c>
      <c r="F963" s="168">
        <v>1.0999999999999999E-2</v>
      </c>
      <c r="G963" s="165">
        <v>47.239600000000003</v>
      </c>
      <c r="H963" s="165">
        <v>-122.63191</v>
      </c>
      <c r="I963" s="165">
        <v>47.239400000000003</v>
      </c>
      <c r="J963" s="165">
        <v>-122.63181</v>
      </c>
    </row>
    <row r="964" spans="1:10" ht="12.75" customHeight="1" x14ac:dyDescent="0.2">
      <c r="A964" s="165" t="s">
        <v>1647</v>
      </c>
      <c r="B964" s="165" t="s">
        <v>1739</v>
      </c>
      <c r="C964" s="165" t="s">
        <v>1740</v>
      </c>
      <c r="D964" s="165" t="s">
        <v>149</v>
      </c>
      <c r="E964" s="165">
        <v>3</v>
      </c>
      <c r="F964" s="168">
        <v>8.5000000000000006E-2</v>
      </c>
      <c r="G964" s="165">
        <v>47.280799999999999</v>
      </c>
      <c r="H964" s="165">
        <v>-122.47785</v>
      </c>
      <c r="I964" s="165">
        <v>47.281500000000001</v>
      </c>
      <c r="J964" s="165">
        <v>-122.47924999999999</v>
      </c>
    </row>
    <row r="965" spans="1:10" ht="12.75" customHeight="1" x14ac:dyDescent="0.2">
      <c r="A965" s="165" t="s">
        <v>1647</v>
      </c>
      <c r="B965" s="165" t="s">
        <v>3085</v>
      </c>
      <c r="C965" s="165" t="s">
        <v>3086</v>
      </c>
      <c r="D965" s="165" t="s">
        <v>149</v>
      </c>
      <c r="E965" s="165">
        <v>3</v>
      </c>
      <c r="F965" s="168">
        <v>0.245</v>
      </c>
      <c r="G965" s="165">
        <v>47.160190999999998</v>
      </c>
      <c r="H965" s="165">
        <v>-122.63087</v>
      </c>
      <c r="I965" s="165">
        <v>47.163578999999999</v>
      </c>
      <c r="J965" s="165">
        <v>-122.62972000000001</v>
      </c>
    </row>
    <row r="966" spans="1:10" ht="12.75" customHeight="1" x14ac:dyDescent="0.2">
      <c r="A966" s="165" t="s">
        <v>1647</v>
      </c>
      <c r="B966" s="165" t="s">
        <v>1741</v>
      </c>
      <c r="C966" s="165" t="s">
        <v>1742</v>
      </c>
      <c r="D966" s="165" t="s">
        <v>31</v>
      </c>
      <c r="E966" s="165">
        <v>1</v>
      </c>
      <c r="F966" s="168">
        <v>0.67700000000000005</v>
      </c>
      <c r="G966" s="165">
        <v>47.311700000000002</v>
      </c>
      <c r="H966" s="165">
        <v>-122.68501999999999</v>
      </c>
      <c r="I966" s="165">
        <v>47.304000000000002</v>
      </c>
      <c r="J966" s="165">
        <v>-122.68498</v>
      </c>
    </row>
    <row r="967" spans="1:10" ht="12.75" customHeight="1" x14ac:dyDescent="0.2">
      <c r="A967" s="165" t="s">
        <v>1647</v>
      </c>
      <c r="B967" s="165" t="s">
        <v>1743</v>
      </c>
      <c r="C967" s="165" t="s">
        <v>1744</v>
      </c>
      <c r="D967" s="165" t="s">
        <v>31</v>
      </c>
      <c r="E967" s="165">
        <v>3</v>
      </c>
      <c r="F967" s="168">
        <v>0.71599999999999997</v>
      </c>
      <c r="G967" s="165">
        <v>47.338000000000001</v>
      </c>
      <c r="H967" s="165">
        <v>-122.78952</v>
      </c>
      <c r="I967" s="165">
        <v>47.337699999999998</v>
      </c>
      <c r="J967" s="165">
        <v>-122.78995</v>
      </c>
    </row>
    <row r="968" spans="1:10" ht="12.75" customHeight="1" x14ac:dyDescent="0.2">
      <c r="A968" s="165" t="s">
        <v>1647</v>
      </c>
      <c r="B968" s="165" t="s">
        <v>3087</v>
      </c>
      <c r="C968" s="165" t="s">
        <v>3088</v>
      </c>
      <c r="D968" s="165" t="s">
        <v>31</v>
      </c>
      <c r="E968" s="165">
        <v>3</v>
      </c>
      <c r="F968" s="168">
        <v>6.7000000000000004E-2</v>
      </c>
      <c r="G968" s="165">
        <v>47.268622000000001</v>
      </c>
      <c r="H968" s="165">
        <v>-122.76671</v>
      </c>
      <c r="I968" s="165">
        <v>47.268369</v>
      </c>
      <c r="J968" s="165">
        <v>-122.76803</v>
      </c>
    </row>
    <row r="969" spans="1:10" ht="12.75" customHeight="1" x14ac:dyDescent="0.2">
      <c r="A969" s="165" t="s">
        <v>1647</v>
      </c>
      <c r="B969" s="165" t="s">
        <v>1745</v>
      </c>
      <c r="C969" s="165" t="s">
        <v>1746</v>
      </c>
      <c r="D969" s="165" t="s">
        <v>31</v>
      </c>
      <c r="E969" s="165">
        <v>3</v>
      </c>
      <c r="F969" s="168">
        <v>1.4E-2</v>
      </c>
      <c r="G969" s="165">
        <v>47.191699999999997</v>
      </c>
      <c r="H969" s="165">
        <v>-122.74612999999999</v>
      </c>
      <c r="I969" s="165">
        <v>47.191899999999997</v>
      </c>
      <c r="J969" s="165">
        <v>-122.74597</v>
      </c>
    </row>
    <row r="970" spans="1:10" ht="12.75" customHeight="1" x14ac:dyDescent="0.2">
      <c r="A970" s="165" t="s">
        <v>1647</v>
      </c>
      <c r="B970" s="165" t="s">
        <v>1747</v>
      </c>
      <c r="C970" s="165" t="s">
        <v>1748</v>
      </c>
      <c r="D970" s="165" t="s">
        <v>31</v>
      </c>
      <c r="E970" s="165">
        <v>3</v>
      </c>
      <c r="F970" s="168">
        <v>1.7000000000000001E-2</v>
      </c>
      <c r="G970" s="165">
        <v>47.208799999999997</v>
      </c>
      <c r="H970" s="165">
        <v>-122.75584000000001</v>
      </c>
      <c r="I970" s="165">
        <v>47.209000000000003</v>
      </c>
      <c r="J970" s="165">
        <v>-122.75602000000001</v>
      </c>
    </row>
    <row r="971" spans="1:10" ht="12.75" customHeight="1" x14ac:dyDescent="0.2">
      <c r="A971" s="165" t="s">
        <v>1647</v>
      </c>
      <c r="B971" s="165" t="s">
        <v>1749</v>
      </c>
      <c r="C971" s="165" t="s">
        <v>1750</v>
      </c>
      <c r="D971" s="165" t="s">
        <v>149</v>
      </c>
      <c r="E971" s="165">
        <v>3</v>
      </c>
      <c r="F971" s="168">
        <v>3.9E-2</v>
      </c>
      <c r="G971" s="165">
        <v>47.282200000000003</v>
      </c>
      <c r="H971" s="165">
        <v>-122.47951999999999</v>
      </c>
      <c r="I971" s="165">
        <v>47.282499999999999</v>
      </c>
      <c r="J971" s="165">
        <v>-122.48025</v>
      </c>
    </row>
    <row r="972" spans="1:10" ht="12.75" customHeight="1" x14ac:dyDescent="0.2">
      <c r="A972" s="165" t="s">
        <v>1647</v>
      </c>
      <c r="B972" s="165" t="s">
        <v>3089</v>
      </c>
      <c r="C972" s="165" t="s">
        <v>3090</v>
      </c>
      <c r="D972" s="165" t="s">
        <v>31</v>
      </c>
      <c r="E972" s="165">
        <v>2</v>
      </c>
      <c r="F972" s="168">
        <v>0</v>
      </c>
      <c r="G972" s="165" t="s">
        <v>2859</v>
      </c>
      <c r="H972" s="165" t="s">
        <v>2859</v>
      </c>
      <c r="I972" s="165" t="s">
        <v>2859</v>
      </c>
      <c r="J972" s="165" t="s">
        <v>2859</v>
      </c>
    </row>
    <row r="973" spans="1:10" ht="12.75" customHeight="1" x14ac:dyDescent="0.2">
      <c r="A973" s="165" t="s">
        <v>1647</v>
      </c>
      <c r="B973" s="165" t="s">
        <v>1751</v>
      </c>
      <c r="C973" s="165" t="s">
        <v>1752</v>
      </c>
      <c r="D973" s="165" t="s">
        <v>31</v>
      </c>
      <c r="E973" s="165">
        <v>3</v>
      </c>
      <c r="F973" s="168">
        <v>0.27700000000000002</v>
      </c>
      <c r="G973" s="165">
        <v>47.2973</v>
      </c>
      <c r="H973" s="165">
        <v>-122.74720000000001</v>
      </c>
      <c r="I973" s="165">
        <v>47.301000000000002</v>
      </c>
      <c r="J973" s="165">
        <v>-122.74502</v>
      </c>
    </row>
    <row r="974" spans="1:10" ht="12.75" customHeight="1" x14ac:dyDescent="0.2">
      <c r="A974" s="165" t="s">
        <v>1647</v>
      </c>
      <c r="B974" s="165" t="s">
        <v>3091</v>
      </c>
      <c r="C974" s="165" t="s">
        <v>3092</v>
      </c>
      <c r="D974" s="165" t="s">
        <v>149</v>
      </c>
      <c r="E974" s="165">
        <v>3</v>
      </c>
      <c r="F974" s="168">
        <v>0.125</v>
      </c>
      <c r="G974" s="165">
        <v>47.335568000000002</v>
      </c>
      <c r="H974" s="165">
        <v>-122.59017</v>
      </c>
      <c r="I974" s="165">
        <v>47.336312999999997</v>
      </c>
      <c r="J974" s="165">
        <v>-122.59247000000001</v>
      </c>
    </row>
    <row r="975" spans="1:10" ht="12.75" customHeight="1" x14ac:dyDescent="0.2">
      <c r="A975" s="165" t="s">
        <v>1647</v>
      </c>
      <c r="B975" s="165" t="s">
        <v>3093</v>
      </c>
      <c r="C975" s="165" t="s">
        <v>3094</v>
      </c>
      <c r="D975" s="165" t="s">
        <v>31</v>
      </c>
      <c r="E975" s="165">
        <v>3</v>
      </c>
      <c r="F975" s="168">
        <v>0.48599999999999999</v>
      </c>
      <c r="G975" s="165">
        <v>47.172930000000001</v>
      </c>
      <c r="H975" s="165">
        <v>-122.72611000000001</v>
      </c>
      <c r="I975" s="165">
        <v>47.166369000000003</v>
      </c>
      <c r="J975" s="165">
        <v>-122.72926</v>
      </c>
    </row>
    <row r="976" spans="1:10" ht="12.75" customHeight="1" x14ac:dyDescent="0.2">
      <c r="A976" s="165" t="s">
        <v>1647</v>
      </c>
      <c r="B976" s="165" t="s">
        <v>1753</v>
      </c>
      <c r="C976" s="165" t="s">
        <v>1754</v>
      </c>
      <c r="D976" s="165" t="s">
        <v>32</v>
      </c>
      <c r="E976" s="165">
        <v>3</v>
      </c>
      <c r="F976" s="168">
        <v>0.25</v>
      </c>
      <c r="G976" s="165">
        <v>47.160800000000002</v>
      </c>
      <c r="H976" s="165">
        <v>-122.61537</v>
      </c>
      <c r="I976" s="165">
        <v>47.157200000000003</v>
      </c>
      <c r="J976" s="165">
        <v>-122.61615</v>
      </c>
    </row>
    <row r="977" spans="1:10" ht="12.75" customHeight="1" x14ac:dyDescent="0.2">
      <c r="A977" s="165" t="s">
        <v>1647</v>
      </c>
      <c r="B977" s="165" t="s">
        <v>3095</v>
      </c>
      <c r="C977" s="165" t="s">
        <v>3096</v>
      </c>
      <c r="D977" s="165" t="s">
        <v>31</v>
      </c>
      <c r="E977" s="165">
        <v>3</v>
      </c>
      <c r="F977" s="168">
        <v>0.185</v>
      </c>
      <c r="G977" s="165">
        <v>47.237606</v>
      </c>
      <c r="H977" s="165">
        <v>-122.59108000000001</v>
      </c>
      <c r="I977" s="165">
        <v>47.239007999999998</v>
      </c>
      <c r="J977" s="165">
        <v>-122.59442</v>
      </c>
    </row>
    <row r="978" spans="1:10" ht="12.75" customHeight="1" x14ac:dyDescent="0.2">
      <c r="A978" s="165" t="s">
        <v>1647</v>
      </c>
      <c r="B978" s="165" t="s">
        <v>1755</v>
      </c>
      <c r="C978" s="165" t="s">
        <v>1756</v>
      </c>
      <c r="D978" s="165" t="s">
        <v>31</v>
      </c>
      <c r="E978" s="165">
        <v>3</v>
      </c>
      <c r="F978" s="168">
        <v>0.35499999999999998</v>
      </c>
      <c r="G978" s="165">
        <v>47.288800000000002</v>
      </c>
      <c r="H978" s="165">
        <v>-122.69417</v>
      </c>
      <c r="I978" s="165">
        <v>47.284100000000002</v>
      </c>
      <c r="J978" s="165">
        <v>-122.69562999999999</v>
      </c>
    </row>
    <row r="979" spans="1:10" ht="12.75" customHeight="1" x14ac:dyDescent="0.2">
      <c r="A979" s="165" t="s">
        <v>1647</v>
      </c>
      <c r="B979" s="165" t="s">
        <v>3097</v>
      </c>
      <c r="C979" s="165" t="s">
        <v>3098</v>
      </c>
      <c r="D979" s="165" t="s">
        <v>31</v>
      </c>
      <c r="E979" s="165">
        <v>3</v>
      </c>
      <c r="F979" s="168">
        <v>2.9000000000000001E-2</v>
      </c>
      <c r="G979" s="165">
        <v>47.254849999999998</v>
      </c>
      <c r="H979" s="165">
        <v>-122.58741000000001</v>
      </c>
      <c r="I979" s="165">
        <v>47.254753999999998</v>
      </c>
      <c r="J979" s="165">
        <v>-122.58682</v>
      </c>
    </row>
    <row r="980" spans="1:10" ht="12.75" customHeight="1" x14ac:dyDescent="0.2">
      <c r="A980" s="165" t="s">
        <v>1647</v>
      </c>
      <c r="B980" s="165" t="s">
        <v>1757</v>
      </c>
      <c r="C980" s="165" t="s">
        <v>1758</v>
      </c>
      <c r="D980" s="165" t="s">
        <v>149</v>
      </c>
      <c r="E980" s="165">
        <v>3</v>
      </c>
      <c r="F980" s="168">
        <v>0.81</v>
      </c>
      <c r="G980" s="165">
        <v>47.2438</v>
      </c>
      <c r="H980" s="165">
        <v>-122.55629999999999</v>
      </c>
      <c r="I980" s="165">
        <v>47.237000000000002</v>
      </c>
      <c r="J980" s="165">
        <v>-122.56152</v>
      </c>
    </row>
    <row r="981" spans="1:10" ht="12.75" customHeight="1" x14ac:dyDescent="0.2">
      <c r="A981" s="165" t="s">
        <v>1647</v>
      </c>
      <c r="B981" s="165" t="s">
        <v>1759</v>
      </c>
      <c r="C981" s="165" t="s">
        <v>1760</v>
      </c>
      <c r="D981" s="165" t="s">
        <v>147</v>
      </c>
      <c r="E981" s="165">
        <v>3</v>
      </c>
      <c r="F981" s="168">
        <v>8.9999999999999993E-3</v>
      </c>
      <c r="G981" s="165">
        <v>47.270699999999998</v>
      </c>
      <c r="H981" s="165">
        <v>-122.82765000000001</v>
      </c>
      <c r="I981" s="165">
        <v>47.270699999999998</v>
      </c>
      <c r="J981" s="165">
        <v>-122.82783999999999</v>
      </c>
    </row>
    <row r="982" spans="1:10" ht="12.75" customHeight="1" x14ac:dyDescent="0.2">
      <c r="A982" s="165" t="s">
        <v>1647</v>
      </c>
      <c r="B982" s="165" t="s">
        <v>1761</v>
      </c>
      <c r="C982" s="165" t="s">
        <v>1762</v>
      </c>
      <c r="D982" s="165" t="s">
        <v>147</v>
      </c>
      <c r="E982" s="165">
        <v>3</v>
      </c>
      <c r="F982" s="168">
        <v>0.12</v>
      </c>
      <c r="G982" s="165">
        <v>47.269300000000001</v>
      </c>
      <c r="H982" s="165">
        <v>-122.82702999999999</v>
      </c>
      <c r="I982" s="165">
        <v>47.270699999999998</v>
      </c>
      <c r="J982" s="165">
        <v>-122.82765000000001</v>
      </c>
    </row>
    <row r="983" spans="1:10" ht="12.75" customHeight="1" x14ac:dyDescent="0.2">
      <c r="A983" s="165" t="s">
        <v>1647</v>
      </c>
      <c r="B983" s="165" t="s">
        <v>1674</v>
      </c>
      <c r="C983" s="165" t="s">
        <v>2751</v>
      </c>
      <c r="D983" s="165" t="s">
        <v>31</v>
      </c>
      <c r="E983" s="165">
        <v>3</v>
      </c>
      <c r="F983" s="168">
        <v>0.44800000000000001</v>
      </c>
      <c r="G983" s="165">
        <v>47.297499999999999</v>
      </c>
      <c r="H983" s="165">
        <v>-122.4344</v>
      </c>
      <c r="I983" s="165">
        <v>47.298000000000002</v>
      </c>
      <c r="J983" s="165">
        <v>-122.42527</v>
      </c>
    </row>
    <row r="984" spans="1:10" ht="12.75" customHeight="1" x14ac:dyDescent="0.2">
      <c r="A984" s="165" t="s">
        <v>1647</v>
      </c>
      <c r="B984" s="165" t="s">
        <v>1763</v>
      </c>
      <c r="C984" s="165" t="s">
        <v>1764</v>
      </c>
      <c r="D984" s="165" t="s">
        <v>31</v>
      </c>
      <c r="E984" s="165">
        <v>3</v>
      </c>
      <c r="F984" s="168">
        <v>0.221</v>
      </c>
      <c r="G984" s="165">
        <v>47.226199999999999</v>
      </c>
      <c r="H984" s="165">
        <v>-122.72108</v>
      </c>
      <c r="I984" s="165">
        <v>47.228200000000001</v>
      </c>
      <c r="J984" s="165">
        <v>-122.72363</v>
      </c>
    </row>
    <row r="985" spans="1:10" ht="12.75" customHeight="1" x14ac:dyDescent="0.2">
      <c r="A985" s="165" t="s">
        <v>1647</v>
      </c>
      <c r="B985" s="165" t="s">
        <v>1765</v>
      </c>
      <c r="C985" s="165" t="s">
        <v>1766</v>
      </c>
      <c r="D985" s="165" t="s">
        <v>149</v>
      </c>
      <c r="E985" s="165">
        <v>3</v>
      </c>
      <c r="F985" s="168">
        <v>0.56899999999999995</v>
      </c>
      <c r="G985" s="165">
        <v>47.176200000000001</v>
      </c>
      <c r="H985" s="165">
        <v>-122.59168</v>
      </c>
      <c r="I985" s="165">
        <v>47.172499999999999</v>
      </c>
      <c r="J985" s="165">
        <v>-122.60227999999999</v>
      </c>
    </row>
    <row r="986" spans="1:10" ht="12.75" customHeight="1" x14ac:dyDescent="0.2">
      <c r="A986" s="165" t="s">
        <v>1647</v>
      </c>
      <c r="B986" s="165" t="s">
        <v>3099</v>
      </c>
      <c r="C986" s="165" t="s">
        <v>3100</v>
      </c>
      <c r="D986" s="165" t="s">
        <v>31</v>
      </c>
      <c r="E986" s="165">
        <v>3</v>
      </c>
      <c r="F986" s="168">
        <v>0.377</v>
      </c>
      <c r="G986" s="165">
        <v>47.362932000000001</v>
      </c>
      <c r="H986" s="165">
        <v>-122.54985000000001</v>
      </c>
      <c r="I986" s="165">
        <v>47.367480999999998</v>
      </c>
      <c r="J986" s="165">
        <v>-122.54621</v>
      </c>
    </row>
    <row r="987" spans="1:10" ht="12.75" customHeight="1" x14ac:dyDescent="0.2">
      <c r="A987" s="165" t="s">
        <v>1647</v>
      </c>
      <c r="B987" s="165" t="s">
        <v>1767</v>
      </c>
      <c r="C987" s="165" t="s">
        <v>1768</v>
      </c>
      <c r="D987" s="165" t="s">
        <v>31</v>
      </c>
      <c r="E987" s="165">
        <v>3</v>
      </c>
      <c r="F987" s="168">
        <v>0.28000000000000003</v>
      </c>
      <c r="G987" s="165">
        <v>47.186599999999999</v>
      </c>
      <c r="H987" s="165">
        <v>-122.78673999999999</v>
      </c>
      <c r="I987" s="165">
        <v>47.185299999999998</v>
      </c>
      <c r="J987" s="165">
        <v>-122.78127000000001</v>
      </c>
    </row>
    <row r="988" spans="1:10" ht="12.75" customHeight="1" x14ac:dyDescent="0.2">
      <c r="A988" s="165" t="s">
        <v>1647</v>
      </c>
      <c r="B988" s="165" t="s">
        <v>1769</v>
      </c>
      <c r="C988" s="165" t="s">
        <v>1770</v>
      </c>
      <c r="D988" s="165" t="s">
        <v>149</v>
      </c>
      <c r="E988" s="165">
        <v>3</v>
      </c>
      <c r="F988" s="168">
        <v>2.1640000000000001</v>
      </c>
      <c r="G988" s="165">
        <v>47.292099999999998</v>
      </c>
      <c r="H988" s="165">
        <v>-122.52809000000001</v>
      </c>
      <c r="I988" s="165">
        <v>47.264000000000003</v>
      </c>
      <c r="J988" s="165">
        <v>-122.54510000000001</v>
      </c>
    </row>
    <row r="989" spans="1:10" ht="12.75" customHeight="1" x14ac:dyDescent="0.2">
      <c r="A989" s="165" t="s">
        <v>1647</v>
      </c>
      <c r="B989" s="165" t="s">
        <v>1771</v>
      </c>
      <c r="C989" s="165" t="s">
        <v>1772</v>
      </c>
      <c r="D989" s="165" t="s">
        <v>31</v>
      </c>
      <c r="E989" s="165">
        <v>3</v>
      </c>
      <c r="F989" s="168">
        <v>0.11700000000000001</v>
      </c>
      <c r="G989" s="165">
        <v>47.342399999999998</v>
      </c>
      <c r="H989" s="165">
        <v>-122.58601</v>
      </c>
      <c r="I989" s="165">
        <v>47.343899999999998</v>
      </c>
      <c r="J989" s="165">
        <v>-122.58517000000001</v>
      </c>
    </row>
    <row r="990" spans="1:10" ht="12.75" customHeight="1" x14ac:dyDescent="0.2">
      <c r="A990" s="165" t="s">
        <v>1647</v>
      </c>
      <c r="B990" s="165" t="s">
        <v>3101</v>
      </c>
      <c r="C990" s="165" t="s">
        <v>3102</v>
      </c>
      <c r="D990" s="165" t="s">
        <v>31</v>
      </c>
      <c r="E990" s="165">
        <v>3</v>
      </c>
      <c r="F990" s="168">
        <v>0.7</v>
      </c>
      <c r="G990" s="165">
        <v>47.301735000000001</v>
      </c>
      <c r="H990" s="165">
        <v>-122.56214</v>
      </c>
      <c r="I990" s="165">
        <v>47.310406999999998</v>
      </c>
      <c r="J990" s="165">
        <v>-122.56916</v>
      </c>
    </row>
    <row r="991" spans="1:10" ht="12.75" customHeight="1" x14ac:dyDescent="0.2">
      <c r="A991" s="165" t="s">
        <v>1647</v>
      </c>
      <c r="B991" s="165" t="s">
        <v>1773</v>
      </c>
      <c r="C991" s="165" t="s">
        <v>1774</v>
      </c>
      <c r="D991" s="165" t="s">
        <v>149</v>
      </c>
      <c r="E991" s="165">
        <v>3</v>
      </c>
      <c r="F991" s="168">
        <v>2.1999999999999999E-2</v>
      </c>
      <c r="G991" s="165">
        <v>47.2761</v>
      </c>
      <c r="H991" s="165">
        <v>-122.46547</v>
      </c>
      <c r="I991" s="165">
        <v>47.2761</v>
      </c>
      <c r="J991" s="165">
        <v>-122.46590999999999</v>
      </c>
    </row>
    <row r="992" spans="1:10" ht="12.75" customHeight="1" x14ac:dyDescent="0.2">
      <c r="A992" s="165" t="s">
        <v>1647</v>
      </c>
      <c r="B992" s="165" t="s">
        <v>1775</v>
      </c>
      <c r="C992" s="165" t="s">
        <v>1776</v>
      </c>
      <c r="D992" s="165" t="s">
        <v>31</v>
      </c>
      <c r="E992" s="165">
        <v>3</v>
      </c>
      <c r="F992" s="168">
        <v>0.03</v>
      </c>
      <c r="G992" s="165">
        <v>47.257800000000003</v>
      </c>
      <c r="H992" s="165">
        <v>-122.62099000000001</v>
      </c>
      <c r="I992" s="165">
        <v>47.258099999999999</v>
      </c>
      <c r="J992" s="165">
        <v>-122.62152</v>
      </c>
    </row>
    <row r="993" spans="1:10" ht="12.75" customHeight="1" x14ac:dyDescent="0.2">
      <c r="A993" s="165" t="s">
        <v>1647</v>
      </c>
      <c r="B993" s="165" t="s">
        <v>3103</v>
      </c>
      <c r="C993" s="165" t="s">
        <v>3104</v>
      </c>
      <c r="D993" s="165" t="s">
        <v>31</v>
      </c>
      <c r="E993" s="165">
        <v>3</v>
      </c>
      <c r="F993" s="168">
        <v>0.254</v>
      </c>
      <c r="G993" s="165">
        <v>47.255519999999997</v>
      </c>
      <c r="H993" s="165">
        <v>-122.61687999999999</v>
      </c>
      <c r="I993" s="165">
        <v>47.257848000000003</v>
      </c>
      <c r="J993" s="165">
        <v>-122.62099000000001</v>
      </c>
    </row>
    <row r="994" spans="1:10" ht="12.75" customHeight="1" x14ac:dyDescent="0.2">
      <c r="A994" s="165" t="s">
        <v>1647</v>
      </c>
      <c r="B994" s="165" t="s">
        <v>1777</v>
      </c>
      <c r="C994" s="165" t="s">
        <v>1778</v>
      </c>
      <c r="D994" s="165" t="s">
        <v>31</v>
      </c>
      <c r="E994" s="165">
        <v>3</v>
      </c>
      <c r="F994" s="168">
        <v>8.9999999999999993E-3</v>
      </c>
      <c r="G994" s="165">
        <v>47.276000000000003</v>
      </c>
      <c r="H994" s="165">
        <v>-122.46529</v>
      </c>
      <c r="I994" s="165">
        <v>47.2761</v>
      </c>
      <c r="J994" s="165">
        <v>-122.46547</v>
      </c>
    </row>
    <row r="995" spans="1:10" ht="12.75" customHeight="1" x14ac:dyDescent="0.2">
      <c r="A995" s="165" t="s">
        <v>1647</v>
      </c>
      <c r="B995" s="165" t="s">
        <v>1779</v>
      </c>
      <c r="C995" s="165" t="s">
        <v>1780</v>
      </c>
      <c r="D995" s="165" t="s">
        <v>149</v>
      </c>
      <c r="E995" s="165">
        <v>3</v>
      </c>
      <c r="F995" s="168">
        <v>0.28499999999999998</v>
      </c>
      <c r="G995" s="165">
        <v>47.285800000000002</v>
      </c>
      <c r="H995" s="165">
        <v>-122.40673</v>
      </c>
      <c r="I995" s="165">
        <v>47.283499999999997</v>
      </c>
      <c r="J995" s="165">
        <v>-122.40438</v>
      </c>
    </row>
    <row r="996" spans="1:10" ht="12.75" customHeight="1" x14ac:dyDescent="0.2">
      <c r="A996" s="165" t="s">
        <v>1647</v>
      </c>
      <c r="B996" s="165" t="s">
        <v>1781</v>
      </c>
      <c r="C996" s="165" t="s">
        <v>1782</v>
      </c>
      <c r="D996" s="165" t="s">
        <v>147</v>
      </c>
      <c r="E996" s="165">
        <v>3</v>
      </c>
      <c r="F996" s="168">
        <v>0.71499999999999997</v>
      </c>
      <c r="G996" s="165">
        <v>47.140999999999998</v>
      </c>
      <c r="H996" s="165">
        <v>-122.70538000000001</v>
      </c>
      <c r="I996" s="165">
        <v>47.142600000000002</v>
      </c>
      <c r="J996" s="165">
        <v>-122.69649</v>
      </c>
    </row>
    <row r="997" spans="1:10" ht="12.75" customHeight="1" x14ac:dyDescent="0.2">
      <c r="A997" s="165" t="s">
        <v>1647</v>
      </c>
      <c r="B997" s="165" t="s">
        <v>1783</v>
      </c>
      <c r="C997" s="165" t="s">
        <v>1784</v>
      </c>
      <c r="D997" s="165" t="s">
        <v>31</v>
      </c>
      <c r="E997" s="165">
        <v>1</v>
      </c>
      <c r="F997" s="168">
        <v>4.7089999999999996</v>
      </c>
      <c r="G997" s="165">
        <v>47.301000000000002</v>
      </c>
      <c r="H997" s="165">
        <v>-122.506</v>
      </c>
      <c r="I997" s="165">
        <v>47.301000000000002</v>
      </c>
      <c r="J997" s="165">
        <v>-122.53400000000001</v>
      </c>
    </row>
    <row r="998" spans="1:10" ht="12.75" customHeight="1" x14ac:dyDescent="0.2">
      <c r="A998" s="165" t="s">
        <v>1647</v>
      </c>
      <c r="B998" s="165" t="s">
        <v>3105</v>
      </c>
      <c r="C998" s="165" t="s">
        <v>3106</v>
      </c>
      <c r="D998" s="165" t="s">
        <v>31</v>
      </c>
      <c r="E998" s="165">
        <v>2</v>
      </c>
      <c r="F998" s="168">
        <v>0</v>
      </c>
      <c r="G998" s="165" t="s">
        <v>2859</v>
      </c>
      <c r="H998" s="165" t="s">
        <v>2859</v>
      </c>
      <c r="I998" s="165" t="s">
        <v>2859</v>
      </c>
      <c r="J998" s="165" t="s">
        <v>2859</v>
      </c>
    </row>
    <row r="999" spans="1:10" ht="12.75" customHeight="1" x14ac:dyDescent="0.2">
      <c r="A999" s="165" t="s">
        <v>1647</v>
      </c>
      <c r="B999" s="165" t="s">
        <v>1785</v>
      </c>
      <c r="C999" s="165" t="s">
        <v>1786</v>
      </c>
      <c r="D999" s="165" t="s">
        <v>31</v>
      </c>
      <c r="E999" s="165">
        <v>1</v>
      </c>
      <c r="F999" s="168">
        <v>2.206</v>
      </c>
      <c r="G999" s="165">
        <v>47.253</v>
      </c>
      <c r="H999" s="165">
        <v>-122.738</v>
      </c>
      <c r="I999" s="165">
        <v>47.258000000000003</v>
      </c>
      <c r="J999" s="165">
        <v>-122.753</v>
      </c>
    </row>
    <row r="1000" spans="1:10" ht="12.75" customHeight="1" x14ac:dyDescent="0.2">
      <c r="A1000" s="165" t="s">
        <v>1647</v>
      </c>
      <c r="B1000" s="165" t="s">
        <v>1787</v>
      </c>
      <c r="C1000" s="165" t="s">
        <v>1788</v>
      </c>
      <c r="D1000" s="165" t="s">
        <v>31</v>
      </c>
      <c r="E1000" s="165">
        <v>3</v>
      </c>
      <c r="F1000" s="168">
        <v>0.315</v>
      </c>
      <c r="G1000" s="165">
        <v>47.214199999999998</v>
      </c>
      <c r="H1000" s="165">
        <v>-122.7324</v>
      </c>
      <c r="I1000" s="165">
        <v>47.217100000000002</v>
      </c>
      <c r="J1000" s="165">
        <v>-122.72726</v>
      </c>
    </row>
    <row r="1001" spans="1:10" ht="12.75" customHeight="1" x14ac:dyDescent="0.2">
      <c r="A1001" s="165" t="s">
        <v>1647</v>
      </c>
      <c r="B1001" s="165" t="s">
        <v>1789</v>
      </c>
      <c r="C1001" s="165" t="s">
        <v>1790</v>
      </c>
      <c r="D1001" s="165" t="s">
        <v>31</v>
      </c>
      <c r="E1001" s="165">
        <v>3</v>
      </c>
      <c r="F1001" s="168">
        <v>0.57999999999999996</v>
      </c>
      <c r="G1001" s="165">
        <v>47.287199999999999</v>
      </c>
      <c r="H1001" s="165">
        <v>-122.54866</v>
      </c>
      <c r="I1001" s="165">
        <v>47.294400000000003</v>
      </c>
      <c r="J1001" s="165">
        <v>-122.55452</v>
      </c>
    </row>
    <row r="1002" spans="1:10" ht="12.75" customHeight="1" x14ac:dyDescent="0.2">
      <c r="A1002" s="165" t="s">
        <v>1647</v>
      </c>
      <c r="B1002" s="165" t="s">
        <v>1791</v>
      </c>
      <c r="C1002" s="165" t="s">
        <v>1792</v>
      </c>
      <c r="D1002" s="165" t="s">
        <v>31</v>
      </c>
      <c r="E1002" s="165">
        <v>3</v>
      </c>
      <c r="F1002" s="168">
        <v>0.46400000000000002</v>
      </c>
      <c r="G1002" s="165">
        <v>47.2547</v>
      </c>
      <c r="H1002" s="165">
        <v>-122.58381</v>
      </c>
      <c r="I1002" s="165">
        <v>47.258099999999999</v>
      </c>
      <c r="J1002" s="165">
        <v>-122.57544</v>
      </c>
    </row>
    <row r="1003" spans="1:10" ht="12.75" customHeight="1" x14ac:dyDescent="0.2">
      <c r="A1003" s="165" t="s">
        <v>1647</v>
      </c>
      <c r="B1003" s="165" t="s">
        <v>1793</v>
      </c>
      <c r="C1003" s="165" t="s">
        <v>1794</v>
      </c>
      <c r="D1003" s="165" t="s">
        <v>31</v>
      </c>
      <c r="E1003" s="165">
        <v>3</v>
      </c>
      <c r="F1003" s="168">
        <v>0.17499999999999999</v>
      </c>
      <c r="G1003" s="165">
        <v>47.258899999999997</v>
      </c>
      <c r="H1003" s="165">
        <v>-122.57435</v>
      </c>
      <c r="I1003" s="165">
        <v>47.2607</v>
      </c>
      <c r="J1003" s="165">
        <v>-122.57164</v>
      </c>
    </row>
    <row r="1004" spans="1:10" ht="12.75" customHeight="1" x14ac:dyDescent="0.2">
      <c r="A1004" s="165" t="s">
        <v>1647</v>
      </c>
      <c r="B1004" s="165" t="s">
        <v>1795</v>
      </c>
      <c r="C1004" s="165" t="s">
        <v>1796</v>
      </c>
      <c r="D1004" s="165" t="s">
        <v>31</v>
      </c>
      <c r="E1004" s="165">
        <v>3</v>
      </c>
      <c r="F1004" s="168">
        <v>0.09</v>
      </c>
      <c r="G1004" s="165">
        <v>47.279899999999998</v>
      </c>
      <c r="H1004" s="165">
        <v>-122.47638999999999</v>
      </c>
      <c r="I1004" s="165">
        <v>47.280799999999999</v>
      </c>
      <c r="J1004" s="165">
        <v>-122.47785</v>
      </c>
    </row>
    <row r="1005" spans="1:10" ht="12.75" customHeight="1" x14ac:dyDescent="0.2">
      <c r="A1005" s="165" t="s">
        <v>1647</v>
      </c>
      <c r="B1005" s="165" t="s">
        <v>1797</v>
      </c>
      <c r="C1005" s="165" t="s">
        <v>1798</v>
      </c>
      <c r="D1005" s="165" t="s">
        <v>31</v>
      </c>
      <c r="E1005" s="165">
        <v>1</v>
      </c>
      <c r="F1005" s="168">
        <v>1.397</v>
      </c>
      <c r="G1005" s="165">
        <v>47.378</v>
      </c>
      <c r="H1005" s="165">
        <v>-122.642</v>
      </c>
      <c r="I1005" s="165">
        <v>47.38</v>
      </c>
      <c r="J1005" s="165">
        <v>-122.64</v>
      </c>
    </row>
    <row r="1006" spans="1:10" ht="12.75" customHeight="1" x14ac:dyDescent="0.2">
      <c r="A1006" s="165" t="s">
        <v>1647</v>
      </c>
      <c r="B1006" s="165" t="s">
        <v>1799</v>
      </c>
      <c r="C1006" s="165" t="s">
        <v>1800</v>
      </c>
      <c r="D1006" s="165" t="s">
        <v>149</v>
      </c>
      <c r="E1006" s="165">
        <v>3</v>
      </c>
      <c r="F1006" s="168">
        <v>7.5999999999999998E-2</v>
      </c>
      <c r="G1006" s="165">
        <v>47.279299999999999</v>
      </c>
      <c r="H1006" s="165">
        <v>-122.47497</v>
      </c>
      <c r="I1006" s="165">
        <v>47.280099999999997</v>
      </c>
      <c r="J1006" s="165">
        <v>-122.47498</v>
      </c>
    </row>
    <row r="1007" spans="1:10" ht="12.75" customHeight="1" x14ac:dyDescent="0.2">
      <c r="A1007" s="165" t="s">
        <v>1647</v>
      </c>
      <c r="B1007" s="165" t="s">
        <v>1801</v>
      </c>
      <c r="C1007" s="165" t="s">
        <v>1802</v>
      </c>
      <c r="D1007" s="165" t="s">
        <v>31</v>
      </c>
      <c r="E1007" s="165">
        <v>3</v>
      </c>
      <c r="F1007" s="168">
        <v>1.2E-2</v>
      </c>
      <c r="G1007" s="165">
        <v>47.338000000000001</v>
      </c>
      <c r="H1007" s="165">
        <v>-122.58255</v>
      </c>
      <c r="I1007" s="165">
        <v>47.337800000000001</v>
      </c>
      <c r="J1007" s="165">
        <v>-122.58243</v>
      </c>
    </row>
    <row r="1008" spans="1:10" ht="12.75" customHeight="1" x14ac:dyDescent="0.2">
      <c r="A1008" s="165" t="s">
        <v>1647</v>
      </c>
      <c r="B1008" s="165" t="s">
        <v>1803</v>
      </c>
      <c r="C1008" s="165" t="s">
        <v>1804</v>
      </c>
      <c r="D1008" s="165" t="s">
        <v>31</v>
      </c>
      <c r="E1008" s="165">
        <v>3</v>
      </c>
      <c r="F1008" s="168">
        <v>1.32</v>
      </c>
      <c r="G1008" s="165">
        <v>47.282499999999999</v>
      </c>
      <c r="H1008" s="165">
        <v>-122.48025</v>
      </c>
      <c r="I1008" s="165">
        <v>47.294699999999999</v>
      </c>
      <c r="J1008" s="165">
        <v>-122.49903999999999</v>
      </c>
    </row>
    <row r="1009" spans="1:10" ht="12.75" customHeight="1" x14ac:dyDescent="0.2">
      <c r="A1009" s="165" t="s">
        <v>1647</v>
      </c>
      <c r="B1009" s="165" t="s">
        <v>1805</v>
      </c>
      <c r="C1009" s="165" t="s">
        <v>1806</v>
      </c>
      <c r="D1009" s="165" t="s">
        <v>31</v>
      </c>
      <c r="E1009" s="165">
        <v>3</v>
      </c>
      <c r="F1009" s="168">
        <v>0.54700000000000004</v>
      </c>
      <c r="G1009" s="165">
        <v>47.183799999999998</v>
      </c>
      <c r="H1009" s="165">
        <v>-122.69018</v>
      </c>
      <c r="I1009" s="165">
        <v>47.185299999999998</v>
      </c>
      <c r="J1009" s="165">
        <v>-122.70090999999999</v>
      </c>
    </row>
    <row r="1010" spans="1:10" ht="12.75" customHeight="1" x14ac:dyDescent="0.2">
      <c r="A1010" s="165" t="s">
        <v>1647</v>
      </c>
      <c r="B1010" s="165" t="s">
        <v>1807</v>
      </c>
      <c r="C1010" s="165" t="s">
        <v>1808</v>
      </c>
      <c r="D1010" s="165" t="s">
        <v>31</v>
      </c>
      <c r="E1010" s="165">
        <v>3</v>
      </c>
      <c r="F1010" s="168">
        <v>0.443</v>
      </c>
      <c r="G1010" s="165">
        <v>47.167099999999998</v>
      </c>
      <c r="H1010" s="165">
        <v>-122.61363</v>
      </c>
      <c r="I1010" s="165">
        <v>47.160800000000002</v>
      </c>
      <c r="J1010" s="165">
        <v>-122.61537</v>
      </c>
    </row>
    <row r="1011" spans="1:10" ht="12.75" customHeight="1" x14ac:dyDescent="0.2">
      <c r="A1011" s="165" t="s">
        <v>1647</v>
      </c>
      <c r="B1011" s="165" t="s">
        <v>1809</v>
      </c>
      <c r="C1011" s="165" t="s">
        <v>1810</v>
      </c>
      <c r="D1011" s="165" t="s">
        <v>31</v>
      </c>
      <c r="E1011" s="165">
        <v>2</v>
      </c>
      <c r="F1011" s="168">
        <v>0.29799999999999999</v>
      </c>
      <c r="G1011" s="165">
        <v>47.170699999999997</v>
      </c>
      <c r="H1011" s="165">
        <v>-122.60817</v>
      </c>
      <c r="I1011" s="165">
        <v>47.168300000000002</v>
      </c>
      <c r="J1011" s="165">
        <v>-122.61321</v>
      </c>
    </row>
    <row r="1012" spans="1:10" ht="12.75" customHeight="1" x14ac:dyDescent="0.2">
      <c r="A1012" s="165" t="s">
        <v>1647</v>
      </c>
      <c r="B1012" s="165" t="s">
        <v>1811</v>
      </c>
      <c r="C1012" s="165" t="s">
        <v>1812</v>
      </c>
      <c r="D1012" s="165" t="s">
        <v>149</v>
      </c>
      <c r="E1012" s="165">
        <v>3</v>
      </c>
      <c r="F1012" s="168">
        <v>8.5999999999999993E-2</v>
      </c>
      <c r="G1012" s="165">
        <v>47.280099999999997</v>
      </c>
      <c r="H1012" s="165">
        <v>-122.47498</v>
      </c>
      <c r="I1012" s="165">
        <v>47.279899999999998</v>
      </c>
      <c r="J1012" s="165">
        <v>-122.47638999999999</v>
      </c>
    </row>
    <row r="1013" spans="1:10" ht="12.75" customHeight="1" x14ac:dyDescent="0.2">
      <c r="A1013" s="165" t="s">
        <v>1647</v>
      </c>
      <c r="B1013" s="165" t="s">
        <v>1813</v>
      </c>
      <c r="C1013" s="165" t="s">
        <v>1814</v>
      </c>
      <c r="D1013" s="165" t="s">
        <v>149</v>
      </c>
      <c r="E1013" s="165">
        <v>3</v>
      </c>
      <c r="F1013" s="168">
        <v>0.152</v>
      </c>
      <c r="G1013" s="165">
        <v>47.276299999999999</v>
      </c>
      <c r="H1013" s="165">
        <v>-122.46672</v>
      </c>
      <c r="I1013" s="165">
        <v>47.276600000000002</v>
      </c>
      <c r="J1013" s="165">
        <v>-122.46793</v>
      </c>
    </row>
    <row r="1014" spans="1:10" ht="12.75" customHeight="1" x14ac:dyDescent="0.2">
      <c r="A1014" s="165" t="s">
        <v>1647</v>
      </c>
      <c r="B1014" s="165" t="s">
        <v>1815</v>
      </c>
      <c r="C1014" s="165" t="s">
        <v>1816</v>
      </c>
      <c r="D1014" s="165" t="s">
        <v>32</v>
      </c>
      <c r="E1014" s="165">
        <v>2</v>
      </c>
      <c r="F1014" s="168">
        <v>0.182</v>
      </c>
      <c r="G1014" s="165">
        <v>47.1389</v>
      </c>
      <c r="H1014" s="165">
        <v>-122.63083</v>
      </c>
      <c r="I1014" s="165">
        <v>47.137300000000003</v>
      </c>
      <c r="J1014" s="165">
        <v>-122.63361</v>
      </c>
    </row>
    <row r="1015" spans="1:10" ht="12.75" customHeight="1" x14ac:dyDescent="0.2">
      <c r="A1015" s="165" t="s">
        <v>1647</v>
      </c>
      <c r="B1015" s="165" t="s">
        <v>1817</v>
      </c>
      <c r="C1015" s="165" t="s">
        <v>1818</v>
      </c>
      <c r="D1015" s="165" t="s">
        <v>147</v>
      </c>
      <c r="E1015" s="165">
        <v>3</v>
      </c>
      <c r="F1015" s="168">
        <v>0.41799999999999998</v>
      </c>
      <c r="G1015" s="165">
        <v>47.175800000000002</v>
      </c>
      <c r="H1015" s="165">
        <v>-122.75281</v>
      </c>
      <c r="I1015" s="165">
        <v>47.180799999999998</v>
      </c>
      <c r="J1015" s="165">
        <v>-122.75006</v>
      </c>
    </row>
    <row r="1016" spans="1:10" ht="12.75" customHeight="1" x14ac:dyDescent="0.2">
      <c r="A1016" s="165" t="s">
        <v>1647</v>
      </c>
      <c r="B1016" s="165" t="s">
        <v>1819</v>
      </c>
      <c r="C1016" s="165" t="s">
        <v>1820</v>
      </c>
      <c r="D1016" s="165" t="s">
        <v>31</v>
      </c>
      <c r="E1016" s="165">
        <v>3</v>
      </c>
      <c r="F1016" s="168">
        <v>0.504</v>
      </c>
      <c r="G1016" s="165">
        <v>47.125900000000001</v>
      </c>
      <c r="H1016" s="165">
        <v>-122.70350999999999</v>
      </c>
      <c r="I1016" s="165">
        <v>47.126800000000003</v>
      </c>
      <c r="J1016" s="165">
        <v>-122.69546</v>
      </c>
    </row>
    <row r="1017" spans="1:10" ht="12.75" customHeight="1" x14ac:dyDescent="0.2">
      <c r="A1017" s="165" t="s">
        <v>1647</v>
      </c>
      <c r="B1017" s="165" t="s">
        <v>1821</v>
      </c>
      <c r="C1017" s="165" t="s">
        <v>1822</v>
      </c>
      <c r="D1017" s="165" t="s">
        <v>147</v>
      </c>
      <c r="E1017" s="165">
        <v>3</v>
      </c>
      <c r="F1017" s="168">
        <v>0.248</v>
      </c>
      <c r="G1017" s="165">
        <v>47.257899999999999</v>
      </c>
      <c r="H1017" s="165">
        <v>-122.84102</v>
      </c>
      <c r="I1017" s="165">
        <v>47.256500000000003</v>
      </c>
      <c r="J1017" s="165">
        <v>-122.83645</v>
      </c>
    </row>
    <row r="1018" spans="1:10" ht="12.75" customHeight="1" x14ac:dyDescent="0.2">
      <c r="A1018" s="165" t="s">
        <v>1647</v>
      </c>
      <c r="B1018" s="165" t="s">
        <v>1823</v>
      </c>
      <c r="C1018" s="165" t="s">
        <v>1824</v>
      </c>
      <c r="D1018" s="165" t="s">
        <v>31</v>
      </c>
      <c r="E1018" s="165">
        <v>3</v>
      </c>
      <c r="F1018" s="168">
        <v>0.47699999999999998</v>
      </c>
      <c r="G1018" s="165">
        <v>47.195399999999999</v>
      </c>
      <c r="H1018" s="165">
        <v>-122.74294999999999</v>
      </c>
      <c r="I1018" s="165">
        <v>47.199199999999998</v>
      </c>
      <c r="J1018" s="165">
        <v>-122.742</v>
      </c>
    </row>
    <row r="1019" spans="1:10" ht="12.75" customHeight="1" x14ac:dyDescent="0.2">
      <c r="A1019" s="165" t="s">
        <v>1647</v>
      </c>
      <c r="B1019" s="165" t="s">
        <v>3107</v>
      </c>
      <c r="C1019" s="165" t="s">
        <v>3108</v>
      </c>
      <c r="D1019" s="165" t="s">
        <v>31</v>
      </c>
      <c r="E1019" s="165">
        <v>3</v>
      </c>
      <c r="F1019" s="168">
        <v>0.13300000000000001</v>
      </c>
      <c r="G1019" s="165">
        <v>47.251367000000002</v>
      </c>
      <c r="H1019" s="165">
        <v>-122.61163000000001</v>
      </c>
      <c r="I1019" s="165">
        <v>47.252935999999998</v>
      </c>
      <c r="J1019" s="165">
        <v>-122.61323</v>
      </c>
    </row>
    <row r="1020" spans="1:10" ht="12.75" customHeight="1" x14ac:dyDescent="0.2">
      <c r="A1020" s="165" t="s">
        <v>1647</v>
      </c>
      <c r="B1020" s="165" t="s">
        <v>1825</v>
      </c>
      <c r="C1020" s="165" t="s">
        <v>1826</v>
      </c>
      <c r="D1020" s="165" t="s">
        <v>31</v>
      </c>
      <c r="E1020" s="165">
        <v>3</v>
      </c>
      <c r="F1020" s="168">
        <v>0.183</v>
      </c>
      <c r="G1020" s="165">
        <v>47.2928</v>
      </c>
      <c r="H1020" s="165">
        <v>-122.75064999999999</v>
      </c>
      <c r="I1020" s="165">
        <v>47.295200000000001</v>
      </c>
      <c r="J1020" s="165">
        <v>-122.74881999999999</v>
      </c>
    </row>
    <row r="1021" spans="1:10" ht="12.75" customHeight="1" x14ac:dyDescent="0.2">
      <c r="A1021" s="165" t="s">
        <v>1647</v>
      </c>
      <c r="B1021" s="165" t="s">
        <v>3109</v>
      </c>
      <c r="C1021" s="165" t="s">
        <v>3110</v>
      </c>
      <c r="D1021" s="165" t="s">
        <v>31</v>
      </c>
      <c r="E1021" s="165">
        <v>3</v>
      </c>
      <c r="F1021" s="168">
        <v>0.30099999999999999</v>
      </c>
      <c r="G1021" s="165">
        <v>47.271265999999997</v>
      </c>
      <c r="H1021" s="165">
        <v>-122.66861</v>
      </c>
      <c r="I1021" s="165">
        <v>47.268099999999997</v>
      </c>
      <c r="J1021" s="165">
        <v>-122.66437999999999</v>
      </c>
    </row>
    <row r="1022" spans="1:10" ht="12.75" customHeight="1" x14ac:dyDescent="0.2">
      <c r="A1022" s="165" t="s">
        <v>1647</v>
      </c>
      <c r="B1022" s="165" t="s">
        <v>1827</v>
      </c>
      <c r="C1022" s="165" t="s">
        <v>1828</v>
      </c>
      <c r="D1022" s="165" t="s">
        <v>147</v>
      </c>
      <c r="E1022" s="165">
        <v>3</v>
      </c>
      <c r="F1022" s="168">
        <v>0.29199999999999998</v>
      </c>
      <c r="G1022" s="165">
        <v>47.136000000000003</v>
      </c>
      <c r="H1022" s="165">
        <v>-122.69835</v>
      </c>
      <c r="I1022" s="165">
        <v>47.134399999999999</v>
      </c>
      <c r="J1022" s="165">
        <v>-122.70143</v>
      </c>
    </row>
    <row r="1023" spans="1:10" ht="12.75" customHeight="1" x14ac:dyDescent="0.2">
      <c r="A1023" s="165" t="s">
        <v>1647</v>
      </c>
      <c r="B1023" s="165" t="s">
        <v>3111</v>
      </c>
      <c r="C1023" s="165" t="s">
        <v>3112</v>
      </c>
      <c r="D1023" s="165" t="s">
        <v>31</v>
      </c>
      <c r="E1023" s="165">
        <v>3</v>
      </c>
      <c r="F1023" s="168">
        <v>0.80600000000000005</v>
      </c>
      <c r="G1023" s="165">
        <v>47.184378000000002</v>
      </c>
      <c r="H1023" s="165">
        <v>-122.71079</v>
      </c>
      <c r="I1023" s="165">
        <v>47.178761999999999</v>
      </c>
      <c r="J1023" s="165">
        <v>-122.717</v>
      </c>
    </row>
    <row r="1024" spans="1:10" ht="12.75" customHeight="1" x14ac:dyDescent="0.2">
      <c r="A1024" s="165" t="s">
        <v>1647</v>
      </c>
      <c r="B1024" s="165" t="s">
        <v>1829</v>
      </c>
      <c r="C1024" s="165" t="s">
        <v>1830</v>
      </c>
      <c r="D1024" s="165" t="s">
        <v>31</v>
      </c>
      <c r="E1024" s="165">
        <v>3</v>
      </c>
      <c r="F1024" s="168">
        <v>0.64800000000000002</v>
      </c>
      <c r="G1024" s="165">
        <v>47.264000000000003</v>
      </c>
      <c r="H1024" s="165">
        <v>-122.54510000000001</v>
      </c>
      <c r="I1024" s="165">
        <v>47.255299999999998</v>
      </c>
      <c r="J1024" s="165">
        <v>-122.55043999999999</v>
      </c>
    </row>
    <row r="1025" spans="1:10" ht="12.75" customHeight="1" x14ac:dyDescent="0.2">
      <c r="A1025" s="165" t="s">
        <v>1647</v>
      </c>
      <c r="B1025" s="165" t="s">
        <v>1831</v>
      </c>
      <c r="C1025" s="165" t="s">
        <v>1832</v>
      </c>
      <c r="D1025" s="165" t="s">
        <v>31</v>
      </c>
      <c r="E1025" s="165">
        <v>3</v>
      </c>
      <c r="F1025" s="168">
        <v>0.99</v>
      </c>
      <c r="G1025" s="165">
        <v>47.143000000000001</v>
      </c>
      <c r="H1025" s="165">
        <v>-122.73048</v>
      </c>
      <c r="I1025" s="165">
        <v>47.1325</v>
      </c>
      <c r="J1025" s="165">
        <v>-122.71702999999999</v>
      </c>
    </row>
    <row r="1026" spans="1:10" ht="12.75" customHeight="1" x14ac:dyDescent="0.2">
      <c r="A1026" s="165" t="s">
        <v>1647</v>
      </c>
      <c r="B1026" s="165" t="s">
        <v>1833</v>
      </c>
      <c r="C1026" s="165" t="s">
        <v>1834</v>
      </c>
      <c r="D1026" s="165" t="s">
        <v>31</v>
      </c>
      <c r="E1026" s="165">
        <v>3</v>
      </c>
      <c r="F1026" s="168">
        <v>3.9E-2</v>
      </c>
      <c r="G1026" s="165">
        <v>47.172499999999999</v>
      </c>
      <c r="H1026" s="165">
        <v>-122.60227999999999</v>
      </c>
      <c r="I1026" s="165">
        <v>47.172199999999997</v>
      </c>
      <c r="J1026" s="165">
        <v>-122.60298</v>
      </c>
    </row>
    <row r="1027" spans="1:10" ht="12.75" customHeight="1" x14ac:dyDescent="0.2">
      <c r="A1027" s="165" t="s">
        <v>1647</v>
      </c>
      <c r="B1027" s="165" t="s">
        <v>1835</v>
      </c>
      <c r="C1027" s="165" t="s">
        <v>1836</v>
      </c>
      <c r="D1027" s="165" t="s">
        <v>31</v>
      </c>
      <c r="E1027" s="165">
        <v>3</v>
      </c>
      <c r="F1027" s="168">
        <v>0.20699999999999999</v>
      </c>
      <c r="G1027" s="165">
        <v>47.172199999999997</v>
      </c>
      <c r="H1027" s="165">
        <v>-122.60298</v>
      </c>
      <c r="I1027" s="165">
        <v>47.1721</v>
      </c>
      <c r="J1027" s="165">
        <v>-122.60312999999999</v>
      </c>
    </row>
    <row r="1028" spans="1:10" ht="12.75" customHeight="1" x14ac:dyDescent="0.2">
      <c r="A1028" s="165" t="s">
        <v>1647</v>
      </c>
      <c r="B1028" s="165" t="s">
        <v>1837</v>
      </c>
      <c r="C1028" s="165" t="s">
        <v>1838</v>
      </c>
      <c r="D1028" s="165" t="s">
        <v>149</v>
      </c>
      <c r="E1028" s="165">
        <v>3</v>
      </c>
      <c r="F1028" s="168">
        <v>8.7999999999999995E-2</v>
      </c>
      <c r="G1028" s="165">
        <v>47.168300000000002</v>
      </c>
      <c r="H1028" s="165">
        <v>-122.61321</v>
      </c>
      <c r="I1028" s="165">
        <v>47.167099999999998</v>
      </c>
      <c r="J1028" s="165">
        <v>-122.61363</v>
      </c>
    </row>
    <row r="1029" spans="1:10" ht="12.75" customHeight="1" x14ac:dyDescent="0.2">
      <c r="A1029" s="165" t="s">
        <v>1647</v>
      </c>
      <c r="B1029" s="165" t="s">
        <v>1839</v>
      </c>
      <c r="C1029" s="165" t="s">
        <v>1840</v>
      </c>
      <c r="D1029" s="165" t="s">
        <v>149</v>
      </c>
      <c r="E1029" s="165">
        <v>3</v>
      </c>
      <c r="F1029" s="168">
        <v>0.214</v>
      </c>
      <c r="G1029" s="165">
        <v>47.184600000000003</v>
      </c>
      <c r="H1029" s="165">
        <v>-122.58592</v>
      </c>
      <c r="I1029" s="165">
        <v>47.181699999999999</v>
      </c>
      <c r="J1029" s="165">
        <v>-122.58766</v>
      </c>
    </row>
    <row r="1030" spans="1:10" ht="12.75" customHeight="1" x14ac:dyDescent="0.2">
      <c r="A1030" s="165" t="s">
        <v>1647</v>
      </c>
      <c r="B1030" s="165" t="s">
        <v>1841</v>
      </c>
      <c r="C1030" s="165" t="s">
        <v>1842</v>
      </c>
      <c r="D1030" s="165" t="s">
        <v>31</v>
      </c>
      <c r="E1030" s="165">
        <v>1</v>
      </c>
      <c r="F1030" s="168">
        <v>0.44400000000000001</v>
      </c>
      <c r="G1030" s="165">
        <v>47.180999999999997</v>
      </c>
      <c r="H1030" s="165">
        <v>-122.587</v>
      </c>
      <c r="I1030" s="165">
        <v>47.176000000000002</v>
      </c>
      <c r="J1030" s="165">
        <v>-122.59099999999999</v>
      </c>
    </row>
    <row r="1031" spans="1:10" ht="12.75" customHeight="1" x14ac:dyDescent="0.2">
      <c r="A1031" s="165" t="s">
        <v>1647</v>
      </c>
      <c r="B1031" s="165" t="s">
        <v>1843</v>
      </c>
      <c r="C1031" s="165" t="s">
        <v>2752</v>
      </c>
      <c r="D1031" s="165" t="s">
        <v>31</v>
      </c>
      <c r="E1031" s="165">
        <v>3</v>
      </c>
      <c r="F1031" s="168">
        <v>0.22800000000000001</v>
      </c>
      <c r="G1031" s="165">
        <v>47.348700000000001</v>
      </c>
      <c r="H1031" s="165">
        <v>-122.55616999999999</v>
      </c>
      <c r="I1031" s="165">
        <v>47.351799999999997</v>
      </c>
      <c r="J1031" s="165">
        <v>-122.55446999999999</v>
      </c>
    </row>
    <row r="1032" spans="1:10" ht="12.75" customHeight="1" x14ac:dyDescent="0.2">
      <c r="A1032" s="165" t="s">
        <v>1647</v>
      </c>
      <c r="B1032" s="165" t="s">
        <v>1844</v>
      </c>
      <c r="C1032" s="165" t="s">
        <v>1845</v>
      </c>
      <c r="D1032" s="165" t="s">
        <v>147</v>
      </c>
      <c r="E1032" s="165">
        <v>1</v>
      </c>
      <c r="F1032" s="168">
        <v>0.39400000000000002</v>
      </c>
      <c r="G1032" s="165">
        <v>47.277000000000001</v>
      </c>
      <c r="H1032" s="165">
        <v>-122.66500000000001</v>
      </c>
      <c r="I1032" s="165">
        <v>47.274999999999999</v>
      </c>
      <c r="J1032" s="165">
        <v>-122.66800000000001</v>
      </c>
    </row>
    <row r="1033" spans="1:10" ht="12.75" customHeight="1" x14ac:dyDescent="0.2">
      <c r="A1033" s="165" t="s">
        <v>1647</v>
      </c>
      <c r="B1033" s="165" t="s">
        <v>1846</v>
      </c>
      <c r="C1033" s="165" t="s">
        <v>1847</v>
      </c>
      <c r="D1033" s="165" t="s">
        <v>31</v>
      </c>
      <c r="E1033" s="165">
        <v>3</v>
      </c>
      <c r="F1033" s="168">
        <v>0.621</v>
      </c>
      <c r="G1033" s="165">
        <v>47.183</v>
      </c>
      <c r="H1033" s="165">
        <v>-122.77672</v>
      </c>
      <c r="I1033" s="165">
        <v>47.183199999999999</v>
      </c>
      <c r="J1033" s="165">
        <v>-122.77673</v>
      </c>
    </row>
    <row r="1034" spans="1:10" ht="12.75" customHeight="1" x14ac:dyDescent="0.2">
      <c r="A1034" s="165" t="s">
        <v>1647</v>
      </c>
      <c r="B1034" s="165" t="s">
        <v>1848</v>
      </c>
      <c r="C1034" s="165" t="s">
        <v>1849</v>
      </c>
      <c r="D1034" s="165" t="s">
        <v>31</v>
      </c>
      <c r="E1034" s="165">
        <v>3</v>
      </c>
      <c r="F1034" s="168">
        <v>0.437</v>
      </c>
      <c r="G1034" s="165">
        <v>47.191800000000001</v>
      </c>
      <c r="H1034" s="165">
        <v>-122.79192999999999</v>
      </c>
      <c r="I1034" s="165">
        <v>47.186700000000002</v>
      </c>
      <c r="J1034" s="165">
        <v>-122.78698</v>
      </c>
    </row>
    <row r="1035" spans="1:10" ht="12.75" customHeight="1" x14ac:dyDescent="0.2">
      <c r="A1035" s="165" t="s">
        <v>1647</v>
      </c>
      <c r="B1035" s="165" t="s">
        <v>1851</v>
      </c>
      <c r="C1035" s="165" t="s">
        <v>1852</v>
      </c>
      <c r="D1035" s="165" t="s">
        <v>31</v>
      </c>
      <c r="E1035" s="165">
        <v>3</v>
      </c>
      <c r="F1035" s="168">
        <v>0.98499999999999999</v>
      </c>
      <c r="G1035" s="165">
        <v>47.241900000000001</v>
      </c>
      <c r="H1035" s="165">
        <v>-122.43252</v>
      </c>
      <c r="I1035" s="165">
        <v>47.260599999999997</v>
      </c>
      <c r="J1035" s="165">
        <v>-122.43877000000001</v>
      </c>
    </row>
    <row r="1036" spans="1:10" ht="12.75" customHeight="1" x14ac:dyDescent="0.2">
      <c r="A1036" s="165" t="s">
        <v>1647</v>
      </c>
      <c r="B1036" s="165" t="s">
        <v>1853</v>
      </c>
      <c r="C1036" s="165" t="s">
        <v>1854</v>
      </c>
      <c r="D1036" s="165" t="s">
        <v>31</v>
      </c>
      <c r="E1036" s="165">
        <v>3</v>
      </c>
      <c r="F1036" s="168">
        <v>0.13400000000000001</v>
      </c>
      <c r="G1036" s="165">
        <v>47.260599999999997</v>
      </c>
      <c r="H1036" s="165">
        <v>-122.43877000000001</v>
      </c>
      <c r="I1036" s="165">
        <v>47.262099999999997</v>
      </c>
      <c r="J1036" s="165">
        <v>-122.44032</v>
      </c>
    </row>
    <row r="1037" spans="1:10" ht="12.75" customHeight="1" x14ac:dyDescent="0.2">
      <c r="A1037" s="165" t="s">
        <v>1647</v>
      </c>
      <c r="B1037" s="165" t="s">
        <v>1855</v>
      </c>
      <c r="C1037" s="165" t="s">
        <v>1856</v>
      </c>
      <c r="D1037" s="165" t="s">
        <v>31</v>
      </c>
      <c r="E1037" s="165">
        <v>1</v>
      </c>
      <c r="F1037" s="168">
        <v>0.97599999999999998</v>
      </c>
      <c r="G1037" s="165">
        <v>47.255000000000003</v>
      </c>
      <c r="H1037" s="165">
        <v>-122.55</v>
      </c>
      <c r="I1037" s="165">
        <v>47.246000000000002</v>
      </c>
      <c r="J1037" s="165">
        <v>-122.553</v>
      </c>
    </row>
    <row r="1038" spans="1:10" ht="12.75" customHeight="1" x14ac:dyDescent="0.2">
      <c r="A1038" s="165" t="s">
        <v>1647</v>
      </c>
      <c r="B1038" s="165" t="s">
        <v>1858</v>
      </c>
      <c r="C1038" s="165" t="s">
        <v>1859</v>
      </c>
      <c r="D1038" s="165" t="s">
        <v>31</v>
      </c>
      <c r="E1038" s="165">
        <v>3</v>
      </c>
      <c r="F1038" s="168">
        <v>0.97899999999999998</v>
      </c>
      <c r="G1038" s="165">
        <v>47.156599999999997</v>
      </c>
      <c r="H1038" s="165">
        <v>-122.73788999999999</v>
      </c>
      <c r="I1038" s="165">
        <v>47.146700000000003</v>
      </c>
      <c r="J1038" s="165">
        <v>-122.73274000000001</v>
      </c>
    </row>
    <row r="1039" spans="1:10" ht="12.75" customHeight="1" x14ac:dyDescent="0.2">
      <c r="A1039" s="165" t="s">
        <v>1647</v>
      </c>
      <c r="B1039" s="165" t="s">
        <v>1860</v>
      </c>
      <c r="C1039" s="165" t="s">
        <v>1861</v>
      </c>
      <c r="D1039" s="165" t="s">
        <v>147</v>
      </c>
      <c r="E1039" s="165">
        <v>3</v>
      </c>
      <c r="F1039" s="168">
        <v>0.39500000000000002</v>
      </c>
      <c r="G1039" s="165">
        <v>47.297699999999999</v>
      </c>
      <c r="H1039" s="165">
        <v>-122.42407</v>
      </c>
      <c r="I1039" s="165">
        <v>47.2956</v>
      </c>
      <c r="J1039" s="165">
        <v>-122.41638</v>
      </c>
    </row>
    <row r="1040" spans="1:10" ht="12.75" customHeight="1" x14ac:dyDescent="0.2">
      <c r="A1040" s="165" t="s">
        <v>1647</v>
      </c>
      <c r="B1040" s="165" t="s">
        <v>3113</v>
      </c>
      <c r="C1040" s="165" t="s">
        <v>3114</v>
      </c>
      <c r="D1040" s="165" t="s">
        <v>31</v>
      </c>
      <c r="E1040" s="165">
        <v>3</v>
      </c>
      <c r="F1040" s="168">
        <v>5.8000000000000003E-2</v>
      </c>
      <c r="G1040" s="165">
        <v>47.286400999999998</v>
      </c>
      <c r="H1040" s="165">
        <v>-122.687321</v>
      </c>
      <c r="I1040" s="165">
        <v>47.287139000000003</v>
      </c>
      <c r="J1040" s="165">
        <v>-122.687533</v>
      </c>
    </row>
    <row r="1041" spans="1:10" ht="12.75" customHeight="1" x14ac:dyDescent="0.2">
      <c r="A1041" s="165" t="s">
        <v>1647</v>
      </c>
      <c r="B1041" s="165" t="s">
        <v>3115</v>
      </c>
      <c r="C1041" s="165" t="s">
        <v>3116</v>
      </c>
      <c r="D1041" s="165" t="s">
        <v>31</v>
      </c>
      <c r="E1041" s="165">
        <v>3</v>
      </c>
      <c r="F1041" s="168">
        <v>0.57299999999999995</v>
      </c>
      <c r="G1041" s="165" t="s">
        <v>2859</v>
      </c>
      <c r="H1041" s="165" t="s">
        <v>2859</v>
      </c>
      <c r="I1041" s="165" t="s">
        <v>2859</v>
      </c>
      <c r="J1041" s="165" t="s">
        <v>2859</v>
      </c>
    </row>
    <row r="1042" spans="1:10" ht="12.75" customHeight="1" x14ac:dyDescent="0.2">
      <c r="A1042" s="165" t="s">
        <v>1647</v>
      </c>
      <c r="B1042" s="165" t="s">
        <v>1862</v>
      </c>
      <c r="C1042" s="165" t="s">
        <v>1863</v>
      </c>
      <c r="D1042" s="165" t="s">
        <v>31</v>
      </c>
      <c r="E1042" s="165">
        <v>1</v>
      </c>
      <c r="F1042" s="168">
        <v>3.9E-2</v>
      </c>
      <c r="G1042" s="165">
        <v>47.276000000000003</v>
      </c>
      <c r="H1042" s="165">
        <v>-122.465</v>
      </c>
      <c r="I1042" s="165">
        <v>47.276000000000003</v>
      </c>
      <c r="J1042" s="165">
        <v>-122.46599999999999</v>
      </c>
    </row>
    <row r="1043" spans="1:10" ht="12.75" customHeight="1" x14ac:dyDescent="0.2">
      <c r="A1043" s="165" t="s">
        <v>1647</v>
      </c>
      <c r="B1043" s="165" t="s">
        <v>1864</v>
      </c>
      <c r="C1043" s="165" t="s">
        <v>1865</v>
      </c>
      <c r="D1043" s="165" t="s">
        <v>31</v>
      </c>
      <c r="E1043" s="165">
        <v>3</v>
      </c>
      <c r="F1043" s="168">
        <v>8.0000000000000002E-3</v>
      </c>
      <c r="G1043" s="165">
        <v>47.378900000000002</v>
      </c>
      <c r="H1043" s="165">
        <v>-122.64221000000001</v>
      </c>
      <c r="I1043" s="165">
        <v>47.378900000000002</v>
      </c>
      <c r="J1043" s="165">
        <v>-122.64206</v>
      </c>
    </row>
    <row r="1044" spans="1:10" ht="12.75" customHeight="1" x14ac:dyDescent="0.2">
      <c r="A1044" s="165" t="s">
        <v>1647</v>
      </c>
      <c r="B1044" s="165" t="s">
        <v>1866</v>
      </c>
      <c r="C1044" s="165" t="s">
        <v>1867</v>
      </c>
      <c r="D1044" s="165" t="s">
        <v>31</v>
      </c>
      <c r="E1044" s="165">
        <v>2</v>
      </c>
      <c r="F1044" s="168">
        <v>0.17199999999999999</v>
      </c>
      <c r="G1044" s="165">
        <v>47.372100000000003</v>
      </c>
      <c r="H1044" s="165">
        <v>-122.66309</v>
      </c>
      <c r="I1044" s="165">
        <v>47.372999999999998</v>
      </c>
      <c r="J1044" s="165">
        <v>-122.65980999999999</v>
      </c>
    </row>
    <row r="1045" spans="1:10" ht="12.75" customHeight="1" x14ac:dyDescent="0.2">
      <c r="A1045" s="165" t="s">
        <v>1647</v>
      </c>
      <c r="B1045" s="165" t="s">
        <v>1868</v>
      </c>
      <c r="C1045" s="165" t="s">
        <v>1869</v>
      </c>
      <c r="D1045" s="165" t="s">
        <v>31</v>
      </c>
      <c r="E1045" s="165">
        <v>3</v>
      </c>
      <c r="F1045" s="168">
        <v>0.439</v>
      </c>
      <c r="G1045" s="165">
        <v>47.3675</v>
      </c>
      <c r="H1045" s="165">
        <v>-122.67625</v>
      </c>
      <c r="I1045" s="165">
        <v>47.370800000000003</v>
      </c>
      <c r="J1045" s="165">
        <v>-122.66862</v>
      </c>
    </row>
    <row r="1046" spans="1:10" ht="12.75" customHeight="1" x14ac:dyDescent="0.2">
      <c r="A1046" s="165" t="s">
        <v>1647</v>
      </c>
      <c r="B1046" s="165" t="s">
        <v>1870</v>
      </c>
      <c r="C1046" s="165" t="s">
        <v>1871</v>
      </c>
      <c r="D1046" s="165" t="s">
        <v>149</v>
      </c>
      <c r="E1046" s="165">
        <v>3</v>
      </c>
      <c r="F1046" s="168">
        <v>0.13400000000000001</v>
      </c>
      <c r="G1046" s="165">
        <v>47.3384</v>
      </c>
      <c r="H1046" s="165">
        <v>-122.5904</v>
      </c>
      <c r="I1046" s="165">
        <v>47.339799999999997</v>
      </c>
      <c r="J1046" s="165">
        <v>-122.58847</v>
      </c>
    </row>
    <row r="1047" spans="1:10" ht="12.75" customHeight="1" x14ac:dyDescent="0.2">
      <c r="A1047" s="165" t="s">
        <v>1647</v>
      </c>
      <c r="B1047" s="165" t="s">
        <v>1872</v>
      </c>
      <c r="C1047" s="165" t="s">
        <v>1873</v>
      </c>
      <c r="D1047" s="165" t="s">
        <v>147</v>
      </c>
      <c r="E1047" s="165">
        <v>3</v>
      </c>
      <c r="F1047" s="168">
        <v>0.62</v>
      </c>
      <c r="G1047" s="165">
        <v>47.161900000000003</v>
      </c>
      <c r="H1047" s="165">
        <v>-122.63567999999999</v>
      </c>
      <c r="I1047" s="165">
        <v>47.153199999999998</v>
      </c>
      <c r="J1047" s="165">
        <v>-122.63849</v>
      </c>
    </row>
    <row r="1048" spans="1:10" ht="12.75" customHeight="1" x14ac:dyDescent="0.2">
      <c r="A1048" s="165" t="s">
        <v>1647</v>
      </c>
      <c r="B1048" s="165" t="s">
        <v>1874</v>
      </c>
      <c r="C1048" s="165" t="s">
        <v>1875</v>
      </c>
      <c r="D1048" s="165" t="s">
        <v>31</v>
      </c>
      <c r="E1048" s="165">
        <v>3</v>
      </c>
      <c r="F1048" s="168">
        <v>1.232</v>
      </c>
      <c r="G1048" s="165">
        <v>47.1372</v>
      </c>
      <c r="H1048" s="165">
        <v>-122.70728</v>
      </c>
      <c r="I1048" s="165">
        <v>47.140999999999998</v>
      </c>
      <c r="J1048" s="165">
        <v>-122.70538000000001</v>
      </c>
    </row>
    <row r="1049" spans="1:10" ht="12.75" customHeight="1" x14ac:dyDescent="0.2">
      <c r="A1049" s="165" t="s">
        <v>1647</v>
      </c>
      <c r="B1049" s="165" t="s">
        <v>3117</v>
      </c>
      <c r="C1049" s="165" t="s">
        <v>3118</v>
      </c>
      <c r="D1049" s="165" t="s">
        <v>149</v>
      </c>
      <c r="E1049" s="165">
        <v>3</v>
      </c>
      <c r="F1049" s="168">
        <v>5.1999999999999998E-2</v>
      </c>
      <c r="G1049" s="165">
        <v>47.335005000000002</v>
      </c>
      <c r="H1049" s="165">
        <v>-122.58947999999999</v>
      </c>
      <c r="I1049" s="165">
        <v>47.335568000000002</v>
      </c>
      <c r="J1049" s="165">
        <v>-122.59017</v>
      </c>
    </row>
    <row r="1050" spans="1:10" ht="12.75" customHeight="1" x14ac:dyDescent="0.2">
      <c r="A1050" s="165" t="s">
        <v>1647</v>
      </c>
      <c r="B1050" s="165" t="s">
        <v>1876</v>
      </c>
      <c r="C1050" s="165" t="s">
        <v>1877</v>
      </c>
      <c r="D1050" s="165" t="s">
        <v>31</v>
      </c>
      <c r="E1050" s="165">
        <v>3</v>
      </c>
      <c r="F1050" s="168">
        <v>0.38600000000000001</v>
      </c>
      <c r="G1050" s="165">
        <v>47.348300000000002</v>
      </c>
      <c r="H1050" s="165">
        <v>-122.79658000000001</v>
      </c>
      <c r="I1050" s="165">
        <v>47.344700000000003</v>
      </c>
      <c r="J1050" s="165">
        <v>-122.79113</v>
      </c>
    </row>
    <row r="1051" spans="1:10" ht="12.75" customHeight="1" x14ac:dyDescent="0.2">
      <c r="A1051" s="165" t="s">
        <v>1647</v>
      </c>
      <c r="B1051" s="165" t="s">
        <v>1878</v>
      </c>
      <c r="C1051" s="165" t="s">
        <v>1879</v>
      </c>
      <c r="D1051" s="165" t="s">
        <v>147</v>
      </c>
      <c r="E1051" s="165">
        <v>3</v>
      </c>
      <c r="F1051" s="168">
        <v>8.3000000000000004E-2</v>
      </c>
      <c r="G1051" s="165">
        <v>47.288899999999998</v>
      </c>
      <c r="H1051" s="165">
        <v>-122.60817</v>
      </c>
      <c r="I1051" s="165">
        <v>47.289099999999998</v>
      </c>
      <c r="J1051" s="165">
        <v>-122.60984000000001</v>
      </c>
    </row>
    <row r="1052" spans="1:10" ht="12.75" customHeight="1" x14ac:dyDescent="0.2">
      <c r="A1052" s="165" t="s">
        <v>1647</v>
      </c>
      <c r="B1052" s="165" t="s">
        <v>1880</v>
      </c>
      <c r="C1052" s="165" t="s">
        <v>1881</v>
      </c>
      <c r="D1052" s="165" t="s">
        <v>31</v>
      </c>
      <c r="E1052" s="165">
        <v>3</v>
      </c>
      <c r="F1052" s="168">
        <v>6.0000000000000001E-3</v>
      </c>
      <c r="G1052" s="165">
        <v>47.290700000000001</v>
      </c>
      <c r="H1052" s="165">
        <v>-122.61112</v>
      </c>
      <c r="I1052" s="165">
        <v>47.290799999999997</v>
      </c>
      <c r="J1052" s="165">
        <v>-122.61111</v>
      </c>
    </row>
    <row r="1053" spans="1:10" ht="12.75" customHeight="1" x14ac:dyDescent="0.2">
      <c r="A1053" s="161" t="s">
        <v>1647</v>
      </c>
      <c r="B1053" s="161" t="s">
        <v>2753</v>
      </c>
      <c r="C1053" s="161" t="s">
        <v>2754</v>
      </c>
      <c r="D1053" s="161" t="s">
        <v>31</v>
      </c>
      <c r="E1053" s="161">
        <v>3</v>
      </c>
      <c r="F1053" s="173">
        <v>0.26700000000000002</v>
      </c>
      <c r="G1053" s="161">
        <v>47.2973</v>
      </c>
      <c r="H1053" s="161">
        <v>-122.61663</v>
      </c>
      <c r="I1053" s="161">
        <v>47.298999999999999</v>
      </c>
      <c r="J1053" s="161">
        <v>-122.61592</v>
      </c>
    </row>
    <row r="1054" spans="1:10" ht="12.75" customHeight="1" x14ac:dyDescent="0.2">
      <c r="A1054" s="31"/>
      <c r="B1054" s="32">
        <f>COUNTA(B907:B1053)</f>
        <v>147</v>
      </c>
      <c r="C1054" s="31"/>
      <c r="D1054" s="31"/>
      <c r="E1054" s="62"/>
      <c r="F1054" s="169">
        <f>SUM(F907:F1053)</f>
        <v>60.508000000000003</v>
      </c>
      <c r="G1054" s="31"/>
      <c r="H1054" s="31"/>
      <c r="I1054" s="31"/>
      <c r="J1054" s="31"/>
    </row>
    <row r="1055" spans="1:10" ht="12.75" customHeight="1" x14ac:dyDescent="0.2">
      <c r="A1055" s="31"/>
      <c r="B1055" s="32"/>
      <c r="C1055" s="31"/>
      <c r="D1055" s="31"/>
      <c r="E1055" s="62"/>
      <c r="F1055" s="169"/>
      <c r="G1055" s="31"/>
      <c r="H1055" s="31"/>
      <c r="I1055" s="31"/>
      <c r="J1055" s="31"/>
    </row>
    <row r="1056" spans="1:10" ht="12.75" customHeight="1" x14ac:dyDescent="0.2">
      <c r="A1056" s="165" t="s">
        <v>1882</v>
      </c>
      <c r="B1056" s="165" t="s">
        <v>1884</v>
      </c>
      <c r="C1056" s="165" t="s">
        <v>1885</v>
      </c>
      <c r="D1056" s="165" t="s">
        <v>31</v>
      </c>
      <c r="E1056" s="165">
        <v>3</v>
      </c>
      <c r="F1056" s="168">
        <v>0.71699999999999997</v>
      </c>
      <c r="G1056" s="165">
        <v>48.4285</v>
      </c>
      <c r="H1056" s="165">
        <v>-122.87869000000001</v>
      </c>
      <c r="I1056" s="165">
        <v>48.427100000000003</v>
      </c>
      <c r="J1056" s="165">
        <v>-122.88289</v>
      </c>
    </row>
    <row r="1057" spans="1:10" ht="12.75" customHeight="1" x14ac:dyDescent="0.2">
      <c r="A1057" s="165" t="s">
        <v>1882</v>
      </c>
      <c r="B1057" s="165" t="s">
        <v>3119</v>
      </c>
      <c r="C1057" s="165" t="s">
        <v>3120</v>
      </c>
      <c r="D1057" s="165" t="s">
        <v>149</v>
      </c>
      <c r="E1057" s="165">
        <v>3</v>
      </c>
      <c r="F1057" s="168">
        <v>0.107</v>
      </c>
      <c r="G1057" s="165">
        <v>48.525967000000001</v>
      </c>
      <c r="H1057" s="165">
        <v>-122.99782</v>
      </c>
      <c r="I1057" s="165">
        <v>48.526018999999998</v>
      </c>
      <c r="J1057" s="165">
        <v>-123.00006999999999</v>
      </c>
    </row>
    <row r="1058" spans="1:10" ht="12.75" customHeight="1" x14ac:dyDescent="0.2">
      <c r="A1058" s="165" t="s">
        <v>1882</v>
      </c>
      <c r="B1058" s="165" t="s">
        <v>1886</v>
      </c>
      <c r="C1058" s="165" t="s">
        <v>2755</v>
      </c>
      <c r="D1058" s="165" t="s">
        <v>31</v>
      </c>
      <c r="E1058" s="165">
        <v>3</v>
      </c>
      <c r="F1058" s="168">
        <v>1.468</v>
      </c>
      <c r="G1058" s="165">
        <v>48.419499999999999</v>
      </c>
      <c r="H1058" s="165">
        <v>-122.86147</v>
      </c>
      <c r="I1058" s="165">
        <v>48.426299999999998</v>
      </c>
      <c r="J1058" s="165">
        <v>-122.8631</v>
      </c>
    </row>
    <row r="1059" spans="1:10" ht="12.75" customHeight="1" x14ac:dyDescent="0.2">
      <c r="A1059" s="165" t="s">
        <v>1882</v>
      </c>
      <c r="B1059" s="165" t="s">
        <v>1887</v>
      </c>
      <c r="C1059" s="165" t="s">
        <v>1888</v>
      </c>
      <c r="D1059" s="165" t="s">
        <v>31</v>
      </c>
      <c r="E1059" s="165">
        <v>3</v>
      </c>
      <c r="F1059" s="168">
        <v>5.39</v>
      </c>
      <c r="G1059" s="165">
        <v>48.457599999999999</v>
      </c>
      <c r="H1059" s="165">
        <v>-123.02397999999999</v>
      </c>
      <c r="I1059" s="165">
        <v>48.470999999999997</v>
      </c>
      <c r="J1059" s="165">
        <v>-123.00660999999999</v>
      </c>
    </row>
    <row r="1060" spans="1:10" ht="12.75" customHeight="1" x14ac:dyDescent="0.2">
      <c r="A1060" s="165" t="s">
        <v>1882</v>
      </c>
      <c r="B1060" s="165" t="s">
        <v>1883</v>
      </c>
      <c r="C1060" s="165" t="s">
        <v>2756</v>
      </c>
      <c r="D1060" s="165" t="s">
        <v>31</v>
      </c>
      <c r="E1060" s="165">
        <v>3</v>
      </c>
      <c r="F1060" s="168">
        <v>0.38200000000000001</v>
      </c>
      <c r="G1060" s="165">
        <v>48.462400000000002</v>
      </c>
      <c r="H1060" s="165">
        <v>-122.9889</v>
      </c>
      <c r="I1060" s="165">
        <v>48.465000000000003</v>
      </c>
      <c r="J1060" s="165">
        <v>-122.99621</v>
      </c>
    </row>
    <row r="1061" spans="1:10" ht="12.75" customHeight="1" x14ac:dyDescent="0.2">
      <c r="A1061" s="165" t="s">
        <v>1882</v>
      </c>
      <c r="B1061" s="165" t="s">
        <v>1889</v>
      </c>
      <c r="C1061" s="165" t="s">
        <v>1890</v>
      </c>
      <c r="D1061" s="165" t="s">
        <v>31</v>
      </c>
      <c r="E1061" s="165">
        <v>3</v>
      </c>
      <c r="F1061" s="168">
        <v>0.13400000000000001</v>
      </c>
      <c r="G1061" s="165">
        <v>48.550600000000003</v>
      </c>
      <c r="H1061" s="165">
        <v>-123.16710999999999</v>
      </c>
      <c r="I1061" s="165">
        <v>48.5503</v>
      </c>
      <c r="J1061" s="165">
        <v>-123.16542</v>
      </c>
    </row>
    <row r="1062" spans="1:10" ht="12.75" customHeight="1" x14ac:dyDescent="0.2">
      <c r="A1062" s="165" t="s">
        <v>1882</v>
      </c>
      <c r="B1062" s="165" t="s">
        <v>1891</v>
      </c>
      <c r="C1062" s="165" t="s">
        <v>1892</v>
      </c>
      <c r="D1062" s="165" t="s">
        <v>31</v>
      </c>
      <c r="E1062" s="165">
        <v>3</v>
      </c>
      <c r="F1062" s="168">
        <v>0.435</v>
      </c>
      <c r="G1062" s="165">
        <v>48.534700000000001</v>
      </c>
      <c r="H1062" s="165">
        <v>-122.79734999999999</v>
      </c>
      <c r="I1062" s="165">
        <v>48.534700000000001</v>
      </c>
      <c r="J1062" s="165">
        <v>-122.79734999999999</v>
      </c>
    </row>
    <row r="1063" spans="1:10" ht="12.75" customHeight="1" x14ac:dyDescent="0.2">
      <c r="A1063" s="165" t="s">
        <v>1882</v>
      </c>
      <c r="B1063" s="165" t="s">
        <v>3121</v>
      </c>
      <c r="C1063" s="165" t="s">
        <v>3122</v>
      </c>
      <c r="D1063" s="165" t="s">
        <v>31</v>
      </c>
      <c r="E1063" s="165">
        <v>3</v>
      </c>
      <c r="F1063" s="168">
        <v>1.2609999999999999</v>
      </c>
      <c r="G1063" s="165">
        <v>48.697243</v>
      </c>
      <c r="H1063" s="165">
        <v>-122.777277</v>
      </c>
      <c r="I1063" s="165">
        <v>48.697243</v>
      </c>
      <c r="J1063" s="165">
        <v>-122.777277</v>
      </c>
    </row>
    <row r="1064" spans="1:10" ht="12.75" customHeight="1" x14ac:dyDescent="0.2">
      <c r="A1064" s="165" t="s">
        <v>1882</v>
      </c>
      <c r="B1064" s="165" t="s">
        <v>1893</v>
      </c>
      <c r="C1064" s="165" t="s">
        <v>1894</v>
      </c>
      <c r="D1064" s="165" t="s">
        <v>149</v>
      </c>
      <c r="E1064" s="165">
        <v>3</v>
      </c>
      <c r="F1064" s="168">
        <v>0.17399999999999999</v>
      </c>
      <c r="G1064" s="165">
        <v>48.713000000000001</v>
      </c>
      <c r="H1064" s="165">
        <v>-122.88782</v>
      </c>
      <c r="I1064" s="165">
        <v>48.713799999999999</v>
      </c>
      <c r="J1064" s="165">
        <v>-122.89125</v>
      </c>
    </row>
    <row r="1065" spans="1:10" ht="12.75" customHeight="1" x14ac:dyDescent="0.2">
      <c r="A1065" s="165" t="s">
        <v>1882</v>
      </c>
      <c r="B1065" s="165" t="s">
        <v>1895</v>
      </c>
      <c r="C1065" s="165" t="s">
        <v>1896</v>
      </c>
      <c r="D1065" s="165" t="s">
        <v>147</v>
      </c>
      <c r="E1065" s="165">
        <v>3</v>
      </c>
      <c r="F1065" s="168">
        <v>0.38600000000000001</v>
      </c>
      <c r="G1065" s="165">
        <v>48.598100000000002</v>
      </c>
      <c r="H1065" s="165">
        <v>-122.93868000000001</v>
      </c>
      <c r="I1065" s="165">
        <v>48.597200000000001</v>
      </c>
      <c r="J1065" s="165">
        <v>-122.93684</v>
      </c>
    </row>
    <row r="1066" spans="1:10" ht="12.75" customHeight="1" x14ac:dyDescent="0.2">
      <c r="A1066" s="165" t="s">
        <v>1882</v>
      </c>
      <c r="B1066" s="165" t="s">
        <v>1897</v>
      </c>
      <c r="C1066" s="165" t="s">
        <v>1898</v>
      </c>
      <c r="D1066" s="165" t="s">
        <v>147</v>
      </c>
      <c r="E1066" s="165">
        <v>3</v>
      </c>
      <c r="F1066" s="168">
        <v>8.1000000000000003E-2</v>
      </c>
      <c r="G1066" s="165">
        <v>48.602600000000002</v>
      </c>
      <c r="H1066" s="165">
        <v>-123.17212000000001</v>
      </c>
      <c r="I1066" s="165">
        <v>48.603000000000002</v>
      </c>
      <c r="J1066" s="165">
        <v>-123.17363</v>
      </c>
    </row>
    <row r="1067" spans="1:10" ht="12.75" customHeight="1" x14ac:dyDescent="0.2">
      <c r="A1067" s="165" t="s">
        <v>1882</v>
      </c>
      <c r="B1067" s="165" t="s">
        <v>1899</v>
      </c>
      <c r="C1067" s="165" t="s">
        <v>1900</v>
      </c>
      <c r="D1067" s="165" t="s">
        <v>31</v>
      </c>
      <c r="E1067" s="165">
        <v>3</v>
      </c>
      <c r="F1067" s="168">
        <v>0.25700000000000001</v>
      </c>
      <c r="G1067" s="165">
        <v>48.695900000000002</v>
      </c>
      <c r="H1067" s="165">
        <v>-122.94734</v>
      </c>
      <c r="I1067" s="165">
        <v>48.692700000000002</v>
      </c>
      <c r="J1067" s="165">
        <v>-122.95003</v>
      </c>
    </row>
    <row r="1068" spans="1:10" ht="12.75" customHeight="1" x14ac:dyDescent="0.2">
      <c r="A1068" s="165" t="s">
        <v>1882</v>
      </c>
      <c r="B1068" s="165" t="s">
        <v>2757</v>
      </c>
      <c r="C1068" s="165" t="s">
        <v>2758</v>
      </c>
      <c r="D1068" s="165" t="s">
        <v>31</v>
      </c>
      <c r="E1068" s="165">
        <v>3</v>
      </c>
      <c r="F1068" s="168">
        <v>1.4E-2</v>
      </c>
      <c r="G1068" s="165">
        <v>48.430599999999998</v>
      </c>
      <c r="H1068" s="165">
        <v>-122.83618</v>
      </c>
      <c r="I1068" s="165">
        <v>48.430399999999999</v>
      </c>
      <c r="J1068" s="165">
        <v>-122.83625000000001</v>
      </c>
    </row>
    <row r="1069" spans="1:10" ht="12.75" customHeight="1" x14ac:dyDescent="0.2">
      <c r="A1069" s="165" t="s">
        <v>1882</v>
      </c>
      <c r="B1069" s="165" t="s">
        <v>1901</v>
      </c>
      <c r="C1069" s="165" t="s">
        <v>1902</v>
      </c>
      <c r="D1069" s="165" t="s">
        <v>149</v>
      </c>
      <c r="E1069" s="165">
        <v>3</v>
      </c>
      <c r="F1069" s="168">
        <v>0.19500000000000001</v>
      </c>
      <c r="G1069" s="165">
        <v>48.584600000000002</v>
      </c>
      <c r="H1069" s="165">
        <v>-122.81480000000001</v>
      </c>
      <c r="I1069" s="165">
        <v>48.584699999999998</v>
      </c>
      <c r="J1069" s="165">
        <v>-122.81632999999999</v>
      </c>
    </row>
    <row r="1070" spans="1:10" ht="12.75" customHeight="1" x14ac:dyDescent="0.2">
      <c r="A1070" s="165" t="s">
        <v>1882</v>
      </c>
      <c r="B1070" s="165" t="s">
        <v>1903</v>
      </c>
      <c r="C1070" s="165" t="s">
        <v>1904</v>
      </c>
      <c r="D1070" s="165" t="s">
        <v>31</v>
      </c>
      <c r="E1070" s="165">
        <v>3</v>
      </c>
      <c r="F1070" s="168">
        <v>5.1310000000000002</v>
      </c>
      <c r="G1070" s="165">
        <v>48.537599999999998</v>
      </c>
      <c r="H1070" s="165">
        <v>-122.7959</v>
      </c>
      <c r="I1070" s="165">
        <v>48.588299999999997</v>
      </c>
      <c r="J1070" s="165">
        <v>-122.81028999999999</v>
      </c>
    </row>
    <row r="1071" spans="1:10" ht="12.75" customHeight="1" x14ac:dyDescent="0.2">
      <c r="A1071" s="165" t="s">
        <v>1882</v>
      </c>
      <c r="B1071" s="165" t="s">
        <v>1905</v>
      </c>
      <c r="C1071" s="165" t="s">
        <v>1906</v>
      </c>
      <c r="D1071" s="165" t="s">
        <v>31</v>
      </c>
      <c r="E1071" s="165">
        <v>3</v>
      </c>
      <c r="F1071" s="168">
        <v>1.65</v>
      </c>
      <c r="G1071" s="165">
        <v>48.572699999999998</v>
      </c>
      <c r="H1071" s="165">
        <v>-122.83045</v>
      </c>
      <c r="I1071" s="165">
        <v>48.553699999999999</v>
      </c>
      <c r="J1071" s="165">
        <v>-122.82201000000001</v>
      </c>
    </row>
    <row r="1072" spans="1:10" ht="12.75" customHeight="1" x14ac:dyDescent="0.2">
      <c r="A1072" s="165" t="s">
        <v>1882</v>
      </c>
      <c r="B1072" s="165" t="s">
        <v>1907</v>
      </c>
      <c r="C1072" s="165" t="s">
        <v>1908</v>
      </c>
      <c r="D1072" s="165" t="s">
        <v>31</v>
      </c>
      <c r="E1072" s="165">
        <v>3</v>
      </c>
      <c r="F1072" s="168">
        <v>0.59</v>
      </c>
      <c r="G1072" s="165">
        <v>48.580100000000002</v>
      </c>
      <c r="H1072" s="165">
        <v>-122.82838</v>
      </c>
      <c r="I1072" s="165">
        <v>48.572699999999998</v>
      </c>
      <c r="J1072" s="165">
        <v>-122.83045</v>
      </c>
    </row>
    <row r="1073" spans="1:10" ht="12.75" customHeight="1" x14ac:dyDescent="0.2">
      <c r="A1073" s="165" t="s">
        <v>1882</v>
      </c>
      <c r="B1073" s="165" t="s">
        <v>1909</v>
      </c>
      <c r="C1073" s="165" t="s">
        <v>1910</v>
      </c>
      <c r="D1073" s="165" t="s">
        <v>31</v>
      </c>
      <c r="E1073" s="165">
        <v>3</v>
      </c>
      <c r="F1073" s="168">
        <v>1.1020000000000001</v>
      </c>
      <c r="G1073" s="165">
        <v>48.576000000000001</v>
      </c>
      <c r="H1073" s="165">
        <v>-122.93823</v>
      </c>
      <c r="I1073" s="165">
        <v>48.5777</v>
      </c>
      <c r="J1073" s="165">
        <v>-122.93874</v>
      </c>
    </row>
    <row r="1074" spans="1:10" ht="12.75" customHeight="1" x14ac:dyDescent="0.2">
      <c r="A1074" s="165" t="s">
        <v>1882</v>
      </c>
      <c r="B1074" s="165" t="s">
        <v>1911</v>
      </c>
      <c r="C1074" s="165" t="s">
        <v>1912</v>
      </c>
      <c r="D1074" s="165" t="s">
        <v>31</v>
      </c>
      <c r="E1074" s="165">
        <v>3</v>
      </c>
      <c r="F1074" s="168">
        <v>0.25</v>
      </c>
      <c r="G1074" s="165">
        <v>48.585099999999997</v>
      </c>
      <c r="H1074" s="165">
        <v>-122.9378</v>
      </c>
      <c r="I1074" s="165">
        <v>48.585099999999997</v>
      </c>
      <c r="J1074" s="165">
        <v>-122.9378</v>
      </c>
    </row>
    <row r="1075" spans="1:10" ht="12.75" customHeight="1" x14ac:dyDescent="0.2">
      <c r="A1075" s="165" t="s">
        <v>1882</v>
      </c>
      <c r="B1075" s="165" t="s">
        <v>1913</v>
      </c>
      <c r="C1075" s="165" t="s">
        <v>1914</v>
      </c>
      <c r="D1075" s="165" t="s">
        <v>31</v>
      </c>
      <c r="E1075" s="165">
        <v>3</v>
      </c>
      <c r="F1075" s="168">
        <v>1.365</v>
      </c>
      <c r="G1075" s="165">
        <v>48.59</v>
      </c>
      <c r="H1075" s="165">
        <v>-122.96622000000001</v>
      </c>
      <c r="I1075" s="165">
        <v>48.592500000000001</v>
      </c>
      <c r="J1075" s="165">
        <v>-122.97047000000001</v>
      </c>
    </row>
    <row r="1076" spans="1:10" ht="12.75" customHeight="1" x14ac:dyDescent="0.2">
      <c r="A1076" s="165" t="s">
        <v>1882</v>
      </c>
      <c r="B1076" s="165" t="s">
        <v>3123</v>
      </c>
      <c r="C1076" s="165" t="s">
        <v>3124</v>
      </c>
      <c r="D1076" s="165" t="s">
        <v>31</v>
      </c>
      <c r="E1076" s="165">
        <v>3</v>
      </c>
      <c r="F1076" s="168">
        <v>0.47199999999999998</v>
      </c>
      <c r="G1076" s="165" t="s">
        <v>2859</v>
      </c>
      <c r="H1076" s="165" t="s">
        <v>2859</v>
      </c>
      <c r="I1076" s="165" t="s">
        <v>2859</v>
      </c>
      <c r="J1076" s="165" t="s">
        <v>2859</v>
      </c>
    </row>
    <row r="1077" spans="1:10" ht="12.75" customHeight="1" x14ac:dyDescent="0.2">
      <c r="A1077" s="165" t="s">
        <v>1882</v>
      </c>
      <c r="B1077" s="165" t="s">
        <v>1915</v>
      </c>
      <c r="C1077" s="165" t="s">
        <v>2759</v>
      </c>
      <c r="D1077" s="165" t="s">
        <v>31</v>
      </c>
      <c r="E1077" s="165">
        <v>3</v>
      </c>
      <c r="F1077" s="168">
        <v>1.0429999999999999</v>
      </c>
      <c r="G1077" s="165">
        <v>48.649299999999997</v>
      </c>
      <c r="H1077" s="165">
        <v>-123.13306</v>
      </c>
      <c r="I1077" s="165">
        <v>48.647799999999997</v>
      </c>
      <c r="J1077" s="165">
        <v>-123.12582999999999</v>
      </c>
    </row>
    <row r="1078" spans="1:10" ht="12.75" customHeight="1" x14ac:dyDescent="0.2">
      <c r="A1078" s="165" t="s">
        <v>1882</v>
      </c>
      <c r="B1078" s="165" t="s">
        <v>1916</v>
      </c>
      <c r="C1078" s="165" t="s">
        <v>2760</v>
      </c>
      <c r="D1078" s="165" t="s">
        <v>31</v>
      </c>
      <c r="E1078" s="165">
        <v>3</v>
      </c>
      <c r="F1078" s="168">
        <v>0.50700000000000001</v>
      </c>
      <c r="G1078" s="165">
        <v>48.650599999999997</v>
      </c>
      <c r="H1078" s="165">
        <v>-123.13902</v>
      </c>
      <c r="I1078" s="165">
        <v>48.650599999999997</v>
      </c>
      <c r="J1078" s="165">
        <v>-123.13902</v>
      </c>
    </row>
    <row r="1079" spans="1:10" ht="12.75" customHeight="1" x14ac:dyDescent="0.2">
      <c r="A1079" s="165" t="s">
        <v>1882</v>
      </c>
      <c r="B1079" s="165" t="s">
        <v>1917</v>
      </c>
      <c r="C1079" s="165" t="s">
        <v>1918</v>
      </c>
      <c r="D1079" s="165" t="s">
        <v>147</v>
      </c>
      <c r="E1079" s="165">
        <v>3</v>
      </c>
      <c r="F1079" s="168">
        <v>0.48199999999999998</v>
      </c>
      <c r="G1079" s="165">
        <v>48.703000000000003</v>
      </c>
      <c r="H1079" s="165">
        <v>-122.9413</v>
      </c>
      <c r="I1079" s="165">
        <v>48.697499999999998</v>
      </c>
      <c r="J1079" s="165">
        <v>-122.94686</v>
      </c>
    </row>
    <row r="1080" spans="1:10" ht="12.75" customHeight="1" x14ac:dyDescent="0.2">
      <c r="A1080" s="165" t="s">
        <v>1882</v>
      </c>
      <c r="B1080" s="165" t="s">
        <v>1919</v>
      </c>
      <c r="C1080" s="165" t="s">
        <v>2761</v>
      </c>
      <c r="D1080" s="165" t="s">
        <v>31</v>
      </c>
      <c r="E1080" s="165">
        <v>3</v>
      </c>
      <c r="F1080" s="168">
        <v>1.2</v>
      </c>
      <c r="G1080" s="165">
        <v>48.558500000000002</v>
      </c>
      <c r="H1080" s="165">
        <v>-122.92879000000001</v>
      </c>
      <c r="I1080" s="165">
        <v>48.558500000000002</v>
      </c>
      <c r="J1080" s="165">
        <v>-122.92879000000001</v>
      </c>
    </row>
    <row r="1081" spans="1:10" ht="12.75" customHeight="1" x14ac:dyDescent="0.2">
      <c r="A1081" s="165" t="s">
        <v>1882</v>
      </c>
      <c r="B1081" s="165" t="s">
        <v>1920</v>
      </c>
      <c r="C1081" s="165" t="s">
        <v>2762</v>
      </c>
      <c r="D1081" s="165" t="s">
        <v>31</v>
      </c>
      <c r="E1081" s="165">
        <v>3</v>
      </c>
      <c r="F1081" s="168">
        <v>2.2250000000000001</v>
      </c>
      <c r="G1081" s="165">
        <v>48.431600000000003</v>
      </c>
      <c r="H1081" s="165">
        <v>-122.81408</v>
      </c>
      <c r="I1081" s="165">
        <v>48.444299999999998</v>
      </c>
      <c r="J1081" s="165">
        <v>-122.80343000000001</v>
      </c>
    </row>
    <row r="1082" spans="1:10" ht="12.75" customHeight="1" x14ac:dyDescent="0.2">
      <c r="A1082" s="165" t="s">
        <v>1882</v>
      </c>
      <c r="B1082" s="165" t="s">
        <v>1921</v>
      </c>
      <c r="C1082" s="165" t="s">
        <v>1922</v>
      </c>
      <c r="D1082" s="165" t="s">
        <v>31</v>
      </c>
      <c r="E1082" s="165">
        <v>3</v>
      </c>
      <c r="F1082" s="168">
        <v>0.52700000000000002</v>
      </c>
      <c r="G1082" s="165">
        <v>48.451900000000002</v>
      </c>
      <c r="H1082" s="165">
        <v>-122.96863</v>
      </c>
      <c r="I1082" s="165">
        <v>48.452800000000003</v>
      </c>
      <c r="J1082" s="165">
        <v>-122.96302</v>
      </c>
    </row>
    <row r="1083" spans="1:10" ht="12.75" customHeight="1" x14ac:dyDescent="0.2">
      <c r="A1083" s="165" t="s">
        <v>1882</v>
      </c>
      <c r="B1083" s="165" t="s">
        <v>1923</v>
      </c>
      <c r="C1083" s="165" t="s">
        <v>1924</v>
      </c>
      <c r="D1083" s="165" t="s">
        <v>31</v>
      </c>
      <c r="E1083" s="165">
        <v>3</v>
      </c>
      <c r="F1083" s="168">
        <v>0.316</v>
      </c>
      <c r="G1083" s="165">
        <v>48.452800000000003</v>
      </c>
      <c r="H1083" s="165">
        <v>-122.96302</v>
      </c>
      <c r="I1083" s="165">
        <v>48.456400000000002</v>
      </c>
      <c r="J1083" s="165">
        <v>-122.96162</v>
      </c>
    </row>
    <row r="1084" spans="1:10" ht="12.75" customHeight="1" x14ac:dyDescent="0.2">
      <c r="A1084" s="165" t="s">
        <v>1882</v>
      </c>
      <c r="B1084" s="165" t="s">
        <v>1925</v>
      </c>
      <c r="C1084" s="165" t="s">
        <v>1926</v>
      </c>
      <c r="D1084" s="165" t="s">
        <v>31</v>
      </c>
      <c r="E1084" s="165">
        <v>3</v>
      </c>
      <c r="F1084" s="168">
        <v>2.5590000000000002</v>
      </c>
      <c r="G1084" s="165">
        <v>48.456400000000002</v>
      </c>
      <c r="H1084" s="165">
        <v>-122.96162</v>
      </c>
      <c r="I1084" s="165">
        <v>48.469900000000003</v>
      </c>
      <c r="J1084" s="165">
        <v>-122.97069</v>
      </c>
    </row>
    <row r="1085" spans="1:10" ht="12.75" customHeight="1" x14ac:dyDescent="0.2">
      <c r="A1085" s="165" t="s">
        <v>1882</v>
      </c>
      <c r="B1085" s="165" t="s">
        <v>3125</v>
      </c>
      <c r="C1085" s="165" t="s">
        <v>3126</v>
      </c>
      <c r="D1085" s="165" t="s">
        <v>149</v>
      </c>
      <c r="E1085" s="165">
        <v>3</v>
      </c>
      <c r="F1085" s="168">
        <v>7.8E-2</v>
      </c>
      <c r="G1085" s="165">
        <v>48.622695999999998</v>
      </c>
      <c r="H1085" s="165">
        <v>-123.00511</v>
      </c>
      <c r="I1085" s="165">
        <v>48.623705999999999</v>
      </c>
      <c r="J1085" s="165">
        <v>-123.00463000000001</v>
      </c>
    </row>
    <row r="1086" spans="1:10" ht="12.75" customHeight="1" x14ac:dyDescent="0.2">
      <c r="A1086" s="165" t="s">
        <v>1882</v>
      </c>
      <c r="B1086" s="165" t="s">
        <v>1927</v>
      </c>
      <c r="C1086" s="165" t="s">
        <v>1928</v>
      </c>
      <c r="D1086" s="165" t="s">
        <v>31</v>
      </c>
      <c r="E1086" s="165">
        <v>3</v>
      </c>
      <c r="F1086" s="168">
        <v>0.105</v>
      </c>
      <c r="G1086" s="165">
        <v>48.490200000000002</v>
      </c>
      <c r="H1086" s="165">
        <v>-122.83638999999999</v>
      </c>
      <c r="I1086" s="165">
        <v>48.488799999999998</v>
      </c>
      <c r="J1086" s="165">
        <v>-122.83566</v>
      </c>
    </row>
    <row r="1087" spans="1:10" ht="12.75" customHeight="1" x14ac:dyDescent="0.2">
      <c r="A1087" s="165" t="s">
        <v>1882</v>
      </c>
      <c r="B1087" s="165" t="s">
        <v>1929</v>
      </c>
      <c r="C1087" s="165" t="s">
        <v>1930</v>
      </c>
      <c r="D1087" s="165" t="s">
        <v>31</v>
      </c>
      <c r="E1087" s="165">
        <v>3</v>
      </c>
      <c r="F1087" s="168">
        <v>1.9970000000000001</v>
      </c>
      <c r="G1087" s="165">
        <v>48.488799999999998</v>
      </c>
      <c r="H1087" s="165">
        <v>-122.83566</v>
      </c>
      <c r="I1087" s="165">
        <v>48.490200000000002</v>
      </c>
      <c r="J1087" s="165">
        <v>-122.83638999999999</v>
      </c>
    </row>
    <row r="1088" spans="1:10" ht="12.75" customHeight="1" x14ac:dyDescent="0.2">
      <c r="A1088" s="165" t="s">
        <v>1882</v>
      </c>
      <c r="B1088" s="165" t="s">
        <v>1932</v>
      </c>
      <c r="C1088" s="165" t="s">
        <v>1933</v>
      </c>
      <c r="D1088" s="165" t="s">
        <v>31</v>
      </c>
      <c r="E1088" s="165">
        <v>3</v>
      </c>
      <c r="F1088" s="168">
        <v>2.2400000000000002</v>
      </c>
      <c r="G1088" s="165">
        <v>48.707500000000003</v>
      </c>
      <c r="H1088" s="165">
        <v>-122.76672000000001</v>
      </c>
      <c r="I1088" s="165">
        <v>48.707500000000003</v>
      </c>
      <c r="J1088" s="165">
        <v>-122.76672000000001</v>
      </c>
    </row>
    <row r="1089" spans="1:10" ht="12.75" customHeight="1" x14ac:dyDescent="0.2">
      <c r="A1089" s="165" t="s">
        <v>1882</v>
      </c>
      <c r="B1089" s="165" t="s">
        <v>1934</v>
      </c>
      <c r="C1089" s="165" t="s">
        <v>1935</v>
      </c>
      <c r="D1089" s="165" t="s">
        <v>31</v>
      </c>
      <c r="E1089" s="165">
        <v>3</v>
      </c>
      <c r="F1089" s="168">
        <v>0.32500000000000001</v>
      </c>
      <c r="G1089" s="165">
        <v>48.594700000000003</v>
      </c>
      <c r="H1089" s="165">
        <v>-123.02064</v>
      </c>
      <c r="I1089" s="165">
        <v>48.594700000000003</v>
      </c>
      <c r="J1089" s="165">
        <v>-123.02064</v>
      </c>
    </row>
    <row r="1090" spans="1:10" ht="12.75" customHeight="1" x14ac:dyDescent="0.2">
      <c r="A1090" s="165" t="s">
        <v>1882</v>
      </c>
      <c r="B1090" s="165" t="s">
        <v>1936</v>
      </c>
      <c r="C1090" s="165" t="s">
        <v>1937</v>
      </c>
      <c r="D1090" s="165" t="s">
        <v>31</v>
      </c>
      <c r="E1090" s="165">
        <v>3</v>
      </c>
      <c r="F1090" s="168">
        <v>0.876</v>
      </c>
      <c r="G1090" s="165">
        <v>48.599299999999999</v>
      </c>
      <c r="H1090" s="165">
        <v>-123.00251</v>
      </c>
      <c r="I1090" s="165">
        <v>48.592799999999997</v>
      </c>
      <c r="J1090" s="165">
        <v>-123.00376</v>
      </c>
    </row>
    <row r="1091" spans="1:10" ht="12.75" customHeight="1" x14ac:dyDescent="0.2">
      <c r="A1091" s="165" t="s">
        <v>1882</v>
      </c>
      <c r="B1091" s="165" t="s">
        <v>1938</v>
      </c>
      <c r="C1091" s="165" t="s">
        <v>1939</v>
      </c>
      <c r="D1091" s="165" t="s">
        <v>31</v>
      </c>
      <c r="E1091" s="165">
        <v>3</v>
      </c>
      <c r="F1091" s="168">
        <v>0.309</v>
      </c>
      <c r="G1091" s="165">
        <v>48.601500000000001</v>
      </c>
      <c r="H1091" s="165">
        <v>-122.99342</v>
      </c>
      <c r="I1091" s="165">
        <v>48.6008</v>
      </c>
      <c r="J1091" s="165">
        <v>-122.9995</v>
      </c>
    </row>
    <row r="1092" spans="1:10" ht="12.75" customHeight="1" x14ac:dyDescent="0.2">
      <c r="A1092" s="165" t="s">
        <v>1882</v>
      </c>
      <c r="B1092" s="165" t="s">
        <v>2215</v>
      </c>
      <c r="C1092" s="165" t="s">
        <v>2763</v>
      </c>
      <c r="D1092" s="165" t="s">
        <v>31</v>
      </c>
      <c r="E1092" s="165">
        <v>3</v>
      </c>
      <c r="F1092" s="168">
        <v>0.41399999999999998</v>
      </c>
      <c r="G1092" s="165">
        <v>48.694299999999998</v>
      </c>
      <c r="H1092" s="165">
        <v>-122.90094999999999</v>
      </c>
      <c r="I1092" s="165">
        <v>48.695500000000003</v>
      </c>
      <c r="J1092" s="165">
        <v>-122.89225</v>
      </c>
    </row>
    <row r="1093" spans="1:10" ht="12.75" customHeight="1" x14ac:dyDescent="0.2">
      <c r="A1093" s="165" t="s">
        <v>1882</v>
      </c>
      <c r="B1093" s="165" t="s">
        <v>3127</v>
      </c>
      <c r="C1093" s="165" t="s">
        <v>3128</v>
      </c>
      <c r="D1093" s="165" t="s">
        <v>31</v>
      </c>
      <c r="E1093" s="165">
        <v>3</v>
      </c>
      <c r="F1093" s="168">
        <v>0.57499999999999996</v>
      </c>
      <c r="G1093" s="165">
        <v>48.460056000000002</v>
      </c>
      <c r="H1093" s="165">
        <v>-122.94372300000001</v>
      </c>
      <c r="I1093" s="165">
        <v>48.458722999999999</v>
      </c>
      <c r="J1093" s="165">
        <v>-122.944451</v>
      </c>
    </row>
    <row r="1094" spans="1:10" ht="12.75" customHeight="1" x14ac:dyDescent="0.2">
      <c r="A1094" s="165" t="s">
        <v>1882</v>
      </c>
      <c r="B1094" s="165" t="s">
        <v>1940</v>
      </c>
      <c r="C1094" s="165" t="s">
        <v>1941</v>
      </c>
      <c r="D1094" s="165" t="s">
        <v>31</v>
      </c>
      <c r="E1094" s="165">
        <v>3</v>
      </c>
      <c r="F1094" s="168">
        <v>0.628</v>
      </c>
      <c r="G1094" s="165">
        <v>48.5154</v>
      </c>
      <c r="H1094" s="165">
        <v>-122.83534</v>
      </c>
      <c r="I1094" s="165">
        <v>48.509500000000003</v>
      </c>
      <c r="J1094" s="165">
        <v>-122.83832</v>
      </c>
    </row>
    <row r="1095" spans="1:10" ht="12.75" customHeight="1" x14ac:dyDescent="0.2">
      <c r="A1095" s="165" t="s">
        <v>1882</v>
      </c>
      <c r="B1095" s="165" t="s">
        <v>1942</v>
      </c>
      <c r="C1095" s="165" t="s">
        <v>1943</v>
      </c>
      <c r="D1095" s="165" t="s">
        <v>31</v>
      </c>
      <c r="E1095" s="165">
        <v>3</v>
      </c>
      <c r="F1095" s="168">
        <v>0.191</v>
      </c>
      <c r="G1095" s="165">
        <v>48.521999999999998</v>
      </c>
      <c r="H1095" s="165">
        <v>-122.91631</v>
      </c>
      <c r="I1095" s="165">
        <v>48.524099999999997</v>
      </c>
      <c r="J1095" s="165">
        <v>-122.91597</v>
      </c>
    </row>
    <row r="1096" spans="1:10" ht="12.75" customHeight="1" x14ac:dyDescent="0.2">
      <c r="A1096" s="165" t="s">
        <v>1882</v>
      </c>
      <c r="B1096" s="165" t="s">
        <v>1944</v>
      </c>
      <c r="C1096" s="165" t="s">
        <v>1945</v>
      </c>
      <c r="D1096" s="165" t="s">
        <v>31</v>
      </c>
      <c r="E1096" s="165">
        <v>3</v>
      </c>
      <c r="F1096" s="168">
        <v>0.45700000000000002</v>
      </c>
      <c r="G1096" s="165">
        <v>48.503999999999998</v>
      </c>
      <c r="H1096" s="165">
        <v>-122.82693</v>
      </c>
      <c r="I1096" s="165">
        <v>48.499699999999997</v>
      </c>
      <c r="J1096" s="165">
        <v>-122.82022000000001</v>
      </c>
    </row>
    <row r="1097" spans="1:10" ht="12.75" customHeight="1" x14ac:dyDescent="0.2">
      <c r="A1097" s="165" t="s">
        <v>1882</v>
      </c>
      <c r="B1097" s="165" t="s">
        <v>1946</v>
      </c>
      <c r="C1097" s="165" t="s">
        <v>1947</v>
      </c>
      <c r="D1097" s="165" t="s">
        <v>31</v>
      </c>
      <c r="E1097" s="165">
        <v>3</v>
      </c>
      <c r="F1097" s="168">
        <v>2.3119999999999998</v>
      </c>
      <c r="G1097" s="165">
        <v>48.490299999999998</v>
      </c>
      <c r="H1097" s="165">
        <v>-122.81104999999999</v>
      </c>
      <c r="I1097" s="165">
        <v>48.5122</v>
      </c>
      <c r="J1097" s="165">
        <v>-122.78648</v>
      </c>
    </row>
    <row r="1098" spans="1:10" ht="12.75" customHeight="1" x14ac:dyDescent="0.2">
      <c r="A1098" s="165" t="s">
        <v>1882</v>
      </c>
      <c r="B1098" s="165" t="s">
        <v>1948</v>
      </c>
      <c r="C1098" s="165" t="s">
        <v>1949</v>
      </c>
      <c r="D1098" s="165" t="s">
        <v>31</v>
      </c>
      <c r="E1098" s="165">
        <v>3</v>
      </c>
      <c r="F1098" s="168">
        <v>0.33700000000000002</v>
      </c>
      <c r="G1098" s="165">
        <v>48.485999999999997</v>
      </c>
      <c r="H1098" s="165">
        <v>-122.81699</v>
      </c>
      <c r="I1098" s="165">
        <v>48.4895</v>
      </c>
      <c r="J1098" s="165">
        <v>-122.81287</v>
      </c>
    </row>
    <row r="1099" spans="1:10" ht="12.75" customHeight="1" x14ac:dyDescent="0.2">
      <c r="A1099" s="165" t="s">
        <v>1882</v>
      </c>
      <c r="B1099" s="165" t="s">
        <v>1950</v>
      </c>
      <c r="C1099" s="165" t="s">
        <v>2764</v>
      </c>
      <c r="D1099" s="165" t="s">
        <v>31</v>
      </c>
      <c r="E1099" s="165">
        <v>3</v>
      </c>
      <c r="F1099" s="168">
        <v>1.69</v>
      </c>
      <c r="G1099" s="165">
        <v>48.485599999999998</v>
      </c>
      <c r="H1099" s="165">
        <v>-122.82095</v>
      </c>
      <c r="I1099" s="165">
        <v>48.4846</v>
      </c>
      <c r="J1099" s="165">
        <v>-122.82258</v>
      </c>
    </row>
    <row r="1100" spans="1:10" ht="12.75" customHeight="1" x14ac:dyDescent="0.2">
      <c r="A1100" s="165" t="s">
        <v>1882</v>
      </c>
      <c r="B1100" s="165" t="s">
        <v>1951</v>
      </c>
      <c r="C1100" s="165" t="s">
        <v>1952</v>
      </c>
      <c r="D1100" s="165" t="s">
        <v>147</v>
      </c>
      <c r="E1100" s="165">
        <v>3</v>
      </c>
      <c r="F1100" s="168">
        <v>0.27500000000000002</v>
      </c>
      <c r="G1100" s="165">
        <v>48.499699999999997</v>
      </c>
      <c r="H1100" s="165">
        <v>-122.81697</v>
      </c>
      <c r="I1100" s="165">
        <v>48.497100000000003</v>
      </c>
      <c r="J1100" s="165">
        <v>-122.81556999999999</v>
      </c>
    </row>
    <row r="1101" spans="1:10" ht="12.75" customHeight="1" x14ac:dyDescent="0.2">
      <c r="A1101" s="165" t="s">
        <v>1882</v>
      </c>
      <c r="B1101" s="165" t="s">
        <v>1953</v>
      </c>
      <c r="C1101" s="165" t="s">
        <v>1954</v>
      </c>
      <c r="D1101" s="165" t="s">
        <v>147</v>
      </c>
      <c r="E1101" s="165">
        <v>3</v>
      </c>
      <c r="F1101" s="168">
        <v>9.2999999999999999E-2</v>
      </c>
      <c r="G1101" s="165">
        <v>48.499699999999997</v>
      </c>
      <c r="H1101" s="165">
        <v>-122.82022000000001</v>
      </c>
      <c r="I1101" s="165">
        <v>48.499699999999997</v>
      </c>
      <c r="J1101" s="165">
        <v>-122.81828</v>
      </c>
    </row>
    <row r="1102" spans="1:10" ht="12.75" customHeight="1" x14ac:dyDescent="0.2">
      <c r="A1102" s="165" t="s">
        <v>1882</v>
      </c>
      <c r="B1102" s="165" t="s">
        <v>2168</v>
      </c>
      <c r="C1102" s="165" t="s">
        <v>2765</v>
      </c>
      <c r="D1102" s="165" t="s">
        <v>149</v>
      </c>
      <c r="E1102" s="165">
        <v>3</v>
      </c>
      <c r="F1102" s="168">
        <v>0.122</v>
      </c>
      <c r="G1102" s="165">
        <v>48.6205</v>
      </c>
      <c r="H1102" s="165">
        <v>-123.00093</v>
      </c>
      <c r="I1102" s="165">
        <v>48.619</v>
      </c>
      <c r="J1102" s="165">
        <v>-123.00071</v>
      </c>
    </row>
    <row r="1103" spans="1:10" ht="12.75" customHeight="1" x14ac:dyDescent="0.2">
      <c r="A1103" s="165" t="s">
        <v>1882</v>
      </c>
      <c r="B1103" s="165" t="s">
        <v>2766</v>
      </c>
      <c r="C1103" s="165" t="s">
        <v>2767</v>
      </c>
      <c r="D1103" s="165" t="s">
        <v>31</v>
      </c>
      <c r="E1103" s="165">
        <v>3</v>
      </c>
      <c r="F1103" s="168">
        <v>0.13400000000000001</v>
      </c>
      <c r="G1103" s="165">
        <v>48.622199999999999</v>
      </c>
      <c r="H1103" s="165">
        <v>-123.00121</v>
      </c>
      <c r="I1103" s="165">
        <v>48.620600000000003</v>
      </c>
      <c r="J1103" s="165">
        <v>-123.00091</v>
      </c>
    </row>
    <row r="1104" spans="1:10" ht="12.75" customHeight="1" x14ac:dyDescent="0.2">
      <c r="A1104" s="165" t="s">
        <v>1882</v>
      </c>
      <c r="B1104" s="165" t="s">
        <v>1955</v>
      </c>
      <c r="C1104" s="165" t="s">
        <v>1956</v>
      </c>
      <c r="D1104" s="165" t="s">
        <v>31</v>
      </c>
      <c r="E1104" s="165">
        <v>3</v>
      </c>
      <c r="F1104" s="168">
        <v>0.39600000000000002</v>
      </c>
      <c r="G1104" s="165">
        <v>48.616500000000002</v>
      </c>
      <c r="H1104" s="165">
        <v>-123.00812000000001</v>
      </c>
      <c r="I1104" s="165">
        <v>48.622100000000003</v>
      </c>
      <c r="J1104" s="165">
        <v>-123.00756</v>
      </c>
    </row>
    <row r="1105" spans="1:10" ht="12.75" customHeight="1" x14ac:dyDescent="0.2">
      <c r="A1105" s="165" t="s">
        <v>1882</v>
      </c>
      <c r="B1105" s="165" t="s">
        <v>1957</v>
      </c>
      <c r="C1105" s="165" t="s">
        <v>1958</v>
      </c>
      <c r="D1105" s="165" t="s">
        <v>147</v>
      </c>
      <c r="E1105" s="165">
        <v>3</v>
      </c>
      <c r="F1105" s="168">
        <v>0.29299999999999998</v>
      </c>
      <c r="G1105" s="165">
        <v>48.600099999999998</v>
      </c>
      <c r="H1105" s="165">
        <v>-122.99229</v>
      </c>
      <c r="I1105" s="165">
        <v>48.601199999999999</v>
      </c>
      <c r="J1105" s="165">
        <v>-122.99276</v>
      </c>
    </row>
    <row r="1106" spans="1:10" ht="12.75" customHeight="1" x14ac:dyDescent="0.2">
      <c r="A1106" s="165" t="s">
        <v>1882</v>
      </c>
      <c r="B1106" s="165" t="s">
        <v>1959</v>
      </c>
      <c r="C1106" s="165" t="s">
        <v>1960</v>
      </c>
      <c r="D1106" s="165" t="s">
        <v>31</v>
      </c>
      <c r="E1106" s="165">
        <v>3</v>
      </c>
      <c r="F1106" s="168">
        <v>0.57199999999999995</v>
      </c>
      <c r="G1106" s="165">
        <v>48.6051</v>
      </c>
      <c r="H1106" s="165">
        <v>-122.80132999999999</v>
      </c>
      <c r="I1106" s="165">
        <v>48.6111</v>
      </c>
      <c r="J1106" s="165">
        <v>-122.80578</v>
      </c>
    </row>
    <row r="1107" spans="1:10" ht="12.75" customHeight="1" x14ac:dyDescent="0.2">
      <c r="A1107" s="165" t="s">
        <v>1882</v>
      </c>
      <c r="B1107" s="165" t="s">
        <v>1961</v>
      </c>
      <c r="C1107" s="165" t="s">
        <v>1962</v>
      </c>
      <c r="D1107" s="165" t="s">
        <v>31</v>
      </c>
      <c r="E1107" s="165">
        <v>3</v>
      </c>
      <c r="F1107" s="168">
        <v>1.5409999999999999</v>
      </c>
      <c r="G1107" s="165">
        <v>48.593299999999999</v>
      </c>
      <c r="H1107" s="165">
        <v>-122.87838000000001</v>
      </c>
      <c r="I1107" s="165">
        <v>48.606299999999997</v>
      </c>
      <c r="J1107" s="165">
        <v>-122.86355</v>
      </c>
    </row>
    <row r="1108" spans="1:10" ht="12.75" customHeight="1" x14ac:dyDescent="0.2">
      <c r="A1108" s="165" t="s">
        <v>1882</v>
      </c>
      <c r="B1108" s="165" t="s">
        <v>1963</v>
      </c>
      <c r="C1108" s="165" t="s">
        <v>1964</v>
      </c>
      <c r="D1108" s="165" t="s">
        <v>31</v>
      </c>
      <c r="E1108" s="165">
        <v>3</v>
      </c>
      <c r="F1108" s="168">
        <v>0.26</v>
      </c>
      <c r="G1108" s="165">
        <v>48.639000000000003</v>
      </c>
      <c r="H1108" s="165">
        <v>-122.78617</v>
      </c>
      <c r="I1108" s="165">
        <v>48.639899999999997</v>
      </c>
      <c r="J1108" s="165">
        <v>-122.78233</v>
      </c>
    </row>
    <row r="1109" spans="1:10" ht="12.75" customHeight="1" x14ac:dyDescent="0.2">
      <c r="A1109" s="165" t="s">
        <v>1882</v>
      </c>
      <c r="B1109" s="165" t="s">
        <v>1965</v>
      </c>
      <c r="C1109" s="165" t="s">
        <v>1966</v>
      </c>
      <c r="D1109" s="165" t="s">
        <v>31</v>
      </c>
      <c r="E1109" s="165">
        <v>3</v>
      </c>
      <c r="F1109" s="168">
        <v>0.48199999999999998</v>
      </c>
      <c r="G1109" s="165">
        <v>48.6325</v>
      </c>
      <c r="H1109" s="165">
        <v>-122.78906000000001</v>
      </c>
      <c r="I1109" s="165">
        <v>48.6325</v>
      </c>
      <c r="J1109" s="165">
        <v>-122.78906000000001</v>
      </c>
    </row>
    <row r="1110" spans="1:10" ht="12.75" customHeight="1" x14ac:dyDescent="0.2">
      <c r="A1110" s="165" t="s">
        <v>1882</v>
      </c>
      <c r="B1110" s="165" t="s">
        <v>1967</v>
      </c>
      <c r="C1110" s="165" t="s">
        <v>1968</v>
      </c>
      <c r="D1110" s="165" t="s">
        <v>31</v>
      </c>
      <c r="E1110" s="165">
        <v>3</v>
      </c>
      <c r="F1110" s="168">
        <v>0.88</v>
      </c>
      <c r="G1110" s="165">
        <v>48.607500000000002</v>
      </c>
      <c r="H1110" s="165">
        <v>-122.97566999999999</v>
      </c>
      <c r="I1110" s="165">
        <v>48.607500000000002</v>
      </c>
      <c r="J1110" s="165">
        <v>-122.97566999999999</v>
      </c>
    </row>
    <row r="1111" spans="1:10" ht="12.75" customHeight="1" x14ac:dyDescent="0.2">
      <c r="A1111" s="165" t="s">
        <v>1882</v>
      </c>
      <c r="B1111" s="165" t="s">
        <v>1969</v>
      </c>
      <c r="C1111" s="165" t="s">
        <v>1970</v>
      </c>
      <c r="D1111" s="165" t="s">
        <v>31</v>
      </c>
      <c r="E1111" s="165">
        <v>3</v>
      </c>
      <c r="F1111" s="168">
        <v>0.32500000000000001</v>
      </c>
      <c r="G1111" s="165">
        <v>48.604700000000001</v>
      </c>
      <c r="H1111" s="165">
        <v>-122.97426</v>
      </c>
      <c r="I1111" s="165">
        <v>48.604700000000001</v>
      </c>
      <c r="J1111" s="165">
        <v>-122.97426</v>
      </c>
    </row>
    <row r="1112" spans="1:10" ht="12.75" customHeight="1" x14ac:dyDescent="0.2">
      <c r="A1112" s="165" t="s">
        <v>1882</v>
      </c>
      <c r="B1112" s="165" t="s">
        <v>2120</v>
      </c>
      <c r="C1112" s="165" t="s">
        <v>2768</v>
      </c>
      <c r="D1112" s="165" t="s">
        <v>31</v>
      </c>
      <c r="E1112" s="165">
        <v>3</v>
      </c>
      <c r="F1112" s="168">
        <v>0.122</v>
      </c>
      <c r="G1112" s="165">
        <v>48.6188</v>
      </c>
      <c r="H1112" s="165">
        <v>-122.83134</v>
      </c>
      <c r="I1112" s="165">
        <v>48.617199999999997</v>
      </c>
      <c r="J1112" s="165">
        <v>-122.83029000000001</v>
      </c>
    </row>
    <row r="1113" spans="1:10" ht="12.75" customHeight="1" x14ac:dyDescent="0.2">
      <c r="A1113" s="165" t="s">
        <v>1882</v>
      </c>
      <c r="B1113" s="165" t="s">
        <v>1971</v>
      </c>
      <c r="C1113" s="165" t="s">
        <v>1972</v>
      </c>
      <c r="D1113" s="165" t="s">
        <v>31</v>
      </c>
      <c r="E1113" s="165">
        <v>3</v>
      </c>
      <c r="F1113" s="168">
        <v>1.919</v>
      </c>
      <c r="G1113" s="165">
        <v>48.461599999999997</v>
      </c>
      <c r="H1113" s="165">
        <v>-123.03192</v>
      </c>
      <c r="I1113" s="165">
        <v>48.461599999999997</v>
      </c>
      <c r="J1113" s="165">
        <v>-123.03229</v>
      </c>
    </row>
    <row r="1114" spans="1:10" ht="12.75" customHeight="1" x14ac:dyDescent="0.2">
      <c r="A1114" s="165" t="s">
        <v>1882</v>
      </c>
      <c r="B1114" s="165" t="s">
        <v>1973</v>
      </c>
      <c r="C1114" s="165" t="s">
        <v>1974</v>
      </c>
      <c r="D1114" s="165" t="s">
        <v>31</v>
      </c>
      <c r="E1114" s="165">
        <v>3</v>
      </c>
      <c r="F1114" s="168">
        <v>1.7000000000000001E-2</v>
      </c>
      <c r="G1114" s="165">
        <v>48.461599999999997</v>
      </c>
      <c r="H1114" s="165">
        <v>-123.03229</v>
      </c>
      <c r="I1114" s="165">
        <v>48.461599999999997</v>
      </c>
      <c r="J1114" s="165">
        <v>-123.03192</v>
      </c>
    </row>
    <row r="1115" spans="1:10" ht="12.75" customHeight="1" x14ac:dyDescent="0.2">
      <c r="A1115" s="165" t="s">
        <v>1882</v>
      </c>
      <c r="B1115" s="165" t="s">
        <v>1997</v>
      </c>
      <c r="C1115" s="165" t="s">
        <v>2769</v>
      </c>
      <c r="D1115" s="165" t="s">
        <v>31</v>
      </c>
      <c r="E1115" s="165">
        <v>3</v>
      </c>
      <c r="F1115" s="168">
        <v>0.14699999999999999</v>
      </c>
      <c r="G1115" s="165">
        <v>48.692900000000002</v>
      </c>
      <c r="H1115" s="165">
        <v>-122.91033</v>
      </c>
      <c r="I1115" s="165">
        <v>48.694200000000002</v>
      </c>
      <c r="J1115" s="165">
        <v>-122.90931999999999</v>
      </c>
    </row>
    <row r="1116" spans="1:10" ht="12.75" customHeight="1" x14ac:dyDescent="0.2">
      <c r="A1116" s="165" t="s">
        <v>1882</v>
      </c>
      <c r="B1116" s="165" t="s">
        <v>1975</v>
      </c>
      <c r="C1116" s="165" t="s">
        <v>1976</v>
      </c>
      <c r="D1116" s="165" t="s">
        <v>31</v>
      </c>
      <c r="E1116" s="165">
        <v>3</v>
      </c>
      <c r="F1116" s="168">
        <v>0.56200000000000006</v>
      </c>
      <c r="G1116" s="165">
        <v>48.615200000000002</v>
      </c>
      <c r="H1116" s="165">
        <v>-122.86960000000001</v>
      </c>
      <c r="I1116" s="165">
        <v>48.621200000000002</v>
      </c>
      <c r="J1116" s="165">
        <v>-122.87609999999999</v>
      </c>
    </row>
    <row r="1117" spans="1:10" ht="12.75" customHeight="1" x14ac:dyDescent="0.2">
      <c r="A1117" s="165" t="s">
        <v>1882</v>
      </c>
      <c r="B1117" s="165" t="s">
        <v>1977</v>
      </c>
      <c r="C1117" s="165" t="s">
        <v>1978</v>
      </c>
      <c r="D1117" s="165" t="s">
        <v>31</v>
      </c>
      <c r="E1117" s="165">
        <v>3</v>
      </c>
      <c r="F1117" s="168">
        <v>1.0429999999999999</v>
      </c>
      <c r="G1117" s="165">
        <v>48.634</v>
      </c>
      <c r="H1117" s="165">
        <v>-122.88292</v>
      </c>
      <c r="I1117" s="165">
        <v>48.644300000000001</v>
      </c>
      <c r="J1117" s="165">
        <v>-122.89265</v>
      </c>
    </row>
    <row r="1118" spans="1:10" ht="12.75" customHeight="1" x14ac:dyDescent="0.2">
      <c r="A1118" s="165" t="s">
        <v>1882</v>
      </c>
      <c r="B1118" s="165" t="s">
        <v>1979</v>
      </c>
      <c r="C1118" s="165" t="s">
        <v>1980</v>
      </c>
      <c r="D1118" s="165" t="s">
        <v>31</v>
      </c>
      <c r="E1118" s="165">
        <v>3</v>
      </c>
      <c r="F1118" s="168">
        <v>1.6339999999999999</v>
      </c>
      <c r="G1118" s="165">
        <v>48.666899999999998</v>
      </c>
      <c r="H1118" s="165">
        <v>-122.91213</v>
      </c>
      <c r="I1118" s="165">
        <v>48.684199999999997</v>
      </c>
      <c r="J1118" s="165">
        <v>-122.9217</v>
      </c>
    </row>
    <row r="1119" spans="1:10" ht="12.75" customHeight="1" x14ac:dyDescent="0.2">
      <c r="A1119" s="165" t="s">
        <v>1882</v>
      </c>
      <c r="B1119" s="165" t="s">
        <v>1981</v>
      </c>
      <c r="C1119" s="165" t="s">
        <v>1982</v>
      </c>
      <c r="D1119" s="165" t="s">
        <v>31</v>
      </c>
      <c r="E1119" s="165">
        <v>3</v>
      </c>
      <c r="F1119" s="168">
        <v>1.151</v>
      </c>
      <c r="G1119" s="165">
        <v>48.6449</v>
      </c>
      <c r="H1119" s="165">
        <v>-122.86592</v>
      </c>
      <c r="I1119" s="165">
        <v>48.630699999999997</v>
      </c>
      <c r="J1119" s="165">
        <v>-122.85411999999999</v>
      </c>
    </row>
    <row r="1120" spans="1:10" ht="12.75" customHeight="1" x14ac:dyDescent="0.2">
      <c r="A1120" s="165" t="s">
        <v>1882</v>
      </c>
      <c r="B1120" s="165" t="s">
        <v>1983</v>
      </c>
      <c r="C1120" s="165" t="s">
        <v>1984</v>
      </c>
      <c r="D1120" s="165" t="s">
        <v>31</v>
      </c>
      <c r="E1120" s="165">
        <v>3</v>
      </c>
      <c r="F1120" s="168">
        <v>0.70199999999999996</v>
      </c>
      <c r="G1120" s="165">
        <v>48.627000000000002</v>
      </c>
      <c r="H1120" s="165">
        <v>-122.85075999999999</v>
      </c>
      <c r="I1120" s="165">
        <v>48.619100000000003</v>
      </c>
      <c r="J1120" s="165">
        <v>-122.84319000000001</v>
      </c>
    </row>
    <row r="1121" spans="1:10" ht="12.75" customHeight="1" x14ac:dyDescent="0.2">
      <c r="A1121" s="165" t="s">
        <v>1882</v>
      </c>
      <c r="B1121" s="165" t="s">
        <v>1985</v>
      </c>
      <c r="C1121" s="165" t="s">
        <v>1986</v>
      </c>
      <c r="D1121" s="165" t="s">
        <v>147</v>
      </c>
      <c r="E1121" s="165">
        <v>3</v>
      </c>
      <c r="F1121" s="168">
        <v>0.373</v>
      </c>
      <c r="G1121" s="165">
        <v>48.501800000000003</v>
      </c>
      <c r="H1121" s="165">
        <v>-123.1353</v>
      </c>
      <c r="I1121" s="165">
        <v>48.498100000000001</v>
      </c>
      <c r="J1121" s="165">
        <v>-123.13213</v>
      </c>
    </row>
    <row r="1122" spans="1:10" ht="12.75" customHeight="1" x14ac:dyDescent="0.2">
      <c r="A1122" s="165" t="s">
        <v>1882</v>
      </c>
      <c r="B1122" s="165" t="s">
        <v>1987</v>
      </c>
      <c r="C1122" s="165" t="s">
        <v>1988</v>
      </c>
      <c r="D1122" s="165" t="s">
        <v>31</v>
      </c>
      <c r="E1122" s="165">
        <v>3</v>
      </c>
      <c r="F1122" s="168">
        <v>2.0419999999999998</v>
      </c>
      <c r="G1122" s="165">
        <v>48.594200000000001</v>
      </c>
      <c r="H1122" s="165">
        <v>-123.14490000000001</v>
      </c>
      <c r="I1122" s="165">
        <v>48.585099999999997</v>
      </c>
      <c r="J1122" s="165">
        <v>-123.15492</v>
      </c>
    </row>
    <row r="1123" spans="1:10" ht="12.75" customHeight="1" x14ac:dyDescent="0.2">
      <c r="A1123" s="165" t="s">
        <v>1882</v>
      </c>
      <c r="B1123" s="165" t="s">
        <v>1989</v>
      </c>
      <c r="C1123" s="165" t="s">
        <v>1990</v>
      </c>
      <c r="D1123" s="165" t="s">
        <v>31</v>
      </c>
      <c r="E1123" s="165">
        <v>3</v>
      </c>
      <c r="F1123" s="168">
        <v>1.1040000000000001</v>
      </c>
      <c r="G1123" s="165">
        <v>48.765700000000002</v>
      </c>
      <c r="H1123" s="165">
        <v>-122.88654</v>
      </c>
      <c r="I1123" s="165">
        <v>48.765700000000002</v>
      </c>
      <c r="J1123" s="165">
        <v>-122.88654</v>
      </c>
    </row>
    <row r="1124" spans="1:10" ht="12.75" customHeight="1" x14ac:dyDescent="0.2">
      <c r="A1124" s="165" t="s">
        <v>1882</v>
      </c>
      <c r="B1124" s="165" t="s">
        <v>3129</v>
      </c>
      <c r="C1124" s="165" t="s">
        <v>3130</v>
      </c>
      <c r="D1124" s="165" t="s">
        <v>31</v>
      </c>
      <c r="E1124" s="165">
        <v>3</v>
      </c>
      <c r="F1124" s="168">
        <v>1.2789999999999999</v>
      </c>
      <c r="G1124" s="165">
        <v>48.645398999999998</v>
      </c>
      <c r="H1124" s="165">
        <v>-123.08703199999999</v>
      </c>
      <c r="I1124" s="165">
        <v>48.645398999999998</v>
      </c>
      <c r="J1124" s="165">
        <v>-123.08703199999999</v>
      </c>
    </row>
    <row r="1125" spans="1:10" ht="12.75" customHeight="1" x14ac:dyDescent="0.2">
      <c r="A1125" s="165" t="s">
        <v>1882</v>
      </c>
      <c r="B1125" s="165" t="s">
        <v>1991</v>
      </c>
      <c r="C1125" s="165" t="s">
        <v>1992</v>
      </c>
      <c r="D1125" s="165" t="s">
        <v>31</v>
      </c>
      <c r="E1125" s="165">
        <v>3</v>
      </c>
      <c r="F1125" s="168">
        <v>1.2E-2</v>
      </c>
      <c r="G1125" s="165">
        <v>48.462800000000001</v>
      </c>
      <c r="H1125" s="165">
        <v>-122.96975</v>
      </c>
      <c r="I1125" s="165">
        <v>48.462899999999998</v>
      </c>
      <c r="J1125" s="165">
        <v>-122.96992</v>
      </c>
    </row>
    <row r="1126" spans="1:10" ht="12.75" customHeight="1" x14ac:dyDescent="0.2">
      <c r="A1126" s="165" t="s">
        <v>1882</v>
      </c>
      <c r="B1126" s="165" t="s">
        <v>2770</v>
      </c>
      <c r="C1126" s="165" t="s">
        <v>2771</v>
      </c>
      <c r="D1126" s="165" t="s">
        <v>31</v>
      </c>
      <c r="E1126" s="165">
        <v>3</v>
      </c>
      <c r="F1126" s="168">
        <v>0.998</v>
      </c>
      <c r="G1126" s="165">
        <v>48.517800000000001</v>
      </c>
      <c r="H1126" s="165">
        <v>-122.92058</v>
      </c>
      <c r="I1126" s="165">
        <v>48.521900000000002</v>
      </c>
      <c r="J1126" s="165">
        <v>-122.9226</v>
      </c>
    </row>
    <row r="1127" spans="1:10" ht="12.75" customHeight="1" x14ac:dyDescent="0.2">
      <c r="A1127" s="165" t="s">
        <v>1882</v>
      </c>
      <c r="B1127" s="165" t="s">
        <v>1994</v>
      </c>
      <c r="C1127" s="165" t="s">
        <v>1995</v>
      </c>
      <c r="D1127" s="165" t="s">
        <v>31</v>
      </c>
      <c r="E1127" s="165">
        <v>3</v>
      </c>
      <c r="F1127" s="168">
        <v>0.748</v>
      </c>
      <c r="G1127" s="165">
        <v>48.716799999999999</v>
      </c>
      <c r="H1127" s="165">
        <v>-123.02734</v>
      </c>
      <c r="I1127" s="165">
        <v>48.715800000000002</v>
      </c>
      <c r="J1127" s="165">
        <v>-123.042</v>
      </c>
    </row>
    <row r="1128" spans="1:10" ht="12.75" customHeight="1" x14ac:dyDescent="0.2">
      <c r="A1128" s="165" t="s">
        <v>1882</v>
      </c>
      <c r="B1128" s="165" t="s">
        <v>1998</v>
      </c>
      <c r="C1128" s="165" t="s">
        <v>1999</v>
      </c>
      <c r="D1128" s="165" t="s">
        <v>31</v>
      </c>
      <c r="E1128" s="165">
        <v>3</v>
      </c>
      <c r="F1128" s="168">
        <v>1.2050000000000001</v>
      </c>
      <c r="G1128" s="165">
        <v>48.554000000000002</v>
      </c>
      <c r="H1128" s="165">
        <v>-122.90088</v>
      </c>
      <c r="I1128" s="165">
        <v>48.550199999999997</v>
      </c>
      <c r="J1128" s="165">
        <v>-122.91735</v>
      </c>
    </row>
    <row r="1129" spans="1:10" ht="12.75" customHeight="1" x14ac:dyDescent="0.2">
      <c r="A1129" s="165" t="s">
        <v>1882</v>
      </c>
      <c r="B1129" s="165" t="s">
        <v>2000</v>
      </c>
      <c r="C1129" s="165" t="s">
        <v>2001</v>
      </c>
      <c r="D1129" s="165" t="s">
        <v>31</v>
      </c>
      <c r="E1129" s="165">
        <v>3</v>
      </c>
      <c r="F1129" s="168">
        <v>0.111</v>
      </c>
      <c r="G1129" s="165">
        <v>48.625100000000003</v>
      </c>
      <c r="H1129" s="165">
        <v>-122.87651</v>
      </c>
      <c r="I1129" s="165">
        <v>48.625100000000003</v>
      </c>
      <c r="J1129" s="165">
        <v>-122.87651</v>
      </c>
    </row>
    <row r="1130" spans="1:10" ht="12.75" customHeight="1" x14ac:dyDescent="0.2">
      <c r="A1130" s="165" t="s">
        <v>1882</v>
      </c>
      <c r="B1130" s="165" t="s">
        <v>2002</v>
      </c>
      <c r="C1130" s="165" t="s">
        <v>2003</v>
      </c>
      <c r="D1130" s="165" t="s">
        <v>31</v>
      </c>
      <c r="E1130" s="165">
        <v>3</v>
      </c>
      <c r="F1130" s="168">
        <v>0.216</v>
      </c>
      <c r="G1130" s="165">
        <v>48.699199999999998</v>
      </c>
      <c r="H1130" s="165">
        <v>-122.95195</v>
      </c>
      <c r="I1130" s="165">
        <v>48.699199999999998</v>
      </c>
      <c r="J1130" s="165">
        <v>-122.95195</v>
      </c>
    </row>
    <row r="1131" spans="1:10" ht="12.75" customHeight="1" x14ac:dyDescent="0.2">
      <c r="A1131" s="165" t="s">
        <v>1882</v>
      </c>
      <c r="B1131" s="165" t="s">
        <v>2004</v>
      </c>
      <c r="C1131" s="165" t="s">
        <v>2005</v>
      </c>
      <c r="D1131" s="165" t="s">
        <v>31</v>
      </c>
      <c r="E1131" s="165">
        <v>3</v>
      </c>
      <c r="F1131" s="168">
        <v>1.9E-2</v>
      </c>
      <c r="G1131" s="165">
        <v>48.535200000000003</v>
      </c>
      <c r="H1131" s="165">
        <v>-123.01432</v>
      </c>
      <c r="I1131" s="165">
        <v>48.535299999999999</v>
      </c>
      <c r="J1131" s="165">
        <v>-123.0147</v>
      </c>
    </row>
    <row r="1132" spans="1:10" ht="12.75" customHeight="1" x14ac:dyDescent="0.2">
      <c r="A1132" s="165" t="s">
        <v>1882</v>
      </c>
      <c r="B1132" s="165" t="s">
        <v>2006</v>
      </c>
      <c r="C1132" s="165" t="s">
        <v>2007</v>
      </c>
      <c r="D1132" s="165" t="s">
        <v>31</v>
      </c>
      <c r="E1132" s="165">
        <v>3</v>
      </c>
      <c r="F1132" s="168">
        <v>2.843</v>
      </c>
      <c r="G1132" s="165">
        <v>48.539700000000003</v>
      </c>
      <c r="H1132" s="165">
        <v>-123.01962</v>
      </c>
      <c r="I1132" s="165">
        <v>48.562899999999999</v>
      </c>
      <c r="J1132" s="165">
        <v>-123.02352</v>
      </c>
    </row>
    <row r="1133" spans="1:10" ht="12.75" customHeight="1" x14ac:dyDescent="0.2">
      <c r="A1133" s="165" t="s">
        <v>1882</v>
      </c>
      <c r="B1133" s="165" t="s">
        <v>2008</v>
      </c>
      <c r="C1133" s="165" t="s">
        <v>2009</v>
      </c>
      <c r="D1133" s="165" t="s">
        <v>31</v>
      </c>
      <c r="E1133" s="165">
        <v>3</v>
      </c>
      <c r="F1133" s="168">
        <v>1.663</v>
      </c>
      <c r="G1133" s="165">
        <v>48.5383</v>
      </c>
      <c r="H1133" s="165">
        <v>-122.84941000000001</v>
      </c>
      <c r="I1133" s="165">
        <v>48.5413</v>
      </c>
      <c r="J1133" s="165">
        <v>-122.84733</v>
      </c>
    </row>
    <row r="1134" spans="1:10" ht="12.75" customHeight="1" x14ac:dyDescent="0.2">
      <c r="A1134" s="165" t="s">
        <v>1882</v>
      </c>
      <c r="B1134" s="165" t="s">
        <v>3131</v>
      </c>
      <c r="C1134" s="165" t="s">
        <v>3132</v>
      </c>
      <c r="D1134" s="165" t="s">
        <v>149</v>
      </c>
      <c r="E1134" s="165">
        <v>3</v>
      </c>
      <c r="F1134" s="168">
        <v>0.26500000000000001</v>
      </c>
      <c r="G1134" s="165">
        <v>48.457223999999997</v>
      </c>
      <c r="H1134" s="165">
        <v>-122.95681</v>
      </c>
      <c r="I1134" s="165">
        <v>48.457223999999997</v>
      </c>
      <c r="J1134" s="165">
        <v>-122.95681</v>
      </c>
    </row>
    <row r="1135" spans="1:10" ht="12.75" customHeight="1" x14ac:dyDescent="0.2">
      <c r="A1135" s="165" t="s">
        <v>1882</v>
      </c>
      <c r="B1135" s="165" t="s">
        <v>3133</v>
      </c>
      <c r="C1135" s="165" t="s">
        <v>3134</v>
      </c>
      <c r="D1135" s="165" t="s">
        <v>31</v>
      </c>
      <c r="E1135" s="165">
        <v>3</v>
      </c>
      <c r="F1135" s="168">
        <v>0.30299999999999999</v>
      </c>
      <c r="G1135" s="165">
        <v>48.650720999999997</v>
      </c>
      <c r="H1135" s="165">
        <v>-123.089843</v>
      </c>
      <c r="I1135" s="165">
        <v>48.650720999999997</v>
      </c>
      <c r="J1135" s="165">
        <v>-123.089843</v>
      </c>
    </row>
    <row r="1136" spans="1:10" ht="12.75" customHeight="1" x14ac:dyDescent="0.2">
      <c r="A1136" s="165" t="s">
        <v>1882</v>
      </c>
      <c r="B1136" s="165" t="s">
        <v>3135</v>
      </c>
      <c r="C1136" s="165" t="s">
        <v>3136</v>
      </c>
      <c r="D1136" s="165" t="s">
        <v>149</v>
      </c>
      <c r="E1136" s="165">
        <v>3</v>
      </c>
      <c r="F1136" s="168">
        <v>0.33100000000000002</v>
      </c>
      <c r="G1136" s="165">
        <v>48.712251999999999</v>
      </c>
      <c r="H1136" s="165">
        <v>-122.92092</v>
      </c>
      <c r="I1136" s="165">
        <v>48.710822999999998</v>
      </c>
      <c r="J1136" s="165">
        <v>-122.92775</v>
      </c>
    </row>
    <row r="1137" spans="1:10" ht="12.75" customHeight="1" x14ac:dyDescent="0.2">
      <c r="A1137" s="165" t="s">
        <v>1882</v>
      </c>
      <c r="B1137" s="165" t="s">
        <v>2010</v>
      </c>
      <c r="C1137" s="165" t="s">
        <v>2772</v>
      </c>
      <c r="D1137" s="165" t="s">
        <v>31</v>
      </c>
      <c r="E1137" s="165">
        <v>3</v>
      </c>
      <c r="F1137" s="168">
        <v>6.5000000000000002E-2</v>
      </c>
      <c r="G1137" s="165">
        <v>48.475499999999997</v>
      </c>
      <c r="H1137" s="165">
        <v>-123.00964999999999</v>
      </c>
      <c r="I1137" s="165">
        <v>48.476399999999998</v>
      </c>
      <c r="J1137" s="165">
        <v>-123.01004</v>
      </c>
    </row>
    <row r="1138" spans="1:10" ht="12.75" customHeight="1" x14ac:dyDescent="0.2">
      <c r="A1138" s="165" t="s">
        <v>1882</v>
      </c>
      <c r="B1138" s="165" t="s">
        <v>2011</v>
      </c>
      <c r="C1138" s="165" t="s">
        <v>2012</v>
      </c>
      <c r="D1138" s="165" t="s">
        <v>31</v>
      </c>
      <c r="E1138" s="165">
        <v>3</v>
      </c>
      <c r="F1138" s="168">
        <v>2.7850000000000001</v>
      </c>
      <c r="G1138" s="165">
        <v>48.566699999999997</v>
      </c>
      <c r="H1138" s="165">
        <v>-122.92310000000001</v>
      </c>
      <c r="I1138" s="165">
        <v>48.586500000000001</v>
      </c>
      <c r="J1138" s="165">
        <v>-122.92191</v>
      </c>
    </row>
    <row r="1139" spans="1:10" ht="12.75" customHeight="1" x14ac:dyDescent="0.2">
      <c r="A1139" s="165" t="s">
        <v>1882</v>
      </c>
      <c r="B1139" s="165" t="s">
        <v>2013</v>
      </c>
      <c r="C1139" s="165" t="s">
        <v>2014</v>
      </c>
      <c r="D1139" s="165" t="s">
        <v>31</v>
      </c>
      <c r="E1139" s="165">
        <v>3</v>
      </c>
      <c r="F1139" s="168">
        <v>0.74399999999999999</v>
      </c>
      <c r="G1139" s="165">
        <v>48.592599999999997</v>
      </c>
      <c r="H1139" s="165">
        <v>-122.92413000000001</v>
      </c>
      <c r="I1139" s="165">
        <v>48.593000000000004</v>
      </c>
      <c r="J1139" s="165">
        <v>-122.91123</v>
      </c>
    </row>
    <row r="1140" spans="1:10" ht="12.75" customHeight="1" x14ac:dyDescent="0.2">
      <c r="A1140" s="165" t="s">
        <v>1882</v>
      </c>
      <c r="B1140" s="165" t="s">
        <v>2015</v>
      </c>
      <c r="C1140" s="165" t="s">
        <v>2016</v>
      </c>
      <c r="D1140" s="165" t="s">
        <v>31</v>
      </c>
      <c r="E1140" s="165">
        <v>3</v>
      </c>
      <c r="F1140" s="168">
        <v>0.41899999999999998</v>
      </c>
      <c r="G1140" s="165">
        <v>48.616100000000003</v>
      </c>
      <c r="H1140" s="165">
        <v>-123.17493</v>
      </c>
      <c r="I1140" s="165">
        <v>48.620199999999997</v>
      </c>
      <c r="J1140" s="165">
        <v>-123.1772</v>
      </c>
    </row>
    <row r="1141" spans="1:10" ht="12.75" customHeight="1" x14ac:dyDescent="0.2">
      <c r="A1141" s="165" t="s">
        <v>1882</v>
      </c>
      <c r="B1141" s="165" t="s">
        <v>2017</v>
      </c>
      <c r="C1141" s="165" t="s">
        <v>2018</v>
      </c>
      <c r="D1141" s="165" t="s">
        <v>31</v>
      </c>
      <c r="E1141" s="165">
        <v>3</v>
      </c>
      <c r="F1141" s="168">
        <v>2.1999999999999999E-2</v>
      </c>
      <c r="G1141" s="165">
        <v>48.459200000000003</v>
      </c>
      <c r="H1141" s="165">
        <v>-122.84627</v>
      </c>
      <c r="I1141" s="165">
        <v>48.459200000000003</v>
      </c>
      <c r="J1141" s="165">
        <v>-122.84674</v>
      </c>
    </row>
    <row r="1142" spans="1:10" ht="12.75" customHeight="1" x14ac:dyDescent="0.2">
      <c r="A1142" s="165" t="s">
        <v>1882</v>
      </c>
      <c r="B1142" s="165" t="s">
        <v>2019</v>
      </c>
      <c r="C1142" s="165" t="s">
        <v>2020</v>
      </c>
      <c r="D1142" s="165" t="s">
        <v>31</v>
      </c>
      <c r="E1142" s="165">
        <v>3</v>
      </c>
      <c r="F1142" s="168">
        <v>0.33500000000000002</v>
      </c>
      <c r="G1142" s="165">
        <v>48.458100000000002</v>
      </c>
      <c r="H1142" s="165">
        <v>-122.84461</v>
      </c>
      <c r="I1142" s="165">
        <v>48.459200000000003</v>
      </c>
      <c r="J1142" s="165">
        <v>-122.84627</v>
      </c>
    </row>
    <row r="1143" spans="1:10" ht="12.75" customHeight="1" x14ac:dyDescent="0.2">
      <c r="A1143" s="165" t="s">
        <v>1882</v>
      </c>
      <c r="B1143" s="165" t="s">
        <v>2021</v>
      </c>
      <c r="C1143" s="165" t="s">
        <v>2022</v>
      </c>
      <c r="D1143" s="165" t="s">
        <v>31</v>
      </c>
      <c r="E1143" s="165">
        <v>3</v>
      </c>
      <c r="F1143" s="168">
        <v>0.16800000000000001</v>
      </c>
      <c r="G1143" s="165">
        <v>48.459200000000003</v>
      </c>
      <c r="H1143" s="165">
        <v>-122.84761</v>
      </c>
      <c r="I1143" s="165">
        <v>48.459499999999998</v>
      </c>
      <c r="J1143" s="165">
        <v>-122.85120999999999</v>
      </c>
    </row>
    <row r="1144" spans="1:10" ht="12.75" customHeight="1" x14ac:dyDescent="0.2">
      <c r="A1144" s="165" t="s">
        <v>1882</v>
      </c>
      <c r="B1144" s="165" t="s">
        <v>2023</v>
      </c>
      <c r="C1144" s="165" t="s">
        <v>2024</v>
      </c>
      <c r="D1144" s="165" t="s">
        <v>31</v>
      </c>
      <c r="E1144" s="165">
        <v>3</v>
      </c>
      <c r="F1144" s="168">
        <v>0.61699999999999999</v>
      </c>
      <c r="G1144" s="165">
        <v>48.463099999999997</v>
      </c>
      <c r="H1144" s="165">
        <v>-122.85883</v>
      </c>
      <c r="I1144" s="165">
        <v>48.47</v>
      </c>
      <c r="J1144" s="165">
        <v>-122.85482</v>
      </c>
    </row>
    <row r="1145" spans="1:10" ht="12.75" customHeight="1" x14ac:dyDescent="0.2">
      <c r="A1145" s="165" t="s">
        <v>1882</v>
      </c>
      <c r="B1145" s="165" t="s">
        <v>2025</v>
      </c>
      <c r="C1145" s="165" t="s">
        <v>2026</v>
      </c>
      <c r="D1145" s="165" t="s">
        <v>31</v>
      </c>
      <c r="E1145" s="165">
        <v>3</v>
      </c>
      <c r="F1145" s="168">
        <v>0.34899999999999998</v>
      </c>
      <c r="G1145" s="165">
        <v>48.427999999999997</v>
      </c>
      <c r="H1145" s="165">
        <v>-122.88957000000001</v>
      </c>
      <c r="I1145" s="165">
        <v>48.427999999999997</v>
      </c>
      <c r="J1145" s="165">
        <v>-122.88957000000001</v>
      </c>
    </row>
    <row r="1146" spans="1:10" ht="12.75" customHeight="1" x14ac:dyDescent="0.2">
      <c r="A1146" s="165" t="s">
        <v>1882</v>
      </c>
      <c r="B1146" s="165" t="s">
        <v>2027</v>
      </c>
      <c r="C1146" s="165" t="s">
        <v>2028</v>
      </c>
      <c r="D1146" s="165" t="s">
        <v>31</v>
      </c>
      <c r="E1146" s="165">
        <v>3</v>
      </c>
      <c r="F1146" s="168">
        <v>0.192</v>
      </c>
      <c r="G1146" s="165">
        <v>48.692799999999998</v>
      </c>
      <c r="H1146" s="165">
        <v>-122.90846999999999</v>
      </c>
      <c r="I1146" s="165">
        <v>48.692799999999998</v>
      </c>
      <c r="J1146" s="165">
        <v>-122.90846999999999</v>
      </c>
    </row>
    <row r="1147" spans="1:10" ht="12.75" customHeight="1" x14ac:dyDescent="0.2">
      <c r="A1147" s="165" t="s">
        <v>1882</v>
      </c>
      <c r="B1147" s="165" t="s">
        <v>2029</v>
      </c>
      <c r="C1147" s="165" t="s">
        <v>2030</v>
      </c>
      <c r="D1147" s="165" t="s">
        <v>149</v>
      </c>
      <c r="E1147" s="165">
        <v>3</v>
      </c>
      <c r="F1147" s="168">
        <v>1.9E-2</v>
      </c>
      <c r="G1147" s="165">
        <v>48.514600000000002</v>
      </c>
      <c r="H1147" s="165">
        <v>-122.91285000000001</v>
      </c>
      <c r="I1147" s="165">
        <v>48.514299999999999</v>
      </c>
      <c r="J1147" s="165">
        <v>-122.91307</v>
      </c>
    </row>
    <row r="1148" spans="1:10" ht="12.75" customHeight="1" x14ac:dyDescent="0.2">
      <c r="A1148" s="165" t="s">
        <v>1882</v>
      </c>
      <c r="B1148" s="165" t="s">
        <v>3137</v>
      </c>
      <c r="C1148" s="165" t="s">
        <v>3138</v>
      </c>
      <c r="D1148" s="165" t="s">
        <v>31</v>
      </c>
      <c r="E1148" s="165">
        <v>3</v>
      </c>
      <c r="F1148" s="168">
        <v>0.24199999999999999</v>
      </c>
      <c r="G1148" s="165">
        <v>48.656686999999998</v>
      </c>
      <c r="H1148" s="165">
        <v>-123.131844</v>
      </c>
      <c r="I1148" s="165">
        <v>48.656686999999998</v>
      </c>
      <c r="J1148" s="165">
        <v>-123.131844</v>
      </c>
    </row>
    <row r="1149" spans="1:10" ht="12.75" customHeight="1" x14ac:dyDescent="0.2">
      <c r="A1149" s="165" t="s">
        <v>1882</v>
      </c>
      <c r="B1149" s="165" t="s">
        <v>2031</v>
      </c>
      <c r="C1149" s="165" t="s">
        <v>2032</v>
      </c>
      <c r="D1149" s="165" t="s">
        <v>31</v>
      </c>
      <c r="E1149" s="165">
        <v>3</v>
      </c>
      <c r="F1149" s="168">
        <v>1.012</v>
      </c>
      <c r="G1149" s="165">
        <v>48.520899999999997</v>
      </c>
      <c r="H1149" s="165">
        <v>-123.00897999999999</v>
      </c>
      <c r="I1149" s="165">
        <v>48.520299999999999</v>
      </c>
      <c r="J1149" s="165">
        <v>-123.00775</v>
      </c>
    </row>
    <row r="1150" spans="1:10" ht="12.75" customHeight="1" x14ac:dyDescent="0.2">
      <c r="A1150" s="165" t="s">
        <v>1882</v>
      </c>
      <c r="B1150" s="165" t="s">
        <v>2033</v>
      </c>
      <c r="C1150" s="165" t="s">
        <v>2034</v>
      </c>
      <c r="D1150" s="165" t="s">
        <v>31</v>
      </c>
      <c r="E1150" s="165">
        <v>3</v>
      </c>
      <c r="F1150" s="168">
        <v>2.4470000000000001</v>
      </c>
      <c r="G1150" s="165">
        <v>48.515799999999999</v>
      </c>
      <c r="H1150" s="165">
        <v>-122.78003</v>
      </c>
      <c r="I1150" s="165">
        <v>48.515799999999999</v>
      </c>
      <c r="J1150" s="165">
        <v>-122.78003</v>
      </c>
    </row>
    <row r="1151" spans="1:10" ht="12.75" customHeight="1" x14ac:dyDescent="0.2">
      <c r="A1151" s="165" t="s">
        <v>1882</v>
      </c>
      <c r="B1151" s="165" t="s">
        <v>2035</v>
      </c>
      <c r="C1151" s="165" t="s">
        <v>2036</v>
      </c>
      <c r="D1151" s="165" t="s">
        <v>31</v>
      </c>
      <c r="E1151" s="165">
        <v>3</v>
      </c>
      <c r="F1151" s="168">
        <v>0.182</v>
      </c>
      <c r="G1151" s="165">
        <v>48.666800000000002</v>
      </c>
      <c r="H1151" s="165">
        <v>-123.14646</v>
      </c>
      <c r="I1151" s="165">
        <v>48.668300000000002</v>
      </c>
      <c r="J1151" s="165">
        <v>-123.14946999999999</v>
      </c>
    </row>
    <row r="1152" spans="1:10" ht="12.75" customHeight="1" x14ac:dyDescent="0.2">
      <c r="A1152" s="165" t="s">
        <v>1882</v>
      </c>
      <c r="B1152" s="165" t="s">
        <v>2037</v>
      </c>
      <c r="C1152" s="165" t="s">
        <v>2038</v>
      </c>
      <c r="D1152" s="165" t="s">
        <v>31</v>
      </c>
      <c r="E1152" s="165">
        <v>3</v>
      </c>
      <c r="F1152" s="168">
        <v>4.0990000000000002</v>
      </c>
      <c r="G1152" s="165">
        <v>48.666800000000002</v>
      </c>
      <c r="H1152" s="165">
        <v>-123.14646</v>
      </c>
      <c r="I1152" s="165">
        <v>48.668300000000002</v>
      </c>
      <c r="J1152" s="165">
        <v>-123.14946999999999</v>
      </c>
    </row>
    <row r="1153" spans="1:10" ht="12.75" customHeight="1" x14ac:dyDescent="0.2">
      <c r="A1153" s="165" t="s">
        <v>1882</v>
      </c>
      <c r="B1153" s="165" t="s">
        <v>2039</v>
      </c>
      <c r="C1153" s="165" t="s">
        <v>2040</v>
      </c>
      <c r="D1153" s="165" t="s">
        <v>31</v>
      </c>
      <c r="E1153" s="165">
        <v>3</v>
      </c>
      <c r="F1153" s="168">
        <v>1.075</v>
      </c>
      <c r="G1153" s="165">
        <v>48.438299999999998</v>
      </c>
      <c r="H1153" s="165">
        <v>-122.88521</v>
      </c>
      <c r="I1153" s="165">
        <v>48.432400000000001</v>
      </c>
      <c r="J1153" s="165">
        <v>-122.88370999999999</v>
      </c>
    </row>
    <row r="1154" spans="1:10" ht="12.75" customHeight="1" x14ac:dyDescent="0.2">
      <c r="A1154" s="165" t="s">
        <v>1882</v>
      </c>
      <c r="B1154" s="165" t="s">
        <v>2041</v>
      </c>
      <c r="C1154" s="165" t="s">
        <v>2042</v>
      </c>
      <c r="D1154" s="165" t="s">
        <v>31</v>
      </c>
      <c r="E1154" s="165">
        <v>3</v>
      </c>
      <c r="F1154" s="168">
        <v>3.2450000000000001</v>
      </c>
      <c r="G1154" s="165">
        <v>48.618000000000002</v>
      </c>
      <c r="H1154" s="165">
        <v>-123.05452</v>
      </c>
      <c r="I1154" s="165">
        <v>48.618000000000002</v>
      </c>
      <c r="J1154" s="165">
        <v>-123.05452</v>
      </c>
    </row>
    <row r="1155" spans="1:10" ht="12.75" customHeight="1" x14ac:dyDescent="0.2">
      <c r="A1155" s="165" t="s">
        <v>1882</v>
      </c>
      <c r="B1155" s="165" t="s">
        <v>2043</v>
      </c>
      <c r="C1155" s="165" t="s">
        <v>2044</v>
      </c>
      <c r="D1155" s="165" t="s">
        <v>31</v>
      </c>
      <c r="E1155" s="165">
        <v>3</v>
      </c>
      <c r="F1155" s="168">
        <v>0.23100000000000001</v>
      </c>
      <c r="G1155" s="165">
        <v>48.757599999999996</v>
      </c>
      <c r="H1155" s="165">
        <v>-122.90058999999999</v>
      </c>
      <c r="I1155" s="165">
        <v>48.758299999999998</v>
      </c>
      <c r="J1155" s="165">
        <v>-122.90058999999999</v>
      </c>
    </row>
    <row r="1156" spans="1:10" ht="12.75" customHeight="1" x14ac:dyDescent="0.2">
      <c r="A1156" s="165" t="s">
        <v>1882</v>
      </c>
      <c r="B1156" s="165" t="s">
        <v>2045</v>
      </c>
      <c r="C1156" s="165" t="s">
        <v>2773</v>
      </c>
      <c r="D1156" s="165" t="s">
        <v>31</v>
      </c>
      <c r="E1156" s="165">
        <v>3</v>
      </c>
      <c r="F1156" s="168">
        <v>0.16400000000000001</v>
      </c>
      <c r="G1156" s="165">
        <v>48.758299999999998</v>
      </c>
      <c r="H1156" s="165">
        <v>-122.90058999999999</v>
      </c>
      <c r="I1156" s="165">
        <v>48.757599999999996</v>
      </c>
      <c r="J1156" s="165">
        <v>-122.90058999999999</v>
      </c>
    </row>
    <row r="1157" spans="1:10" ht="12.75" customHeight="1" x14ac:dyDescent="0.2">
      <c r="A1157" s="165" t="s">
        <v>1882</v>
      </c>
      <c r="B1157" s="165" t="s">
        <v>2046</v>
      </c>
      <c r="C1157" s="165" t="s">
        <v>2047</v>
      </c>
      <c r="D1157" s="165" t="s">
        <v>31</v>
      </c>
      <c r="E1157" s="165">
        <v>3</v>
      </c>
      <c r="F1157" s="168">
        <v>2.3069999999999999</v>
      </c>
      <c r="G1157" s="165">
        <v>48.607900000000001</v>
      </c>
      <c r="H1157" s="165">
        <v>-123.19277</v>
      </c>
      <c r="I1157" s="165">
        <v>48.589799999999997</v>
      </c>
      <c r="J1157" s="165">
        <v>-123.19428000000001</v>
      </c>
    </row>
    <row r="1158" spans="1:10" ht="12.75" customHeight="1" x14ac:dyDescent="0.2">
      <c r="A1158" s="165" t="s">
        <v>1882</v>
      </c>
      <c r="B1158" s="165" t="s">
        <v>3139</v>
      </c>
      <c r="C1158" s="165" t="s">
        <v>3140</v>
      </c>
      <c r="D1158" s="165" t="s">
        <v>31</v>
      </c>
      <c r="E1158" s="165">
        <v>2</v>
      </c>
      <c r="F1158" s="168">
        <v>0</v>
      </c>
      <c r="G1158" s="165" t="s">
        <v>2859</v>
      </c>
      <c r="H1158" s="165" t="s">
        <v>2859</v>
      </c>
      <c r="I1158" s="165" t="s">
        <v>2859</v>
      </c>
      <c r="J1158" s="165" t="s">
        <v>2859</v>
      </c>
    </row>
    <row r="1159" spans="1:10" ht="12.75" customHeight="1" x14ac:dyDescent="0.2">
      <c r="A1159" s="165" t="s">
        <v>1882</v>
      </c>
      <c r="B1159" s="165" t="s">
        <v>2048</v>
      </c>
      <c r="C1159" s="165" t="s">
        <v>2049</v>
      </c>
      <c r="D1159" s="165" t="s">
        <v>31</v>
      </c>
      <c r="E1159" s="165">
        <v>3</v>
      </c>
      <c r="F1159" s="168">
        <v>0.58699999999999997</v>
      </c>
      <c r="G1159" s="165">
        <v>48.519300000000001</v>
      </c>
      <c r="H1159" s="165">
        <v>-123.15232</v>
      </c>
      <c r="I1159" s="165">
        <v>48.513599999999997</v>
      </c>
      <c r="J1159" s="165">
        <v>-123.14772000000001</v>
      </c>
    </row>
    <row r="1160" spans="1:10" ht="12.75" customHeight="1" x14ac:dyDescent="0.2">
      <c r="A1160" s="165" t="s">
        <v>1882</v>
      </c>
      <c r="B1160" s="165" t="s">
        <v>2050</v>
      </c>
      <c r="C1160" s="165" t="s">
        <v>2051</v>
      </c>
      <c r="D1160" s="165" t="s">
        <v>147</v>
      </c>
      <c r="E1160" s="165">
        <v>3</v>
      </c>
      <c r="F1160" s="168">
        <v>4.2999999999999997E-2</v>
      </c>
      <c r="G1160" s="165">
        <v>48.550199999999997</v>
      </c>
      <c r="H1160" s="165">
        <v>-122.91735</v>
      </c>
      <c r="I1160" s="165">
        <v>48.550600000000003</v>
      </c>
      <c r="J1160" s="165">
        <v>-122.91815</v>
      </c>
    </row>
    <row r="1161" spans="1:10" ht="12.75" customHeight="1" x14ac:dyDescent="0.2">
      <c r="A1161" s="165" t="s">
        <v>1882</v>
      </c>
      <c r="B1161" s="165" t="s">
        <v>2052</v>
      </c>
      <c r="C1161" s="165" t="s">
        <v>2053</v>
      </c>
      <c r="D1161" s="165" t="s">
        <v>31</v>
      </c>
      <c r="E1161" s="165">
        <v>3</v>
      </c>
      <c r="F1161" s="168">
        <v>0.69899999999999995</v>
      </c>
      <c r="G1161" s="165">
        <v>48.7849</v>
      </c>
      <c r="H1161" s="165">
        <v>-122.97152</v>
      </c>
      <c r="I1161" s="165">
        <v>48.7849</v>
      </c>
      <c r="J1161" s="165">
        <v>-122.97152</v>
      </c>
    </row>
    <row r="1162" spans="1:10" ht="12.75" customHeight="1" x14ac:dyDescent="0.2">
      <c r="A1162" s="165" t="s">
        <v>1882</v>
      </c>
      <c r="B1162" s="165" t="s">
        <v>2054</v>
      </c>
      <c r="C1162" s="165" t="s">
        <v>2055</v>
      </c>
      <c r="D1162" s="165" t="s">
        <v>31</v>
      </c>
      <c r="E1162" s="165">
        <v>3</v>
      </c>
      <c r="F1162" s="168">
        <v>0.89500000000000002</v>
      </c>
      <c r="G1162" s="165">
        <v>48.755299999999998</v>
      </c>
      <c r="H1162" s="165">
        <v>-122.92271</v>
      </c>
      <c r="I1162" s="165">
        <v>48.755299999999998</v>
      </c>
      <c r="J1162" s="165">
        <v>-122.92271</v>
      </c>
    </row>
    <row r="1163" spans="1:10" ht="12.75" customHeight="1" x14ac:dyDescent="0.2">
      <c r="A1163" s="165" t="s">
        <v>1882</v>
      </c>
      <c r="B1163" s="165" t="s">
        <v>3141</v>
      </c>
      <c r="C1163" s="165" t="s">
        <v>3142</v>
      </c>
      <c r="D1163" s="165" t="s">
        <v>31</v>
      </c>
      <c r="E1163" s="165">
        <v>3</v>
      </c>
      <c r="F1163" s="168">
        <v>0.216</v>
      </c>
      <c r="G1163" s="165">
        <v>48.568573999999998</v>
      </c>
      <c r="H1163" s="165">
        <v>-122.88386</v>
      </c>
      <c r="I1163" s="165">
        <v>48.571097000000002</v>
      </c>
      <c r="J1163" s="165">
        <v>-122.88421</v>
      </c>
    </row>
    <row r="1164" spans="1:10" ht="12.75" customHeight="1" x14ac:dyDescent="0.2">
      <c r="A1164" s="165" t="s">
        <v>1882</v>
      </c>
      <c r="B1164" s="165" t="s">
        <v>2056</v>
      </c>
      <c r="C1164" s="165" t="s">
        <v>2057</v>
      </c>
      <c r="D1164" s="165" t="s">
        <v>149</v>
      </c>
      <c r="E1164" s="165">
        <v>3</v>
      </c>
      <c r="F1164" s="168">
        <v>6.2E-2</v>
      </c>
      <c r="G1164" s="165">
        <v>48.513599999999997</v>
      </c>
      <c r="H1164" s="165">
        <v>-122.91376</v>
      </c>
      <c r="I1164" s="165">
        <v>48.512900000000002</v>
      </c>
      <c r="J1164" s="165">
        <v>-122.91331</v>
      </c>
    </row>
    <row r="1165" spans="1:10" ht="12.75" customHeight="1" x14ac:dyDescent="0.2">
      <c r="A1165" s="165" t="s">
        <v>1882</v>
      </c>
      <c r="B1165" s="165" t="s">
        <v>2058</v>
      </c>
      <c r="C1165" s="165" t="s">
        <v>2059</v>
      </c>
      <c r="D1165" s="165" t="s">
        <v>31</v>
      </c>
      <c r="E1165" s="165">
        <v>3</v>
      </c>
      <c r="F1165" s="168">
        <v>0.94199999999999995</v>
      </c>
      <c r="G1165" s="165">
        <v>48.453099999999999</v>
      </c>
      <c r="H1165" s="165">
        <v>-122.91368</v>
      </c>
      <c r="I1165" s="165">
        <v>48.449800000000003</v>
      </c>
      <c r="J1165" s="165">
        <v>-122.916</v>
      </c>
    </row>
    <row r="1166" spans="1:10" ht="12.75" customHeight="1" x14ac:dyDescent="0.2">
      <c r="A1166" s="165" t="s">
        <v>1882</v>
      </c>
      <c r="B1166" s="165" t="s">
        <v>2060</v>
      </c>
      <c r="C1166" s="165" t="s">
        <v>2061</v>
      </c>
      <c r="D1166" s="165" t="s">
        <v>31</v>
      </c>
      <c r="E1166" s="165">
        <v>3</v>
      </c>
      <c r="F1166" s="168">
        <v>1.349</v>
      </c>
      <c r="G1166" s="165">
        <v>48.470199999999998</v>
      </c>
      <c r="H1166" s="165">
        <v>-122.81435999999999</v>
      </c>
      <c r="I1166" s="165">
        <v>48.4711</v>
      </c>
      <c r="J1166" s="165">
        <v>-122.81345</v>
      </c>
    </row>
    <row r="1167" spans="1:10" ht="12.75" customHeight="1" x14ac:dyDescent="0.2">
      <c r="A1167" s="165" t="s">
        <v>1882</v>
      </c>
      <c r="B1167" s="165" t="s">
        <v>2063</v>
      </c>
      <c r="C1167" s="165" t="s">
        <v>2064</v>
      </c>
      <c r="D1167" s="165" t="s">
        <v>31</v>
      </c>
      <c r="E1167" s="165">
        <v>3</v>
      </c>
      <c r="F1167" s="168">
        <v>1.9670000000000001</v>
      </c>
      <c r="G1167" s="165">
        <v>48.471299999999999</v>
      </c>
      <c r="H1167" s="165">
        <v>-122.85449</v>
      </c>
      <c r="I1167" s="165">
        <v>48.481499999999997</v>
      </c>
      <c r="J1167" s="165">
        <v>-122.85496999999999</v>
      </c>
    </row>
    <row r="1168" spans="1:10" ht="12.75" customHeight="1" x14ac:dyDescent="0.2">
      <c r="A1168" s="165" t="s">
        <v>1882</v>
      </c>
      <c r="B1168" s="165" t="s">
        <v>2065</v>
      </c>
      <c r="C1168" s="165" t="s">
        <v>2066</v>
      </c>
      <c r="D1168" s="165" t="s">
        <v>31</v>
      </c>
      <c r="E1168" s="165">
        <v>3</v>
      </c>
      <c r="F1168" s="168">
        <v>1.81</v>
      </c>
      <c r="G1168" s="165">
        <v>48.507800000000003</v>
      </c>
      <c r="H1168" s="165">
        <v>-122.87146</v>
      </c>
      <c r="I1168" s="165">
        <v>48.532299999999999</v>
      </c>
      <c r="J1168" s="165">
        <v>-122.86024999999999</v>
      </c>
    </row>
    <row r="1169" spans="1:10" ht="12.75" customHeight="1" x14ac:dyDescent="0.2">
      <c r="A1169" s="165" t="s">
        <v>1882</v>
      </c>
      <c r="B1169" s="165" t="s">
        <v>2067</v>
      </c>
      <c r="C1169" s="165" t="s">
        <v>2068</v>
      </c>
      <c r="D1169" s="165" t="s">
        <v>31</v>
      </c>
      <c r="E1169" s="165">
        <v>3</v>
      </c>
      <c r="F1169" s="168">
        <v>1.6240000000000001</v>
      </c>
      <c r="G1169" s="165">
        <v>48.682099999999998</v>
      </c>
      <c r="H1169" s="165">
        <v>-122.96644000000001</v>
      </c>
      <c r="I1169" s="165">
        <v>48.667200000000001</v>
      </c>
      <c r="J1169" s="165">
        <v>-122.98882</v>
      </c>
    </row>
    <row r="1170" spans="1:10" ht="12.75" customHeight="1" x14ac:dyDescent="0.2">
      <c r="A1170" s="165" t="s">
        <v>1882</v>
      </c>
      <c r="B1170" s="165" t="s">
        <v>3143</v>
      </c>
      <c r="C1170" s="165" t="s">
        <v>3144</v>
      </c>
      <c r="D1170" s="165" t="s">
        <v>31</v>
      </c>
      <c r="E1170" s="165">
        <v>3</v>
      </c>
      <c r="F1170" s="168">
        <v>0.19600000000000001</v>
      </c>
      <c r="G1170" s="165">
        <v>48.572485999999998</v>
      </c>
      <c r="H1170" s="165">
        <v>-123.15782299999999</v>
      </c>
      <c r="I1170" s="165">
        <v>48.572485999999998</v>
      </c>
      <c r="J1170" s="165">
        <v>-123.15782299999999</v>
      </c>
    </row>
    <row r="1171" spans="1:10" ht="12.75" customHeight="1" x14ac:dyDescent="0.2">
      <c r="A1171" s="165" t="s">
        <v>1882</v>
      </c>
      <c r="B1171" s="165" t="s">
        <v>2069</v>
      </c>
      <c r="C1171" s="165" t="s">
        <v>2070</v>
      </c>
      <c r="D1171" s="165" t="s">
        <v>31</v>
      </c>
      <c r="E1171" s="165">
        <v>3</v>
      </c>
      <c r="F1171" s="168">
        <v>0.104</v>
      </c>
      <c r="G1171" s="165">
        <v>48.442599999999999</v>
      </c>
      <c r="H1171" s="165">
        <v>-122.86483</v>
      </c>
      <c r="I1171" s="165">
        <v>48.441600000000001</v>
      </c>
      <c r="J1171" s="165">
        <v>-122.8633</v>
      </c>
    </row>
    <row r="1172" spans="1:10" ht="12.75" customHeight="1" x14ac:dyDescent="0.2">
      <c r="A1172" s="165" t="s">
        <v>1882</v>
      </c>
      <c r="B1172" s="165" t="s">
        <v>1996</v>
      </c>
      <c r="C1172" s="165" t="s">
        <v>2774</v>
      </c>
      <c r="D1172" s="165" t="s">
        <v>31</v>
      </c>
      <c r="E1172" s="165">
        <v>3</v>
      </c>
      <c r="F1172" s="168">
        <v>5.8000000000000003E-2</v>
      </c>
      <c r="G1172" s="165">
        <v>48.692300000000003</v>
      </c>
      <c r="H1172" s="165">
        <v>-122.90483999999999</v>
      </c>
      <c r="I1172" s="165">
        <v>48.691699999999997</v>
      </c>
      <c r="J1172" s="165">
        <v>-122.90465</v>
      </c>
    </row>
    <row r="1173" spans="1:10" ht="12.75" customHeight="1" x14ac:dyDescent="0.2">
      <c r="A1173" s="165" t="s">
        <v>1882</v>
      </c>
      <c r="B1173" s="165" t="s">
        <v>2071</v>
      </c>
      <c r="C1173" s="165" t="s">
        <v>2072</v>
      </c>
      <c r="D1173" s="165" t="s">
        <v>31</v>
      </c>
      <c r="E1173" s="165">
        <v>3</v>
      </c>
      <c r="F1173" s="168">
        <v>3.9180000000000001</v>
      </c>
      <c r="G1173" s="165">
        <v>48.747399999999999</v>
      </c>
      <c r="H1173" s="165">
        <v>-122.84847000000001</v>
      </c>
      <c r="I1173" s="165">
        <v>48.744100000000003</v>
      </c>
      <c r="J1173" s="165">
        <v>-122.82732</v>
      </c>
    </row>
    <row r="1174" spans="1:10" ht="12.75" customHeight="1" x14ac:dyDescent="0.2">
      <c r="A1174" s="165" t="s">
        <v>1882</v>
      </c>
      <c r="B1174" s="165" t="s">
        <v>2073</v>
      </c>
      <c r="C1174" s="165" t="s">
        <v>2775</v>
      </c>
      <c r="D1174" s="165" t="s">
        <v>31</v>
      </c>
      <c r="E1174" s="165">
        <v>3</v>
      </c>
      <c r="F1174" s="168">
        <v>1.732</v>
      </c>
      <c r="G1174" s="165">
        <v>48.427900000000001</v>
      </c>
      <c r="H1174" s="165">
        <v>-122.83439</v>
      </c>
      <c r="I1174" s="165">
        <v>48.422600000000003</v>
      </c>
      <c r="J1174" s="165">
        <v>-122.81775</v>
      </c>
    </row>
    <row r="1175" spans="1:10" ht="12.75" customHeight="1" x14ac:dyDescent="0.2">
      <c r="A1175" s="165" t="s">
        <v>1882</v>
      </c>
      <c r="B1175" s="165" t="s">
        <v>2074</v>
      </c>
      <c r="C1175" s="165" t="s">
        <v>2075</v>
      </c>
      <c r="D1175" s="165" t="s">
        <v>31</v>
      </c>
      <c r="E1175" s="165">
        <v>3</v>
      </c>
      <c r="F1175" s="168">
        <v>0.55400000000000005</v>
      </c>
      <c r="G1175" s="165">
        <v>48.596699999999998</v>
      </c>
      <c r="H1175" s="165">
        <v>-123.02422</v>
      </c>
      <c r="I1175" s="165">
        <v>48.597000000000001</v>
      </c>
      <c r="J1175" s="165">
        <v>-123.01957</v>
      </c>
    </row>
    <row r="1176" spans="1:10" ht="12.75" customHeight="1" x14ac:dyDescent="0.2">
      <c r="A1176" s="165" t="s">
        <v>1882</v>
      </c>
      <c r="B1176" s="165" t="s">
        <v>2076</v>
      </c>
      <c r="C1176" s="165" t="s">
        <v>2077</v>
      </c>
      <c r="D1176" s="165" t="s">
        <v>31</v>
      </c>
      <c r="E1176" s="165">
        <v>3</v>
      </c>
      <c r="F1176" s="168">
        <v>0.54100000000000004</v>
      </c>
      <c r="G1176" s="165">
        <v>48.622</v>
      </c>
      <c r="H1176" s="165">
        <v>-123.17868</v>
      </c>
      <c r="I1176" s="165">
        <v>48.616100000000003</v>
      </c>
      <c r="J1176" s="165">
        <v>-123.18255000000001</v>
      </c>
    </row>
    <row r="1177" spans="1:10" ht="12.75" customHeight="1" x14ac:dyDescent="0.2">
      <c r="A1177" s="165" t="s">
        <v>1882</v>
      </c>
      <c r="B1177" s="165" t="s">
        <v>2078</v>
      </c>
      <c r="C1177" s="165" t="s">
        <v>2079</v>
      </c>
      <c r="D1177" s="165" t="s">
        <v>31</v>
      </c>
      <c r="E1177" s="165">
        <v>3</v>
      </c>
      <c r="F1177" s="168">
        <v>0.38500000000000001</v>
      </c>
      <c r="G1177" s="165">
        <v>48.444099999999999</v>
      </c>
      <c r="H1177" s="165">
        <v>-122.87168</v>
      </c>
      <c r="I1177" s="165">
        <v>48.442599999999999</v>
      </c>
      <c r="J1177" s="165">
        <v>-122.86483</v>
      </c>
    </row>
    <row r="1178" spans="1:10" ht="12.75" customHeight="1" x14ac:dyDescent="0.2">
      <c r="A1178" s="165" t="s">
        <v>1882</v>
      </c>
      <c r="B1178" s="165" t="s">
        <v>2080</v>
      </c>
      <c r="C1178" s="165" t="s">
        <v>2776</v>
      </c>
      <c r="D1178" s="165" t="s">
        <v>31</v>
      </c>
      <c r="E1178" s="165">
        <v>3</v>
      </c>
      <c r="F1178" s="168">
        <v>1.5409999999999999</v>
      </c>
      <c r="G1178" s="165">
        <v>48.678100000000001</v>
      </c>
      <c r="H1178" s="165">
        <v>-122.79347</v>
      </c>
      <c r="I1178" s="165">
        <v>48.693399999999997</v>
      </c>
      <c r="J1178" s="165">
        <v>-122.82437</v>
      </c>
    </row>
    <row r="1179" spans="1:10" ht="12.75" customHeight="1" x14ac:dyDescent="0.2">
      <c r="A1179" s="165" t="s">
        <v>1882</v>
      </c>
      <c r="B1179" s="165" t="s">
        <v>2081</v>
      </c>
      <c r="C1179" s="165" t="s">
        <v>2082</v>
      </c>
      <c r="D1179" s="165" t="s">
        <v>31</v>
      </c>
      <c r="E1179" s="165">
        <v>3</v>
      </c>
      <c r="F1179" s="168">
        <v>0.46200000000000002</v>
      </c>
      <c r="G1179" s="165">
        <v>48.596800000000002</v>
      </c>
      <c r="H1179" s="165">
        <v>-123.16825</v>
      </c>
      <c r="I1179" s="165">
        <v>48.5959</v>
      </c>
      <c r="J1179" s="165">
        <v>-123.16959</v>
      </c>
    </row>
    <row r="1180" spans="1:10" ht="12.75" customHeight="1" x14ac:dyDescent="0.2">
      <c r="A1180" s="165" t="s">
        <v>1882</v>
      </c>
      <c r="B1180" s="165" t="s">
        <v>2083</v>
      </c>
      <c r="C1180" s="165" t="s">
        <v>2084</v>
      </c>
      <c r="D1180" s="165" t="s">
        <v>147</v>
      </c>
      <c r="E1180" s="165">
        <v>3</v>
      </c>
      <c r="F1180" s="168">
        <v>0.16300000000000001</v>
      </c>
      <c r="G1180" s="165">
        <v>48.489100000000001</v>
      </c>
      <c r="H1180" s="165">
        <v>-123.07418</v>
      </c>
      <c r="I1180" s="165">
        <v>48.490699999999997</v>
      </c>
      <c r="J1180" s="165">
        <v>-123.07213</v>
      </c>
    </row>
    <row r="1181" spans="1:10" ht="12.75" customHeight="1" x14ac:dyDescent="0.2">
      <c r="A1181" s="165" t="s">
        <v>1882</v>
      </c>
      <c r="B1181" s="165" t="s">
        <v>2085</v>
      </c>
      <c r="C1181" s="165" t="s">
        <v>2086</v>
      </c>
      <c r="D1181" s="165" t="s">
        <v>31</v>
      </c>
      <c r="E1181" s="165">
        <v>3</v>
      </c>
      <c r="F1181" s="168">
        <v>3.2000000000000001E-2</v>
      </c>
      <c r="G1181" s="165">
        <v>48.447899999999997</v>
      </c>
      <c r="H1181" s="165">
        <v>-122.84318</v>
      </c>
      <c r="I1181" s="165">
        <v>48.447499999999998</v>
      </c>
      <c r="J1181" s="165">
        <v>-122.8436</v>
      </c>
    </row>
    <row r="1182" spans="1:10" ht="12.75" customHeight="1" x14ac:dyDescent="0.2">
      <c r="A1182" s="165" t="s">
        <v>1882</v>
      </c>
      <c r="B1182" s="165" t="s">
        <v>2087</v>
      </c>
      <c r="C1182" s="165" t="s">
        <v>2088</v>
      </c>
      <c r="D1182" s="165" t="s">
        <v>31</v>
      </c>
      <c r="E1182" s="165">
        <v>3</v>
      </c>
      <c r="F1182" s="168">
        <v>0.876</v>
      </c>
      <c r="G1182" s="165">
        <v>48.445799999999998</v>
      </c>
      <c r="H1182" s="165">
        <v>-122.84665</v>
      </c>
      <c r="I1182" s="165">
        <v>48.452599999999997</v>
      </c>
      <c r="J1182" s="165">
        <v>-122.85026999999999</v>
      </c>
    </row>
    <row r="1183" spans="1:10" ht="12.75" customHeight="1" x14ac:dyDescent="0.2">
      <c r="A1183" s="165" t="s">
        <v>1882</v>
      </c>
      <c r="B1183" s="165" t="s">
        <v>2089</v>
      </c>
      <c r="C1183" s="165" t="s">
        <v>2090</v>
      </c>
      <c r="D1183" s="165" t="s">
        <v>31</v>
      </c>
      <c r="E1183" s="165">
        <v>3</v>
      </c>
      <c r="F1183" s="168">
        <v>1.1659999999999999</v>
      </c>
      <c r="G1183" s="165">
        <v>48.4602</v>
      </c>
      <c r="H1183" s="165">
        <v>-122.82325</v>
      </c>
      <c r="I1183" s="165">
        <v>48.448999999999998</v>
      </c>
      <c r="J1183" s="165">
        <v>-122.84029</v>
      </c>
    </row>
    <row r="1184" spans="1:10" ht="12.75" customHeight="1" x14ac:dyDescent="0.2">
      <c r="A1184" s="165" t="s">
        <v>1882</v>
      </c>
      <c r="B1184" s="165" t="s">
        <v>2091</v>
      </c>
      <c r="C1184" s="165" t="s">
        <v>2092</v>
      </c>
      <c r="D1184" s="165" t="s">
        <v>31</v>
      </c>
      <c r="E1184" s="165">
        <v>3</v>
      </c>
      <c r="F1184" s="168">
        <v>1.4670000000000001</v>
      </c>
      <c r="G1184" s="165">
        <v>48.584699999999998</v>
      </c>
      <c r="H1184" s="165">
        <v>-122.81632999999999</v>
      </c>
      <c r="I1184" s="165">
        <v>48.584600000000002</v>
      </c>
      <c r="J1184" s="165">
        <v>-122.81480000000001</v>
      </c>
    </row>
    <row r="1185" spans="1:10" ht="12.75" customHeight="1" x14ac:dyDescent="0.2">
      <c r="A1185" s="165" t="s">
        <v>1882</v>
      </c>
      <c r="B1185" s="165" t="s">
        <v>2093</v>
      </c>
      <c r="C1185" s="165" t="s">
        <v>2094</v>
      </c>
      <c r="D1185" s="165" t="s">
        <v>31</v>
      </c>
      <c r="E1185" s="165">
        <v>3</v>
      </c>
      <c r="F1185" s="168">
        <v>0.97699999999999998</v>
      </c>
      <c r="G1185" s="165">
        <v>48.539700000000003</v>
      </c>
      <c r="H1185" s="165">
        <v>-122.85912999999999</v>
      </c>
      <c r="I1185" s="165">
        <v>48.542700000000004</v>
      </c>
      <c r="J1185" s="165">
        <v>-122.87564999999999</v>
      </c>
    </row>
    <row r="1186" spans="1:10" ht="12.75" customHeight="1" x14ac:dyDescent="0.2">
      <c r="A1186" s="165" t="s">
        <v>1882</v>
      </c>
      <c r="B1186" s="165" t="s">
        <v>3145</v>
      </c>
      <c r="C1186" s="165" t="s">
        <v>3146</v>
      </c>
      <c r="D1186" s="165" t="s">
        <v>31</v>
      </c>
      <c r="E1186" s="165">
        <v>2</v>
      </c>
      <c r="F1186" s="168">
        <v>0</v>
      </c>
      <c r="G1186" s="165" t="s">
        <v>2859</v>
      </c>
      <c r="H1186" s="165" t="s">
        <v>2859</v>
      </c>
      <c r="I1186" s="165" t="s">
        <v>2859</v>
      </c>
      <c r="J1186" s="165" t="s">
        <v>2859</v>
      </c>
    </row>
    <row r="1187" spans="1:10" ht="12.75" customHeight="1" x14ac:dyDescent="0.2">
      <c r="A1187" s="165" t="s">
        <v>1882</v>
      </c>
      <c r="B1187" s="165" t="s">
        <v>2095</v>
      </c>
      <c r="C1187" s="165" t="s">
        <v>2777</v>
      </c>
      <c r="D1187" s="165" t="s">
        <v>31</v>
      </c>
      <c r="E1187" s="165">
        <v>3</v>
      </c>
      <c r="F1187" s="168">
        <v>2.4590000000000001</v>
      </c>
      <c r="G1187" s="165">
        <v>48.584099999999999</v>
      </c>
      <c r="H1187" s="165">
        <v>-123.00648</v>
      </c>
      <c r="I1187" s="165">
        <v>48.586799999999997</v>
      </c>
      <c r="J1187" s="165">
        <v>-123.00802</v>
      </c>
    </row>
    <row r="1188" spans="1:10" ht="12.75" customHeight="1" x14ac:dyDescent="0.2">
      <c r="A1188" s="165" t="s">
        <v>1882</v>
      </c>
      <c r="B1188" s="165" t="s">
        <v>2096</v>
      </c>
      <c r="C1188" s="165" t="s">
        <v>2097</v>
      </c>
      <c r="D1188" s="165" t="s">
        <v>31</v>
      </c>
      <c r="E1188" s="165">
        <v>3</v>
      </c>
      <c r="F1188" s="168">
        <v>9.9000000000000005E-2</v>
      </c>
      <c r="G1188" s="165">
        <v>48.713999999999999</v>
      </c>
      <c r="H1188" s="165">
        <v>-122.90617</v>
      </c>
      <c r="I1188" s="165">
        <v>48.714399999999998</v>
      </c>
      <c r="J1188" s="165">
        <v>-122.90809</v>
      </c>
    </row>
    <row r="1189" spans="1:10" ht="12.75" customHeight="1" x14ac:dyDescent="0.2">
      <c r="A1189" s="165" t="s">
        <v>1882</v>
      </c>
      <c r="B1189" s="165" t="s">
        <v>2098</v>
      </c>
      <c r="C1189" s="165" t="s">
        <v>2099</v>
      </c>
      <c r="D1189" s="165" t="s">
        <v>31</v>
      </c>
      <c r="E1189" s="165">
        <v>3</v>
      </c>
      <c r="F1189" s="168">
        <v>1.68</v>
      </c>
      <c r="G1189" s="165">
        <v>48.757800000000003</v>
      </c>
      <c r="H1189" s="165">
        <v>-122.8927</v>
      </c>
      <c r="I1189" s="165">
        <v>48.757800000000003</v>
      </c>
      <c r="J1189" s="165">
        <v>-122.8927</v>
      </c>
    </row>
    <row r="1190" spans="1:10" ht="12.75" customHeight="1" x14ac:dyDescent="0.2">
      <c r="A1190" s="165" t="s">
        <v>1882</v>
      </c>
      <c r="B1190" s="165" t="s">
        <v>2100</v>
      </c>
      <c r="C1190" s="165" t="s">
        <v>2101</v>
      </c>
      <c r="D1190" s="165" t="s">
        <v>31</v>
      </c>
      <c r="E1190" s="165">
        <v>3</v>
      </c>
      <c r="F1190" s="168">
        <v>1.143</v>
      </c>
      <c r="G1190" s="165">
        <v>48.673000000000002</v>
      </c>
      <c r="H1190" s="165">
        <v>-123.16432</v>
      </c>
      <c r="I1190" s="165">
        <v>48.679000000000002</v>
      </c>
      <c r="J1190" s="165">
        <v>-123.17771</v>
      </c>
    </row>
    <row r="1191" spans="1:10" ht="12.75" customHeight="1" x14ac:dyDescent="0.2">
      <c r="A1191" s="165" t="s">
        <v>1882</v>
      </c>
      <c r="B1191" s="165" t="s">
        <v>2102</v>
      </c>
      <c r="C1191" s="165" t="s">
        <v>2103</v>
      </c>
      <c r="D1191" s="165" t="s">
        <v>147</v>
      </c>
      <c r="E1191" s="165">
        <v>3</v>
      </c>
      <c r="F1191" s="168">
        <v>1.9690000000000001</v>
      </c>
      <c r="G1191" s="165">
        <v>48.509500000000003</v>
      </c>
      <c r="H1191" s="165">
        <v>-122.83832</v>
      </c>
      <c r="I1191" s="165">
        <v>48.5154</v>
      </c>
      <c r="J1191" s="165">
        <v>-122.83534</v>
      </c>
    </row>
    <row r="1192" spans="1:10" ht="12.75" customHeight="1" x14ac:dyDescent="0.2">
      <c r="A1192" s="165" t="s">
        <v>1882</v>
      </c>
      <c r="B1192" s="165" t="s">
        <v>2104</v>
      </c>
      <c r="C1192" s="165" t="s">
        <v>2105</v>
      </c>
      <c r="D1192" s="165" t="s">
        <v>31</v>
      </c>
      <c r="E1192" s="165">
        <v>3</v>
      </c>
      <c r="F1192" s="168">
        <v>0.20799999999999999</v>
      </c>
      <c r="G1192" s="165">
        <v>48.599499999999999</v>
      </c>
      <c r="H1192" s="165">
        <v>-123.02594000000001</v>
      </c>
      <c r="I1192" s="165">
        <v>48.599499999999999</v>
      </c>
      <c r="J1192" s="165">
        <v>-123.02594000000001</v>
      </c>
    </row>
    <row r="1193" spans="1:10" ht="12.75" customHeight="1" x14ac:dyDescent="0.2">
      <c r="A1193" s="165" t="s">
        <v>1882</v>
      </c>
      <c r="B1193" s="165" t="s">
        <v>2106</v>
      </c>
      <c r="C1193" s="165" t="s">
        <v>2107</v>
      </c>
      <c r="D1193" s="165" t="s">
        <v>31</v>
      </c>
      <c r="E1193" s="165">
        <v>3</v>
      </c>
      <c r="F1193" s="168">
        <v>0.125</v>
      </c>
      <c r="G1193" s="165">
        <v>48.607700000000001</v>
      </c>
      <c r="H1193" s="165">
        <v>-122.95451</v>
      </c>
      <c r="I1193" s="165">
        <v>48.607700000000001</v>
      </c>
      <c r="J1193" s="165">
        <v>-122.95451</v>
      </c>
    </row>
    <row r="1194" spans="1:10" ht="12.75" customHeight="1" x14ac:dyDescent="0.2">
      <c r="A1194" s="165" t="s">
        <v>1882</v>
      </c>
      <c r="B1194" s="165" t="s">
        <v>2108</v>
      </c>
      <c r="C1194" s="165" t="s">
        <v>2109</v>
      </c>
      <c r="D1194" s="165" t="s">
        <v>147</v>
      </c>
      <c r="E1194" s="165">
        <v>3</v>
      </c>
      <c r="F1194" s="168">
        <v>4.2000000000000003E-2</v>
      </c>
      <c r="G1194" s="165">
        <v>48.593200000000003</v>
      </c>
      <c r="H1194" s="165">
        <v>-122.81756</v>
      </c>
      <c r="I1194" s="165">
        <v>48.592599999999997</v>
      </c>
      <c r="J1194" s="165">
        <v>-122.81786</v>
      </c>
    </row>
    <row r="1195" spans="1:10" ht="12.75" customHeight="1" x14ac:dyDescent="0.2">
      <c r="A1195" s="165" t="s">
        <v>1882</v>
      </c>
      <c r="B1195" s="165" t="s">
        <v>2110</v>
      </c>
      <c r="C1195" s="165" t="s">
        <v>2111</v>
      </c>
      <c r="D1195" s="165" t="s">
        <v>31</v>
      </c>
      <c r="E1195" s="165">
        <v>3</v>
      </c>
      <c r="F1195" s="168">
        <v>2.3E-2</v>
      </c>
      <c r="G1195" s="165">
        <v>48.605899999999998</v>
      </c>
      <c r="H1195" s="165">
        <v>-122.81668000000001</v>
      </c>
      <c r="I1195" s="165">
        <v>48.606099999999998</v>
      </c>
      <c r="J1195" s="165">
        <v>-122.81629</v>
      </c>
    </row>
    <row r="1196" spans="1:10" ht="12.75" customHeight="1" x14ac:dyDescent="0.2">
      <c r="A1196" s="165" t="s">
        <v>1882</v>
      </c>
      <c r="B1196" s="165" t="s">
        <v>2112</v>
      </c>
      <c r="C1196" s="165" t="s">
        <v>2113</v>
      </c>
      <c r="D1196" s="165" t="s">
        <v>31</v>
      </c>
      <c r="E1196" s="165">
        <v>3</v>
      </c>
      <c r="F1196" s="168">
        <v>0.183</v>
      </c>
      <c r="G1196" s="165">
        <v>48.602499999999999</v>
      </c>
      <c r="H1196" s="165">
        <v>-122.80540000000001</v>
      </c>
      <c r="I1196" s="165">
        <v>48.6023</v>
      </c>
      <c r="J1196" s="165">
        <v>-122.80213000000001</v>
      </c>
    </row>
    <row r="1197" spans="1:10" ht="12.75" customHeight="1" x14ac:dyDescent="0.2">
      <c r="A1197" s="165" t="s">
        <v>1882</v>
      </c>
      <c r="B1197" s="165" t="s">
        <v>2114</v>
      </c>
      <c r="C1197" s="165" t="s">
        <v>2115</v>
      </c>
      <c r="D1197" s="165" t="s">
        <v>31</v>
      </c>
      <c r="E1197" s="165">
        <v>3</v>
      </c>
      <c r="F1197" s="168">
        <v>0.58799999999999997</v>
      </c>
      <c r="G1197" s="165">
        <v>48.602400000000003</v>
      </c>
      <c r="H1197" s="165">
        <v>-122.83235000000001</v>
      </c>
      <c r="I1197" s="165">
        <v>48.601700000000001</v>
      </c>
      <c r="J1197" s="165">
        <v>-122.83067</v>
      </c>
    </row>
    <row r="1198" spans="1:10" ht="12.75" customHeight="1" x14ac:dyDescent="0.2">
      <c r="A1198" s="165" t="s">
        <v>1882</v>
      </c>
      <c r="B1198" s="165" t="s">
        <v>2116</v>
      </c>
      <c r="C1198" s="165" t="s">
        <v>2117</v>
      </c>
      <c r="D1198" s="165" t="s">
        <v>31</v>
      </c>
      <c r="E1198" s="165">
        <v>3</v>
      </c>
      <c r="F1198" s="168">
        <v>0.81</v>
      </c>
      <c r="G1198" s="165">
        <v>48.601700000000001</v>
      </c>
      <c r="H1198" s="165">
        <v>-122.83067</v>
      </c>
      <c r="I1198" s="165">
        <v>48.601199999999999</v>
      </c>
      <c r="J1198" s="165">
        <v>-122.82274</v>
      </c>
    </row>
    <row r="1199" spans="1:10" ht="12.75" customHeight="1" x14ac:dyDescent="0.2">
      <c r="A1199" s="165" t="s">
        <v>1882</v>
      </c>
      <c r="B1199" s="165" t="s">
        <v>2118</v>
      </c>
      <c r="C1199" s="165" t="s">
        <v>2119</v>
      </c>
      <c r="D1199" s="165" t="s">
        <v>31</v>
      </c>
      <c r="E1199" s="165">
        <v>3</v>
      </c>
      <c r="F1199" s="168">
        <v>0.82799999999999996</v>
      </c>
      <c r="G1199" s="165">
        <v>48.561300000000003</v>
      </c>
      <c r="H1199" s="165">
        <v>-122.89151</v>
      </c>
      <c r="I1199" s="165">
        <v>48.554000000000002</v>
      </c>
      <c r="J1199" s="165">
        <v>-122.90088</v>
      </c>
    </row>
    <row r="1200" spans="1:10" ht="12.75" customHeight="1" x14ac:dyDescent="0.2">
      <c r="A1200" s="165" t="s">
        <v>1882</v>
      </c>
      <c r="B1200" s="165" t="s">
        <v>2062</v>
      </c>
      <c r="C1200" s="165" t="s">
        <v>2778</v>
      </c>
      <c r="D1200" s="165" t="s">
        <v>31</v>
      </c>
      <c r="E1200" s="165">
        <v>3</v>
      </c>
      <c r="F1200" s="168">
        <v>1.6E-2</v>
      </c>
      <c r="G1200" s="165">
        <v>48.524099999999997</v>
      </c>
      <c r="H1200" s="165">
        <v>-122.91597</v>
      </c>
      <c r="I1200" s="165">
        <v>48.523899999999998</v>
      </c>
      <c r="J1200" s="165">
        <v>-122.91592</v>
      </c>
    </row>
    <row r="1201" spans="1:10" ht="12.75" customHeight="1" x14ac:dyDescent="0.2">
      <c r="A1201" s="165" t="s">
        <v>1882</v>
      </c>
      <c r="B1201" s="165" t="s">
        <v>2121</v>
      </c>
      <c r="C1201" s="165" t="s">
        <v>2779</v>
      </c>
      <c r="D1201" s="165" t="s">
        <v>31</v>
      </c>
      <c r="E1201" s="165">
        <v>3</v>
      </c>
      <c r="F1201" s="168">
        <v>1.0999999999999999E-2</v>
      </c>
      <c r="G1201" s="165">
        <v>48.619199999999999</v>
      </c>
      <c r="H1201" s="165">
        <v>-122.83581</v>
      </c>
      <c r="I1201" s="165">
        <v>48.619100000000003</v>
      </c>
      <c r="J1201" s="165">
        <v>-122.83556</v>
      </c>
    </row>
    <row r="1202" spans="1:10" ht="12.75" customHeight="1" x14ac:dyDescent="0.2">
      <c r="A1202" s="165" t="s">
        <v>1882</v>
      </c>
      <c r="B1202" s="165" t="s">
        <v>2122</v>
      </c>
      <c r="C1202" s="165" t="s">
        <v>2780</v>
      </c>
      <c r="D1202" s="165" t="s">
        <v>31</v>
      </c>
      <c r="E1202" s="165">
        <v>3</v>
      </c>
      <c r="F1202" s="168">
        <v>4.9000000000000002E-2</v>
      </c>
      <c r="G1202" s="165">
        <v>48.597499999999997</v>
      </c>
      <c r="H1202" s="165">
        <v>-122.94486999999999</v>
      </c>
      <c r="I1202" s="165">
        <v>48.597700000000003</v>
      </c>
      <c r="J1202" s="165">
        <v>-122.94387999999999</v>
      </c>
    </row>
    <row r="1203" spans="1:10" ht="12.75" customHeight="1" x14ac:dyDescent="0.2">
      <c r="A1203" s="165" t="s">
        <v>1882</v>
      </c>
      <c r="B1203" s="165" t="s">
        <v>2123</v>
      </c>
      <c r="C1203" s="165" t="s">
        <v>2124</v>
      </c>
      <c r="D1203" s="165" t="s">
        <v>147</v>
      </c>
      <c r="E1203" s="165">
        <v>3</v>
      </c>
      <c r="F1203" s="168">
        <v>7.2999999999999995E-2</v>
      </c>
      <c r="G1203" s="165">
        <v>48.631799999999998</v>
      </c>
      <c r="H1203" s="165">
        <v>-122.9605</v>
      </c>
      <c r="I1203" s="165">
        <v>48.631599999999999</v>
      </c>
      <c r="J1203" s="165">
        <v>-122.95895</v>
      </c>
    </row>
    <row r="1204" spans="1:10" ht="12.75" customHeight="1" x14ac:dyDescent="0.2">
      <c r="A1204" s="165" t="s">
        <v>1882</v>
      </c>
      <c r="B1204" s="165" t="s">
        <v>2125</v>
      </c>
      <c r="C1204" s="165" t="s">
        <v>2781</v>
      </c>
      <c r="D1204" s="165" t="s">
        <v>31</v>
      </c>
      <c r="E1204" s="165">
        <v>3</v>
      </c>
      <c r="F1204" s="168">
        <v>0.57999999999999996</v>
      </c>
      <c r="G1204" s="165">
        <v>48.624400000000001</v>
      </c>
      <c r="H1204" s="165">
        <v>-122.87755</v>
      </c>
      <c r="I1204" s="165">
        <v>48.629100000000001</v>
      </c>
      <c r="J1204" s="165">
        <v>-122.87803</v>
      </c>
    </row>
    <row r="1205" spans="1:10" ht="12.75" customHeight="1" x14ac:dyDescent="0.2">
      <c r="A1205" s="165" t="s">
        <v>1882</v>
      </c>
      <c r="B1205" s="165" t="s">
        <v>2126</v>
      </c>
      <c r="C1205" s="165" t="s">
        <v>2127</v>
      </c>
      <c r="D1205" s="165" t="s">
        <v>31</v>
      </c>
      <c r="E1205" s="165">
        <v>3</v>
      </c>
      <c r="F1205" s="168">
        <v>0.66800000000000004</v>
      </c>
      <c r="G1205" s="165">
        <v>48.620399999999997</v>
      </c>
      <c r="H1205" s="165">
        <v>-122.80809000000001</v>
      </c>
      <c r="I1205" s="165">
        <v>48.624699999999997</v>
      </c>
      <c r="J1205" s="165">
        <v>-122.79961</v>
      </c>
    </row>
    <row r="1206" spans="1:10" ht="12.75" customHeight="1" x14ac:dyDescent="0.2">
      <c r="A1206" s="165" t="s">
        <v>1882</v>
      </c>
      <c r="B1206" s="165" t="s">
        <v>2128</v>
      </c>
      <c r="C1206" s="165" t="s">
        <v>2129</v>
      </c>
      <c r="D1206" s="165" t="s">
        <v>31</v>
      </c>
      <c r="E1206" s="165">
        <v>3</v>
      </c>
      <c r="F1206" s="168">
        <v>0.32200000000000001</v>
      </c>
      <c r="G1206" s="165">
        <v>48.640999999999998</v>
      </c>
      <c r="H1206" s="165">
        <v>-122.77033</v>
      </c>
      <c r="I1206" s="165">
        <v>48.643300000000004</v>
      </c>
      <c r="J1206" s="165">
        <v>-122.76518</v>
      </c>
    </row>
    <row r="1207" spans="1:10" ht="12.75" customHeight="1" x14ac:dyDescent="0.2">
      <c r="A1207" s="165" t="s">
        <v>1882</v>
      </c>
      <c r="B1207" s="165" t="s">
        <v>2130</v>
      </c>
      <c r="C1207" s="165" t="s">
        <v>2131</v>
      </c>
      <c r="D1207" s="165" t="s">
        <v>31</v>
      </c>
      <c r="E1207" s="165">
        <v>3</v>
      </c>
      <c r="F1207" s="168">
        <v>0.747</v>
      </c>
      <c r="G1207" s="165">
        <v>48.645400000000002</v>
      </c>
      <c r="H1207" s="165">
        <v>-122.76452</v>
      </c>
      <c r="I1207" s="165">
        <v>48.651299999999999</v>
      </c>
      <c r="J1207" s="165">
        <v>-122.75527</v>
      </c>
    </row>
    <row r="1208" spans="1:10" ht="12.75" customHeight="1" x14ac:dyDescent="0.2">
      <c r="A1208" s="165" t="s">
        <v>1882</v>
      </c>
      <c r="B1208" s="165" t="s">
        <v>2132</v>
      </c>
      <c r="C1208" s="165" t="s">
        <v>2133</v>
      </c>
      <c r="D1208" s="165" t="s">
        <v>31</v>
      </c>
      <c r="E1208" s="165">
        <v>3</v>
      </c>
      <c r="F1208" s="168">
        <v>1.048</v>
      </c>
      <c r="G1208" s="165">
        <v>48.507100000000001</v>
      </c>
      <c r="H1208" s="165">
        <v>-122.9336</v>
      </c>
      <c r="I1208" s="165">
        <v>48.507100000000001</v>
      </c>
      <c r="J1208" s="165">
        <v>-122.93302</v>
      </c>
    </row>
    <row r="1209" spans="1:10" ht="12.75" customHeight="1" x14ac:dyDescent="0.2">
      <c r="A1209" s="165" t="s">
        <v>1882</v>
      </c>
      <c r="B1209" s="165" t="s">
        <v>3147</v>
      </c>
      <c r="C1209" s="165" t="s">
        <v>3148</v>
      </c>
      <c r="D1209" s="165" t="s">
        <v>31</v>
      </c>
      <c r="E1209" s="165">
        <v>3</v>
      </c>
      <c r="F1209" s="168">
        <v>6.7000000000000004E-2</v>
      </c>
      <c r="G1209" s="165">
        <v>48.601019000000001</v>
      </c>
      <c r="H1209" s="165">
        <v>-123.167884</v>
      </c>
      <c r="I1209" s="165">
        <v>48.601019000000001</v>
      </c>
      <c r="J1209" s="165">
        <v>-123.167884</v>
      </c>
    </row>
    <row r="1210" spans="1:10" ht="12.75" customHeight="1" x14ac:dyDescent="0.2">
      <c r="A1210" s="165" t="s">
        <v>1882</v>
      </c>
      <c r="B1210" s="165" t="s">
        <v>3149</v>
      </c>
      <c r="C1210" s="165" t="s">
        <v>3150</v>
      </c>
      <c r="D1210" s="165" t="s">
        <v>31</v>
      </c>
      <c r="E1210" s="165">
        <v>3</v>
      </c>
      <c r="F1210" s="168">
        <v>0.38700000000000001</v>
      </c>
      <c r="G1210" s="165">
        <v>48.744844000000001</v>
      </c>
      <c r="H1210" s="165">
        <v>-122.82297</v>
      </c>
      <c r="I1210" s="165">
        <v>48.744844000000001</v>
      </c>
      <c r="J1210" s="165">
        <v>-122.82297</v>
      </c>
    </row>
    <row r="1211" spans="1:10" ht="12.75" customHeight="1" x14ac:dyDescent="0.2">
      <c r="A1211" s="165" t="s">
        <v>1882</v>
      </c>
      <c r="B1211" s="165" t="s">
        <v>2134</v>
      </c>
      <c r="C1211" s="165" t="s">
        <v>2135</v>
      </c>
      <c r="D1211" s="165" t="s">
        <v>31</v>
      </c>
      <c r="E1211" s="165">
        <v>3</v>
      </c>
      <c r="F1211" s="168">
        <v>3.8660000000000001</v>
      </c>
      <c r="G1211" s="165">
        <v>48.789200000000001</v>
      </c>
      <c r="H1211" s="165">
        <v>-122.9718</v>
      </c>
      <c r="I1211" s="165">
        <v>48.789200000000001</v>
      </c>
      <c r="J1211" s="165">
        <v>-122.9718</v>
      </c>
    </row>
    <row r="1212" spans="1:10" ht="12.75" customHeight="1" x14ac:dyDescent="0.2">
      <c r="A1212" s="165" t="s">
        <v>1882</v>
      </c>
      <c r="B1212" s="165" t="s">
        <v>2136</v>
      </c>
      <c r="C1212" s="165" t="s">
        <v>2137</v>
      </c>
      <c r="D1212" s="165" t="s">
        <v>31</v>
      </c>
      <c r="E1212" s="165">
        <v>3</v>
      </c>
      <c r="F1212" s="168">
        <v>1.589</v>
      </c>
      <c r="G1212" s="165">
        <v>48.527000000000001</v>
      </c>
      <c r="H1212" s="165">
        <v>-122.9752</v>
      </c>
      <c r="I1212" s="165">
        <v>48.5349</v>
      </c>
      <c r="J1212" s="165">
        <v>-122.99542</v>
      </c>
    </row>
    <row r="1213" spans="1:10" ht="12.75" customHeight="1" x14ac:dyDescent="0.2">
      <c r="A1213" s="165" t="s">
        <v>1882</v>
      </c>
      <c r="B1213" s="165" t="s">
        <v>2138</v>
      </c>
      <c r="C1213" s="165" t="s">
        <v>2139</v>
      </c>
      <c r="D1213" s="165" t="s">
        <v>31</v>
      </c>
      <c r="E1213" s="165">
        <v>3</v>
      </c>
      <c r="F1213" s="168">
        <v>0.40899999999999997</v>
      </c>
      <c r="G1213" s="165">
        <v>48.422600000000003</v>
      </c>
      <c r="H1213" s="165">
        <v>-122.81775</v>
      </c>
      <c r="I1213" s="165">
        <v>48.423099999999998</v>
      </c>
      <c r="J1213" s="165">
        <v>-122.81235</v>
      </c>
    </row>
    <row r="1214" spans="1:10" ht="12.75" customHeight="1" x14ac:dyDescent="0.2">
      <c r="A1214" s="165" t="s">
        <v>1882</v>
      </c>
      <c r="B1214" s="165" t="s">
        <v>2140</v>
      </c>
      <c r="C1214" s="165" t="s">
        <v>2141</v>
      </c>
      <c r="D1214" s="165" t="s">
        <v>31</v>
      </c>
      <c r="E1214" s="165">
        <v>3</v>
      </c>
      <c r="F1214" s="168">
        <v>1.2090000000000001</v>
      </c>
      <c r="G1214" s="165">
        <v>48.709699999999998</v>
      </c>
      <c r="H1214" s="165">
        <v>-122.93871</v>
      </c>
      <c r="I1214" s="165">
        <v>48.7121</v>
      </c>
      <c r="J1214" s="165">
        <v>-122.95102</v>
      </c>
    </row>
    <row r="1215" spans="1:10" ht="12.75" customHeight="1" x14ac:dyDescent="0.2">
      <c r="A1215" s="165" t="s">
        <v>1882</v>
      </c>
      <c r="B1215" s="165" t="s">
        <v>2142</v>
      </c>
      <c r="C1215" s="165" t="s">
        <v>2143</v>
      </c>
      <c r="D1215" s="165" t="s">
        <v>31</v>
      </c>
      <c r="E1215" s="165">
        <v>3</v>
      </c>
      <c r="F1215" s="168">
        <v>0.44500000000000001</v>
      </c>
      <c r="G1215" s="165">
        <v>48.710900000000002</v>
      </c>
      <c r="H1215" s="165">
        <v>-122.92943</v>
      </c>
      <c r="I1215" s="165">
        <v>48.709699999999998</v>
      </c>
      <c r="J1215" s="165">
        <v>-122.93871</v>
      </c>
    </row>
    <row r="1216" spans="1:10" ht="12.75" customHeight="1" x14ac:dyDescent="0.2">
      <c r="A1216" s="165" t="s">
        <v>1882</v>
      </c>
      <c r="B1216" s="165" t="s">
        <v>2144</v>
      </c>
      <c r="C1216" s="165" t="s">
        <v>2145</v>
      </c>
      <c r="D1216" s="165" t="s">
        <v>31</v>
      </c>
      <c r="E1216" s="165">
        <v>3</v>
      </c>
      <c r="F1216" s="168">
        <v>0.62</v>
      </c>
      <c r="G1216" s="165">
        <v>48.712000000000003</v>
      </c>
      <c r="H1216" s="165">
        <v>-123.0094</v>
      </c>
      <c r="I1216" s="165">
        <v>48.720199999999998</v>
      </c>
      <c r="J1216" s="165">
        <v>-123.00894</v>
      </c>
    </row>
    <row r="1217" spans="1:10" ht="12.75" customHeight="1" x14ac:dyDescent="0.2">
      <c r="A1217" s="165" t="s">
        <v>1882</v>
      </c>
      <c r="B1217" s="165" t="s">
        <v>2146</v>
      </c>
      <c r="C1217" s="165" t="s">
        <v>2147</v>
      </c>
      <c r="D1217" s="165" t="s">
        <v>31</v>
      </c>
      <c r="E1217" s="165">
        <v>3</v>
      </c>
      <c r="F1217" s="168">
        <v>1.7010000000000001</v>
      </c>
      <c r="G1217" s="165">
        <v>48.656300000000002</v>
      </c>
      <c r="H1217" s="165">
        <v>-122.75503</v>
      </c>
      <c r="I1217" s="165">
        <v>48.668500000000002</v>
      </c>
      <c r="J1217" s="165">
        <v>-122.76506999999999</v>
      </c>
    </row>
    <row r="1218" spans="1:10" ht="12.75" customHeight="1" x14ac:dyDescent="0.2">
      <c r="A1218" s="165" t="s">
        <v>1882</v>
      </c>
      <c r="B1218" s="165" t="s">
        <v>2148</v>
      </c>
      <c r="C1218" s="165" t="s">
        <v>2149</v>
      </c>
      <c r="D1218" s="165" t="s">
        <v>31</v>
      </c>
      <c r="E1218" s="165">
        <v>3</v>
      </c>
      <c r="F1218" s="168">
        <v>1.7649999999999999</v>
      </c>
      <c r="G1218" s="165">
        <v>48.668500000000002</v>
      </c>
      <c r="H1218" s="165">
        <v>-122.76506999999999</v>
      </c>
      <c r="I1218" s="165">
        <v>48.665599999999998</v>
      </c>
      <c r="J1218" s="165">
        <v>-122.75415</v>
      </c>
    </row>
    <row r="1219" spans="1:10" ht="12.75" customHeight="1" x14ac:dyDescent="0.2">
      <c r="A1219" s="165" t="s">
        <v>1882</v>
      </c>
      <c r="B1219" s="165" t="s">
        <v>2150</v>
      </c>
      <c r="C1219" s="165" t="s">
        <v>2151</v>
      </c>
      <c r="D1219" s="165" t="s">
        <v>31</v>
      </c>
      <c r="E1219" s="165">
        <v>3</v>
      </c>
      <c r="F1219" s="168">
        <v>0.52800000000000002</v>
      </c>
      <c r="G1219" s="165">
        <v>48.707599999999999</v>
      </c>
      <c r="H1219" s="165">
        <v>-122.86862000000001</v>
      </c>
      <c r="I1219" s="165">
        <v>48.712499999999999</v>
      </c>
      <c r="J1219" s="165">
        <v>-122.87663999999999</v>
      </c>
    </row>
    <row r="1220" spans="1:10" ht="12.75" customHeight="1" x14ac:dyDescent="0.2">
      <c r="A1220" s="165" t="s">
        <v>1882</v>
      </c>
      <c r="B1220" s="165" t="s">
        <v>2152</v>
      </c>
      <c r="C1220" s="165" t="s">
        <v>2153</v>
      </c>
      <c r="D1220" s="165" t="s">
        <v>31</v>
      </c>
      <c r="E1220" s="165">
        <v>3</v>
      </c>
      <c r="F1220" s="168">
        <v>9.2999999999999999E-2</v>
      </c>
      <c r="G1220" s="165">
        <v>48.538400000000003</v>
      </c>
      <c r="H1220" s="165">
        <v>-122.7824</v>
      </c>
      <c r="I1220" s="165">
        <v>48.538400000000003</v>
      </c>
      <c r="J1220" s="165">
        <v>-122.7824</v>
      </c>
    </row>
    <row r="1221" spans="1:10" ht="12.75" customHeight="1" x14ac:dyDescent="0.2">
      <c r="A1221" s="165" t="s">
        <v>1882</v>
      </c>
      <c r="B1221" s="165" t="s">
        <v>2154</v>
      </c>
      <c r="C1221" s="165" t="s">
        <v>2155</v>
      </c>
      <c r="D1221" s="165" t="s">
        <v>31</v>
      </c>
      <c r="E1221" s="165">
        <v>3</v>
      </c>
      <c r="F1221" s="168">
        <v>0.23100000000000001</v>
      </c>
      <c r="G1221" s="165">
        <v>48.535699999999999</v>
      </c>
      <c r="H1221" s="165">
        <v>-123.01504</v>
      </c>
      <c r="I1221" s="165">
        <v>48.537300000000002</v>
      </c>
      <c r="J1221" s="165">
        <v>-123.01913999999999</v>
      </c>
    </row>
    <row r="1222" spans="1:10" ht="12.75" customHeight="1" x14ac:dyDescent="0.2">
      <c r="A1222" s="165" t="s">
        <v>1882</v>
      </c>
      <c r="B1222" s="165" t="s">
        <v>2156</v>
      </c>
      <c r="C1222" s="165" t="s">
        <v>2157</v>
      </c>
      <c r="D1222" s="165" t="s">
        <v>31</v>
      </c>
      <c r="E1222" s="165">
        <v>3</v>
      </c>
      <c r="F1222" s="168">
        <v>0.16800000000000001</v>
      </c>
      <c r="G1222" s="165">
        <v>48.618200000000002</v>
      </c>
      <c r="H1222" s="165">
        <v>-123.16764999999999</v>
      </c>
      <c r="I1222" s="165">
        <v>48.618200000000002</v>
      </c>
      <c r="J1222" s="165">
        <v>-123.16764999999999</v>
      </c>
    </row>
    <row r="1223" spans="1:10" ht="12.75" customHeight="1" x14ac:dyDescent="0.2">
      <c r="A1223" s="165" t="s">
        <v>1882</v>
      </c>
      <c r="B1223" s="165" t="s">
        <v>2158</v>
      </c>
      <c r="C1223" s="165" t="s">
        <v>2159</v>
      </c>
      <c r="D1223" s="165" t="s">
        <v>31</v>
      </c>
      <c r="E1223" s="165">
        <v>3</v>
      </c>
      <c r="F1223" s="168">
        <v>1.262</v>
      </c>
      <c r="G1223" s="165">
        <v>48.657800000000002</v>
      </c>
      <c r="H1223" s="165">
        <v>-123.00494</v>
      </c>
      <c r="I1223" s="165">
        <v>48.6434</v>
      </c>
      <c r="J1223" s="165">
        <v>-123.01537</v>
      </c>
    </row>
    <row r="1224" spans="1:10" ht="12.75" customHeight="1" x14ac:dyDescent="0.2">
      <c r="A1224" s="165" t="s">
        <v>1882</v>
      </c>
      <c r="B1224" s="165" t="s">
        <v>2160</v>
      </c>
      <c r="C1224" s="165" t="s">
        <v>2161</v>
      </c>
      <c r="D1224" s="165" t="s">
        <v>31</v>
      </c>
      <c r="E1224" s="165">
        <v>3</v>
      </c>
      <c r="F1224" s="168">
        <v>1.357</v>
      </c>
      <c r="G1224" s="165">
        <v>48.698999999999998</v>
      </c>
      <c r="H1224" s="165">
        <v>-122.83565</v>
      </c>
      <c r="I1224" s="165">
        <v>48.704999999999998</v>
      </c>
      <c r="J1224" s="165">
        <v>-122.86236</v>
      </c>
    </row>
    <row r="1225" spans="1:10" ht="12.75" customHeight="1" x14ac:dyDescent="0.2">
      <c r="A1225" s="165" t="s">
        <v>1882</v>
      </c>
      <c r="B1225" s="165" t="s">
        <v>2162</v>
      </c>
      <c r="C1225" s="165" t="s">
        <v>2163</v>
      </c>
      <c r="D1225" s="165" t="s">
        <v>31</v>
      </c>
      <c r="E1225" s="165">
        <v>3</v>
      </c>
      <c r="F1225" s="168">
        <v>0.77500000000000002</v>
      </c>
      <c r="G1225" s="165">
        <v>48.474800000000002</v>
      </c>
      <c r="H1225" s="165">
        <v>-122.83383000000001</v>
      </c>
      <c r="I1225" s="165">
        <v>48.474800000000002</v>
      </c>
      <c r="J1225" s="165">
        <v>-122.83383000000001</v>
      </c>
    </row>
    <row r="1226" spans="1:10" ht="12.75" customHeight="1" x14ac:dyDescent="0.2">
      <c r="A1226" s="165" t="s">
        <v>1882</v>
      </c>
      <c r="B1226" s="165" t="s">
        <v>2164</v>
      </c>
      <c r="C1226" s="165" t="s">
        <v>2165</v>
      </c>
      <c r="D1226" s="165" t="s">
        <v>31</v>
      </c>
      <c r="E1226" s="165">
        <v>3</v>
      </c>
      <c r="F1226" s="168">
        <v>0.49099999999999999</v>
      </c>
      <c r="G1226" s="165">
        <v>48.497100000000003</v>
      </c>
      <c r="H1226" s="165">
        <v>-122.81556999999999</v>
      </c>
      <c r="I1226" s="165">
        <v>48.4908</v>
      </c>
      <c r="J1226" s="165">
        <v>-122.81631</v>
      </c>
    </row>
    <row r="1227" spans="1:10" ht="12.75" customHeight="1" x14ac:dyDescent="0.2">
      <c r="A1227" s="165" t="s">
        <v>1882</v>
      </c>
      <c r="B1227" s="165" t="s">
        <v>2166</v>
      </c>
      <c r="C1227" s="165" t="s">
        <v>2167</v>
      </c>
      <c r="D1227" s="165" t="s">
        <v>31</v>
      </c>
      <c r="E1227" s="165">
        <v>3</v>
      </c>
      <c r="F1227" s="168">
        <v>0.41899999999999998</v>
      </c>
      <c r="G1227" s="165">
        <v>48.489400000000003</v>
      </c>
      <c r="H1227" s="165">
        <v>-122.81616</v>
      </c>
      <c r="I1227" s="165">
        <v>48.485599999999998</v>
      </c>
      <c r="J1227" s="165">
        <v>-122.82095</v>
      </c>
    </row>
    <row r="1228" spans="1:10" ht="12.75" customHeight="1" x14ac:dyDescent="0.2">
      <c r="A1228" s="165" t="s">
        <v>1882</v>
      </c>
      <c r="B1228" s="165" t="s">
        <v>2169</v>
      </c>
      <c r="C1228" s="165" t="s">
        <v>2170</v>
      </c>
      <c r="D1228" s="165" t="s">
        <v>31</v>
      </c>
      <c r="E1228" s="165">
        <v>3</v>
      </c>
      <c r="F1228" s="168">
        <v>0.16200000000000001</v>
      </c>
      <c r="G1228" s="165">
        <v>48.611899999999999</v>
      </c>
      <c r="H1228" s="165">
        <v>-123.09853</v>
      </c>
      <c r="I1228" s="165">
        <v>48.6128</v>
      </c>
      <c r="J1228" s="165">
        <v>-123.09889</v>
      </c>
    </row>
    <row r="1229" spans="1:10" ht="12.75" customHeight="1" x14ac:dyDescent="0.2">
      <c r="A1229" s="165" t="s">
        <v>1882</v>
      </c>
      <c r="B1229" s="165" t="s">
        <v>2171</v>
      </c>
      <c r="C1229" s="165" t="s">
        <v>2172</v>
      </c>
      <c r="D1229" s="165" t="s">
        <v>149</v>
      </c>
      <c r="E1229" s="165">
        <v>3</v>
      </c>
      <c r="F1229" s="168">
        <v>0.222</v>
      </c>
      <c r="G1229" s="165">
        <v>48.608499999999999</v>
      </c>
      <c r="H1229" s="165">
        <v>-123.15224000000001</v>
      </c>
      <c r="I1229" s="165">
        <v>48.607799999999997</v>
      </c>
      <c r="J1229" s="165">
        <v>-123.1534</v>
      </c>
    </row>
    <row r="1230" spans="1:10" ht="12.75" customHeight="1" x14ac:dyDescent="0.2">
      <c r="A1230" s="165" t="s">
        <v>1882</v>
      </c>
      <c r="B1230" s="165" t="s">
        <v>2173</v>
      </c>
      <c r="C1230" s="165" t="s">
        <v>2174</v>
      </c>
      <c r="D1230" s="165" t="s">
        <v>149</v>
      </c>
      <c r="E1230" s="165">
        <v>3</v>
      </c>
      <c r="F1230" s="168">
        <v>0.69799999999999995</v>
      </c>
      <c r="G1230" s="165">
        <v>48.613399999999999</v>
      </c>
      <c r="H1230" s="165">
        <v>-123.15516</v>
      </c>
      <c r="I1230" s="165">
        <v>48.606200000000001</v>
      </c>
      <c r="J1230" s="165">
        <v>-123.15611</v>
      </c>
    </row>
    <row r="1231" spans="1:10" ht="12.75" customHeight="1" x14ac:dyDescent="0.2">
      <c r="A1231" s="165" t="s">
        <v>1882</v>
      </c>
      <c r="B1231" s="165" t="s">
        <v>2175</v>
      </c>
      <c r="C1231" s="165" t="s">
        <v>2176</v>
      </c>
      <c r="D1231" s="165" t="s">
        <v>31</v>
      </c>
      <c r="E1231" s="165">
        <v>3</v>
      </c>
      <c r="F1231" s="168">
        <v>0.30299999999999999</v>
      </c>
      <c r="G1231" s="165">
        <v>48.496000000000002</v>
      </c>
      <c r="H1231" s="165">
        <v>-122.94188</v>
      </c>
      <c r="I1231" s="165">
        <v>48.491700000000002</v>
      </c>
      <c r="J1231" s="165">
        <v>-122.94273</v>
      </c>
    </row>
    <row r="1232" spans="1:10" ht="12.75" customHeight="1" x14ac:dyDescent="0.2">
      <c r="A1232" s="165" t="s">
        <v>1882</v>
      </c>
      <c r="B1232" s="165" t="s">
        <v>2177</v>
      </c>
      <c r="C1232" s="165" t="s">
        <v>2178</v>
      </c>
      <c r="D1232" s="165" t="s">
        <v>31</v>
      </c>
      <c r="E1232" s="165">
        <v>3</v>
      </c>
      <c r="F1232" s="168">
        <v>2.218</v>
      </c>
      <c r="G1232" s="165">
        <v>48.600499999999997</v>
      </c>
      <c r="H1232" s="165">
        <v>-123.10446</v>
      </c>
      <c r="I1232" s="165">
        <v>48.6218</v>
      </c>
      <c r="J1232" s="165">
        <v>-123.10987</v>
      </c>
    </row>
    <row r="1233" spans="1:10" ht="12.75" customHeight="1" x14ac:dyDescent="0.2">
      <c r="A1233" s="165" t="s">
        <v>1882</v>
      </c>
      <c r="B1233" s="165" t="s">
        <v>2179</v>
      </c>
      <c r="C1233" s="165" t="s">
        <v>2180</v>
      </c>
      <c r="D1233" s="165" t="s">
        <v>149</v>
      </c>
      <c r="E1233" s="165">
        <v>3</v>
      </c>
      <c r="F1233" s="168">
        <v>0.32600000000000001</v>
      </c>
      <c r="G1233" s="165">
        <v>48.645699999999998</v>
      </c>
      <c r="H1233" s="165">
        <v>-122.87155</v>
      </c>
      <c r="I1233" s="165">
        <v>48.647300000000001</v>
      </c>
      <c r="J1233" s="165">
        <v>-122.86895</v>
      </c>
    </row>
    <row r="1234" spans="1:10" ht="12.75" customHeight="1" x14ac:dyDescent="0.2">
      <c r="A1234" s="165" t="s">
        <v>1882</v>
      </c>
      <c r="B1234" s="165" t="s">
        <v>2181</v>
      </c>
      <c r="C1234" s="165" t="s">
        <v>2182</v>
      </c>
      <c r="D1234" s="165" t="s">
        <v>31</v>
      </c>
      <c r="E1234" s="165">
        <v>3</v>
      </c>
      <c r="F1234" s="168">
        <v>1.516</v>
      </c>
      <c r="G1234" s="165">
        <v>48.66</v>
      </c>
      <c r="H1234" s="165">
        <v>-122.88384000000001</v>
      </c>
      <c r="I1234" s="165">
        <v>48.645699999999998</v>
      </c>
      <c r="J1234" s="165">
        <v>-122.87155</v>
      </c>
    </row>
    <row r="1235" spans="1:10" ht="12.75" customHeight="1" x14ac:dyDescent="0.2">
      <c r="A1235" s="165" t="s">
        <v>1882</v>
      </c>
      <c r="B1235" s="165" t="s">
        <v>3151</v>
      </c>
      <c r="C1235" s="165" t="s">
        <v>3152</v>
      </c>
      <c r="D1235" s="165" t="s">
        <v>31</v>
      </c>
      <c r="E1235" s="165">
        <v>3</v>
      </c>
      <c r="F1235" s="168">
        <v>0.72199999999999998</v>
      </c>
      <c r="G1235" s="165">
        <v>48.639155000000002</v>
      </c>
      <c r="H1235" s="165">
        <v>-123.15261099999999</v>
      </c>
      <c r="I1235" s="165">
        <v>48.640284000000001</v>
      </c>
      <c r="J1235" s="165">
        <v>-123.157358</v>
      </c>
    </row>
    <row r="1236" spans="1:10" ht="12.75" customHeight="1" x14ac:dyDescent="0.2">
      <c r="A1236" s="165" t="s">
        <v>1882</v>
      </c>
      <c r="B1236" s="165" t="s">
        <v>3153</v>
      </c>
      <c r="C1236" s="165" t="s">
        <v>3154</v>
      </c>
      <c r="D1236" s="165" t="s">
        <v>31</v>
      </c>
      <c r="E1236" s="165">
        <v>3</v>
      </c>
      <c r="F1236" s="168">
        <v>0.78200000000000003</v>
      </c>
      <c r="G1236" s="165">
        <v>48.689458000000002</v>
      </c>
      <c r="H1236" s="165">
        <v>-122.760238</v>
      </c>
      <c r="I1236" s="165">
        <v>48.693201000000002</v>
      </c>
      <c r="J1236" s="165">
        <v>-122.758439</v>
      </c>
    </row>
    <row r="1237" spans="1:10" ht="12.75" customHeight="1" x14ac:dyDescent="0.2">
      <c r="A1237" s="165" t="s">
        <v>1882</v>
      </c>
      <c r="B1237" s="165" t="s">
        <v>3155</v>
      </c>
      <c r="C1237" s="165" t="s">
        <v>3156</v>
      </c>
      <c r="D1237" s="165" t="s">
        <v>31</v>
      </c>
      <c r="E1237" s="165">
        <v>2</v>
      </c>
      <c r="F1237" s="168">
        <v>0</v>
      </c>
      <c r="G1237" s="165" t="s">
        <v>2859</v>
      </c>
      <c r="H1237" s="165" t="s">
        <v>2859</v>
      </c>
      <c r="I1237" s="165" t="s">
        <v>2859</v>
      </c>
      <c r="J1237" s="165" t="s">
        <v>2859</v>
      </c>
    </row>
    <row r="1238" spans="1:10" ht="12.75" customHeight="1" x14ac:dyDescent="0.2">
      <c r="A1238" s="165" t="s">
        <v>1882</v>
      </c>
      <c r="B1238" s="165" t="s">
        <v>2183</v>
      </c>
      <c r="C1238" s="165" t="s">
        <v>2184</v>
      </c>
      <c r="D1238" s="165" t="s">
        <v>31</v>
      </c>
      <c r="E1238" s="165">
        <v>3</v>
      </c>
      <c r="F1238" s="168">
        <v>1.115</v>
      </c>
      <c r="G1238" s="165">
        <v>48.5426</v>
      </c>
      <c r="H1238" s="165">
        <v>-122.92162</v>
      </c>
      <c r="I1238" s="165">
        <v>48.527099999999997</v>
      </c>
      <c r="J1238" s="165">
        <v>-122.91679999999999</v>
      </c>
    </row>
    <row r="1239" spans="1:10" ht="12.75" customHeight="1" x14ac:dyDescent="0.2">
      <c r="A1239" s="165" t="s">
        <v>1882</v>
      </c>
      <c r="B1239" s="165" t="s">
        <v>2185</v>
      </c>
      <c r="C1239" s="165" t="s">
        <v>2186</v>
      </c>
      <c r="D1239" s="165" t="s">
        <v>31</v>
      </c>
      <c r="E1239" s="165">
        <v>3</v>
      </c>
      <c r="F1239" s="168">
        <v>3.4409999999999998</v>
      </c>
      <c r="G1239" s="165">
        <v>48.572899999999997</v>
      </c>
      <c r="H1239" s="165">
        <v>-123.05033</v>
      </c>
      <c r="I1239" s="165">
        <v>48.597900000000003</v>
      </c>
      <c r="J1239" s="165">
        <v>-123.09892000000001</v>
      </c>
    </row>
    <row r="1240" spans="1:10" ht="12.75" customHeight="1" x14ac:dyDescent="0.2">
      <c r="A1240" s="165" t="s">
        <v>1882</v>
      </c>
      <c r="B1240" s="165" t="s">
        <v>2187</v>
      </c>
      <c r="C1240" s="165" t="s">
        <v>2188</v>
      </c>
      <c r="D1240" s="165" t="s">
        <v>31</v>
      </c>
      <c r="E1240" s="165">
        <v>3</v>
      </c>
      <c r="F1240" s="168">
        <v>0.56799999999999995</v>
      </c>
      <c r="G1240" s="165">
        <v>48.543399999999998</v>
      </c>
      <c r="H1240" s="165">
        <v>-123.16064</v>
      </c>
      <c r="I1240" s="165">
        <v>48.5398</v>
      </c>
      <c r="J1240" s="165">
        <v>-123.16092</v>
      </c>
    </row>
    <row r="1241" spans="1:10" ht="12.75" customHeight="1" x14ac:dyDescent="0.2">
      <c r="A1241" s="165" t="s">
        <v>1882</v>
      </c>
      <c r="B1241" s="165" t="s">
        <v>2189</v>
      </c>
      <c r="C1241" s="165" t="s">
        <v>2190</v>
      </c>
      <c r="D1241" s="165" t="s">
        <v>31</v>
      </c>
      <c r="E1241" s="165">
        <v>3</v>
      </c>
      <c r="F1241" s="168">
        <v>2.13</v>
      </c>
      <c r="G1241" s="165">
        <v>48.515900000000002</v>
      </c>
      <c r="H1241" s="165">
        <v>-122.99021</v>
      </c>
      <c r="I1241" s="165">
        <v>48.520899999999997</v>
      </c>
      <c r="J1241" s="165">
        <v>-122.97157</v>
      </c>
    </row>
    <row r="1242" spans="1:10" ht="12.75" customHeight="1" x14ac:dyDescent="0.2">
      <c r="A1242" s="165" t="s">
        <v>1882</v>
      </c>
      <c r="B1242" s="165" t="s">
        <v>2191</v>
      </c>
      <c r="C1242" s="165" t="s">
        <v>2192</v>
      </c>
      <c r="D1242" s="165" t="s">
        <v>149</v>
      </c>
      <c r="E1242" s="165">
        <v>3</v>
      </c>
      <c r="F1242" s="168">
        <v>0.53600000000000003</v>
      </c>
      <c r="G1242" s="165">
        <v>48.594299999999997</v>
      </c>
      <c r="H1242" s="165">
        <v>-123.18073</v>
      </c>
      <c r="I1242" s="165">
        <v>48.595300000000002</v>
      </c>
      <c r="J1242" s="165">
        <v>-123.181</v>
      </c>
    </row>
    <row r="1243" spans="1:10" ht="12.75" customHeight="1" x14ac:dyDescent="0.2">
      <c r="A1243" s="165" t="s">
        <v>1882</v>
      </c>
      <c r="B1243" s="165" t="s">
        <v>2193</v>
      </c>
      <c r="C1243" s="165" t="s">
        <v>2194</v>
      </c>
      <c r="D1243" s="165" t="s">
        <v>149</v>
      </c>
      <c r="E1243" s="165">
        <v>3</v>
      </c>
      <c r="F1243" s="168">
        <v>0.33200000000000002</v>
      </c>
      <c r="G1243" s="165">
        <v>48.668900000000001</v>
      </c>
      <c r="H1243" s="165">
        <v>-123.19025000000001</v>
      </c>
      <c r="I1243" s="165">
        <v>48.6706</v>
      </c>
      <c r="J1243" s="165">
        <v>-123.19611999999999</v>
      </c>
    </row>
    <row r="1244" spans="1:10" ht="12.75" customHeight="1" x14ac:dyDescent="0.2">
      <c r="A1244" s="165" t="s">
        <v>1882</v>
      </c>
      <c r="B1244" s="165" t="s">
        <v>2195</v>
      </c>
      <c r="C1244" s="165" t="s">
        <v>2196</v>
      </c>
      <c r="D1244" s="165" t="s">
        <v>149</v>
      </c>
      <c r="E1244" s="165">
        <v>3</v>
      </c>
      <c r="F1244" s="168">
        <v>1.2170000000000001</v>
      </c>
      <c r="G1244" s="165">
        <v>48.678800000000003</v>
      </c>
      <c r="H1244" s="165">
        <v>-123.02893</v>
      </c>
      <c r="I1244" s="165">
        <v>48.689799999999998</v>
      </c>
      <c r="J1244" s="165">
        <v>-123.00972</v>
      </c>
    </row>
    <row r="1245" spans="1:10" ht="12.75" customHeight="1" x14ac:dyDescent="0.2">
      <c r="A1245" s="165" t="s">
        <v>1882</v>
      </c>
      <c r="B1245" s="165" t="s">
        <v>2197</v>
      </c>
      <c r="C1245" s="165" t="s">
        <v>2198</v>
      </c>
      <c r="D1245" s="165" t="s">
        <v>31</v>
      </c>
      <c r="E1245" s="165">
        <v>3</v>
      </c>
      <c r="F1245" s="168">
        <v>0.746</v>
      </c>
      <c r="G1245" s="165">
        <v>48.701500000000003</v>
      </c>
      <c r="H1245" s="165">
        <v>-123.06358</v>
      </c>
      <c r="I1245" s="165">
        <v>48.698599999999999</v>
      </c>
      <c r="J1245" s="165">
        <v>-123.06362</v>
      </c>
    </row>
    <row r="1246" spans="1:10" ht="12.75" customHeight="1" x14ac:dyDescent="0.2">
      <c r="A1246" s="165" t="s">
        <v>1882</v>
      </c>
      <c r="B1246" s="165" t="s">
        <v>2199</v>
      </c>
      <c r="C1246" s="165" t="s">
        <v>2200</v>
      </c>
      <c r="D1246" s="165" t="s">
        <v>31</v>
      </c>
      <c r="E1246" s="165">
        <v>3</v>
      </c>
      <c r="F1246" s="168">
        <v>3.089</v>
      </c>
      <c r="G1246" s="165">
        <v>48.6828</v>
      </c>
      <c r="H1246" s="165">
        <v>-123.19928</v>
      </c>
      <c r="I1246" s="165">
        <v>48.677599999999998</v>
      </c>
      <c r="J1246" s="165">
        <v>-123.18523999999999</v>
      </c>
    </row>
    <row r="1247" spans="1:10" ht="12.75" customHeight="1" x14ac:dyDescent="0.2">
      <c r="A1247" s="165" t="s">
        <v>1882</v>
      </c>
      <c r="B1247" s="165" t="s">
        <v>2201</v>
      </c>
      <c r="C1247" s="165" t="s">
        <v>2202</v>
      </c>
      <c r="D1247" s="165" t="s">
        <v>31</v>
      </c>
      <c r="E1247" s="165">
        <v>3</v>
      </c>
      <c r="F1247" s="168">
        <v>0.28499999999999998</v>
      </c>
      <c r="G1247" s="165">
        <v>48.463799999999999</v>
      </c>
      <c r="H1247" s="165">
        <v>-122.94275</v>
      </c>
      <c r="I1247" s="165">
        <v>48.460099999999997</v>
      </c>
      <c r="J1247" s="165">
        <v>-122.94235999999999</v>
      </c>
    </row>
    <row r="1248" spans="1:10" ht="12.75" customHeight="1" x14ac:dyDescent="0.2">
      <c r="A1248" s="165" t="s">
        <v>1882</v>
      </c>
      <c r="B1248" s="165" t="s">
        <v>2203</v>
      </c>
      <c r="C1248" s="165" t="s">
        <v>2204</v>
      </c>
      <c r="D1248" s="165" t="s">
        <v>31</v>
      </c>
      <c r="E1248" s="165">
        <v>3</v>
      </c>
      <c r="F1248" s="168">
        <v>3.319</v>
      </c>
      <c r="G1248" s="165">
        <v>48.491700000000002</v>
      </c>
      <c r="H1248" s="165">
        <v>-122.94273</v>
      </c>
      <c r="I1248" s="165">
        <v>48.458500000000001</v>
      </c>
      <c r="J1248" s="165">
        <v>-122.93021</v>
      </c>
    </row>
    <row r="1249" spans="1:10" ht="12.75" customHeight="1" x14ac:dyDescent="0.2">
      <c r="A1249" s="165" t="s">
        <v>1882</v>
      </c>
      <c r="B1249" s="165" t="s">
        <v>2205</v>
      </c>
      <c r="C1249" s="165" t="s">
        <v>2206</v>
      </c>
      <c r="D1249" s="165" t="s">
        <v>31</v>
      </c>
      <c r="E1249" s="165">
        <v>3</v>
      </c>
      <c r="F1249" s="168">
        <v>0.90300000000000002</v>
      </c>
      <c r="G1249" s="165">
        <v>48.558599999999998</v>
      </c>
      <c r="H1249" s="165">
        <v>-122.93779000000001</v>
      </c>
      <c r="I1249" s="165">
        <v>48.564399999999999</v>
      </c>
      <c r="J1249" s="165">
        <v>-122.93411999999999</v>
      </c>
    </row>
    <row r="1250" spans="1:10" ht="12.75" customHeight="1" x14ac:dyDescent="0.2">
      <c r="A1250" s="165" t="s">
        <v>1882</v>
      </c>
      <c r="B1250" s="165" t="s">
        <v>2207</v>
      </c>
      <c r="C1250" s="165" t="s">
        <v>2782</v>
      </c>
      <c r="D1250" s="165" t="s">
        <v>31</v>
      </c>
      <c r="E1250" s="165">
        <v>3</v>
      </c>
      <c r="F1250" s="168">
        <v>0.50600000000000001</v>
      </c>
      <c r="G1250" s="165">
        <v>48.558500000000002</v>
      </c>
      <c r="H1250" s="165">
        <v>-122.94267000000001</v>
      </c>
      <c r="I1250" s="165">
        <v>48.562899999999999</v>
      </c>
      <c r="J1250" s="165">
        <v>-122.93948</v>
      </c>
    </row>
    <row r="1251" spans="1:10" ht="12.75" customHeight="1" x14ac:dyDescent="0.2">
      <c r="A1251" s="165" t="s">
        <v>1882</v>
      </c>
      <c r="B1251" s="165" t="s">
        <v>2783</v>
      </c>
      <c r="C1251" s="165" t="s">
        <v>2784</v>
      </c>
      <c r="D1251" s="165" t="s">
        <v>31</v>
      </c>
      <c r="E1251" s="165">
        <v>3</v>
      </c>
      <c r="F1251" s="168">
        <v>4.8000000000000001E-2</v>
      </c>
      <c r="G1251" s="165">
        <v>48.584099999999999</v>
      </c>
      <c r="H1251" s="165">
        <v>-122.92903</v>
      </c>
      <c r="I1251" s="165">
        <v>48.584099999999999</v>
      </c>
      <c r="J1251" s="165">
        <v>-122.92971</v>
      </c>
    </row>
    <row r="1252" spans="1:10" ht="12.75" customHeight="1" x14ac:dyDescent="0.2">
      <c r="A1252" s="165" t="s">
        <v>1882</v>
      </c>
      <c r="B1252" s="165" t="s">
        <v>2208</v>
      </c>
      <c r="C1252" s="165" t="s">
        <v>2209</v>
      </c>
      <c r="D1252" s="165" t="s">
        <v>31</v>
      </c>
      <c r="E1252" s="165">
        <v>3</v>
      </c>
      <c r="F1252" s="168">
        <v>0.98899999999999999</v>
      </c>
      <c r="G1252" s="165">
        <v>48.582099999999997</v>
      </c>
      <c r="H1252" s="165">
        <v>-122.99939999999999</v>
      </c>
      <c r="I1252" s="165">
        <v>48.572800000000001</v>
      </c>
      <c r="J1252" s="165">
        <v>-122.98914000000001</v>
      </c>
    </row>
    <row r="1253" spans="1:10" ht="12.75" customHeight="1" x14ac:dyDescent="0.2">
      <c r="A1253" s="165" t="s">
        <v>1882</v>
      </c>
      <c r="B1253" s="165" t="s">
        <v>2210</v>
      </c>
      <c r="C1253" s="165" t="s">
        <v>2211</v>
      </c>
      <c r="D1253" s="165" t="s">
        <v>31</v>
      </c>
      <c r="E1253" s="165">
        <v>3</v>
      </c>
      <c r="F1253" s="168">
        <v>0.624</v>
      </c>
      <c r="G1253" s="165">
        <v>48.583300000000001</v>
      </c>
      <c r="H1253" s="165">
        <v>-122.94047</v>
      </c>
      <c r="I1253" s="165">
        <v>48.587499999999999</v>
      </c>
      <c r="J1253" s="165">
        <v>-122.94727</v>
      </c>
    </row>
    <row r="1254" spans="1:10" ht="12.75" customHeight="1" x14ac:dyDescent="0.2">
      <c r="A1254" s="165" t="s">
        <v>1882</v>
      </c>
      <c r="B1254" s="165" t="s">
        <v>2212</v>
      </c>
      <c r="C1254" s="165" t="s">
        <v>2213</v>
      </c>
      <c r="D1254" s="165" t="s">
        <v>31</v>
      </c>
      <c r="E1254" s="165">
        <v>3</v>
      </c>
      <c r="F1254" s="168">
        <v>1.0249999999999999</v>
      </c>
      <c r="G1254" s="165">
        <v>48.587499999999999</v>
      </c>
      <c r="H1254" s="165">
        <v>-122.94727</v>
      </c>
      <c r="I1254" s="165">
        <v>48.59</v>
      </c>
      <c r="J1254" s="165">
        <v>-122.96622000000001</v>
      </c>
    </row>
    <row r="1255" spans="1:10" ht="12.75" customHeight="1" x14ac:dyDescent="0.2">
      <c r="A1255" s="165" t="s">
        <v>1882</v>
      </c>
      <c r="B1255" s="165" t="s">
        <v>2785</v>
      </c>
      <c r="C1255" s="165" t="s">
        <v>2786</v>
      </c>
      <c r="D1255" s="165" t="s">
        <v>149</v>
      </c>
      <c r="E1255" s="165">
        <v>3</v>
      </c>
      <c r="F1255" s="168">
        <v>2.4E-2</v>
      </c>
      <c r="G1255" s="165">
        <v>48.584099999999999</v>
      </c>
      <c r="H1255" s="165">
        <v>-122.92971</v>
      </c>
      <c r="I1255" s="165">
        <v>48.5839</v>
      </c>
      <c r="J1255" s="165">
        <v>-122.93006</v>
      </c>
    </row>
    <row r="1256" spans="1:10" ht="12.75" customHeight="1" x14ac:dyDescent="0.2">
      <c r="A1256" s="165" t="s">
        <v>1882</v>
      </c>
      <c r="B1256" s="165" t="s">
        <v>2214</v>
      </c>
      <c r="C1256" s="165" t="s">
        <v>2787</v>
      </c>
      <c r="D1256" s="165" t="s">
        <v>31</v>
      </c>
      <c r="E1256" s="165">
        <v>3</v>
      </c>
      <c r="F1256" s="168">
        <v>0.27200000000000002</v>
      </c>
      <c r="G1256" s="165">
        <v>48.627600000000001</v>
      </c>
      <c r="H1256" s="165">
        <v>-122.95884</v>
      </c>
      <c r="I1256" s="165">
        <v>48.628500000000003</v>
      </c>
      <c r="J1256" s="165">
        <v>-122.95807000000001</v>
      </c>
    </row>
    <row r="1257" spans="1:10" ht="12.75" customHeight="1" x14ac:dyDescent="0.2">
      <c r="A1257" s="165" t="s">
        <v>1882</v>
      </c>
      <c r="B1257" s="165" t="s">
        <v>2216</v>
      </c>
      <c r="C1257" s="165" t="s">
        <v>2217</v>
      </c>
      <c r="D1257" s="160" t="s">
        <v>31</v>
      </c>
      <c r="E1257" s="165">
        <v>3</v>
      </c>
      <c r="F1257" s="168">
        <v>0.314</v>
      </c>
      <c r="G1257" s="165">
        <v>48.639899999999997</v>
      </c>
      <c r="H1257" s="165">
        <v>-122.98675</v>
      </c>
      <c r="I1257" s="165">
        <v>48.639899999999997</v>
      </c>
      <c r="J1257" s="165">
        <v>-122.98675</v>
      </c>
    </row>
    <row r="1258" spans="1:10" ht="12.75" customHeight="1" x14ac:dyDescent="0.2">
      <c r="A1258" s="165" t="s">
        <v>1882</v>
      </c>
      <c r="B1258" s="165" t="s">
        <v>2218</v>
      </c>
      <c r="C1258" s="165" t="s">
        <v>2219</v>
      </c>
      <c r="D1258" s="165" t="s">
        <v>147</v>
      </c>
      <c r="E1258" s="165">
        <v>3</v>
      </c>
      <c r="F1258" s="168">
        <v>0.106</v>
      </c>
      <c r="G1258" s="165">
        <v>48.565199999999997</v>
      </c>
      <c r="H1258" s="165">
        <v>-123.17664000000001</v>
      </c>
      <c r="I1258" s="165">
        <v>48.564399999999999</v>
      </c>
      <c r="J1258" s="165">
        <v>-123.17565999999999</v>
      </c>
    </row>
    <row r="1259" spans="1:10" ht="12.75" customHeight="1" x14ac:dyDescent="0.2">
      <c r="A1259" s="165" t="s">
        <v>1882</v>
      </c>
      <c r="B1259" s="165" t="s">
        <v>3157</v>
      </c>
      <c r="C1259" s="165" t="s">
        <v>3158</v>
      </c>
      <c r="D1259" s="165" t="s">
        <v>149</v>
      </c>
      <c r="E1259" s="165">
        <v>3</v>
      </c>
      <c r="F1259" s="168">
        <v>0.53700000000000003</v>
      </c>
      <c r="G1259" s="165">
        <v>48.714418000000002</v>
      </c>
      <c r="H1259" s="165">
        <v>-122.90814</v>
      </c>
      <c r="I1259" s="165">
        <v>48.714275999999998</v>
      </c>
      <c r="J1259" s="165">
        <v>-122.90867</v>
      </c>
    </row>
    <row r="1260" spans="1:10" ht="12.75" customHeight="1" x14ac:dyDescent="0.2">
      <c r="A1260" s="165" t="s">
        <v>1882</v>
      </c>
      <c r="B1260" s="165" t="s">
        <v>2220</v>
      </c>
      <c r="C1260" s="165" t="s">
        <v>2221</v>
      </c>
      <c r="D1260" s="165" t="s">
        <v>149</v>
      </c>
      <c r="E1260" s="165">
        <v>3</v>
      </c>
      <c r="F1260" s="168">
        <v>0.104</v>
      </c>
      <c r="G1260" s="165">
        <v>48.57</v>
      </c>
      <c r="H1260" s="165">
        <v>-123.16795</v>
      </c>
      <c r="I1260" s="165">
        <v>48.571199999999997</v>
      </c>
      <c r="J1260" s="165">
        <v>-123.16937</v>
      </c>
    </row>
    <row r="1261" spans="1:10" ht="12.75" customHeight="1" x14ac:dyDescent="0.2">
      <c r="A1261" s="165" t="s">
        <v>1882</v>
      </c>
      <c r="B1261" s="165" t="s">
        <v>2222</v>
      </c>
      <c r="C1261" s="165" t="s">
        <v>2223</v>
      </c>
      <c r="D1261" s="165" t="s">
        <v>31</v>
      </c>
      <c r="E1261" s="165">
        <v>3</v>
      </c>
      <c r="F1261" s="168">
        <v>1.53</v>
      </c>
      <c r="G1261" s="165">
        <v>48.756900000000002</v>
      </c>
      <c r="H1261" s="165">
        <v>-122.89856</v>
      </c>
      <c r="I1261" s="165">
        <v>48.756900000000002</v>
      </c>
      <c r="J1261" s="165">
        <v>-122.89856</v>
      </c>
    </row>
    <row r="1262" spans="1:10" ht="12.75" customHeight="1" x14ac:dyDescent="0.2">
      <c r="A1262" s="165" t="s">
        <v>1882</v>
      </c>
      <c r="B1262" s="165" t="s">
        <v>2224</v>
      </c>
      <c r="C1262" s="165" t="s">
        <v>2788</v>
      </c>
      <c r="D1262" s="165" t="s">
        <v>31</v>
      </c>
      <c r="E1262" s="165">
        <v>3</v>
      </c>
      <c r="F1262" s="168">
        <v>0.745</v>
      </c>
      <c r="G1262" s="165">
        <v>48.666699999999999</v>
      </c>
      <c r="H1262" s="165">
        <v>-123.17167000000001</v>
      </c>
      <c r="I1262" s="165">
        <v>48.666699999999999</v>
      </c>
      <c r="J1262" s="165">
        <v>-123.16576999999999</v>
      </c>
    </row>
    <row r="1263" spans="1:10" ht="12.75" customHeight="1" x14ac:dyDescent="0.2">
      <c r="A1263" s="165" t="s">
        <v>1882</v>
      </c>
      <c r="B1263" s="165" t="s">
        <v>2225</v>
      </c>
      <c r="C1263" s="165" t="s">
        <v>2226</v>
      </c>
      <c r="D1263" s="165" t="s">
        <v>31</v>
      </c>
      <c r="E1263" s="165">
        <v>3</v>
      </c>
      <c r="F1263" s="168">
        <v>1.633</v>
      </c>
      <c r="G1263" s="165">
        <v>48.532299999999999</v>
      </c>
      <c r="H1263" s="165">
        <v>-122.86024999999999</v>
      </c>
      <c r="I1263" s="165">
        <v>48.539700000000003</v>
      </c>
      <c r="J1263" s="165">
        <v>-122.85912999999999</v>
      </c>
    </row>
    <row r="1264" spans="1:10" ht="12.75" customHeight="1" x14ac:dyDescent="0.2">
      <c r="A1264" s="165" t="s">
        <v>1882</v>
      </c>
      <c r="B1264" s="165" t="s">
        <v>2227</v>
      </c>
      <c r="C1264" s="165" t="s">
        <v>2228</v>
      </c>
      <c r="D1264" s="165" t="s">
        <v>31</v>
      </c>
      <c r="E1264" s="165">
        <v>3</v>
      </c>
      <c r="F1264" s="168">
        <v>9.1999999999999998E-2</v>
      </c>
      <c r="G1264" s="165">
        <v>48.4602</v>
      </c>
      <c r="H1264" s="165">
        <v>-122.82295999999999</v>
      </c>
      <c r="I1264" s="165">
        <v>48.4602</v>
      </c>
      <c r="J1264" s="165">
        <v>-122.82325</v>
      </c>
    </row>
    <row r="1265" spans="1:10" ht="12.75" customHeight="1" x14ac:dyDescent="0.2">
      <c r="A1265" s="165" t="s">
        <v>1882</v>
      </c>
      <c r="B1265" s="165" t="s">
        <v>2229</v>
      </c>
      <c r="C1265" s="165" t="s">
        <v>2230</v>
      </c>
      <c r="D1265" s="165" t="s">
        <v>31</v>
      </c>
      <c r="E1265" s="165">
        <v>3</v>
      </c>
      <c r="F1265" s="168">
        <v>2.2999999999999998</v>
      </c>
      <c r="G1265" s="165">
        <v>48.644399999999997</v>
      </c>
      <c r="H1265" s="165">
        <v>-123.14276</v>
      </c>
      <c r="I1265" s="165">
        <v>48.640599999999999</v>
      </c>
      <c r="J1265" s="165">
        <v>-123.14254</v>
      </c>
    </row>
    <row r="1266" spans="1:10" ht="12.75" customHeight="1" x14ac:dyDescent="0.2">
      <c r="A1266" s="165" t="s">
        <v>1882</v>
      </c>
      <c r="B1266" s="165" t="s">
        <v>2231</v>
      </c>
      <c r="C1266" s="165" t="s">
        <v>2232</v>
      </c>
      <c r="D1266" s="165" t="s">
        <v>31</v>
      </c>
      <c r="E1266" s="165">
        <v>3</v>
      </c>
      <c r="F1266" s="168">
        <v>0.28199999999999997</v>
      </c>
      <c r="G1266" s="165">
        <v>48.637599999999999</v>
      </c>
      <c r="H1266" s="165">
        <v>-123.11653</v>
      </c>
      <c r="I1266" s="165">
        <v>48.640300000000003</v>
      </c>
      <c r="J1266" s="165">
        <v>-123.12048</v>
      </c>
    </row>
    <row r="1267" spans="1:10" ht="12.75" customHeight="1" x14ac:dyDescent="0.2">
      <c r="A1267" s="165" t="s">
        <v>1882</v>
      </c>
      <c r="B1267" s="165" t="s">
        <v>2233</v>
      </c>
      <c r="C1267" s="165" t="s">
        <v>2789</v>
      </c>
      <c r="D1267" s="165" t="s">
        <v>31</v>
      </c>
      <c r="E1267" s="165">
        <v>3</v>
      </c>
      <c r="F1267" s="168">
        <v>0.47099999999999997</v>
      </c>
      <c r="G1267" s="165">
        <v>48.6374</v>
      </c>
      <c r="H1267" s="165">
        <v>-123.13558999999999</v>
      </c>
      <c r="I1267" s="165">
        <v>48.634799999999998</v>
      </c>
      <c r="J1267" s="165">
        <v>-123.12644</v>
      </c>
    </row>
    <row r="1268" spans="1:10" ht="12.75" customHeight="1" x14ac:dyDescent="0.2">
      <c r="A1268" s="165" t="s">
        <v>1882</v>
      </c>
      <c r="B1268" s="165" t="s">
        <v>2234</v>
      </c>
      <c r="C1268" s="165" t="s">
        <v>2235</v>
      </c>
      <c r="D1268" s="165" t="s">
        <v>31</v>
      </c>
      <c r="E1268" s="165">
        <v>3</v>
      </c>
      <c r="F1268" s="168">
        <v>3.218</v>
      </c>
      <c r="G1268" s="165">
        <v>48.636899999999997</v>
      </c>
      <c r="H1268" s="165">
        <v>-123.02106999999999</v>
      </c>
      <c r="I1268" s="165">
        <v>48.615499999999997</v>
      </c>
      <c r="J1268" s="165">
        <v>-123.00899</v>
      </c>
    </row>
    <row r="1269" spans="1:10" ht="12.75" customHeight="1" x14ac:dyDescent="0.2">
      <c r="A1269" s="165" t="s">
        <v>1882</v>
      </c>
      <c r="B1269" s="165" t="s">
        <v>2236</v>
      </c>
      <c r="C1269" s="165" t="s">
        <v>2237</v>
      </c>
      <c r="D1269" s="165" t="s">
        <v>31</v>
      </c>
      <c r="E1269" s="165">
        <v>3</v>
      </c>
      <c r="F1269" s="168">
        <v>1.3089999999999999</v>
      </c>
      <c r="G1269" s="165">
        <v>48.676499999999997</v>
      </c>
      <c r="H1269" s="165">
        <v>-123.19315</v>
      </c>
      <c r="I1269" s="165">
        <v>48.674199999999999</v>
      </c>
      <c r="J1269" s="165">
        <v>-123.19316999999999</v>
      </c>
    </row>
    <row r="1270" spans="1:10" ht="12.75" customHeight="1" x14ac:dyDescent="0.2">
      <c r="A1270" s="165" t="s">
        <v>1882</v>
      </c>
      <c r="B1270" s="165" t="s">
        <v>2238</v>
      </c>
      <c r="C1270" s="165" t="s">
        <v>2239</v>
      </c>
      <c r="D1270" s="165" t="s">
        <v>31</v>
      </c>
      <c r="E1270" s="165">
        <v>3</v>
      </c>
      <c r="F1270" s="168">
        <v>5.7140000000000004</v>
      </c>
      <c r="G1270" s="165">
        <v>48.681399999999996</v>
      </c>
      <c r="H1270" s="165">
        <v>-123.23314999999999</v>
      </c>
      <c r="I1270" s="165">
        <v>48.689399999999999</v>
      </c>
      <c r="J1270" s="165">
        <v>-123.23138</v>
      </c>
    </row>
    <row r="1271" spans="1:10" ht="12.75" customHeight="1" x14ac:dyDescent="0.2">
      <c r="A1271" s="165" t="s">
        <v>1882</v>
      </c>
      <c r="B1271" s="165" t="s">
        <v>2240</v>
      </c>
      <c r="C1271" s="165" t="s">
        <v>2241</v>
      </c>
      <c r="D1271" s="165" t="s">
        <v>31</v>
      </c>
      <c r="E1271" s="165">
        <v>2</v>
      </c>
      <c r="F1271" s="168">
        <v>12.852</v>
      </c>
      <c r="G1271" s="165">
        <v>48.760599999999997</v>
      </c>
      <c r="H1271" s="165">
        <v>-122.92001</v>
      </c>
      <c r="I1271" s="165">
        <v>48.763399999999997</v>
      </c>
      <c r="J1271" s="165">
        <v>-122.88426</v>
      </c>
    </row>
    <row r="1272" spans="1:10" ht="12.75" customHeight="1" x14ac:dyDescent="0.2">
      <c r="A1272" s="165" t="s">
        <v>1882</v>
      </c>
      <c r="B1272" s="165" t="s">
        <v>2242</v>
      </c>
      <c r="C1272" s="165" t="s">
        <v>2243</v>
      </c>
      <c r="D1272" s="165" t="s">
        <v>31</v>
      </c>
      <c r="E1272" s="165">
        <v>3</v>
      </c>
      <c r="F1272" s="168">
        <v>0.23200000000000001</v>
      </c>
      <c r="G1272" s="165">
        <v>48.420099999999998</v>
      </c>
      <c r="H1272" s="165">
        <v>-122.86830999999999</v>
      </c>
      <c r="I1272" s="165">
        <v>48.420099999999998</v>
      </c>
      <c r="J1272" s="165">
        <v>-122.86830999999999</v>
      </c>
    </row>
    <row r="1273" spans="1:10" ht="12.75" customHeight="1" x14ac:dyDescent="0.2">
      <c r="A1273" s="165" t="s">
        <v>1882</v>
      </c>
      <c r="B1273" s="165" t="s">
        <v>2244</v>
      </c>
      <c r="C1273" s="165" t="s">
        <v>2245</v>
      </c>
      <c r="D1273" s="165" t="s">
        <v>31</v>
      </c>
      <c r="E1273" s="165">
        <v>3</v>
      </c>
      <c r="F1273" s="168">
        <v>2.4660000000000002</v>
      </c>
      <c r="G1273" s="165">
        <v>48.5503</v>
      </c>
      <c r="H1273" s="165">
        <v>-122.81741</v>
      </c>
      <c r="I1273" s="165">
        <v>48.537399999999998</v>
      </c>
      <c r="J1273" s="165">
        <v>-122.80009</v>
      </c>
    </row>
    <row r="1274" spans="1:10" ht="12.75" customHeight="1" x14ac:dyDescent="0.2">
      <c r="A1274" s="165" t="s">
        <v>1882</v>
      </c>
      <c r="B1274" s="165" t="s">
        <v>2246</v>
      </c>
      <c r="C1274" s="165" t="s">
        <v>2247</v>
      </c>
      <c r="D1274" s="165" t="s">
        <v>31</v>
      </c>
      <c r="E1274" s="165">
        <v>3</v>
      </c>
      <c r="F1274" s="168">
        <v>3.2080000000000002</v>
      </c>
      <c r="G1274" s="165">
        <v>48.511000000000003</v>
      </c>
      <c r="H1274" s="165">
        <v>-122.79374</v>
      </c>
      <c r="I1274" s="165">
        <v>48.517800000000001</v>
      </c>
      <c r="J1274" s="165">
        <v>-122.79566</v>
      </c>
    </row>
    <row r="1275" spans="1:10" ht="12.75" customHeight="1" x14ac:dyDescent="0.2">
      <c r="A1275" s="165" t="s">
        <v>1882</v>
      </c>
      <c r="B1275" s="165" t="s">
        <v>2248</v>
      </c>
      <c r="C1275" s="165" t="s">
        <v>2249</v>
      </c>
      <c r="D1275" s="165" t="s">
        <v>147</v>
      </c>
      <c r="E1275" s="165">
        <v>3</v>
      </c>
      <c r="F1275" s="168">
        <v>8.5999999999999993E-2</v>
      </c>
      <c r="G1275" s="165">
        <v>48.544499999999999</v>
      </c>
      <c r="H1275" s="165">
        <v>-123.16139</v>
      </c>
      <c r="I1275" s="165">
        <v>48.543399999999998</v>
      </c>
      <c r="J1275" s="165">
        <v>-123.16064</v>
      </c>
    </row>
    <row r="1276" spans="1:10" ht="12.75" customHeight="1" x14ac:dyDescent="0.2">
      <c r="A1276" s="165" t="s">
        <v>1882</v>
      </c>
      <c r="B1276" s="165" t="s">
        <v>2250</v>
      </c>
      <c r="C1276" s="165" t="s">
        <v>2251</v>
      </c>
      <c r="D1276" s="165" t="s">
        <v>31</v>
      </c>
      <c r="E1276" s="165">
        <v>3</v>
      </c>
      <c r="F1276" s="168">
        <v>0.80800000000000005</v>
      </c>
      <c r="G1276" s="165">
        <v>48.503700000000002</v>
      </c>
      <c r="H1276" s="165">
        <v>-122.84003</v>
      </c>
      <c r="I1276" s="165">
        <v>48.503700000000002</v>
      </c>
      <c r="J1276" s="165">
        <v>-122.84003</v>
      </c>
    </row>
    <row r="1277" spans="1:10" ht="12.75" customHeight="1" x14ac:dyDescent="0.2">
      <c r="A1277" s="165" t="s">
        <v>1882</v>
      </c>
      <c r="B1277" s="165" t="s">
        <v>2252</v>
      </c>
      <c r="C1277" s="165" t="s">
        <v>2253</v>
      </c>
      <c r="D1277" s="165" t="s">
        <v>31</v>
      </c>
      <c r="E1277" s="165">
        <v>3</v>
      </c>
      <c r="F1277" s="168">
        <v>1.1439999999999999</v>
      </c>
      <c r="G1277" s="165">
        <v>48.532299999999999</v>
      </c>
      <c r="H1277" s="165">
        <v>-122.97595</v>
      </c>
      <c r="I1277" s="165">
        <v>48.531199999999998</v>
      </c>
      <c r="J1277" s="165">
        <v>-122.97517000000001</v>
      </c>
    </row>
    <row r="1278" spans="1:10" ht="12.75" customHeight="1" x14ac:dyDescent="0.2">
      <c r="A1278" s="165" t="s">
        <v>1882</v>
      </c>
      <c r="B1278" s="165" t="s">
        <v>1931</v>
      </c>
      <c r="C1278" s="165" t="s">
        <v>2790</v>
      </c>
      <c r="D1278" s="165" t="s">
        <v>31</v>
      </c>
      <c r="E1278" s="165">
        <v>3</v>
      </c>
      <c r="F1278" s="168">
        <v>2.5000000000000001E-2</v>
      </c>
      <c r="G1278" s="165">
        <v>48.528700000000001</v>
      </c>
      <c r="H1278" s="165">
        <v>-122.98014999999999</v>
      </c>
      <c r="I1278" s="165">
        <v>48.529000000000003</v>
      </c>
      <c r="J1278" s="165">
        <v>-122.98005000000001</v>
      </c>
    </row>
    <row r="1279" spans="1:10" ht="12.75" customHeight="1" x14ac:dyDescent="0.2">
      <c r="A1279" s="165" t="s">
        <v>1882</v>
      </c>
      <c r="B1279" s="165" t="s">
        <v>2254</v>
      </c>
      <c r="C1279" s="165" t="s">
        <v>2255</v>
      </c>
      <c r="D1279" s="165" t="s">
        <v>31</v>
      </c>
      <c r="E1279" s="165">
        <v>3</v>
      </c>
      <c r="F1279" s="168">
        <v>1.018</v>
      </c>
      <c r="G1279" s="165">
        <v>48.689399999999999</v>
      </c>
      <c r="H1279" s="165">
        <v>-123.23138</v>
      </c>
      <c r="I1279" s="165">
        <v>48.681399999999996</v>
      </c>
      <c r="J1279" s="165">
        <v>-123.23314999999999</v>
      </c>
    </row>
    <row r="1280" spans="1:10" ht="12.75" customHeight="1" x14ac:dyDescent="0.2">
      <c r="A1280" s="165" t="s">
        <v>1882</v>
      </c>
      <c r="B1280" s="165" t="s">
        <v>2256</v>
      </c>
      <c r="C1280" s="165" t="s">
        <v>2257</v>
      </c>
      <c r="D1280" s="165" t="s">
        <v>31</v>
      </c>
      <c r="E1280" s="165">
        <v>3</v>
      </c>
      <c r="F1280" s="168">
        <v>0.216</v>
      </c>
      <c r="G1280" s="165">
        <v>48.6158</v>
      </c>
      <c r="H1280" s="165">
        <v>-122.86687999999999</v>
      </c>
      <c r="I1280" s="165">
        <v>48.615699999999997</v>
      </c>
      <c r="J1280" s="165">
        <v>-122.86518</v>
      </c>
    </row>
    <row r="1281" spans="1:10" ht="12.75" customHeight="1" x14ac:dyDescent="0.2">
      <c r="A1281" s="165" t="s">
        <v>1882</v>
      </c>
      <c r="B1281" s="165" t="s">
        <v>2258</v>
      </c>
      <c r="C1281" s="165" t="s">
        <v>2259</v>
      </c>
      <c r="D1281" s="165" t="s">
        <v>31</v>
      </c>
      <c r="E1281" s="165">
        <v>3</v>
      </c>
      <c r="F1281" s="168">
        <v>0.13</v>
      </c>
      <c r="G1281" s="165">
        <v>48.548999999999999</v>
      </c>
      <c r="H1281" s="165">
        <v>-122.91275</v>
      </c>
      <c r="I1281" s="165">
        <v>48.549599999999998</v>
      </c>
      <c r="J1281" s="165">
        <v>-122.91545000000001</v>
      </c>
    </row>
    <row r="1282" spans="1:10" ht="12.75" customHeight="1" x14ac:dyDescent="0.2">
      <c r="A1282" s="165" t="s">
        <v>1882</v>
      </c>
      <c r="B1282" s="165" t="s">
        <v>2260</v>
      </c>
      <c r="C1282" s="165" t="s">
        <v>2261</v>
      </c>
      <c r="D1282" s="165" t="s">
        <v>31</v>
      </c>
      <c r="E1282" s="165">
        <v>3</v>
      </c>
      <c r="F1282" s="168">
        <v>0.70499999999999996</v>
      </c>
      <c r="G1282" s="165">
        <v>48.570900000000002</v>
      </c>
      <c r="H1282" s="165">
        <v>-122.88867</v>
      </c>
      <c r="I1282" s="165">
        <v>48.561300000000003</v>
      </c>
      <c r="J1282" s="165">
        <v>-122.89151</v>
      </c>
    </row>
    <row r="1283" spans="1:10" ht="12.75" customHeight="1" x14ac:dyDescent="0.2">
      <c r="A1283" s="165" t="s">
        <v>1882</v>
      </c>
      <c r="B1283" s="165" t="s">
        <v>2262</v>
      </c>
      <c r="C1283" s="165" t="s">
        <v>2263</v>
      </c>
      <c r="D1283" s="165" t="s">
        <v>31</v>
      </c>
      <c r="E1283" s="165">
        <v>3</v>
      </c>
      <c r="F1283" s="168">
        <v>0.308</v>
      </c>
      <c r="G1283" s="165">
        <v>48.613199999999999</v>
      </c>
      <c r="H1283" s="165">
        <v>-122.97469</v>
      </c>
      <c r="I1283" s="165">
        <v>48.613199999999999</v>
      </c>
      <c r="J1283" s="165">
        <v>-122.97469</v>
      </c>
    </row>
    <row r="1284" spans="1:10" ht="12.75" customHeight="1" x14ac:dyDescent="0.2">
      <c r="A1284" s="165" t="s">
        <v>1882</v>
      </c>
      <c r="B1284" s="165" t="s">
        <v>3159</v>
      </c>
      <c r="C1284" s="165" t="s">
        <v>3160</v>
      </c>
      <c r="D1284" s="165" t="s">
        <v>149</v>
      </c>
      <c r="E1284" s="165">
        <v>3</v>
      </c>
      <c r="F1284" s="168">
        <v>1.552</v>
      </c>
      <c r="G1284" s="165">
        <v>48.686404000000003</v>
      </c>
      <c r="H1284" s="165">
        <v>-123.036457</v>
      </c>
      <c r="I1284" s="165">
        <v>48.678784</v>
      </c>
      <c r="J1284" s="165">
        <v>-123.028926</v>
      </c>
    </row>
    <row r="1285" spans="1:10" ht="12.75" customHeight="1" x14ac:dyDescent="0.2">
      <c r="A1285" s="165" t="s">
        <v>1882</v>
      </c>
      <c r="B1285" s="165" t="s">
        <v>3161</v>
      </c>
      <c r="C1285" s="165" t="s">
        <v>3162</v>
      </c>
      <c r="D1285" s="165" t="s">
        <v>31</v>
      </c>
      <c r="E1285" s="165">
        <v>3</v>
      </c>
      <c r="F1285" s="168">
        <v>0.497</v>
      </c>
      <c r="G1285" s="165">
        <v>48.539009999999998</v>
      </c>
      <c r="H1285" s="165">
        <v>-122.821572</v>
      </c>
      <c r="I1285" s="165">
        <v>48.539009999999998</v>
      </c>
      <c r="J1285" s="165">
        <v>-122.821572</v>
      </c>
    </row>
    <row r="1286" spans="1:10" ht="12.75" customHeight="1" x14ac:dyDescent="0.2">
      <c r="A1286" s="165" t="s">
        <v>1882</v>
      </c>
      <c r="B1286" s="165" t="s">
        <v>2264</v>
      </c>
      <c r="C1286" s="165" t="s">
        <v>2791</v>
      </c>
      <c r="D1286" s="165" t="s">
        <v>31</v>
      </c>
      <c r="E1286" s="165">
        <v>3</v>
      </c>
      <c r="F1286" s="168">
        <v>6.3E-2</v>
      </c>
      <c r="G1286" s="165">
        <v>48.6875</v>
      </c>
      <c r="H1286" s="165">
        <v>-123.03725</v>
      </c>
      <c r="I1286" s="165">
        <v>48.686700000000002</v>
      </c>
      <c r="J1286" s="165">
        <v>-123.03667</v>
      </c>
    </row>
    <row r="1287" spans="1:10" ht="12.75" customHeight="1" x14ac:dyDescent="0.2">
      <c r="A1287" s="165" t="s">
        <v>1882</v>
      </c>
      <c r="B1287" s="165" t="s">
        <v>2265</v>
      </c>
      <c r="C1287" s="165" t="s">
        <v>2266</v>
      </c>
      <c r="D1287" s="165" t="s">
        <v>149</v>
      </c>
      <c r="E1287" s="165">
        <v>3</v>
      </c>
      <c r="F1287" s="168">
        <v>0.74</v>
      </c>
      <c r="G1287" s="165">
        <v>48.697299999999998</v>
      </c>
      <c r="H1287" s="165">
        <v>-123.05304</v>
      </c>
      <c r="I1287" s="165">
        <v>48.691699999999997</v>
      </c>
      <c r="J1287" s="165">
        <v>-123.03955999999999</v>
      </c>
    </row>
    <row r="1288" spans="1:10" ht="12.75" customHeight="1" x14ac:dyDescent="0.2">
      <c r="A1288" s="165" t="s">
        <v>1882</v>
      </c>
      <c r="B1288" s="165" t="s">
        <v>2267</v>
      </c>
      <c r="C1288" s="165" t="s">
        <v>2268</v>
      </c>
      <c r="D1288" s="165" t="s">
        <v>31</v>
      </c>
      <c r="E1288" s="165">
        <v>3</v>
      </c>
      <c r="F1288" s="168">
        <v>0.92700000000000005</v>
      </c>
      <c r="G1288" s="165">
        <v>48.689799999999998</v>
      </c>
      <c r="H1288" s="165">
        <v>-123.00972</v>
      </c>
      <c r="I1288" s="165">
        <v>48.699399999999997</v>
      </c>
      <c r="J1288" s="165">
        <v>-123.00953</v>
      </c>
    </row>
    <row r="1289" spans="1:10" ht="12.75" customHeight="1" x14ac:dyDescent="0.2">
      <c r="A1289" s="165" t="s">
        <v>1882</v>
      </c>
      <c r="B1289" s="165" t="s">
        <v>2269</v>
      </c>
      <c r="C1289" s="165" t="s">
        <v>2792</v>
      </c>
      <c r="D1289" s="165" t="s">
        <v>31</v>
      </c>
      <c r="E1289" s="165">
        <v>3</v>
      </c>
      <c r="F1289" s="168">
        <v>0.17599999999999999</v>
      </c>
      <c r="G1289" s="165">
        <v>48.686700000000002</v>
      </c>
      <c r="H1289" s="165">
        <v>-123.03667</v>
      </c>
      <c r="I1289" s="165">
        <v>48.6875</v>
      </c>
      <c r="J1289" s="165">
        <v>-123.03725</v>
      </c>
    </row>
    <row r="1290" spans="1:10" ht="12.75" customHeight="1" x14ac:dyDescent="0.2">
      <c r="A1290" s="165" t="s">
        <v>1882</v>
      </c>
      <c r="B1290" s="165" t="s">
        <v>2270</v>
      </c>
      <c r="C1290" s="165" t="s">
        <v>2271</v>
      </c>
      <c r="D1290" s="165" t="s">
        <v>31</v>
      </c>
      <c r="E1290" s="165">
        <v>3</v>
      </c>
      <c r="F1290" s="168">
        <v>1.44</v>
      </c>
      <c r="G1290" s="165">
        <v>48.592599999999997</v>
      </c>
      <c r="H1290" s="165">
        <v>-122.97807</v>
      </c>
      <c r="I1290" s="165">
        <v>48.585900000000002</v>
      </c>
      <c r="J1290" s="165">
        <v>-123.00129</v>
      </c>
    </row>
    <row r="1291" spans="1:10" ht="12.75" customHeight="1" x14ac:dyDescent="0.2">
      <c r="A1291" s="165" t="s">
        <v>1882</v>
      </c>
      <c r="B1291" s="165" t="s">
        <v>2793</v>
      </c>
      <c r="C1291" s="165" t="s">
        <v>2794</v>
      </c>
      <c r="D1291" s="165" t="s">
        <v>31</v>
      </c>
      <c r="E1291" s="165">
        <v>3</v>
      </c>
      <c r="F1291" s="168">
        <v>0.186</v>
      </c>
      <c r="G1291" s="165">
        <v>48.430500000000002</v>
      </c>
      <c r="H1291" s="165">
        <v>-122.81231</v>
      </c>
      <c r="I1291" s="165">
        <v>48.431600000000003</v>
      </c>
      <c r="J1291" s="165">
        <v>-122.81408</v>
      </c>
    </row>
    <row r="1292" spans="1:10" ht="12.75" customHeight="1" x14ac:dyDescent="0.2">
      <c r="A1292" s="165" t="s">
        <v>1882</v>
      </c>
      <c r="B1292" s="165" t="s">
        <v>2272</v>
      </c>
      <c r="C1292" s="165" t="s">
        <v>2273</v>
      </c>
      <c r="D1292" s="165" t="s">
        <v>31</v>
      </c>
      <c r="E1292" s="165">
        <v>3</v>
      </c>
      <c r="F1292" s="168">
        <v>1.2E-2</v>
      </c>
      <c r="G1292" s="165">
        <v>48.522100000000002</v>
      </c>
      <c r="H1292" s="165">
        <v>-122.91615</v>
      </c>
      <c r="I1292" s="165">
        <v>48.521999999999998</v>
      </c>
      <c r="J1292" s="165">
        <v>-122.91631</v>
      </c>
    </row>
    <row r="1293" spans="1:10" ht="12.75" customHeight="1" x14ac:dyDescent="0.2">
      <c r="A1293" s="165" t="s">
        <v>1882</v>
      </c>
      <c r="B1293" s="165" t="s">
        <v>1993</v>
      </c>
      <c r="C1293" s="165" t="s">
        <v>2795</v>
      </c>
      <c r="D1293" s="165" t="s">
        <v>31</v>
      </c>
      <c r="E1293" s="165">
        <v>3</v>
      </c>
      <c r="F1293" s="168">
        <v>0.624</v>
      </c>
      <c r="G1293" s="165">
        <v>48.519500000000001</v>
      </c>
      <c r="H1293" s="165">
        <v>-122.91824</v>
      </c>
      <c r="I1293" s="165">
        <v>48.519300000000001</v>
      </c>
      <c r="J1293" s="165">
        <v>-122.91531999999999</v>
      </c>
    </row>
    <row r="1294" spans="1:10" ht="12.75" customHeight="1" x14ac:dyDescent="0.2">
      <c r="A1294" s="165" t="s">
        <v>1882</v>
      </c>
      <c r="B1294" s="165" t="s">
        <v>2796</v>
      </c>
      <c r="C1294" s="165" t="s">
        <v>2797</v>
      </c>
      <c r="D1294" s="165" t="s">
        <v>31</v>
      </c>
      <c r="E1294" s="165">
        <v>3</v>
      </c>
      <c r="F1294" s="168">
        <v>2.3E-2</v>
      </c>
      <c r="G1294" s="165">
        <v>48.631799999999998</v>
      </c>
      <c r="H1294" s="165">
        <v>-122.96101</v>
      </c>
      <c r="I1294" s="165">
        <v>48.631799999999998</v>
      </c>
      <c r="J1294" s="165">
        <v>-122.9605</v>
      </c>
    </row>
    <row r="1295" spans="1:10" ht="12.75" customHeight="1" x14ac:dyDescent="0.2">
      <c r="A1295" s="165" t="s">
        <v>1882</v>
      </c>
      <c r="B1295" s="165" t="s">
        <v>3163</v>
      </c>
      <c r="C1295" s="165" t="s">
        <v>3164</v>
      </c>
      <c r="D1295" s="165" t="s">
        <v>149</v>
      </c>
      <c r="E1295" s="165">
        <v>3</v>
      </c>
      <c r="F1295" s="168">
        <v>0.13300000000000001</v>
      </c>
      <c r="G1295" s="165">
        <v>48.688363000000003</v>
      </c>
      <c r="H1295" s="165">
        <v>-122.95822</v>
      </c>
      <c r="I1295" s="165">
        <v>48.686501999999997</v>
      </c>
      <c r="J1295" s="165">
        <v>-122.95876</v>
      </c>
    </row>
    <row r="1296" spans="1:10" ht="12.75" customHeight="1" x14ac:dyDescent="0.2">
      <c r="A1296" s="165" t="s">
        <v>1882</v>
      </c>
      <c r="B1296" s="165" t="s">
        <v>2798</v>
      </c>
      <c r="C1296" s="165" t="s">
        <v>2799</v>
      </c>
      <c r="D1296" s="165" t="s">
        <v>31</v>
      </c>
      <c r="E1296" s="165">
        <v>3</v>
      </c>
      <c r="F1296" s="168">
        <v>8.9999999999999993E-3</v>
      </c>
      <c r="G1296" s="165">
        <v>48.686599999999999</v>
      </c>
      <c r="H1296" s="165">
        <v>-122.95869</v>
      </c>
      <c r="I1296" s="165">
        <v>48.686500000000002</v>
      </c>
      <c r="J1296" s="165">
        <v>-122.95876</v>
      </c>
    </row>
    <row r="1297" spans="1:10" ht="12.75" customHeight="1" x14ac:dyDescent="0.2">
      <c r="A1297" s="165" t="s">
        <v>1882</v>
      </c>
      <c r="B1297" s="165" t="s">
        <v>2274</v>
      </c>
      <c r="C1297" s="165" t="s">
        <v>2275</v>
      </c>
      <c r="D1297" s="165" t="s">
        <v>149</v>
      </c>
      <c r="E1297" s="165">
        <v>3</v>
      </c>
      <c r="F1297" s="168">
        <v>9.9000000000000005E-2</v>
      </c>
      <c r="G1297" s="165">
        <v>48.629899999999999</v>
      </c>
      <c r="H1297" s="165">
        <v>-122.95681999999999</v>
      </c>
      <c r="I1297" s="165">
        <v>48.629100000000001</v>
      </c>
      <c r="J1297" s="165">
        <v>-122.95547000000001</v>
      </c>
    </row>
    <row r="1298" spans="1:10" ht="12.75" customHeight="1" x14ac:dyDescent="0.2">
      <c r="A1298" s="161" t="s">
        <v>1882</v>
      </c>
      <c r="B1298" s="161" t="s">
        <v>2276</v>
      </c>
      <c r="C1298" s="161" t="s">
        <v>2800</v>
      </c>
      <c r="D1298" s="161" t="s">
        <v>149</v>
      </c>
      <c r="E1298" s="161">
        <v>3</v>
      </c>
      <c r="F1298" s="173">
        <v>0.65700000000000003</v>
      </c>
      <c r="G1298" s="161">
        <v>48.591799999999999</v>
      </c>
      <c r="H1298" s="161">
        <v>-123.03413</v>
      </c>
      <c r="I1298" s="161">
        <v>48.591799999999999</v>
      </c>
      <c r="J1298" s="161">
        <v>-123.03413</v>
      </c>
    </row>
    <row r="1299" spans="1:10" ht="12.75" customHeight="1" x14ac:dyDescent="0.2">
      <c r="A1299" s="31"/>
      <c r="B1299" s="32">
        <f>COUNTA(B1056:B1298)</f>
        <v>243</v>
      </c>
      <c r="C1299" s="31"/>
      <c r="D1299" s="31"/>
      <c r="E1299" s="62"/>
      <c r="F1299" s="169">
        <f>SUM(F1056:F1298)</f>
        <v>222.08300000000011</v>
      </c>
      <c r="G1299" s="31"/>
      <c r="H1299" s="31"/>
      <c r="I1299" s="31"/>
      <c r="J1299" s="31"/>
    </row>
    <row r="1300" spans="1:10" ht="12.75" customHeight="1" x14ac:dyDescent="0.2">
      <c r="A1300" s="31"/>
      <c r="B1300" s="32"/>
      <c r="C1300" s="31"/>
      <c r="D1300" s="31"/>
      <c r="E1300" s="62"/>
      <c r="F1300" s="169"/>
      <c r="G1300" s="31"/>
      <c r="H1300" s="31"/>
      <c r="I1300" s="31"/>
      <c r="J1300" s="31"/>
    </row>
    <row r="1301" spans="1:10" ht="12.75" customHeight="1" x14ac:dyDescent="0.2">
      <c r="A1301" s="165" t="s">
        <v>2277</v>
      </c>
      <c r="B1301" s="165" t="s">
        <v>3165</v>
      </c>
      <c r="C1301" s="165" t="s">
        <v>3166</v>
      </c>
      <c r="D1301" s="165" t="s">
        <v>31</v>
      </c>
      <c r="E1301" s="165">
        <v>2</v>
      </c>
      <c r="F1301" s="168">
        <v>0</v>
      </c>
      <c r="G1301" s="165" t="s">
        <v>2859</v>
      </c>
      <c r="H1301" s="165" t="s">
        <v>2859</v>
      </c>
      <c r="I1301" s="165" t="s">
        <v>2859</v>
      </c>
      <c r="J1301" s="165" t="s">
        <v>2859</v>
      </c>
    </row>
    <row r="1302" spans="1:10" ht="12.75" customHeight="1" x14ac:dyDescent="0.2">
      <c r="A1302" s="165" t="s">
        <v>2277</v>
      </c>
      <c r="B1302" s="165" t="s">
        <v>2278</v>
      </c>
      <c r="C1302" s="165" t="s">
        <v>2279</v>
      </c>
      <c r="D1302" s="165" t="s">
        <v>147</v>
      </c>
      <c r="E1302" s="165">
        <v>3</v>
      </c>
      <c r="F1302" s="168">
        <v>0.48799999999999999</v>
      </c>
      <c r="G1302" s="165">
        <v>48.475999999999999</v>
      </c>
      <c r="H1302" s="165">
        <v>-122.66161</v>
      </c>
      <c r="I1302" s="165">
        <v>48.470700000000001</v>
      </c>
      <c r="J1302" s="165">
        <v>-122.65653</v>
      </c>
    </row>
    <row r="1303" spans="1:10" ht="12.75" customHeight="1" x14ac:dyDescent="0.2">
      <c r="A1303" s="165" t="s">
        <v>2277</v>
      </c>
      <c r="B1303" s="165" t="s">
        <v>2280</v>
      </c>
      <c r="C1303" s="165" t="s">
        <v>2281</v>
      </c>
      <c r="D1303" s="165" t="s">
        <v>31</v>
      </c>
      <c r="E1303" s="165">
        <v>3</v>
      </c>
      <c r="F1303" s="168">
        <v>2.754</v>
      </c>
      <c r="G1303" s="165">
        <v>48.509</v>
      </c>
      <c r="H1303" s="165">
        <v>-122.65455</v>
      </c>
      <c r="I1303" s="165">
        <v>48.503700000000002</v>
      </c>
      <c r="J1303" s="165">
        <v>-122.69002999999999</v>
      </c>
    </row>
    <row r="1304" spans="1:10" ht="12.75" customHeight="1" x14ac:dyDescent="0.2">
      <c r="A1304" s="165" t="s">
        <v>2277</v>
      </c>
      <c r="B1304" s="165" t="s">
        <v>2282</v>
      </c>
      <c r="C1304" s="165" t="s">
        <v>2283</v>
      </c>
      <c r="D1304" s="165" t="s">
        <v>31</v>
      </c>
      <c r="E1304" s="165">
        <v>1</v>
      </c>
      <c r="F1304" s="168">
        <v>1.6E-2</v>
      </c>
      <c r="G1304" s="165">
        <v>48.484000000000002</v>
      </c>
      <c r="H1304" s="165">
        <v>-122.47799999999999</v>
      </c>
      <c r="I1304" s="165">
        <v>48.484000000000002</v>
      </c>
      <c r="J1304" s="165">
        <v>-122.47799999999999</v>
      </c>
    </row>
    <row r="1305" spans="1:10" ht="12.75" customHeight="1" x14ac:dyDescent="0.2">
      <c r="A1305" s="165" t="s">
        <v>2277</v>
      </c>
      <c r="B1305" s="165" t="s">
        <v>2284</v>
      </c>
      <c r="C1305" s="165" t="s">
        <v>2285</v>
      </c>
      <c r="D1305" s="165" t="s">
        <v>31</v>
      </c>
      <c r="E1305" s="165">
        <v>1</v>
      </c>
      <c r="F1305" s="168">
        <v>0.51700000000000002</v>
      </c>
      <c r="G1305" s="165">
        <v>48.491</v>
      </c>
      <c r="H1305" s="165">
        <v>-122.482</v>
      </c>
      <c r="I1305" s="165">
        <v>48.484000000000002</v>
      </c>
      <c r="J1305" s="165">
        <v>-122.47799999999999</v>
      </c>
    </row>
    <row r="1306" spans="1:10" ht="12.75" customHeight="1" x14ac:dyDescent="0.2">
      <c r="A1306" s="165" t="s">
        <v>2277</v>
      </c>
      <c r="B1306" s="165" t="s">
        <v>2286</v>
      </c>
      <c r="C1306" s="165" t="s">
        <v>2287</v>
      </c>
      <c r="D1306" s="165" t="s">
        <v>31</v>
      </c>
      <c r="E1306" s="165">
        <v>3</v>
      </c>
      <c r="F1306" s="168">
        <v>0.44700000000000001</v>
      </c>
      <c r="G1306" s="165">
        <v>48.546399999999998</v>
      </c>
      <c r="H1306" s="165">
        <v>-122.57898</v>
      </c>
      <c r="I1306" s="165">
        <v>48.55</v>
      </c>
      <c r="J1306" s="165">
        <v>-122.58096999999999</v>
      </c>
    </row>
    <row r="1307" spans="1:10" ht="12.75" customHeight="1" x14ac:dyDescent="0.2">
      <c r="A1307" s="165" t="s">
        <v>2277</v>
      </c>
      <c r="B1307" s="165" t="s">
        <v>2288</v>
      </c>
      <c r="C1307" s="165" t="s">
        <v>2289</v>
      </c>
      <c r="D1307" s="165" t="s">
        <v>31</v>
      </c>
      <c r="E1307" s="165">
        <v>3</v>
      </c>
      <c r="F1307" s="168">
        <v>0.30599999999999999</v>
      </c>
      <c r="G1307" s="165">
        <v>48.489400000000003</v>
      </c>
      <c r="H1307" s="165">
        <v>-122.67422999999999</v>
      </c>
      <c r="I1307" s="165">
        <v>48.486899999999999</v>
      </c>
      <c r="J1307" s="165">
        <v>-122.66871999999999</v>
      </c>
    </row>
    <row r="1308" spans="1:10" ht="12.75" customHeight="1" x14ac:dyDescent="0.2">
      <c r="A1308" s="165" t="s">
        <v>2277</v>
      </c>
      <c r="B1308" s="165" t="s">
        <v>2290</v>
      </c>
      <c r="C1308" s="165" t="s">
        <v>2291</v>
      </c>
      <c r="D1308" s="165" t="s">
        <v>31</v>
      </c>
      <c r="E1308" s="165">
        <v>3</v>
      </c>
      <c r="F1308" s="168">
        <v>0.32100000000000001</v>
      </c>
      <c r="G1308" s="165">
        <v>48.479599999999998</v>
      </c>
      <c r="H1308" s="165">
        <v>-122.68816</v>
      </c>
      <c r="I1308" s="165">
        <v>48.483600000000003</v>
      </c>
      <c r="J1308" s="165">
        <v>-122.68876</v>
      </c>
    </row>
    <row r="1309" spans="1:10" ht="12.75" customHeight="1" x14ac:dyDescent="0.2">
      <c r="A1309" s="165" t="s">
        <v>2277</v>
      </c>
      <c r="B1309" s="165" t="s">
        <v>2292</v>
      </c>
      <c r="C1309" s="165" t="s">
        <v>2293</v>
      </c>
      <c r="D1309" s="165" t="s">
        <v>31</v>
      </c>
      <c r="E1309" s="165">
        <v>3</v>
      </c>
      <c r="F1309" s="168">
        <v>1.5760000000000001</v>
      </c>
      <c r="G1309" s="165">
        <v>48.487200000000001</v>
      </c>
      <c r="H1309" s="165">
        <v>-122.69062</v>
      </c>
      <c r="I1309" s="165">
        <v>48.476399999999998</v>
      </c>
      <c r="J1309" s="165">
        <v>-122.71191</v>
      </c>
    </row>
    <row r="1310" spans="1:10" ht="12.75" customHeight="1" x14ac:dyDescent="0.2">
      <c r="A1310" s="165" t="s">
        <v>2277</v>
      </c>
      <c r="B1310" s="165" t="s">
        <v>2294</v>
      </c>
      <c r="C1310" s="165" t="s">
        <v>2295</v>
      </c>
      <c r="D1310" s="165" t="s">
        <v>31</v>
      </c>
      <c r="E1310" s="165">
        <v>3</v>
      </c>
      <c r="F1310" s="168">
        <v>0.82199999999999995</v>
      </c>
      <c r="G1310" s="165">
        <v>48.476399999999998</v>
      </c>
      <c r="H1310" s="165">
        <v>-122.71191</v>
      </c>
      <c r="I1310" s="165">
        <v>48.4739</v>
      </c>
      <c r="J1310" s="165">
        <v>-122.69605</v>
      </c>
    </row>
    <row r="1311" spans="1:10" ht="12.75" customHeight="1" x14ac:dyDescent="0.2">
      <c r="A1311" s="165" t="s">
        <v>2277</v>
      </c>
      <c r="B1311" s="165" t="s">
        <v>2296</v>
      </c>
      <c r="C1311" s="165" t="s">
        <v>2297</v>
      </c>
      <c r="D1311" s="165" t="s">
        <v>31</v>
      </c>
      <c r="E1311" s="165">
        <v>3</v>
      </c>
      <c r="F1311" s="168">
        <v>0.13700000000000001</v>
      </c>
      <c r="G1311" s="165">
        <v>48.475299999999997</v>
      </c>
      <c r="H1311" s="165">
        <v>-122.69291</v>
      </c>
      <c r="I1311" s="165">
        <v>48.476300000000002</v>
      </c>
      <c r="J1311" s="165">
        <v>-122.69052000000001</v>
      </c>
    </row>
    <row r="1312" spans="1:10" ht="12.75" customHeight="1" x14ac:dyDescent="0.2">
      <c r="A1312" s="165" t="s">
        <v>2277</v>
      </c>
      <c r="B1312" s="165" t="s">
        <v>2298</v>
      </c>
      <c r="C1312" s="165" t="s">
        <v>2299</v>
      </c>
      <c r="D1312" s="165" t="s">
        <v>147</v>
      </c>
      <c r="E1312" s="165">
        <v>3</v>
      </c>
      <c r="F1312" s="168">
        <v>0.91400000000000003</v>
      </c>
      <c r="G1312" s="165">
        <v>48.579799999999999</v>
      </c>
      <c r="H1312" s="165">
        <v>-122.55748</v>
      </c>
      <c r="I1312" s="165">
        <v>48.575600000000001</v>
      </c>
      <c r="J1312" s="165">
        <v>-122.54819999999999</v>
      </c>
    </row>
    <row r="1313" spans="1:10" ht="12.75" customHeight="1" x14ac:dyDescent="0.2">
      <c r="A1313" s="165" t="s">
        <v>2277</v>
      </c>
      <c r="B1313" s="165" t="s">
        <v>2302</v>
      </c>
      <c r="C1313" s="165" t="s">
        <v>2801</v>
      </c>
      <c r="D1313" s="165" t="s">
        <v>31</v>
      </c>
      <c r="E1313" s="165">
        <v>3</v>
      </c>
      <c r="F1313" s="168">
        <v>0.69</v>
      </c>
      <c r="G1313" s="165">
        <v>48.512099999999997</v>
      </c>
      <c r="H1313" s="165">
        <v>-122.60378</v>
      </c>
      <c r="I1313" s="165">
        <v>48.517299999999999</v>
      </c>
      <c r="J1313" s="165">
        <v>-122.59939</v>
      </c>
    </row>
    <row r="1314" spans="1:10" ht="12.75" customHeight="1" x14ac:dyDescent="0.2">
      <c r="A1314" s="165" t="s">
        <v>2277</v>
      </c>
      <c r="B1314" s="165" t="s">
        <v>2300</v>
      </c>
      <c r="C1314" s="165" t="s">
        <v>2301</v>
      </c>
      <c r="D1314" s="165" t="s">
        <v>31</v>
      </c>
      <c r="E1314" s="165">
        <v>3</v>
      </c>
      <c r="F1314" s="168">
        <v>1.1399999999999999</v>
      </c>
      <c r="G1314" s="165">
        <v>48.511499999999998</v>
      </c>
      <c r="H1314" s="165">
        <v>-122.60448</v>
      </c>
      <c r="I1314" s="165">
        <v>48.512099999999997</v>
      </c>
      <c r="J1314" s="165">
        <v>-122.60378</v>
      </c>
    </row>
    <row r="1315" spans="1:10" ht="12.75" customHeight="1" x14ac:dyDescent="0.2">
      <c r="A1315" s="165" t="s">
        <v>2277</v>
      </c>
      <c r="B1315" s="165" t="s">
        <v>2303</v>
      </c>
      <c r="C1315" s="165" t="s">
        <v>2304</v>
      </c>
      <c r="D1315" s="165" t="s">
        <v>31</v>
      </c>
      <c r="E1315" s="165">
        <v>3</v>
      </c>
      <c r="F1315" s="168">
        <v>0.626</v>
      </c>
      <c r="G1315" s="165">
        <v>48.586500000000001</v>
      </c>
      <c r="H1315" s="165">
        <v>-122.64036</v>
      </c>
      <c r="I1315" s="165">
        <v>48.586500000000001</v>
      </c>
      <c r="J1315" s="165">
        <v>-122.65085000000001</v>
      </c>
    </row>
    <row r="1316" spans="1:10" ht="12.75" customHeight="1" x14ac:dyDescent="0.2">
      <c r="A1316" s="165" t="s">
        <v>2277</v>
      </c>
      <c r="B1316" s="165" t="s">
        <v>2305</v>
      </c>
      <c r="C1316" s="165" t="s">
        <v>2306</v>
      </c>
      <c r="D1316" s="165" t="s">
        <v>147</v>
      </c>
      <c r="E1316" s="165">
        <v>3</v>
      </c>
      <c r="F1316" s="168">
        <v>0.93600000000000005</v>
      </c>
      <c r="G1316" s="165">
        <v>48.568600000000004</v>
      </c>
      <c r="H1316" s="165">
        <v>-122.49037</v>
      </c>
      <c r="I1316" s="165">
        <v>48.575899999999997</v>
      </c>
      <c r="J1316" s="165">
        <v>-122.49554000000001</v>
      </c>
    </row>
    <row r="1317" spans="1:10" ht="12.75" customHeight="1" x14ac:dyDescent="0.2">
      <c r="A1317" s="165" t="s">
        <v>2277</v>
      </c>
      <c r="B1317" s="165" t="s">
        <v>2307</v>
      </c>
      <c r="C1317" s="165" t="s">
        <v>2308</v>
      </c>
      <c r="D1317" s="165" t="s">
        <v>31</v>
      </c>
      <c r="E1317" s="165">
        <v>3</v>
      </c>
      <c r="F1317" s="168">
        <v>0.97499999999999998</v>
      </c>
      <c r="G1317" s="165">
        <v>48.592799999999997</v>
      </c>
      <c r="H1317" s="165">
        <v>-122.68628</v>
      </c>
      <c r="I1317" s="165">
        <v>48.592100000000002</v>
      </c>
      <c r="J1317" s="165">
        <v>-122.67631</v>
      </c>
    </row>
    <row r="1318" spans="1:10" ht="12.75" customHeight="1" x14ac:dyDescent="0.2">
      <c r="A1318" s="165" t="s">
        <v>2277</v>
      </c>
      <c r="B1318" s="165" t="s">
        <v>2309</v>
      </c>
      <c r="C1318" s="165" t="s">
        <v>2310</v>
      </c>
      <c r="D1318" s="165" t="s">
        <v>31</v>
      </c>
      <c r="E1318" s="165">
        <v>3</v>
      </c>
      <c r="F1318" s="168">
        <v>0.63</v>
      </c>
      <c r="G1318" s="165">
        <v>48.568100000000001</v>
      </c>
      <c r="H1318" s="165">
        <v>-122.67085</v>
      </c>
      <c r="I1318" s="165">
        <v>48.568600000000004</v>
      </c>
      <c r="J1318" s="165">
        <v>-122.67118000000001</v>
      </c>
    </row>
    <row r="1319" spans="1:10" ht="12.75" customHeight="1" x14ac:dyDescent="0.2">
      <c r="A1319" s="165" t="s">
        <v>2277</v>
      </c>
      <c r="B1319" s="165" t="s">
        <v>2311</v>
      </c>
      <c r="C1319" s="165" t="s">
        <v>2312</v>
      </c>
      <c r="D1319" s="165" t="s">
        <v>31</v>
      </c>
      <c r="E1319" s="165">
        <v>3</v>
      </c>
      <c r="F1319" s="168">
        <v>0.60099999999999998</v>
      </c>
      <c r="G1319" s="165">
        <v>48.540500000000002</v>
      </c>
      <c r="H1319" s="165">
        <v>-122.72145999999999</v>
      </c>
      <c r="I1319" s="165">
        <v>48.540999999999997</v>
      </c>
      <c r="J1319" s="165">
        <v>-122.70946000000001</v>
      </c>
    </row>
    <row r="1320" spans="1:10" ht="12.75" customHeight="1" x14ac:dyDescent="0.2">
      <c r="A1320" s="165" t="s">
        <v>2277</v>
      </c>
      <c r="B1320" s="165" t="s">
        <v>2313</v>
      </c>
      <c r="C1320" s="165" t="s">
        <v>2314</v>
      </c>
      <c r="D1320" s="165" t="s">
        <v>31</v>
      </c>
      <c r="E1320" s="165">
        <v>3</v>
      </c>
      <c r="F1320" s="168">
        <v>2.2890000000000001</v>
      </c>
      <c r="G1320" s="165">
        <v>48.540999999999997</v>
      </c>
      <c r="H1320" s="165">
        <v>-122.70946000000001</v>
      </c>
      <c r="I1320" s="165">
        <v>48.554400000000001</v>
      </c>
      <c r="J1320" s="165">
        <v>-122.68962000000001</v>
      </c>
    </row>
    <row r="1321" spans="1:10" ht="12.75" customHeight="1" x14ac:dyDescent="0.2">
      <c r="A1321" s="165" t="s">
        <v>2277</v>
      </c>
      <c r="B1321" s="165" t="s">
        <v>2315</v>
      </c>
      <c r="C1321" s="165" t="s">
        <v>2316</v>
      </c>
      <c r="D1321" s="165" t="s">
        <v>31</v>
      </c>
      <c r="E1321" s="165">
        <v>3</v>
      </c>
      <c r="F1321" s="168">
        <v>3.0880000000000001</v>
      </c>
      <c r="G1321" s="165">
        <v>48.568600000000004</v>
      </c>
      <c r="H1321" s="165">
        <v>-122.67118000000001</v>
      </c>
      <c r="I1321" s="165">
        <v>48.568100000000001</v>
      </c>
      <c r="J1321" s="165">
        <v>-122.67085</v>
      </c>
    </row>
    <row r="1322" spans="1:10" ht="12.75" customHeight="1" x14ac:dyDescent="0.2">
      <c r="A1322" s="165" t="s">
        <v>2277</v>
      </c>
      <c r="B1322" s="165" t="s">
        <v>2317</v>
      </c>
      <c r="C1322" s="165" t="s">
        <v>2318</v>
      </c>
      <c r="D1322" s="165" t="s">
        <v>31</v>
      </c>
      <c r="E1322" s="165">
        <v>2</v>
      </c>
      <c r="F1322" s="168">
        <v>4.7670000000000003</v>
      </c>
      <c r="G1322" s="165">
        <v>48.406700000000001</v>
      </c>
      <c r="H1322" s="165">
        <v>-122.64445000000001</v>
      </c>
      <c r="I1322" s="165">
        <v>48.4099</v>
      </c>
      <c r="J1322" s="165">
        <v>-122.636</v>
      </c>
    </row>
    <row r="1323" spans="1:10" ht="12.75" customHeight="1" x14ac:dyDescent="0.2">
      <c r="A1323" s="165" t="s">
        <v>2277</v>
      </c>
      <c r="B1323" s="165" t="s">
        <v>2319</v>
      </c>
      <c r="C1323" s="165" t="s">
        <v>2320</v>
      </c>
      <c r="D1323" s="165" t="s">
        <v>31</v>
      </c>
      <c r="E1323" s="165">
        <v>3</v>
      </c>
      <c r="F1323" s="168">
        <v>0.72799999999999998</v>
      </c>
      <c r="G1323" s="165">
        <v>48.4099</v>
      </c>
      <c r="H1323" s="165">
        <v>-122.636</v>
      </c>
      <c r="I1323" s="165">
        <v>48.415599999999998</v>
      </c>
      <c r="J1323" s="165">
        <v>-122.62502000000001</v>
      </c>
    </row>
    <row r="1324" spans="1:10" ht="12.75" customHeight="1" x14ac:dyDescent="0.2">
      <c r="A1324" s="165" t="s">
        <v>2277</v>
      </c>
      <c r="B1324" s="165" t="s">
        <v>2321</v>
      </c>
      <c r="C1324" s="165" t="s">
        <v>2322</v>
      </c>
      <c r="D1324" s="165" t="s">
        <v>31</v>
      </c>
      <c r="E1324" s="165">
        <v>2</v>
      </c>
      <c r="F1324" s="168">
        <v>0.13200000000000001</v>
      </c>
      <c r="G1324" s="165">
        <v>48.422499999999999</v>
      </c>
      <c r="H1324" s="165">
        <v>-122.61051999999999</v>
      </c>
      <c r="I1324" s="165">
        <v>48.423900000000003</v>
      </c>
      <c r="J1324" s="165">
        <v>-122.60881999999999</v>
      </c>
    </row>
    <row r="1325" spans="1:10" ht="12.75" customHeight="1" x14ac:dyDescent="0.2">
      <c r="A1325" s="165" t="s">
        <v>2277</v>
      </c>
      <c r="B1325" s="165" t="s">
        <v>2802</v>
      </c>
      <c r="C1325" s="165" t="s">
        <v>2803</v>
      </c>
      <c r="D1325" s="165" t="s">
        <v>31</v>
      </c>
      <c r="E1325" s="165">
        <v>3</v>
      </c>
      <c r="F1325" s="168">
        <v>8.9999999999999993E-3</v>
      </c>
      <c r="G1325" s="165">
        <v>48.389899999999997</v>
      </c>
      <c r="H1325" s="165">
        <v>-122.4982</v>
      </c>
      <c r="I1325" s="165">
        <v>48.389800000000001</v>
      </c>
      <c r="J1325" s="165">
        <v>-122.49829</v>
      </c>
    </row>
    <row r="1326" spans="1:10" ht="12.75" customHeight="1" x14ac:dyDescent="0.2">
      <c r="A1326" s="165" t="s">
        <v>2277</v>
      </c>
      <c r="B1326" s="165" t="s">
        <v>2323</v>
      </c>
      <c r="C1326" s="165" t="s">
        <v>2324</v>
      </c>
      <c r="D1326" s="165" t="s">
        <v>31</v>
      </c>
      <c r="E1326" s="165">
        <v>3</v>
      </c>
      <c r="F1326" s="168">
        <v>2.2930000000000001</v>
      </c>
      <c r="G1326" s="165">
        <v>48.605499999999999</v>
      </c>
      <c r="H1326" s="165">
        <v>-122.70811</v>
      </c>
      <c r="I1326" s="165">
        <v>48.612499999999997</v>
      </c>
      <c r="J1326" s="165">
        <v>-122.71557</v>
      </c>
    </row>
    <row r="1327" spans="1:10" ht="12.75" customHeight="1" x14ac:dyDescent="0.2">
      <c r="A1327" s="165" t="s">
        <v>2277</v>
      </c>
      <c r="B1327" s="165" t="s">
        <v>2325</v>
      </c>
      <c r="C1327" s="165" t="s">
        <v>2326</v>
      </c>
      <c r="D1327" s="165" t="s">
        <v>31</v>
      </c>
      <c r="E1327" s="165">
        <v>3</v>
      </c>
      <c r="F1327" s="168">
        <v>2.2410000000000001</v>
      </c>
      <c r="G1327" s="165">
        <v>48.58</v>
      </c>
      <c r="H1327" s="165">
        <v>-122.68718</v>
      </c>
      <c r="I1327" s="165">
        <v>48.594299999999997</v>
      </c>
      <c r="J1327" s="165">
        <v>-122.69385</v>
      </c>
    </row>
    <row r="1328" spans="1:10" ht="12.75" customHeight="1" x14ac:dyDescent="0.2">
      <c r="A1328" s="165" t="s">
        <v>2277</v>
      </c>
      <c r="B1328" s="165" t="s">
        <v>2327</v>
      </c>
      <c r="C1328" s="165" t="s">
        <v>2328</v>
      </c>
      <c r="D1328" s="165" t="s">
        <v>31</v>
      </c>
      <c r="E1328" s="165">
        <v>3</v>
      </c>
      <c r="F1328" s="168">
        <v>3.0150000000000001</v>
      </c>
      <c r="G1328" s="165">
        <v>48.477699999999999</v>
      </c>
      <c r="H1328" s="165">
        <v>-122.57346</v>
      </c>
      <c r="I1328" s="165">
        <v>48.481299999999997</v>
      </c>
      <c r="J1328" s="165">
        <v>-122.59284</v>
      </c>
    </row>
    <row r="1329" spans="1:10" ht="12.75" customHeight="1" x14ac:dyDescent="0.2">
      <c r="A1329" s="165" t="s">
        <v>2277</v>
      </c>
      <c r="B1329" s="165" t="s">
        <v>2804</v>
      </c>
      <c r="C1329" s="165" t="s">
        <v>2805</v>
      </c>
      <c r="D1329" s="165" t="s">
        <v>31</v>
      </c>
      <c r="E1329" s="165">
        <v>3</v>
      </c>
      <c r="F1329" s="168">
        <v>1.2999999999999999E-2</v>
      </c>
      <c r="G1329" s="165">
        <v>48.392200000000003</v>
      </c>
      <c r="H1329" s="165">
        <v>-122.49655</v>
      </c>
      <c r="I1329" s="165">
        <v>48.392000000000003</v>
      </c>
      <c r="J1329" s="165">
        <v>-122.49659</v>
      </c>
    </row>
    <row r="1330" spans="1:10" ht="12.75" customHeight="1" x14ac:dyDescent="0.2">
      <c r="A1330" s="165" t="s">
        <v>2277</v>
      </c>
      <c r="B1330" s="165" t="s">
        <v>2329</v>
      </c>
      <c r="C1330" s="165" t="s">
        <v>2330</v>
      </c>
      <c r="D1330" s="165" t="s">
        <v>31</v>
      </c>
      <c r="E1330" s="165">
        <v>3</v>
      </c>
      <c r="F1330" s="168">
        <v>1.829</v>
      </c>
      <c r="G1330" s="165">
        <v>48.363100000000003</v>
      </c>
      <c r="H1330" s="165">
        <v>-122.52395</v>
      </c>
      <c r="I1330" s="165">
        <v>48.362900000000003</v>
      </c>
      <c r="J1330" s="165">
        <v>-122.52333</v>
      </c>
    </row>
    <row r="1331" spans="1:10" ht="12.75" customHeight="1" x14ac:dyDescent="0.2">
      <c r="A1331" s="165" t="s">
        <v>2277</v>
      </c>
      <c r="B1331" s="165" t="s">
        <v>2331</v>
      </c>
      <c r="C1331" s="165" t="s">
        <v>2332</v>
      </c>
      <c r="D1331" s="165" t="s">
        <v>149</v>
      </c>
      <c r="E1331" s="165">
        <v>3</v>
      </c>
      <c r="F1331" s="168">
        <v>0.4</v>
      </c>
      <c r="G1331" s="165">
        <v>48.5261</v>
      </c>
      <c r="H1331" s="165">
        <v>-122.64064</v>
      </c>
      <c r="I1331" s="165">
        <v>48.526800000000001</v>
      </c>
      <c r="J1331" s="165">
        <v>-122.63211</v>
      </c>
    </row>
    <row r="1332" spans="1:10" ht="12.75" customHeight="1" x14ac:dyDescent="0.2">
      <c r="A1332" s="165" t="s">
        <v>2277</v>
      </c>
      <c r="B1332" s="165" t="s">
        <v>2333</v>
      </c>
      <c r="C1332" s="165" t="s">
        <v>2334</v>
      </c>
      <c r="D1332" s="165" t="s">
        <v>31</v>
      </c>
      <c r="E1332" s="165">
        <v>3</v>
      </c>
      <c r="F1332" s="168">
        <v>0.19400000000000001</v>
      </c>
      <c r="G1332" s="165">
        <v>48.53</v>
      </c>
      <c r="H1332" s="165">
        <v>-122.61945</v>
      </c>
      <c r="I1332" s="165">
        <v>48.531500000000001</v>
      </c>
      <c r="J1332" s="165">
        <v>-122.61587</v>
      </c>
    </row>
    <row r="1333" spans="1:10" ht="12.75" customHeight="1" x14ac:dyDescent="0.2">
      <c r="A1333" s="165" t="s">
        <v>2277</v>
      </c>
      <c r="B1333" s="165" t="s">
        <v>3167</v>
      </c>
      <c r="C1333" s="165" t="s">
        <v>3168</v>
      </c>
      <c r="D1333" s="165" t="s">
        <v>31</v>
      </c>
      <c r="E1333" s="165">
        <v>3</v>
      </c>
      <c r="F1333" s="168">
        <v>1.6040000000000001</v>
      </c>
      <c r="G1333" s="165">
        <v>48.525174999999997</v>
      </c>
      <c r="H1333" s="165">
        <v>-122.55247900000001</v>
      </c>
      <c r="I1333" s="165">
        <v>48.525174999999997</v>
      </c>
      <c r="J1333" s="165">
        <v>-122.55247900000001</v>
      </c>
    </row>
    <row r="1334" spans="1:10" ht="12.75" customHeight="1" x14ac:dyDescent="0.2">
      <c r="A1334" s="165" t="s">
        <v>2277</v>
      </c>
      <c r="B1334" s="165" t="s">
        <v>2335</v>
      </c>
      <c r="C1334" s="165" t="s">
        <v>2336</v>
      </c>
      <c r="D1334" s="165" t="s">
        <v>31</v>
      </c>
      <c r="E1334" s="165">
        <v>3</v>
      </c>
      <c r="F1334" s="168">
        <v>2.5790000000000002</v>
      </c>
      <c r="G1334" s="165">
        <v>48.396000000000001</v>
      </c>
      <c r="H1334" s="165">
        <v>-122.57874</v>
      </c>
      <c r="I1334" s="165">
        <v>48.396000000000001</v>
      </c>
      <c r="J1334" s="165">
        <v>-122.57874</v>
      </c>
    </row>
    <row r="1335" spans="1:10" ht="12.75" customHeight="1" x14ac:dyDescent="0.2">
      <c r="A1335" s="165" t="s">
        <v>2277</v>
      </c>
      <c r="B1335" s="165" t="s">
        <v>2337</v>
      </c>
      <c r="C1335" s="165" t="s">
        <v>2338</v>
      </c>
      <c r="D1335" s="165" t="s">
        <v>31</v>
      </c>
      <c r="E1335" s="165">
        <v>3</v>
      </c>
      <c r="F1335" s="168">
        <v>0.56999999999999995</v>
      </c>
      <c r="G1335" s="165">
        <v>48.537700000000001</v>
      </c>
      <c r="H1335" s="165">
        <v>-122.5706</v>
      </c>
      <c r="I1335" s="165">
        <v>48.537700000000001</v>
      </c>
      <c r="J1335" s="165">
        <v>-122.5706</v>
      </c>
    </row>
    <row r="1336" spans="1:10" ht="12.75" customHeight="1" x14ac:dyDescent="0.2">
      <c r="A1336" s="165" t="s">
        <v>2277</v>
      </c>
      <c r="B1336" s="165" t="s">
        <v>2806</v>
      </c>
      <c r="C1336" s="165" t="s">
        <v>2807</v>
      </c>
      <c r="D1336" s="165" t="s">
        <v>31</v>
      </c>
      <c r="E1336" s="165">
        <v>3</v>
      </c>
      <c r="F1336" s="168">
        <v>6.0999999999999999E-2</v>
      </c>
      <c r="G1336" s="165">
        <v>48.5184</v>
      </c>
      <c r="H1336" s="165">
        <v>-122.62376999999999</v>
      </c>
      <c r="I1336" s="165">
        <v>48.518000000000001</v>
      </c>
      <c r="J1336" s="165">
        <v>-122.62486</v>
      </c>
    </row>
    <row r="1337" spans="1:10" ht="12.75" customHeight="1" x14ac:dyDescent="0.2">
      <c r="A1337" s="165" t="s">
        <v>2277</v>
      </c>
      <c r="B1337" s="165" t="s">
        <v>2361</v>
      </c>
      <c r="C1337" s="165" t="s">
        <v>2808</v>
      </c>
      <c r="D1337" s="165" t="s">
        <v>31</v>
      </c>
      <c r="E1337" s="165">
        <v>3</v>
      </c>
      <c r="F1337" s="168">
        <v>0.16</v>
      </c>
      <c r="G1337" s="165">
        <v>48.386600000000001</v>
      </c>
      <c r="H1337" s="165">
        <v>-122.50103</v>
      </c>
      <c r="I1337" s="165">
        <v>48.3857</v>
      </c>
      <c r="J1337" s="165">
        <v>-122.50376</v>
      </c>
    </row>
    <row r="1338" spans="1:10" ht="12.75" customHeight="1" x14ac:dyDescent="0.2">
      <c r="A1338" s="165" t="s">
        <v>2277</v>
      </c>
      <c r="B1338" s="165" t="s">
        <v>2340</v>
      </c>
      <c r="C1338" s="165" t="s">
        <v>2341</v>
      </c>
      <c r="D1338" s="165" t="s">
        <v>31</v>
      </c>
      <c r="E1338" s="165">
        <v>3</v>
      </c>
      <c r="F1338" s="168">
        <v>0.95</v>
      </c>
      <c r="G1338" s="165">
        <v>48.401200000000003</v>
      </c>
      <c r="H1338" s="165">
        <v>-122.49584</v>
      </c>
      <c r="I1338" s="165">
        <v>48.394799999999996</v>
      </c>
      <c r="J1338" s="165">
        <v>-122.49626000000001</v>
      </c>
    </row>
    <row r="1339" spans="1:10" ht="12.75" customHeight="1" x14ac:dyDescent="0.2">
      <c r="A1339" s="165" t="s">
        <v>2277</v>
      </c>
      <c r="B1339" s="165" t="s">
        <v>2342</v>
      </c>
      <c r="C1339" s="165" t="s">
        <v>2343</v>
      </c>
      <c r="D1339" s="165" t="s">
        <v>31</v>
      </c>
      <c r="E1339" s="165">
        <v>3</v>
      </c>
      <c r="F1339" s="168">
        <v>0.71799999999999997</v>
      </c>
      <c r="G1339" s="165">
        <v>48.645400000000002</v>
      </c>
      <c r="H1339" s="165">
        <v>-122.48859</v>
      </c>
      <c r="I1339" s="165">
        <v>48.637900000000002</v>
      </c>
      <c r="J1339" s="165">
        <v>-122.47875000000001</v>
      </c>
    </row>
    <row r="1340" spans="1:10" ht="12.75" customHeight="1" x14ac:dyDescent="0.2">
      <c r="A1340" s="165" t="s">
        <v>2277</v>
      </c>
      <c r="B1340" s="165" t="s">
        <v>2344</v>
      </c>
      <c r="C1340" s="165" t="s">
        <v>2345</v>
      </c>
      <c r="D1340" s="165" t="s">
        <v>31</v>
      </c>
      <c r="E1340" s="165">
        <v>3</v>
      </c>
      <c r="F1340" s="168">
        <v>0.245</v>
      </c>
      <c r="G1340" s="165">
        <v>48.517299999999999</v>
      </c>
      <c r="H1340" s="165">
        <v>-122.59939</v>
      </c>
      <c r="I1340" s="165">
        <v>48.520600000000002</v>
      </c>
      <c r="J1340" s="165">
        <v>-122.59996</v>
      </c>
    </row>
    <row r="1341" spans="1:10" ht="12.75" customHeight="1" x14ac:dyDescent="0.2">
      <c r="A1341" s="165" t="s">
        <v>2277</v>
      </c>
      <c r="B1341" s="165" t="s">
        <v>3169</v>
      </c>
      <c r="C1341" s="165" t="s">
        <v>3170</v>
      </c>
      <c r="D1341" s="165" t="s">
        <v>31</v>
      </c>
      <c r="E1341" s="165">
        <v>3</v>
      </c>
      <c r="F1341" s="168">
        <v>3.323</v>
      </c>
      <c r="G1341" s="165">
        <v>48.463507</v>
      </c>
      <c r="H1341" s="165">
        <v>-122.52766200000001</v>
      </c>
      <c r="I1341" s="165">
        <v>48.499819000000002</v>
      </c>
      <c r="J1341" s="165">
        <v>-122.562845</v>
      </c>
    </row>
    <row r="1342" spans="1:10" ht="12.75" customHeight="1" x14ac:dyDescent="0.2">
      <c r="A1342" s="165" t="s">
        <v>2277</v>
      </c>
      <c r="B1342" s="165" t="s">
        <v>2346</v>
      </c>
      <c r="C1342" s="165" t="s">
        <v>2347</v>
      </c>
      <c r="D1342" s="165" t="s">
        <v>31</v>
      </c>
      <c r="E1342" s="165">
        <v>2</v>
      </c>
      <c r="F1342" s="168">
        <v>3.323</v>
      </c>
      <c r="G1342" s="165">
        <v>48.463500000000003</v>
      </c>
      <c r="H1342" s="165">
        <v>-122.52766</v>
      </c>
      <c r="I1342" s="165">
        <v>48.4998</v>
      </c>
      <c r="J1342" s="165">
        <v>-122.56285</v>
      </c>
    </row>
    <row r="1343" spans="1:10" ht="12.75" customHeight="1" x14ac:dyDescent="0.2">
      <c r="A1343" s="165" t="s">
        <v>2277</v>
      </c>
      <c r="B1343" s="165" t="s">
        <v>2348</v>
      </c>
      <c r="C1343" s="165" t="s">
        <v>2349</v>
      </c>
      <c r="D1343" s="165" t="s">
        <v>31</v>
      </c>
      <c r="E1343" s="165">
        <v>3</v>
      </c>
      <c r="F1343" s="168">
        <v>12.153</v>
      </c>
      <c r="G1343" s="165">
        <v>48.324300000000001</v>
      </c>
      <c r="H1343" s="165">
        <v>-122.37136</v>
      </c>
      <c r="I1343" s="165">
        <v>48.3035</v>
      </c>
      <c r="J1343" s="165">
        <v>-122.36506</v>
      </c>
    </row>
    <row r="1344" spans="1:10" ht="12.75" customHeight="1" x14ac:dyDescent="0.2">
      <c r="A1344" s="165" t="s">
        <v>2277</v>
      </c>
      <c r="B1344" s="165" t="s">
        <v>2350</v>
      </c>
      <c r="C1344" s="165" t="s">
        <v>2351</v>
      </c>
      <c r="D1344" s="165" t="s">
        <v>31</v>
      </c>
      <c r="E1344" s="165">
        <v>2</v>
      </c>
      <c r="F1344" s="168">
        <v>0.34699999999999998</v>
      </c>
      <c r="G1344" s="165">
        <v>48.566299999999998</v>
      </c>
      <c r="H1344" s="165">
        <v>-122.61928</v>
      </c>
      <c r="I1344" s="165">
        <v>48.569699999999997</v>
      </c>
      <c r="J1344" s="165">
        <v>-122.62473</v>
      </c>
    </row>
    <row r="1345" spans="1:10" ht="12.75" customHeight="1" x14ac:dyDescent="0.2">
      <c r="A1345" s="165" t="s">
        <v>2277</v>
      </c>
      <c r="B1345" s="165" t="s">
        <v>2352</v>
      </c>
      <c r="C1345" s="165" t="s">
        <v>2353</v>
      </c>
      <c r="D1345" s="165" t="s">
        <v>31</v>
      </c>
      <c r="E1345" s="165">
        <v>3</v>
      </c>
      <c r="F1345" s="168">
        <v>12.084</v>
      </c>
      <c r="G1345" s="165">
        <v>48.358899999999998</v>
      </c>
      <c r="H1345" s="165">
        <v>-122.46033</v>
      </c>
      <c r="I1345" s="165">
        <v>48.352200000000003</v>
      </c>
      <c r="J1345" s="165">
        <v>-122.47307000000001</v>
      </c>
    </row>
    <row r="1346" spans="1:10" ht="12.75" customHeight="1" x14ac:dyDescent="0.2">
      <c r="A1346" s="165" t="s">
        <v>2277</v>
      </c>
      <c r="B1346" s="165" t="s">
        <v>2354</v>
      </c>
      <c r="C1346" s="165" t="s">
        <v>2355</v>
      </c>
      <c r="D1346" s="165" t="s">
        <v>31</v>
      </c>
      <c r="E1346" s="165">
        <v>3</v>
      </c>
      <c r="F1346" s="168">
        <v>0.19</v>
      </c>
      <c r="G1346" s="165">
        <v>48.418900000000001</v>
      </c>
      <c r="H1346" s="165">
        <v>-122.67055000000001</v>
      </c>
      <c r="I1346" s="165">
        <v>48.418900000000001</v>
      </c>
      <c r="J1346" s="165">
        <v>-122.67055000000001</v>
      </c>
    </row>
    <row r="1347" spans="1:10" ht="12.75" customHeight="1" x14ac:dyDescent="0.2">
      <c r="A1347" s="165" t="s">
        <v>2277</v>
      </c>
      <c r="B1347" s="165" t="s">
        <v>2357</v>
      </c>
      <c r="C1347" s="165" t="s">
        <v>2358</v>
      </c>
      <c r="D1347" s="165" t="s">
        <v>31</v>
      </c>
      <c r="E1347" s="165">
        <v>3</v>
      </c>
      <c r="F1347" s="168">
        <v>0.224</v>
      </c>
      <c r="G1347" s="165">
        <v>48.495699999999999</v>
      </c>
      <c r="H1347" s="165">
        <v>-122.48269999999999</v>
      </c>
      <c r="I1347" s="165">
        <v>48.492400000000004</v>
      </c>
      <c r="J1347" s="165">
        <v>-122.48298</v>
      </c>
    </row>
    <row r="1348" spans="1:10" ht="12.75" customHeight="1" x14ac:dyDescent="0.2">
      <c r="A1348" s="165" t="s">
        <v>2277</v>
      </c>
      <c r="B1348" s="165" t="s">
        <v>2356</v>
      </c>
      <c r="C1348" s="165" t="s">
        <v>2809</v>
      </c>
      <c r="D1348" s="160" t="s">
        <v>31</v>
      </c>
      <c r="E1348" s="165">
        <v>3</v>
      </c>
      <c r="F1348" s="168">
        <v>2.2040000000000002</v>
      </c>
      <c r="G1348" s="165">
        <v>48.480200000000004</v>
      </c>
      <c r="H1348" s="165">
        <v>-122.4735</v>
      </c>
      <c r="I1348" s="165">
        <v>48.457000000000001</v>
      </c>
      <c r="J1348" s="165">
        <v>-122.46607</v>
      </c>
    </row>
    <row r="1349" spans="1:10" ht="12.75" customHeight="1" x14ac:dyDescent="0.2">
      <c r="A1349" s="165" t="s">
        <v>2277</v>
      </c>
      <c r="B1349" s="165" t="s">
        <v>2359</v>
      </c>
      <c r="C1349" s="165" t="s">
        <v>2360</v>
      </c>
      <c r="D1349" s="165" t="s">
        <v>31</v>
      </c>
      <c r="E1349" s="165">
        <v>3</v>
      </c>
      <c r="F1349" s="168">
        <v>0.92300000000000004</v>
      </c>
      <c r="G1349" s="165">
        <v>48.597099999999998</v>
      </c>
      <c r="H1349" s="165">
        <v>-122.69562000000001</v>
      </c>
      <c r="I1349" s="165">
        <v>48.605499999999999</v>
      </c>
      <c r="J1349" s="165">
        <v>-122.70811</v>
      </c>
    </row>
    <row r="1350" spans="1:10" ht="12.75" customHeight="1" x14ac:dyDescent="0.2">
      <c r="A1350" s="165" t="s">
        <v>2277</v>
      </c>
      <c r="B1350" s="165" t="s">
        <v>2362</v>
      </c>
      <c r="C1350" s="165" t="s">
        <v>2363</v>
      </c>
      <c r="D1350" s="165" t="s">
        <v>147</v>
      </c>
      <c r="E1350" s="165">
        <v>3</v>
      </c>
      <c r="F1350" s="168">
        <v>0.13700000000000001</v>
      </c>
      <c r="G1350" s="165">
        <v>48.426900000000003</v>
      </c>
      <c r="H1350" s="165">
        <v>-122.58517000000001</v>
      </c>
      <c r="I1350" s="165">
        <v>48.428199999999997</v>
      </c>
      <c r="J1350" s="165">
        <v>-122.58306</v>
      </c>
    </row>
    <row r="1351" spans="1:10" ht="12.75" customHeight="1" x14ac:dyDescent="0.2">
      <c r="A1351" s="165" t="s">
        <v>2277</v>
      </c>
      <c r="B1351" s="165" t="s">
        <v>2364</v>
      </c>
      <c r="C1351" s="165" t="s">
        <v>2365</v>
      </c>
      <c r="D1351" s="165" t="s">
        <v>31</v>
      </c>
      <c r="E1351" s="165">
        <v>3</v>
      </c>
      <c r="F1351" s="168">
        <v>0.14699999999999999</v>
      </c>
      <c r="G1351" s="165">
        <v>48.420400000000001</v>
      </c>
      <c r="H1351" s="165">
        <v>-122.66574</v>
      </c>
      <c r="I1351" s="165">
        <v>48.418799999999997</v>
      </c>
      <c r="J1351" s="165">
        <v>-122.66379000000001</v>
      </c>
    </row>
    <row r="1352" spans="1:10" ht="12.75" customHeight="1" x14ac:dyDescent="0.2">
      <c r="A1352" s="165" t="s">
        <v>2277</v>
      </c>
      <c r="B1352" s="165" t="s">
        <v>3171</v>
      </c>
      <c r="C1352" s="165" t="s">
        <v>3172</v>
      </c>
      <c r="D1352" s="165" t="s">
        <v>149</v>
      </c>
      <c r="E1352" s="165">
        <v>3</v>
      </c>
      <c r="F1352" s="168">
        <v>0.19500000000000001</v>
      </c>
      <c r="G1352" s="165" t="s">
        <v>2859</v>
      </c>
      <c r="H1352" s="165" t="s">
        <v>2859</v>
      </c>
      <c r="I1352" s="165" t="s">
        <v>2859</v>
      </c>
      <c r="J1352" s="165" t="s">
        <v>2859</v>
      </c>
    </row>
    <row r="1353" spans="1:10" ht="12.75" customHeight="1" x14ac:dyDescent="0.2">
      <c r="A1353" s="165" t="s">
        <v>2277</v>
      </c>
      <c r="B1353" s="165" t="s">
        <v>2366</v>
      </c>
      <c r="C1353" s="165" t="s">
        <v>2367</v>
      </c>
      <c r="D1353" s="165" t="s">
        <v>31</v>
      </c>
      <c r="E1353" s="165">
        <v>3</v>
      </c>
      <c r="F1353" s="168">
        <v>1.2989999999999999</v>
      </c>
      <c r="G1353" s="165">
        <v>48.535299999999999</v>
      </c>
      <c r="H1353" s="165">
        <v>-122.55905</v>
      </c>
      <c r="I1353" s="165">
        <v>48.534300000000002</v>
      </c>
      <c r="J1353" s="165">
        <v>-122.55401999999999</v>
      </c>
    </row>
    <row r="1354" spans="1:10" ht="12.75" customHeight="1" x14ac:dyDescent="0.2">
      <c r="A1354" s="165" t="s">
        <v>2277</v>
      </c>
      <c r="B1354" s="165" t="s">
        <v>2368</v>
      </c>
      <c r="C1354" s="165" t="s">
        <v>2369</v>
      </c>
      <c r="D1354" s="165" t="s">
        <v>31</v>
      </c>
      <c r="E1354" s="165">
        <v>3</v>
      </c>
      <c r="F1354" s="168">
        <v>2.9000000000000001E-2</v>
      </c>
      <c r="G1354" s="165">
        <v>48.425699999999999</v>
      </c>
      <c r="H1354" s="165">
        <v>-122.58931</v>
      </c>
      <c r="I1354" s="165">
        <v>48.425800000000002</v>
      </c>
      <c r="J1354" s="165">
        <v>-122.58873</v>
      </c>
    </row>
    <row r="1355" spans="1:10" ht="12.75" customHeight="1" x14ac:dyDescent="0.2">
      <c r="A1355" s="165" t="s">
        <v>2277</v>
      </c>
      <c r="B1355" s="165" t="s">
        <v>2370</v>
      </c>
      <c r="C1355" s="165" t="s">
        <v>2371</v>
      </c>
      <c r="D1355" s="165" t="s">
        <v>31</v>
      </c>
      <c r="E1355" s="165">
        <v>2</v>
      </c>
      <c r="F1355" s="168">
        <v>0.26600000000000001</v>
      </c>
      <c r="G1355" s="165">
        <v>48.578899999999997</v>
      </c>
      <c r="H1355" s="165">
        <v>-122.54215000000001</v>
      </c>
      <c r="I1355" s="165">
        <v>48.580300000000001</v>
      </c>
      <c r="J1355" s="165">
        <v>-122.54742</v>
      </c>
    </row>
    <row r="1356" spans="1:10" ht="12.75" customHeight="1" x14ac:dyDescent="0.2">
      <c r="A1356" s="165" t="s">
        <v>2277</v>
      </c>
      <c r="B1356" s="165" t="s">
        <v>2372</v>
      </c>
      <c r="C1356" s="165" t="s">
        <v>2373</v>
      </c>
      <c r="D1356" s="165" t="s">
        <v>31</v>
      </c>
      <c r="E1356" s="165">
        <v>2</v>
      </c>
      <c r="F1356" s="168">
        <v>0.247</v>
      </c>
      <c r="G1356" s="165">
        <v>48.508800000000001</v>
      </c>
      <c r="H1356" s="165">
        <v>-122.60638</v>
      </c>
      <c r="I1356" s="165">
        <v>48.511499999999998</v>
      </c>
      <c r="J1356" s="165">
        <v>-122.60448</v>
      </c>
    </row>
    <row r="1357" spans="1:10" ht="12.75" customHeight="1" x14ac:dyDescent="0.2">
      <c r="A1357" s="165" t="s">
        <v>2277</v>
      </c>
      <c r="B1357" s="165" t="s">
        <v>3173</v>
      </c>
      <c r="C1357" s="165" t="s">
        <v>3174</v>
      </c>
      <c r="D1357" s="165" t="s">
        <v>31</v>
      </c>
      <c r="E1357" s="165">
        <v>3</v>
      </c>
      <c r="F1357" s="168">
        <v>0.92600000000000005</v>
      </c>
      <c r="G1357" s="165">
        <v>48.43365</v>
      </c>
      <c r="H1357" s="165">
        <v>-122.67585</v>
      </c>
      <c r="I1357" s="165">
        <v>48.422486999999997</v>
      </c>
      <c r="J1357" s="165">
        <v>-122.67115</v>
      </c>
    </row>
    <row r="1358" spans="1:10" ht="12.75" customHeight="1" x14ac:dyDescent="0.2">
      <c r="A1358" s="165" t="s">
        <v>2277</v>
      </c>
      <c r="B1358" s="165" t="s">
        <v>2374</v>
      </c>
      <c r="C1358" s="165" t="s">
        <v>2375</v>
      </c>
      <c r="D1358" s="165" t="s">
        <v>147</v>
      </c>
      <c r="E1358" s="165">
        <v>3</v>
      </c>
      <c r="F1358" s="168">
        <v>0.43099999999999999</v>
      </c>
      <c r="G1358" s="165">
        <v>48.446199999999997</v>
      </c>
      <c r="H1358" s="165">
        <v>-122.56153999999999</v>
      </c>
      <c r="I1358" s="165">
        <v>48.445599999999999</v>
      </c>
      <c r="J1358" s="165">
        <v>-122.55432</v>
      </c>
    </row>
    <row r="1359" spans="1:10" ht="12.75" customHeight="1" x14ac:dyDescent="0.2">
      <c r="A1359" s="165" t="s">
        <v>2277</v>
      </c>
      <c r="B1359" s="165" t="s">
        <v>2376</v>
      </c>
      <c r="C1359" s="165" t="s">
        <v>2377</v>
      </c>
      <c r="D1359" s="165" t="s">
        <v>31</v>
      </c>
      <c r="E1359" s="165">
        <v>3</v>
      </c>
      <c r="F1359" s="168">
        <v>3.6999999999999998E-2</v>
      </c>
      <c r="G1359" s="165">
        <v>48.616799999999998</v>
      </c>
      <c r="H1359" s="165">
        <v>-122.69323</v>
      </c>
      <c r="I1359" s="165">
        <v>48.616599999999998</v>
      </c>
      <c r="J1359" s="165">
        <v>-122.69267000000001</v>
      </c>
    </row>
    <row r="1360" spans="1:10" ht="12.75" customHeight="1" x14ac:dyDescent="0.2">
      <c r="A1360" s="165" t="s">
        <v>2277</v>
      </c>
      <c r="B1360" s="165" t="s">
        <v>2378</v>
      </c>
      <c r="C1360" s="165" t="s">
        <v>2379</v>
      </c>
      <c r="D1360" s="165" t="s">
        <v>31</v>
      </c>
      <c r="E1360" s="165">
        <v>3</v>
      </c>
      <c r="F1360" s="168">
        <v>1.036</v>
      </c>
      <c r="G1360" s="165">
        <v>48.616599999999998</v>
      </c>
      <c r="H1360" s="165">
        <v>-122.69267000000001</v>
      </c>
      <c r="I1360" s="165">
        <v>48.616799999999998</v>
      </c>
      <c r="J1360" s="165">
        <v>-122.69323</v>
      </c>
    </row>
    <row r="1361" spans="1:10" ht="12.75" customHeight="1" x14ac:dyDescent="0.2">
      <c r="A1361" s="165" t="s">
        <v>2277</v>
      </c>
      <c r="B1361" s="165" t="s">
        <v>2381</v>
      </c>
      <c r="C1361" s="165" t="s">
        <v>2810</v>
      </c>
      <c r="D1361" s="165" t="s">
        <v>31</v>
      </c>
      <c r="E1361" s="165">
        <v>3</v>
      </c>
      <c r="F1361" s="168">
        <v>0.20599999999999999</v>
      </c>
      <c r="G1361" s="165">
        <v>48.613399999999999</v>
      </c>
      <c r="H1361" s="165">
        <v>-122.66072</v>
      </c>
      <c r="I1361" s="165">
        <v>48.615699999999997</v>
      </c>
      <c r="J1361" s="165">
        <v>-122.66273</v>
      </c>
    </row>
    <row r="1362" spans="1:10" ht="12.75" customHeight="1" x14ac:dyDescent="0.2">
      <c r="A1362" s="165" t="s">
        <v>2277</v>
      </c>
      <c r="B1362" s="165" t="s">
        <v>2380</v>
      </c>
      <c r="C1362" s="165" t="s">
        <v>2811</v>
      </c>
      <c r="D1362" s="165" t="s">
        <v>31</v>
      </c>
      <c r="E1362" s="165">
        <v>3</v>
      </c>
      <c r="F1362" s="168">
        <v>0.58099999999999996</v>
      </c>
      <c r="G1362" s="165">
        <v>48.609299999999998</v>
      </c>
      <c r="H1362" s="165">
        <v>-122.66001</v>
      </c>
      <c r="I1362" s="165">
        <v>48.612699999999997</v>
      </c>
      <c r="J1362" s="165">
        <v>-122.65855999999999</v>
      </c>
    </row>
    <row r="1363" spans="1:10" ht="12.75" customHeight="1" x14ac:dyDescent="0.2">
      <c r="A1363" s="165" t="s">
        <v>2277</v>
      </c>
      <c r="B1363" s="165" t="s">
        <v>2382</v>
      </c>
      <c r="C1363" s="165" t="s">
        <v>2383</v>
      </c>
      <c r="D1363" s="165" t="s">
        <v>31</v>
      </c>
      <c r="E1363" s="165">
        <v>3</v>
      </c>
      <c r="F1363" s="168">
        <v>0.72799999999999998</v>
      </c>
      <c r="G1363" s="165">
        <v>48.4131</v>
      </c>
      <c r="H1363" s="165">
        <v>-122.58143</v>
      </c>
      <c r="I1363" s="165">
        <v>48.4131</v>
      </c>
      <c r="J1363" s="165">
        <v>-122.58143</v>
      </c>
    </row>
    <row r="1364" spans="1:10" ht="12.75" customHeight="1" x14ac:dyDescent="0.2">
      <c r="A1364" s="165" t="s">
        <v>2277</v>
      </c>
      <c r="B1364" s="165" t="s">
        <v>2339</v>
      </c>
      <c r="C1364" s="165" t="s">
        <v>2812</v>
      </c>
      <c r="D1364" s="165" t="s">
        <v>31</v>
      </c>
      <c r="E1364" s="165">
        <v>3</v>
      </c>
      <c r="F1364" s="168">
        <v>4.5380000000000003</v>
      </c>
      <c r="G1364" s="165">
        <v>48.343499999999999</v>
      </c>
      <c r="H1364" s="165">
        <v>-122.43898</v>
      </c>
      <c r="I1364" s="165">
        <v>48.318899999999999</v>
      </c>
      <c r="J1364" s="165">
        <v>-122.389</v>
      </c>
    </row>
    <row r="1365" spans="1:10" ht="12.75" customHeight="1" x14ac:dyDescent="0.2">
      <c r="A1365" s="165" t="s">
        <v>2277</v>
      </c>
      <c r="B1365" s="165" t="s">
        <v>2384</v>
      </c>
      <c r="C1365" s="165" t="s">
        <v>2385</v>
      </c>
      <c r="D1365" s="165" t="s">
        <v>31</v>
      </c>
      <c r="E1365" s="165">
        <v>3</v>
      </c>
      <c r="F1365" s="168">
        <v>1.7909999999999999</v>
      </c>
      <c r="G1365" s="165">
        <v>48.489899999999999</v>
      </c>
      <c r="H1365" s="165">
        <v>-122.67691000000001</v>
      </c>
      <c r="I1365" s="165">
        <v>48.489699999999999</v>
      </c>
      <c r="J1365" s="165">
        <v>-122.67589</v>
      </c>
    </row>
    <row r="1366" spans="1:10" ht="12.75" customHeight="1" x14ac:dyDescent="0.2">
      <c r="A1366" s="165" t="s">
        <v>2277</v>
      </c>
      <c r="B1366" s="165" t="s">
        <v>3175</v>
      </c>
      <c r="C1366" s="165" t="s">
        <v>3176</v>
      </c>
      <c r="D1366" s="165" t="s">
        <v>149</v>
      </c>
      <c r="E1366" s="165">
        <v>3</v>
      </c>
      <c r="F1366" s="168">
        <v>0.63100000000000001</v>
      </c>
      <c r="G1366" s="165">
        <v>48.535333000000001</v>
      </c>
      <c r="H1366" s="165">
        <v>-122.6532</v>
      </c>
      <c r="I1366" s="165">
        <v>48.527828</v>
      </c>
      <c r="J1366" s="165">
        <v>-122.64659</v>
      </c>
    </row>
    <row r="1367" spans="1:10" ht="12.75" customHeight="1" x14ac:dyDescent="0.2">
      <c r="A1367" s="165" t="s">
        <v>2277</v>
      </c>
      <c r="B1367" s="165" t="s">
        <v>2386</v>
      </c>
      <c r="C1367" s="165" t="s">
        <v>2387</v>
      </c>
      <c r="D1367" s="165" t="s">
        <v>31</v>
      </c>
      <c r="E1367" s="165">
        <v>3</v>
      </c>
      <c r="F1367" s="168">
        <v>3.5179999999999998</v>
      </c>
      <c r="G1367" s="165">
        <v>48.579900000000002</v>
      </c>
      <c r="H1367" s="165">
        <v>-122.73757000000001</v>
      </c>
      <c r="I1367" s="165">
        <v>48.540500000000002</v>
      </c>
      <c r="J1367" s="165">
        <v>-122.72145999999999</v>
      </c>
    </row>
    <row r="1368" spans="1:10" ht="12.75" customHeight="1" x14ac:dyDescent="0.2">
      <c r="A1368" s="165" t="s">
        <v>2277</v>
      </c>
      <c r="B1368" s="165" t="s">
        <v>2388</v>
      </c>
      <c r="C1368" s="165" t="s">
        <v>2389</v>
      </c>
      <c r="D1368" s="165" t="s">
        <v>31</v>
      </c>
      <c r="E1368" s="165">
        <v>3</v>
      </c>
      <c r="F1368" s="168">
        <v>0.72899999999999998</v>
      </c>
      <c r="G1368" s="165">
        <v>48.563099999999999</v>
      </c>
      <c r="H1368" s="165">
        <v>-122.73497</v>
      </c>
      <c r="I1368" s="165">
        <v>48.563099999999999</v>
      </c>
      <c r="J1368" s="165">
        <v>-122.73497</v>
      </c>
    </row>
    <row r="1369" spans="1:10" ht="12.75" customHeight="1" x14ac:dyDescent="0.2">
      <c r="A1369" s="165" t="s">
        <v>2277</v>
      </c>
      <c r="B1369" s="165" t="s">
        <v>2390</v>
      </c>
      <c r="C1369" s="165" t="s">
        <v>2391</v>
      </c>
      <c r="D1369" s="165" t="s">
        <v>31</v>
      </c>
      <c r="E1369" s="165">
        <v>3</v>
      </c>
      <c r="F1369" s="168">
        <v>3.7999999999999999E-2</v>
      </c>
      <c r="G1369" s="165">
        <v>48.454799999999999</v>
      </c>
      <c r="H1369" s="165">
        <v>-122.51315</v>
      </c>
      <c r="I1369" s="165">
        <v>48.454300000000003</v>
      </c>
      <c r="J1369" s="165">
        <v>-122.51331999999999</v>
      </c>
    </row>
    <row r="1370" spans="1:10" ht="12.75" customHeight="1" x14ac:dyDescent="0.2">
      <c r="A1370" s="165" t="s">
        <v>2277</v>
      </c>
      <c r="B1370" s="165" t="s">
        <v>2813</v>
      </c>
      <c r="C1370" s="165" t="s">
        <v>2814</v>
      </c>
      <c r="D1370" s="165" t="s">
        <v>31</v>
      </c>
      <c r="E1370" s="165">
        <v>3</v>
      </c>
      <c r="F1370" s="168">
        <v>3.3000000000000002E-2</v>
      </c>
      <c r="G1370" s="165">
        <v>48.390999999999998</v>
      </c>
      <c r="H1370" s="165">
        <v>-122.49728</v>
      </c>
      <c r="I1370" s="165">
        <v>48.390599999999999</v>
      </c>
      <c r="J1370" s="165">
        <v>-122.49763</v>
      </c>
    </row>
    <row r="1371" spans="1:10" ht="12.75" customHeight="1" x14ac:dyDescent="0.2">
      <c r="A1371" s="165" t="s">
        <v>2277</v>
      </c>
      <c r="B1371" s="165" t="s">
        <v>2392</v>
      </c>
      <c r="C1371" s="165" t="s">
        <v>2393</v>
      </c>
      <c r="D1371" s="165" t="s">
        <v>31</v>
      </c>
      <c r="E1371" s="165">
        <v>3</v>
      </c>
      <c r="F1371" s="168">
        <v>2.3849999999999998</v>
      </c>
      <c r="G1371" s="165">
        <v>48.614699999999999</v>
      </c>
      <c r="H1371" s="165">
        <v>-122.61382</v>
      </c>
      <c r="I1371" s="165">
        <v>48.615900000000003</v>
      </c>
      <c r="J1371" s="165">
        <v>-122.61078999999999</v>
      </c>
    </row>
    <row r="1372" spans="1:10" ht="12.75" customHeight="1" x14ac:dyDescent="0.2">
      <c r="A1372" s="165" t="s">
        <v>2277</v>
      </c>
      <c r="B1372" s="165" t="s">
        <v>2394</v>
      </c>
      <c r="C1372" s="165" t="s">
        <v>2395</v>
      </c>
      <c r="D1372" s="165" t="s">
        <v>31</v>
      </c>
      <c r="E1372" s="165">
        <v>3</v>
      </c>
      <c r="F1372" s="168">
        <v>1.8959999999999999</v>
      </c>
      <c r="G1372" s="165">
        <v>48.502400000000002</v>
      </c>
      <c r="H1372" s="165">
        <v>-122.69086</v>
      </c>
      <c r="I1372" s="165">
        <v>48.491799999999998</v>
      </c>
      <c r="J1372" s="165">
        <v>-122.68937</v>
      </c>
    </row>
    <row r="1373" spans="1:10" ht="12.75" customHeight="1" x14ac:dyDescent="0.2">
      <c r="A1373" s="165" t="s">
        <v>2277</v>
      </c>
      <c r="B1373" s="165" t="s">
        <v>2815</v>
      </c>
      <c r="C1373" s="165" t="s">
        <v>2816</v>
      </c>
      <c r="D1373" s="165" t="s">
        <v>31</v>
      </c>
      <c r="E1373" s="165">
        <v>3</v>
      </c>
      <c r="F1373" s="168">
        <v>0.04</v>
      </c>
      <c r="G1373" s="165">
        <v>48.391500000000001</v>
      </c>
      <c r="H1373" s="165">
        <v>-122.49696</v>
      </c>
      <c r="I1373" s="165">
        <v>48.390999999999998</v>
      </c>
      <c r="J1373" s="165">
        <v>-122.49728</v>
      </c>
    </row>
    <row r="1374" spans="1:10" ht="12.75" customHeight="1" x14ac:dyDescent="0.2">
      <c r="A1374" s="161" t="s">
        <v>2277</v>
      </c>
      <c r="B1374" s="161" t="s">
        <v>2396</v>
      </c>
      <c r="C1374" s="161" t="s">
        <v>2397</v>
      </c>
      <c r="D1374" s="161" t="s">
        <v>31</v>
      </c>
      <c r="E1374" s="161">
        <v>3</v>
      </c>
      <c r="F1374" s="173">
        <v>0.17</v>
      </c>
      <c r="G1374" s="161">
        <v>48.581499999999998</v>
      </c>
      <c r="H1374" s="161">
        <v>-122.63666000000001</v>
      </c>
      <c r="I1374" s="161">
        <v>48.583799999999997</v>
      </c>
      <c r="J1374" s="161">
        <v>-122.63746999999999</v>
      </c>
    </row>
    <row r="1375" spans="1:10" ht="12.75" customHeight="1" x14ac:dyDescent="0.2">
      <c r="A1375" s="31"/>
      <c r="B1375" s="32">
        <f>COUNTA(B1301:B1374)</f>
        <v>74</v>
      </c>
      <c r="C1375" s="31"/>
      <c r="D1375" s="31"/>
      <c r="E1375" s="62"/>
      <c r="F1375" s="169">
        <f>SUM(F1301:F1374)</f>
        <v>98.586000000000013</v>
      </c>
      <c r="G1375" s="31"/>
      <c r="H1375" s="31"/>
      <c r="I1375" s="31"/>
      <c r="J1375" s="31"/>
    </row>
    <row r="1376" spans="1:10" ht="12.75" customHeight="1" x14ac:dyDescent="0.2">
      <c r="A1376" s="31"/>
      <c r="B1376" s="32"/>
      <c r="C1376" s="31"/>
      <c r="D1376" s="31"/>
      <c r="E1376" s="62"/>
      <c r="F1376" s="169"/>
      <c r="G1376" s="31"/>
      <c r="H1376" s="31"/>
      <c r="I1376" s="31"/>
      <c r="J1376" s="31"/>
    </row>
    <row r="1377" spans="1:10" ht="12.75" customHeight="1" x14ac:dyDescent="0.2">
      <c r="A1377" s="165" t="s">
        <v>2398</v>
      </c>
      <c r="B1377" s="165" t="s">
        <v>2399</v>
      </c>
      <c r="C1377" s="165" t="s">
        <v>2400</v>
      </c>
      <c r="D1377" s="165" t="s">
        <v>31</v>
      </c>
      <c r="E1377" s="165">
        <v>3</v>
      </c>
      <c r="F1377" s="168">
        <v>0.55900000000000005</v>
      </c>
      <c r="G1377" s="165">
        <v>48.005200000000002</v>
      </c>
      <c r="H1377" s="165">
        <v>-122.21775</v>
      </c>
      <c r="I1377" s="165">
        <v>48.0032</v>
      </c>
      <c r="J1377" s="165">
        <v>-122.21804</v>
      </c>
    </row>
    <row r="1378" spans="1:10" ht="12.75" customHeight="1" x14ac:dyDescent="0.2">
      <c r="A1378" s="165" t="s">
        <v>2398</v>
      </c>
      <c r="B1378" s="165" t="s">
        <v>2409</v>
      </c>
      <c r="C1378" s="165" t="s">
        <v>2817</v>
      </c>
      <c r="D1378" s="165" t="s">
        <v>31</v>
      </c>
      <c r="E1378" s="165">
        <v>1</v>
      </c>
      <c r="F1378" s="168">
        <v>0.434</v>
      </c>
      <c r="G1378" s="165">
        <v>47.817</v>
      </c>
      <c r="H1378" s="165">
        <v>-122.377</v>
      </c>
      <c r="I1378" s="165">
        <v>47.811999999999998</v>
      </c>
      <c r="J1378" s="165">
        <v>-122.38200000000001</v>
      </c>
    </row>
    <row r="1379" spans="1:10" ht="12.75" customHeight="1" x14ac:dyDescent="0.2">
      <c r="A1379" s="165" t="s">
        <v>2398</v>
      </c>
      <c r="B1379" s="165" t="s">
        <v>2401</v>
      </c>
      <c r="C1379" s="165" t="s">
        <v>2402</v>
      </c>
      <c r="D1379" s="165" t="s">
        <v>149</v>
      </c>
      <c r="E1379" s="165">
        <v>3</v>
      </c>
      <c r="F1379" s="168">
        <v>3.5449999999999999</v>
      </c>
      <c r="G1379" s="165">
        <v>47.857900000000001</v>
      </c>
      <c r="H1379" s="165">
        <v>-122.33436</v>
      </c>
      <c r="I1379" s="165">
        <v>47.817799999999998</v>
      </c>
      <c r="J1379" s="165">
        <v>-122.37743</v>
      </c>
    </row>
    <row r="1380" spans="1:10" ht="12.75" customHeight="1" x14ac:dyDescent="0.2">
      <c r="A1380" s="165" t="s">
        <v>2398</v>
      </c>
      <c r="B1380" s="165" t="s">
        <v>3177</v>
      </c>
      <c r="C1380" s="165" t="s">
        <v>3178</v>
      </c>
      <c r="D1380" s="165" t="s">
        <v>31</v>
      </c>
      <c r="E1380" s="165">
        <v>2</v>
      </c>
      <c r="F1380" s="168">
        <v>0</v>
      </c>
      <c r="G1380" s="165" t="s">
        <v>2859</v>
      </c>
      <c r="H1380" s="165" t="s">
        <v>2859</v>
      </c>
      <c r="I1380" s="165" t="s">
        <v>2859</v>
      </c>
      <c r="J1380" s="165" t="s">
        <v>2859</v>
      </c>
    </row>
    <row r="1381" spans="1:10" ht="12.75" customHeight="1" x14ac:dyDescent="0.2">
      <c r="A1381" s="165" t="s">
        <v>2398</v>
      </c>
      <c r="B1381" s="165" t="s">
        <v>2403</v>
      </c>
      <c r="C1381" s="165" t="s">
        <v>2404</v>
      </c>
      <c r="D1381" s="165" t="s">
        <v>31</v>
      </c>
      <c r="E1381" s="165">
        <v>3</v>
      </c>
      <c r="F1381" s="168">
        <v>1.776</v>
      </c>
      <c r="G1381" s="165">
        <v>47.9602</v>
      </c>
      <c r="H1381" s="165">
        <v>-122.24769999999999</v>
      </c>
      <c r="I1381" s="165">
        <v>47.954000000000001</v>
      </c>
      <c r="J1381" s="165">
        <v>-122.28386</v>
      </c>
    </row>
    <row r="1382" spans="1:10" ht="12.75" customHeight="1" x14ac:dyDescent="0.2">
      <c r="A1382" s="165" t="s">
        <v>2398</v>
      </c>
      <c r="B1382" s="165" t="s">
        <v>2405</v>
      </c>
      <c r="C1382" s="165" t="s">
        <v>2406</v>
      </c>
      <c r="D1382" s="165" t="s">
        <v>149</v>
      </c>
      <c r="E1382" s="165">
        <v>3</v>
      </c>
      <c r="F1382" s="168">
        <v>0.253</v>
      </c>
      <c r="G1382" s="165">
        <v>47.962400000000002</v>
      </c>
      <c r="H1382" s="165">
        <v>-122.24337</v>
      </c>
      <c r="I1382" s="165">
        <v>47.9602</v>
      </c>
      <c r="J1382" s="165">
        <v>-122.24769999999999</v>
      </c>
    </row>
    <row r="1383" spans="1:10" ht="12.75" customHeight="1" x14ac:dyDescent="0.2">
      <c r="A1383" s="165" t="s">
        <v>2398</v>
      </c>
      <c r="B1383" s="165" t="s">
        <v>3179</v>
      </c>
      <c r="C1383" s="165" t="s">
        <v>3180</v>
      </c>
      <c r="D1383" s="165" t="s">
        <v>31</v>
      </c>
      <c r="E1383" s="165">
        <v>2</v>
      </c>
      <c r="F1383" s="168">
        <v>0</v>
      </c>
      <c r="G1383" s="165" t="s">
        <v>2859</v>
      </c>
      <c r="H1383" s="165" t="s">
        <v>2859</v>
      </c>
      <c r="I1383" s="165" t="s">
        <v>2859</v>
      </c>
      <c r="J1383" s="165" t="s">
        <v>2859</v>
      </c>
    </row>
    <row r="1384" spans="1:10" ht="12.75" customHeight="1" x14ac:dyDescent="0.2">
      <c r="A1384" s="165" t="s">
        <v>2398</v>
      </c>
      <c r="B1384" s="165" t="s">
        <v>2407</v>
      </c>
      <c r="C1384" s="165" t="s">
        <v>2408</v>
      </c>
      <c r="D1384" s="165" t="s">
        <v>31</v>
      </c>
      <c r="E1384" s="165">
        <v>3</v>
      </c>
      <c r="F1384" s="168">
        <v>0.61099999999999999</v>
      </c>
      <c r="G1384" s="165">
        <v>47.810400000000001</v>
      </c>
      <c r="H1384" s="165">
        <v>-122.38769000000001</v>
      </c>
      <c r="I1384" s="165">
        <v>47.806600000000003</v>
      </c>
      <c r="J1384" s="165">
        <v>-122.39538</v>
      </c>
    </row>
    <row r="1385" spans="1:10" ht="12.75" customHeight="1" x14ac:dyDescent="0.2">
      <c r="A1385" s="165" t="s">
        <v>2398</v>
      </c>
      <c r="B1385" s="165" t="s">
        <v>2423</v>
      </c>
      <c r="C1385" s="165" t="s">
        <v>2818</v>
      </c>
      <c r="D1385" s="165" t="s">
        <v>31</v>
      </c>
      <c r="E1385" s="165">
        <v>2</v>
      </c>
      <c r="F1385" s="168">
        <v>0.112</v>
      </c>
      <c r="G1385" s="165">
        <v>47.804000000000002</v>
      </c>
      <c r="H1385" s="165">
        <v>-122.39400000000001</v>
      </c>
      <c r="I1385" s="165">
        <v>47.802</v>
      </c>
      <c r="J1385" s="165">
        <v>-122.39400000000001</v>
      </c>
    </row>
    <row r="1386" spans="1:10" ht="12.75" customHeight="1" x14ac:dyDescent="0.2">
      <c r="A1386" s="165" t="s">
        <v>2398</v>
      </c>
      <c r="B1386" s="165" t="s">
        <v>2422</v>
      </c>
      <c r="C1386" s="165" t="s">
        <v>2819</v>
      </c>
      <c r="D1386" s="165" t="s">
        <v>31</v>
      </c>
      <c r="E1386" s="165">
        <v>1</v>
      </c>
      <c r="F1386" s="168">
        <v>0.157</v>
      </c>
      <c r="G1386" s="165">
        <v>47.805999999999997</v>
      </c>
      <c r="H1386" s="165">
        <v>-122.395</v>
      </c>
      <c r="I1386" s="165">
        <v>47.804000000000002</v>
      </c>
      <c r="J1386" s="165">
        <v>-122.39400000000001</v>
      </c>
    </row>
    <row r="1387" spans="1:10" ht="12.75" customHeight="1" x14ac:dyDescent="0.2">
      <c r="A1387" s="165" t="s">
        <v>2398</v>
      </c>
      <c r="B1387" s="165" t="s">
        <v>2410</v>
      </c>
      <c r="C1387" s="165" t="s">
        <v>2411</v>
      </c>
      <c r="D1387" s="165" t="s">
        <v>31</v>
      </c>
      <c r="E1387" s="165">
        <v>3</v>
      </c>
      <c r="F1387" s="168">
        <v>0.27500000000000002</v>
      </c>
      <c r="G1387" s="165">
        <v>47.972700000000003</v>
      </c>
      <c r="H1387" s="165">
        <v>-122.22958</v>
      </c>
      <c r="I1387" s="165">
        <v>47.9696</v>
      </c>
      <c r="J1387" s="165">
        <v>-122.23226</v>
      </c>
    </row>
    <row r="1388" spans="1:10" ht="12.75" customHeight="1" x14ac:dyDescent="0.2">
      <c r="A1388" s="165" t="s">
        <v>2398</v>
      </c>
      <c r="B1388" s="165" t="s">
        <v>3181</v>
      </c>
      <c r="C1388" s="165" t="s">
        <v>3182</v>
      </c>
      <c r="D1388" s="165" t="s">
        <v>31</v>
      </c>
      <c r="E1388" s="165">
        <v>2</v>
      </c>
      <c r="F1388" s="168">
        <v>0</v>
      </c>
      <c r="G1388" s="165" t="s">
        <v>2859</v>
      </c>
      <c r="H1388" s="165" t="s">
        <v>2859</v>
      </c>
      <c r="I1388" s="165" t="s">
        <v>2859</v>
      </c>
      <c r="J1388" s="165" t="s">
        <v>2859</v>
      </c>
    </row>
    <row r="1389" spans="1:10" ht="12.75" customHeight="1" x14ac:dyDescent="0.2">
      <c r="A1389" s="165" t="s">
        <v>2398</v>
      </c>
      <c r="B1389" s="165" t="s">
        <v>3183</v>
      </c>
      <c r="C1389" s="165" t="s">
        <v>3184</v>
      </c>
      <c r="D1389" s="165" t="s">
        <v>149</v>
      </c>
      <c r="E1389" s="165">
        <v>3</v>
      </c>
      <c r="F1389" s="168">
        <v>0.55200000000000005</v>
      </c>
      <c r="G1389" s="165" t="s">
        <v>2859</v>
      </c>
      <c r="H1389" s="165" t="s">
        <v>2859</v>
      </c>
      <c r="I1389" s="165" t="s">
        <v>2859</v>
      </c>
      <c r="J1389" s="165" t="s">
        <v>2859</v>
      </c>
    </row>
    <row r="1390" spans="1:10" ht="12.75" customHeight="1" x14ac:dyDescent="0.2">
      <c r="A1390" s="165" t="s">
        <v>2398</v>
      </c>
      <c r="B1390" s="165" t="s">
        <v>2412</v>
      </c>
      <c r="C1390" s="165" t="s">
        <v>2413</v>
      </c>
      <c r="D1390" s="165" t="s">
        <v>31</v>
      </c>
      <c r="E1390" s="165">
        <v>1</v>
      </c>
      <c r="F1390" s="168">
        <v>0.71699999999999997</v>
      </c>
      <c r="G1390" s="165">
        <v>47.969000000000001</v>
      </c>
      <c r="H1390" s="165">
        <v>-122.232</v>
      </c>
      <c r="I1390" s="165">
        <v>47.962000000000003</v>
      </c>
      <c r="J1390" s="165">
        <v>-122.24299999999999</v>
      </c>
    </row>
    <row r="1391" spans="1:10" ht="12.75" customHeight="1" x14ac:dyDescent="0.2">
      <c r="A1391" s="165" t="s">
        <v>2398</v>
      </c>
      <c r="B1391" s="165" t="s">
        <v>2414</v>
      </c>
      <c r="C1391" s="165" t="s">
        <v>2415</v>
      </c>
      <c r="D1391" s="165" t="s">
        <v>149</v>
      </c>
      <c r="E1391" s="165">
        <v>3</v>
      </c>
      <c r="F1391" s="168">
        <v>0.313</v>
      </c>
      <c r="G1391" s="165">
        <v>47.954000000000001</v>
      </c>
      <c r="H1391" s="165">
        <v>-122.28386</v>
      </c>
      <c r="I1391" s="165">
        <v>47.952300000000001</v>
      </c>
      <c r="J1391" s="165">
        <v>-122.28972</v>
      </c>
    </row>
    <row r="1392" spans="1:10" ht="12.75" customHeight="1" x14ac:dyDescent="0.2">
      <c r="A1392" s="165" t="s">
        <v>2398</v>
      </c>
      <c r="B1392" s="165" t="s">
        <v>2416</v>
      </c>
      <c r="C1392" s="165" t="s">
        <v>2417</v>
      </c>
      <c r="D1392" s="165" t="s">
        <v>31</v>
      </c>
      <c r="E1392" s="165">
        <v>1</v>
      </c>
      <c r="F1392" s="168">
        <v>5.3949999999999996</v>
      </c>
      <c r="G1392" s="165">
        <v>48.006999999999998</v>
      </c>
      <c r="H1392" s="165">
        <v>-122.23099999999999</v>
      </c>
      <c r="I1392" s="165">
        <v>48.006999999999998</v>
      </c>
      <c r="J1392" s="165">
        <v>-122.23099999999999</v>
      </c>
    </row>
    <row r="1393" spans="1:10" ht="12.75" customHeight="1" x14ac:dyDescent="0.2">
      <c r="A1393" s="165" t="s">
        <v>2398</v>
      </c>
      <c r="B1393" s="165" t="s">
        <v>2418</v>
      </c>
      <c r="C1393" s="165" t="s">
        <v>2419</v>
      </c>
      <c r="D1393" s="165" t="s">
        <v>31</v>
      </c>
      <c r="E1393" s="165">
        <v>1</v>
      </c>
      <c r="F1393" s="168">
        <v>0.72799999999999998</v>
      </c>
      <c r="G1393" s="165">
        <v>48.137999999999998</v>
      </c>
      <c r="H1393" s="165">
        <v>-122.36499999999999</v>
      </c>
      <c r="I1393" s="165">
        <v>48.13</v>
      </c>
      <c r="J1393" s="165">
        <v>-122.36199999999999</v>
      </c>
    </row>
    <row r="1394" spans="1:10" ht="12.75" customHeight="1" x14ac:dyDescent="0.2">
      <c r="A1394" s="165" t="s">
        <v>2398</v>
      </c>
      <c r="B1394" s="165" t="s">
        <v>2420</v>
      </c>
      <c r="C1394" s="165" t="s">
        <v>2421</v>
      </c>
      <c r="D1394" s="165" t="s">
        <v>31</v>
      </c>
      <c r="E1394" s="165">
        <v>3</v>
      </c>
      <c r="F1394" s="168">
        <v>3.347</v>
      </c>
      <c r="G1394" s="165">
        <v>48.239600000000003</v>
      </c>
      <c r="H1394" s="165">
        <v>-122.39291</v>
      </c>
      <c r="I1394" s="165">
        <v>48.239600000000003</v>
      </c>
      <c r="J1394" s="165">
        <v>-122.39291</v>
      </c>
    </row>
    <row r="1395" spans="1:10" ht="12.75" customHeight="1" x14ac:dyDescent="0.2">
      <c r="A1395" s="165" t="s">
        <v>2398</v>
      </c>
      <c r="B1395" s="165" t="s">
        <v>3185</v>
      </c>
      <c r="C1395" s="165" t="s">
        <v>3186</v>
      </c>
      <c r="D1395" s="165" t="s">
        <v>31</v>
      </c>
      <c r="E1395" s="165">
        <v>3</v>
      </c>
      <c r="F1395" s="168">
        <v>0.223</v>
      </c>
      <c r="G1395" s="165">
        <v>47.861097000000001</v>
      </c>
      <c r="H1395" s="165">
        <v>-122.33488</v>
      </c>
      <c r="I1395" s="165">
        <v>47.857900999999998</v>
      </c>
      <c r="J1395" s="165">
        <v>-122.33436</v>
      </c>
    </row>
    <row r="1396" spans="1:10" ht="12.75" customHeight="1" x14ac:dyDescent="0.2">
      <c r="A1396" s="165" t="s">
        <v>2398</v>
      </c>
      <c r="B1396" s="165" t="s">
        <v>2424</v>
      </c>
      <c r="C1396" s="165" t="s">
        <v>2425</v>
      </c>
      <c r="D1396" s="165" t="s">
        <v>149</v>
      </c>
      <c r="E1396" s="165">
        <v>3</v>
      </c>
      <c r="F1396" s="168">
        <v>0.45900000000000002</v>
      </c>
      <c r="G1396" s="165">
        <v>48.064700000000002</v>
      </c>
      <c r="H1396" s="165">
        <v>-122.28823</v>
      </c>
      <c r="I1396" s="165">
        <v>48.062800000000003</v>
      </c>
      <c r="J1396" s="165">
        <v>-122.27968</v>
      </c>
    </row>
    <row r="1397" spans="1:10" ht="12.75" customHeight="1" x14ac:dyDescent="0.2">
      <c r="A1397" s="165" t="s">
        <v>2398</v>
      </c>
      <c r="B1397" s="165" t="s">
        <v>2442</v>
      </c>
      <c r="C1397" s="165" t="s">
        <v>2820</v>
      </c>
      <c r="D1397" s="165" t="s">
        <v>31</v>
      </c>
      <c r="E1397" s="165">
        <v>3</v>
      </c>
      <c r="F1397" s="168">
        <v>0.14599999999999999</v>
      </c>
      <c r="G1397" s="165">
        <v>47.95</v>
      </c>
      <c r="H1397" s="165">
        <v>-122.29908</v>
      </c>
      <c r="I1397" s="165">
        <v>47.949599999999997</v>
      </c>
      <c r="J1397" s="165">
        <v>-122.30213999999999</v>
      </c>
    </row>
    <row r="1398" spans="1:10" ht="12.75" customHeight="1" x14ac:dyDescent="0.2">
      <c r="A1398" s="165" t="s">
        <v>2398</v>
      </c>
      <c r="B1398" s="165" t="s">
        <v>2426</v>
      </c>
      <c r="C1398" s="165" t="s">
        <v>2427</v>
      </c>
      <c r="D1398" s="165" t="s">
        <v>31</v>
      </c>
      <c r="E1398" s="165">
        <v>3</v>
      </c>
      <c r="F1398" s="168">
        <v>1.2E-2</v>
      </c>
      <c r="G1398" s="165">
        <v>47.949199999999998</v>
      </c>
      <c r="H1398" s="165">
        <v>-122.30422</v>
      </c>
      <c r="I1398" s="165">
        <v>47.949100000000001</v>
      </c>
      <c r="J1398" s="165">
        <v>-122.30446999999999</v>
      </c>
    </row>
    <row r="1399" spans="1:10" ht="12.75" customHeight="1" x14ac:dyDescent="0.2">
      <c r="A1399" s="165" t="s">
        <v>2398</v>
      </c>
      <c r="B1399" s="165" t="s">
        <v>2428</v>
      </c>
      <c r="C1399" s="165" t="s">
        <v>2429</v>
      </c>
      <c r="D1399" s="165" t="s">
        <v>31</v>
      </c>
      <c r="E1399" s="165">
        <v>1</v>
      </c>
      <c r="F1399" s="168">
        <v>0.29299999999999998</v>
      </c>
      <c r="G1399" s="165">
        <v>47.947000000000003</v>
      </c>
      <c r="H1399" s="165">
        <v>-122.307</v>
      </c>
      <c r="I1399" s="165">
        <v>47.942999999999998</v>
      </c>
      <c r="J1399" s="165">
        <v>-122.30800000000001</v>
      </c>
    </row>
    <row r="1400" spans="1:10" ht="12.75" customHeight="1" x14ac:dyDescent="0.2">
      <c r="A1400" s="165" t="s">
        <v>2398</v>
      </c>
      <c r="B1400" s="165" t="s">
        <v>2430</v>
      </c>
      <c r="C1400" s="165" t="s">
        <v>2431</v>
      </c>
      <c r="D1400" s="165" t="s">
        <v>149</v>
      </c>
      <c r="E1400" s="165">
        <v>3</v>
      </c>
      <c r="F1400" s="168">
        <v>0.4</v>
      </c>
      <c r="G1400" s="165">
        <v>47.941499999999998</v>
      </c>
      <c r="H1400" s="165">
        <v>-122.30925999999999</v>
      </c>
      <c r="I1400" s="165">
        <v>47.935899999999997</v>
      </c>
      <c r="J1400" s="165">
        <v>-122.31021</v>
      </c>
    </row>
    <row r="1401" spans="1:10" ht="12.75" customHeight="1" x14ac:dyDescent="0.2">
      <c r="A1401" s="165" t="s">
        <v>2398</v>
      </c>
      <c r="B1401" s="165" t="s">
        <v>3187</v>
      </c>
      <c r="C1401" s="165" t="s">
        <v>3188</v>
      </c>
      <c r="D1401" s="165" t="s">
        <v>31</v>
      </c>
      <c r="E1401" s="165">
        <v>2</v>
      </c>
      <c r="F1401" s="168">
        <v>0</v>
      </c>
      <c r="G1401" s="165" t="s">
        <v>2859</v>
      </c>
      <c r="H1401" s="165" t="s">
        <v>2859</v>
      </c>
      <c r="I1401" s="165" t="s">
        <v>2859</v>
      </c>
      <c r="J1401" s="165" t="s">
        <v>2859</v>
      </c>
    </row>
    <row r="1402" spans="1:10" ht="12.75" customHeight="1" x14ac:dyDescent="0.2">
      <c r="A1402" s="165" t="s">
        <v>2398</v>
      </c>
      <c r="B1402" s="165" t="s">
        <v>2432</v>
      </c>
      <c r="C1402" s="165" t="s">
        <v>2433</v>
      </c>
      <c r="D1402" s="165" t="s">
        <v>149</v>
      </c>
      <c r="E1402" s="165">
        <v>3</v>
      </c>
      <c r="F1402" s="168">
        <v>1.536</v>
      </c>
      <c r="G1402" s="165">
        <v>47.9208</v>
      </c>
      <c r="H1402" s="165">
        <v>-122.31433</v>
      </c>
      <c r="I1402" s="165">
        <v>47.900500000000001</v>
      </c>
      <c r="J1402" s="165">
        <v>-122.32623</v>
      </c>
    </row>
    <row r="1403" spans="1:10" ht="12.75" customHeight="1" x14ac:dyDescent="0.2">
      <c r="A1403" s="165" t="s">
        <v>2398</v>
      </c>
      <c r="B1403" s="165" t="s">
        <v>2434</v>
      </c>
      <c r="C1403" s="165" t="s">
        <v>2435</v>
      </c>
      <c r="D1403" s="165" t="s">
        <v>31</v>
      </c>
      <c r="E1403" s="165">
        <v>3</v>
      </c>
      <c r="F1403" s="168">
        <v>0.06</v>
      </c>
      <c r="G1403" s="165">
        <v>47.921500000000002</v>
      </c>
      <c r="H1403" s="165">
        <v>-122.31364000000001</v>
      </c>
      <c r="I1403" s="165">
        <v>47.9208</v>
      </c>
      <c r="J1403" s="165">
        <v>-122.31433</v>
      </c>
    </row>
    <row r="1404" spans="1:10" ht="12.75" customHeight="1" x14ac:dyDescent="0.2">
      <c r="A1404" s="165" t="s">
        <v>2398</v>
      </c>
      <c r="B1404" s="165" t="s">
        <v>2436</v>
      </c>
      <c r="C1404" s="165" t="s">
        <v>2437</v>
      </c>
      <c r="D1404" s="165" t="s">
        <v>31</v>
      </c>
      <c r="E1404" s="165">
        <v>3</v>
      </c>
      <c r="F1404" s="168">
        <v>0.16</v>
      </c>
      <c r="G1404" s="165">
        <v>48.012700000000002</v>
      </c>
      <c r="H1404" s="165">
        <v>-122.21164</v>
      </c>
      <c r="I1404" s="165">
        <v>48.010899999999999</v>
      </c>
      <c r="J1404" s="165">
        <v>-122.21256</v>
      </c>
    </row>
    <row r="1405" spans="1:10" ht="12.75" customHeight="1" x14ac:dyDescent="0.2">
      <c r="A1405" s="165" t="s">
        <v>2398</v>
      </c>
      <c r="B1405" s="165" t="s">
        <v>3189</v>
      </c>
      <c r="C1405" s="165" t="s">
        <v>3190</v>
      </c>
      <c r="D1405" s="165" t="s">
        <v>149</v>
      </c>
      <c r="E1405" s="165">
        <v>2</v>
      </c>
      <c r="F1405" s="168">
        <v>0</v>
      </c>
      <c r="G1405" s="165" t="s">
        <v>2859</v>
      </c>
      <c r="H1405" s="165" t="s">
        <v>2859</v>
      </c>
      <c r="I1405" s="165" t="s">
        <v>2859</v>
      </c>
      <c r="J1405" s="165" t="s">
        <v>2859</v>
      </c>
    </row>
    <row r="1406" spans="1:10" ht="12.75" customHeight="1" x14ac:dyDescent="0.2">
      <c r="A1406" s="165" t="s">
        <v>2398</v>
      </c>
      <c r="B1406" s="165" t="s">
        <v>2438</v>
      </c>
      <c r="C1406" s="165" t="s">
        <v>2439</v>
      </c>
      <c r="D1406" s="165" t="s">
        <v>31</v>
      </c>
      <c r="E1406" s="165">
        <v>3</v>
      </c>
      <c r="F1406" s="168">
        <v>0.28799999999999998</v>
      </c>
      <c r="G1406" s="165">
        <v>47.812800000000003</v>
      </c>
      <c r="H1406" s="165">
        <v>-122.38291</v>
      </c>
      <c r="I1406" s="165">
        <v>47.810400000000001</v>
      </c>
      <c r="J1406" s="165">
        <v>-122.38724000000001</v>
      </c>
    </row>
    <row r="1407" spans="1:10" ht="12.75" customHeight="1" x14ac:dyDescent="0.2">
      <c r="A1407" s="165" t="s">
        <v>2398</v>
      </c>
      <c r="B1407" s="165" t="s">
        <v>2440</v>
      </c>
      <c r="C1407" s="165" t="s">
        <v>2441</v>
      </c>
      <c r="D1407" s="165" t="s">
        <v>149</v>
      </c>
      <c r="E1407" s="165">
        <v>3</v>
      </c>
      <c r="F1407" s="168">
        <v>1.0509999999999999</v>
      </c>
      <c r="G1407" s="165">
        <v>47.935899999999997</v>
      </c>
      <c r="H1407" s="165">
        <v>-122.31021</v>
      </c>
      <c r="I1407" s="165">
        <v>47.921500000000002</v>
      </c>
      <c r="J1407" s="165">
        <v>-122.31364000000001</v>
      </c>
    </row>
    <row r="1408" spans="1:10" ht="12.75" customHeight="1" x14ac:dyDescent="0.2">
      <c r="A1408" s="165" t="s">
        <v>2398</v>
      </c>
      <c r="B1408" s="165" t="s">
        <v>2443</v>
      </c>
      <c r="C1408" s="165" t="s">
        <v>2444</v>
      </c>
      <c r="D1408" s="165" t="s">
        <v>31</v>
      </c>
      <c r="E1408" s="165">
        <v>1</v>
      </c>
      <c r="F1408" s="168">
        <v>0.434</v>
      </c>
      <c r="G1408" s="165">
        <v>47.884999999999998</v>
      </c>
      <c r="H1408" s="165">
        <v>-122.331</v>
      </c>
      <c r="I1408" s="165">
        <v>47.878999999999998</v>
      </c>
      <c r="J1408" s="165">
        <v>-122.33199999999999</v>
      </c>
    </row>
    <row r="1409" spans="1:10" ht="12.75" customHeight="1" x14ac:dyDescent="0.2">
      <c r="A1409" s="165" t="s">
        <v>2398</v>
      </c>
      <c r="B1409" s="165" t="s">
        <v>2445</v>
      </c>
      <c r="C1409" s="165" t="s">
        <v>2446</v>
      </c>
      <c r="D1409" s="165" t="s">
        <v>149</v>
      </c>
      <c r="E1409" s="165">
        <v>3</v>
      </c>
      <c r="F1409" s="168">
        <v>0.61299999999999999</v>
      </c>
      <c r="G1409" s="165">
        <v>47.8932</v>
      </c>
      <c r="H1409" s="165">
        <v>-122.32778999999999</v>
      </c>
      <c r="I1409" s="165">
        <v>47.884999999999998</v>
      </c>
      <c r="J1409" s="165">
        <v>-122.33123999999999</v>
      </c>
    </row>
    <row r="1410" spans="1:10" ht="12.75" customHeight="1" x14ac:dyDescent="0.2">
      <c r="A1410" s="165" t="s">
        <v>2398</v>
      </c>
      <c r="B1410" s="165" t="s">
        <v>2447</v>
      </c>
      <c r="C1410" s="165" t="s">
        <v>2448</v>
      </c>
      <c r="D1410" s="165" t="s">
        <v>149</v>
      </c>
      <c r="E1410" s="165">
        <v>3</v>
      </c>
      <c r="F1410" s="168">
        <v>1.3560000000000001</v>
      </c>
      <c r="G1410" s="165">
        <v>47.879199999999997</v>
      </c>
      <c r="H1410" s="165">
        <v>-122.33266999999999</v>
      </c>
      <c r="I1410" s="165">
        <v>47.8611</v>
      </c>
      <c r="J1410" s="165">
        <v>-122.33488</v>
      </c>
    </row>
    <row r="1411" spans="1:10" ht="12.75" customHeight="1" x14ac:dyDescent="0.2">
      <c r="A1411" s="165" t="s">
        <v>2398</v>
      </c>
      <c r="B1411" s="165" t="s">
        <v>2449</v>
      </c>
      <c r="C1411" s="165" t="s">
        <v>2450</v>
      </c>
      <c r="D1411" s="165" t="s">
        <v>31</v>
      </c>
      <c r="E1411" s="165">
        <v>3</v>
      </c>
      <c r="F1411" s="168">
        <v>1.103</v>
      </c>
      <c r="G1411" s="165">
        <v>47.999099999999999</v>
      </c>
      <c r="H1411" s="165">
        <v>-122.22342</v>
      </c>
      <c r="I1411" s="165">
        <v>47.995399999999997</v>
      </c>
      <c r="J1411" s="165">
        <v>-122.22328</v>
      </c>
    </row>
    <row r="1412" spans="1:10" ht="12.75" customHeight="1" x14ac:dyDescent="0.2">
      <c r="A1412" s="165" t="s">
        <v>2398</v>
      </c>
      <c r="B1412" s="165" t="s">
        <v>2451</v>
      </c>
      <c r="C1412" s="165" t="s">
        <v>2452</v>
      </c>
      <c r="D1412" s="165" t="s">
        <v>149</v>
      </c>
      <c r="E1412" s="165">
        <v>3</v>
      </c>
      <c r="F1412" s="168">
        <v>2.778</v>
      </c>
      <c r="G1412" s="165">
        <v>48.225299999999997</v>
      </c>
      <c r="H1412" s="165">
        <v>-122.37908</v>
      </c>
      <c r="I1412" s="165">
        <v>48.197800000000001</v>
      </c>
      <c r="J1412" s="165">
        <v>-122.36198</v>
      </c>
    </row>
    <row r="1413" spans="1:10" ht="12.75" customHeight="1" x14ac:dyDescent="0.2">
      <c r="A1413" s="165" t="s">
        <v>2398</v>
      </c>
      <c r="B1413" s="165" t="s">
        <v>3191</v>
      </c>
      <c r="C1413" s="165" t="s">
        <v>3192</v>
      </c>
      <c r="D1413" s="165" t="s">
        <v>31</v>
      </c>
      <c r="E1413" s="165">
        <v>2</v>
      </c>
      <c r="F1413" s="168">
        <v>0</v>
      </c>
      <c r="G1413" s="165" t="s">
        <v>2859</v>
      </c>
      <c r="H1413" s="165" t="s">
        <v>2859</v>
      </c>
      <c r="I1413" s="165" t="s">
        <v>2859</v>
      </c>
      <c r="J1413" s="165" t="s">
        <v>2859</v>
      </c>
    </row>
    <row r="1414" spans="1:10" ht="12.75" customHeight="1" x14ac:dyDescent="0.2">
      <c r="A1414" s="165" t="s">
        <v>2398</v>
      </c>
      <c r="B1414" s="165" t="s">
        <v>2453</v>
      </c>
      <c r="C1414" s="165" t="s">
        <v>2454</v>
      </c>
      <c r="D1414" s="165" t="s">
        <v>149</v>
      </c>
      <c r="E1414" s="165">
        <v>3</v>
      </c>
      <c r="F1414" s="168">
        <v>6.5000000000000002E-2</v>
      </c>
      <c r="G1414" s="165">
        <v>47.9495</v>
      </c>
      <c r="H1414" s="165">
        <v>-122.30253</v>
      </c>
      <c r="I1414" s="165">
        <v>47.949199999999998</v>
      </c>
      <c r="J1414" s="165">
        <v>-122.30382</v>
      </c>
    </row>
    <row r="1415" spans="1:10" ht="12.75" customHeight="1" x14ac:dyDescent="0.2">
      <c r="A1415" s="165" t="s">
        <v>2398</v>
      </c>
      <c r="B1415" s="165" t="s">
        <v>2455</v>
      </c>
      <c r="C1415" s="165" t="s">
        <v>2456</v>
      </c>
      <c r="D1415" s="165" t="s">
        <v>31</v>
      </c>
      <c r="E1415" s="165">
        <v>3</v>
      </c>
      <c r="F1415" s="168">
        <v>3.0089999999999999</v>
      </c>
      <c r="G1415" s="165">
        <v>48.283299999999997</v>
      </c>
      <c r="H1415" s="165">
        <v>-122.37358</v>
      </c>
      <c r="I1415" s="165">
        <v>48.254199999999997</v>
      </c>
      <c r="J1415" s="165">
        <v>-122.38478000000001</v>
      </c>
    </row>
    <row r="1416" spans="1:10" ht="12.75" customHeight="1" x14ac:dyDescent="0.2">
      <c r="A1416" s="165" t="s">
        <v>2398</v>
      </c>
      <c r="B1416" s="165" t="s">
        <v>2457</v>
      </c>
      <c r="C1416" s="165" t="s">
        <v>2458</v>
      </c>
      <c r="D1416" s="165" t="s">
        <v>31</v>
      </c>
      <c r="E1416" s="165">
        <v>3</v>
      </c>
      <c r="F1416" s="168">
        <v>1.0999999999999999E-2</v>
      </c>
      <c r="G1416" s="165">
        <v>48.1648</v>
      </c>
      <c r="H1416" s="165">
        <v>-122.36962</v>
      </c>
      <c r="I1416" s="165">
        <v>48.164700000000003</v>
      </c>
      <c r="J1416" s="165">
        <v>-122.3698</v>
      </c>
    </row>
    <row r="1417" spans="1:10" ht="12.75" customHeight="1" x14ac:dyDescent="0.2">
      <c r="A1417" s="165" t="s">
        <v>2398</v>
      </c>
      <c r="B1417" s="165" t="s">
        <v>2459</v>
      </c>
      <c r="C1417" s="165" t="s">
        <v>2460</v>
      </c>
      <c r="D1417" s="165" t="s">
        <v>31</v>
      </c>
      <c r="E1417" s="165">
        <v>3</v>
      </c>
      <c r="F1417" s="168">
        <v>7.5999999999999998E-2</v>
      </c>
      <c r="G1417" s="165">
        <v>48.0077</v>
      </c>
      <c r="H1417" s="165">
        <v>-122.21442999999999</v>
      </c>
      <c r="I1417" s="165">
        <v>48.006599999999999</v>
      </c>
      <c r="J1417" s="165">
        <v>-122.21460999999999</v>
      </c>
    </row>
    <row r="1418" spans="1:10" ht="12.75" customHeight="1" x14ac:dyDescent="0.2">
      <c r="A1418" s="165" t="s">
        <v>2398</v>
      </c>
      <c r="B1418" s="165" t="s">
        <v>2461</v>
      </c>
      <c r="C1418" s="165" t="s">
        <v>2821</v>
      </c>
      <c r="D1418" s="165" t="s">
        <v>31</v>
      </c>
      <c r="E1418" s="165">
        <v>3</v>
      </c>
      <c r="F1418" s="168">
        <v>0.16200000000000001</v>
      </c>
      <c r="G1418" s="165">
        <v>47.943800000000003</v>
      </c>
      <c r="H1418" s="165">
        <v>-122.30819</v>
      </c>
      <c r="I1418" s="165">
        <v>47.941499999999998</v>
      </c>
      <c r="J1418" s="165">
        <v>-122.30925999999999</v>
      </c>
    </row>
    <row r="1419" spans="1:10" ht="12.75" customHeight="1" x14ac:dyDescent="0.2">
      <c r="A1419" s="165" t="s">
        <v>2398</v>
      </c>
      <c r="B1419" s="165" t="s">
        <v>2462</v>
      </c>
      <c r="C1419" s="165" t="s">
        <v>2463</v>
      </c>
      <c r="D1419" s="160" t="s">
        <v>31</v>
      </c>
      <c r="E1419" s="165">
        <v>3</v>
      </c>
      <c r="F1419" s="168">
        <v>1.2390000000000001</v>
      </c>
      <c r="G1419" s="165">
        <v>47.9846</v>
      </c>
      <c r="H1419" s="165">
        <v>-122.16682</v>
      </c>
      <c r="I1419" s="165">
        <v>47.996499999999997</v>
      </c>
      <c r="J1419" s="165">
        <v>-122.15134999999999</v>
      </c>
    </row>
    <row r="1420" spans="1:10" ht="12.75" customHeight="1" x14ac:dyDescent="0.2">
      <c r="A1420" s="165" t="s">
        <v>2398</v>
      </c>
      <c r="B1420" s="165" t="s">
        <v>3193</v>
      </c>
      <c r="C1420" s="165" t="s">
        <v>3194</v>
      </c>
      <c r="D1420" s="165" t="s">
        <v>31</v>
      </c>
      <c r="E1420" s="165">
        <v>2</v>
      </c>
      <c r="F1420" s="168">
        <v>0</v>
      </c>
      <c r="G1420" s="165" t="s">
        <v>2859</v>
      </c>
      <c r="H1420" s="165" t="s">
        <v>2859</v>
      </c>
      <c r="I1420" s="165" t="s">
        <v>2859</v>
      </c>
      <c r="J1420" s="165" t="s">
        <v>2859</v>
      </c>
    </row>
    <row r="1421" spans="1:10" ht="12.75" customHeight="1" x14ac:dyDescent="0.2">
      <c r="A1421" s="165" t="s">
        <v>2398</v>
      </c>
      <c r="B1421" s="165" t="s">
        <v>2464</v>
      </c>
      <c r="C1421" s="165" t="s">
        <v>2465</v>
      </c>
      <c r="D1421" s="165" t="s">
        <v>149</v>
      </c>
      <c r="E1421" s="165">
        <v>3</v>
      </c>
      <c r="F1421" s="168">
        <v>0.14499999999999999</v>
      </c>
      <c r="G1421" s="165">
        <v>48.062800000000003</v>
      </c>
      <c r="H1421" s="165">
        <v>-122.27968</v>
      </c>
      <c r="I1421" s="165">
        <v>48.061100000000003</v>
      </c>
      <c r="J1421" s="165">
        <v>-122.27811</v>
      </c>
    </row>
    <row r="1422" spans="1:10" ht="12.75" customHeight="1" x14ac:dyDescent="0.2">
      <c r="A1422" s="165" t="s">
        <v>2398</v>
      </c>
      <c r="B1422" s="165" t="s">
        <v>2466</v>
      </c>
      <c r="C1422" s="165" t="s">
        <v>2467</v>
      </c>
      <c r="D1422" s="165" t="s">
        <v>147</v>
      </c>
      <c r="E1422" s="165">
        <v>3</v>
      </c>
      <c r="F1422" s="168">
        <v>1.0999999999999999E-2</v>
      </c>
      <c r="G1422" s="165">
        <v>48.171799999999998</v>
      </c>
      <c r="H1422" s="165">
        <v>-122.36583</v>
      </c>
      <c r="I1422" s="165">
        <v>48.171700000000001</v>
      </c>
      <c r="J1422" s="165">
        <v>-122.36591</v>
      </c>
    </row>
    <row r="1423" spans="1:10" ht="12.75" customHeight="1" x14ac:dyDescent="0.2">
      <c r="A1423" s="165" t="s">
        <v>2398</v>
      </c>
      <c r="B1423" s="165" t="s">
        <v>2468</v>
      </c>
      <c r="C1423" s="165" t="s">
        <v>2469</v>
      </c>
      <c r="D1423" s="165" t="s">
        <v>147</v>
      </c>
      <c r="E1423" s="165">
        <v>3</v>
      </c>
      <c r="F1423" s="168">
        <v>0.89700000000000002</v>
      </c>
      <c r="G1423" s="165">
        <v>48.1922</v>
      </c>
      <c r="H1423" s="165">
        <v>-122.35583</v>
      </c>
      <c r="I1423" s="165">
        <v>48.183199999999999</v>
      </c>
      <c r="J1423" s="165">
        <v>-122.35657</v>
      </c>
    </row>
    <row r="1424" spans="1:10" ht="12.75" customHeight="1" x14ac:dyDescent="0.2">
      <c r="A1424" s="165" t="s">
        <v>2398</v>
      </c>
      <c r="B1424" s="165" t="s">
        <v>2470</v>
      </c>
      <c r="C1424" s="165" t="s">
        <v>2471</v>
      </c>
      <c r="D1424" s="165" t="s">
        <v>149</v>
      </c>
      <c r="E1424" s="165">
        <v>3</v>
      </c>
      <c r="F1424" s="168">
        <v>1.266</v>
      </c>
      <c r="G1424" s="165">
        <v>47.802900000000001</v>
      </c>
      <c r="H1424" s="165">
        <v>-122.39471</v>
      </c>
      <c r="I1424" s="165">
        <v>47.785200000000003</v>
      </c>
      <c r="J1424" s="165">
        <v>-122.39201</v>
      </c>
    </row>
    <row r="1425" spans="1:10" ht="12.75" customHeight="1" x14ac:dyDescent="0.2">
      <c r="A1425" s="165" t="s">
        <v>2398</v>
      </c>
      <c r="B1425" s="165" t="s">
        <v>2472</v>
      </c>
      <c r="C1425" s="165" t="s">
        <v>2473</v>
      </c>
      <c r="D1425" s="165" t="s">
        <v>31</v>
      </c>
      <c r="E1425" s="165">
        <v>3</v>
      </c>
      <c r="F1425" s="168">
        <v>0.55900000000000005</v>
      </c>
      <c r="G1425" s="165">
        <v>48.254199999999997</v>
      </c>
      <c r="H1425" s="165">
        <v>-122.38478000000001</v>
      </c>
      <c r="I1425" s="165">
        <v>48.2468</v>
      </c>
      <c r="J1425" s="165">
        <v>-122.38967</v>
      </c>
    </row>
    <row r="1426" spans="1:10" ht="12.75" customHeight="1" x14ac:dyDescent="0.2">
      <c r="A1426" s="161" t="s">
        <v>2398</v>
      </c>
      <c r="B1426" s="161" t="s">
        <v>3195</v>
      </c>
      <c r="C1426" s="161" t="s">
        <v>3196</v>
      </c>
      <c r="D1426" s="161" t="s">
        <v>31</v>
      </c>
      <c r="E1426" s="161">
        <v>3</v>
      </c>
      <c r="F1426" s="173">
        <v>2.3E-2</v>
      </c>
      <c r="G1426" s="161">
        <v>48.239579999999997</v>
      </c>
      <c r="H1426" s="161">
        <v>-122.39291</v>
      </c>
      <c r="I1426" s="161">
        <v>48.239818999999997</v>
      </c>
      <c r="J1426" s="161">
        <v>-122.39324999999999</v>
      </c>
    </row>
    <row r="1427" spans="1:10" ht="12.75" customHeight="1" x14ac:dyDescent="0.2">
      <c r="A1427" s="31"/>
      <c r="B1427" s="32">
        <f>COUNTA(B1377:B1426)</f>
        <v>50</v>
      </c>
      <c r="C1427" s="31"/>
      <c r="D1427" s="31"/>
      <c r="E1427" s="62"/>
      <c r="F1427" s="169">
        <f>SUM(F1377:F1426)</f>
        <v>37.149000000000001</v>
      </c>
      <c r="G1427" s="31"/>
      <c r="H1427" s="31"/>
      <c r="I1427" s="31"/>
      <c r="J1427" s="31"/>
    </row>
    <row r="1428" spans="1:10" ht="12.75" customHeight="1" x14ac:dyDescent="0.2">
      <c r="A1428" s="31"/>
      <c r="B1428" s="32"/>
      <c r="C1428" s="31"/>
      <c r="D1428" s="31"/>
      <c r="E1428" s="62"/>
      <c r="F1428" s="169"/>
      <c r="G1428" s="31"/>
      <c r="H1428" s="31"/>
      <c r="I1428" s="31"/>
      <c r="J1428" s="31"/>
    </row>
    <row r="1429" spans="1:10" ht="12.75" customHeight="1" x14ac:dyDescent="0.2">
      <c r="A1429" s="165" t="s">
        <v>2474</v>
      </c>
      <c r="B1429" s="165" t="s">
        <v>2475</v>
      </c>
      <c r="C1429" s="165" t="s">
        <v>2476</v>
      </c>
      <c r="D1429" s="165" t="s">
        <v>31</v>
      </c>
      <c r="E1429" s="165">
        <v>3</v>
      </c>
      <c r="F1429" s="168">
        <v>0.17499999999999999</v>
      </c>
      <c r="G1429" s="165">
        <v>47.044499999999999</v>
      </c>
      <c r="H1429" s="165">
        <v>-122.90863</v>
      </c>
      <c r="I1429" s="165">
        <v>47.044400000000003</v>
      </c>
      <c r="J1429" s="165">
        <v>-122.91033</v>
      </c>
    </row>
    <row r="1430" spans="1:10" ht="12.75" customHeight="1" x14ac:dyDescent="0.2">
      <c r="A1430" s="165" t="s">
        <v>2474</v>
      </c>
      <c r="B1430" s="165" t="s">
        <v>2822</v>
      </c>
      <c r="C1430" s="165" t="s">
        <v>2823</v>
      </c>
      <c r="D1430" s="165" t="s">
        <v>31</v>
      </c>
      <c r="E1430" s="165">
        <v>3</v>
      </c>
      <c r="F1430" s="168">
        <v>1.2E-2</v>
      </c>
      <c r="G1430" s="165">
        <v>47.148699999999998</v>
      </c>
      <c r="H1430" s="165">
        <v>-122.93848</v>
      </c>
      <c r="I1430" s="165">
        <v>47.148800000000001</v>
      </c>
      <c r="J1430" s="165">
        <v>-122.93835</v>
      </c>
    </row>
    <row r="1431" spans="1:10" ht="12.75" customHeight="1" x14ac:dyDescent="0.2">
      <c r="A1431" s="165" t="s">
        <v>2474</v>
      </c>
      <c r="B1431" s="165" t="s">
        <v>2477</v>
      </c>
      <c r="C1431" s="165" t="s">
        <v>2478</v>
      </c>
      <c r="D1431" s="165" t="s">
        <v>31</v>
      </c>
      <c r="E1431" s="165">
        <v>3</v>
      </c>
      <c r="F1431" s="168">
        <v>0.30399999999999999</v>
      </c>
      <c r="G1431" s="165">
        <v>47.044800000000002</v>
      </c>
      <c r="H1431" s="165">
        <v>-122.90458</v>
      </c>
      <c r="I1431" s="165">
        <v>47.044499999999999</v>
      </c>
      <c r="J1431" s="165">
        <v>-122.90863</v>
      </c>
    </row>
    <row r="1432" spans="1:10" ht="12.75" customHeight="1" x14ac:dyDescent="0.2">
      <c r="A1432" s="165" t="s">
        <v>2474</v>
      </c>
      <c r="B1432" s="165" t="s">
        <v>2479</v>
      </c>
      <c r="C1432" s="165" t="s">
        <v>2480</v>
      </c>
      <c r="D1432" s="165" t="s">
        <v>147</v>
      </c>
      <c r="E1432" s="165">
        <v>3</v>
      </c>
      <c r="F1432" s="168">
        <v>0.40300000000000002</v>
      </c>
      <c r="G1432" s="165">
        <v>47.109099999999998</v>
      </c>
      <c r="H1432" s="165">
        <v>-122.74672</v>
      </c>
      <c r="I1432" s="165">
        <v>47.112000000000002</v>
      </c>
      <c r="J1432" s="165">
        <v>-122.75376</v>
      </c>
    </row>
    <row r="1433" spans="1:10" ht="12.75" customHeight="1" x14ac:dyDescent="0.2">
      <c r="A1433" s="165" t="s">
        <v>2474</v>
      </c>
      <c r="B1433" s="165" t="s">
        <v>2481</v>
      </c>
      <c r="C1433" s="165" t="s">
        <v>2482</v>
      </c>
      <c r="D1433" s="165" t="s">
        <v>31</v>
      </c>
      <c r="E1433" s="165">
        <v>3</v>
      </c>
      <c r="F1433" s="168">
        <v>1.0999999999999999E-2</v>
      </c>
      <c r="G1433" s="165">
        <v>47.139899999999997</v>
      </c>
      <c r="H1433" s="165">
        <v>-122.90536</v>
      </c>
      <c r="I1433" s="165">
        <v>47.14</v>
      </c>
      <c r="J1433" s="165">
        <v>-122.90558</v>
      </c>
    </row>
    <row r="1434" spans="1:10" ht="12.75" customHeight="1" x14ac:dyDescent="0.2">
      <c r="A1434" s="165" t="s">
        <v>2474</v>
      </c>
      <c r="B1434" s="165" t="s">
        <v>2483</v>
      </c>
      <c r="C1434" s="165" t="s">
        <v>2484</v>
      </c>
      <c r="D1434" s="165" t="s">
        <v>149</v>
      </c>
      <c r="E1434" s="165">
        <v>3</v>
      </c>
      <c r="F1434" s="168">
        <v>4.4999999999999998E-2</v>
      </c>
      <c r="G1434" s="165">
        <v>47.139600000000002</v>
      </c>
      <c r="H1434" s="165">
        <v>-122.90452000000001</v>
      </c>
      <c r="I1434" s="165">
        <v>47.139899999999997</v>
      </c>
      <c r="J1434" s="165">
        <v>-122.90536</v>
      </c>
    </row>
    <row r="1435" spans="1:10" ht="12.75" customHeight="1" x14ac:dyDescent="0.2">
      <c r="A1435" s="165" t="s">
        <v>2474</v>
      </c>
      <c r="B1435" s="165" t="s">
        <v>2485</v>
      </c>
      <c r="C1435" s="165" t="s">
        <v>2486</v>
      </c>
      <c r="D1435" s="165" t="s">
        <v>31</v>
      </c>
      <c r="E1435" s="165">
        <v>1</v>
      </c>
      <c r="F1435" s="168">
        <v>0.248</v>
      </c>
      <c r="G1435" s="165">
        <v>47.133000000000003</v>
      </c>
      <c r="H1435" s="165">
        <v>-122.905</v>
      </c>
      <c r="I1435" s="165">
        <v>47.13</v>
      </c>
      <c r="J1435" s="165">
        <v>-122.904</v>
      </c>
    </row>
    <row r="1436" spans="1:10" ht="12.75" customHeight="1" x14ac:dyDescent="0.2">
      <c r="A1436" s="165" t="s">
        <v>2474</v>
      </c>
      <c r="B1436" s="165" t="s">
        <v>2487</v>
      </c>
      <c r="C1436" s="165" t="s">
        <v>2488</v>
      </c>
      <c r="D1436" s="165" t="s">
        <v>149</v>
      </c>
      <c r="E1436" s="165">
        <v>3</v>
      </c>
      <c r="F1436" s="168">
        <v>0.105</v>
      </c>
      <c r="G1436" s="165">
        <v>47.046799999999998</v>
      </c>
      <c r="H1436" s="165">
        <v>-122.98697</v>
      </c>
      <c r="I1436" s="165">
        <v>47.046700000000001</v>
      </c>
      <c r="J1436" s="165">
        <v>-122.98858</v>
      </c>
    </row>
    <row r="1437" spans="1:10" ht="12.75" customHeight="1" x14ac:dyDescent="0.2">
      <c r="A1437" s="165" t="s">
        <v>2474</v>
      </c>
      <c r="B1437" s="165" t="s">
        <v>2489</v>
      </c>
      <c r="C1437" s="165" t="s">
        <v>2490</v>
      </c>
      <c r="D1437" s="165" t="s">
        <v>149</v>
      </c>
      <c r="E1437" s="165">
        <v>3</v>
      </c>
      <c r="F1437" s="168">
        <v>0.45700000000000002</v>
      </c>
      <c r="G1437" s="165">
        <v>47.051900000000003</v>
      </c>
      <c r="H1437" s="165">
        <v>-122.98737</v>
      </c>
      <c r="I1437" s="165">
        <v>47.050400000000003</v>
      </c>
      <c r="J1437" s="165">
        <v>-122.98985999999999</v>
      </c>
    </row>
    <row r="1438" spans="1:10" ht="12.75" customHeight="1" x14ac:dyDescent="0.2">
      <c r="A1438" s="165" t="s">
        <v>2474</v>
      </c>
      <c r="B1438" s="165" t="s">
        <v>2491</v>
      </c>
      <c r="C1438" s="165" t="s">
        <v>2492</v>
      </c>
      <c r="D1438" s="165" t="s">
        <v>147</v>
      </c>
      <c r="E1438" s="165">
        <v>3</v>
      </c>
      <c r="F1438" s="168">
        <v>0.219</v>
      </c>
      <c r="G1438" s="165">
        <v>47.181199999999997</v>
      </c>
      <c r="H1438" s="165">
        <v>-122.93729999999999</v>
      </c>
      <c r="I1438" s="165">
        <v>47.180700000000002</v>
      </c>
      <c r="J1438" s="165">
        <v>-122.9402</v>
      </c>
    </row>
    <row r="1439" spans="1:10" ht="12.75" customHeight="1" x14ac:dyDescent="0.2">
      <c r="A1439" s="165" t="s">
        <v>2474</v>
      </c>
      <c r="B1439" s="165" t="s">
        <v>2531</v>
      </c>
      <c r="C1439" s="165" t="s">
        <v>2824</v>
      </c>
      <c r="D1439" s="165" t="s">
        <v>31</v>
      </c>
      <c r="E1439" s="165">
        <v>3</v>
      </c>
      <c r="F1439" s="168">
        <v>1.028</v>
      </c>
      <c r="G1439" s="165">
        <v>47.055100000000003</v>
      </c>
      <c r="H1439" s="165">
        <v>-122.89403</v>
      </c>
      <c r="I1439" s="165">
        <v>47.052</v>
      </c>
      <c r="J1439" s="165">
        <v>-122.89785000000001</v>
      </c>
    </row>
    <row r="1440" spans="1:10" ht="12.75" customHeight="1" x14ac:dyDescent="0.2">
      <c r="A1440" s="165" t="s">
        <v>2474</v>
      </c>
      <c r="B1440" s="165" t="s">
        <v>2493</v>
      </c>
      <c r="C1440" s="165" t="s">
        <v>2494</v>
      </c>
      <c r="D1440" s="165" t="s">
        <v>31</v>
      </c>
      <c r="E1440" s="165">
        <v>3</v>
      </c>
      <c r="F1440" s="168">
        <v>0.70699999999999996</v>
      </c>
      <c r="G1440" s="165">
        <v>47.086100000000002</v>
      </c>
      <c r="H1440" s="165">
        <v>-122.97418</v>
      </c>
      <c r="I1440" s="165">
        <v>47.080800000000004</v>
      </c>
      <c r="J1440" s="165">
        <v>-122.9829</v>
      </c>
    </row>
    <row r="1441" spans="1:10" ht="12.75" customHeight="1" x14ac:dyDescent="0.2">
      <c r="A1441" s="165" t="s">
        <v>2474</v>
      </c>
      <c r="B1441" s="165" t="s">
        <v>2495</v>
      </c>
      <c r="C1441" s="165" t="s">
        <v>2496</v>
      </c>
      <c r="D1441" s="165" t="s">
        <v>149</v>
      </c>
      <c r="E1441" s="165">
        <v>1</v>
      </c>
      <c r="F1441" s="168">
        <v>0.11600000000000001</v>
      </c>
      <c r="G1441" s="165">
        <v>47.0501</v>
      </c>
      <c r="H1441" s="165">
        <v>-122.9041</v>
      </c>
      <c r="I1441" s="165">
        <v>47.048499999999997</v>
      </c>
      <c r="J1441" s="165">
        <v>-122.90396</v>
      </c>
    </row>
    <row r="1442" spans="1:10" ht="12.75" customHeight="1" x14ac:dyDescent="0.2">
      <c r="A1442" s="165" t="s">
        <v>2474</v>
      </c>
      <c r="B1442" s="165" t="s">
        <v>2497</v>
      </c>
      <c r="C1442" s="165" t="s">
        <v>2498</v>
      </c>
      <c r="D1442" s="165" t="s">
        <v>147</v>
      </c>
      <c r="E1442" s="165">
        <v>3</v>
      </c>
      <c r="F1442" s="168">
        <v>0.123</v>
      </c>
      <c r="G1442" s="165">
        <v>47.1083</v>
      </c>
      <c r="H1442" s="165">
        <v>-122.7445</v>
      </c>
      <c r="I1442" s="165">
        <v>47.109099999999998</v>
      </c>
      <c r="J1442" s="165">
        <v>-122.74672</v>
      </c>
    </row>
    <row r="1443" spans="1:10" ht="12.75" customHeight="1" x14ac:dyDescent="0.2">
      <c r="A1443" s="165" t="s">
        <v>2474</v>
      </c>
      <c r="B1443" s="165" t="s">
        <v>2499</v>
      </c>
      <c r="C1443" s="165" t="s">
        <v>2500</v>
      </c>
      <c r="D1443" s="165" t="s">
        <v>31</v>
      </c>
      <c r="E1443" s="165">
        <v>2</v>
      </c>
      <c r="F1443" s="168">
        <v>0.65600000000000003</v>
      </c>
      <c r="G1443" s="165">
        <v>47.115200000000002</v>
      </c>
      <c r="H1443" s="165">
        <v>-122.96981</v>
      </c>
      <c r="I1443" s="165">
        <v>47.119700000000002</v>
      </c>
      <c r="J1443" s="165">
        <v>-122.96353000000001</v>
      </c>
    </row>
    <row r="1444" spans="1:10" ht="12.75" customHeight="1" x14ac:dyDescent="0.2">
      <c r="A1444" s="165" t="s">
        <v>2474</v>
      </c>
      <c r="B1444" s="165" t="s">
        <v>2501</v>
      </c>
      <c r="C1444" s="165" t="s">
        <v>2502</v>
      </c>
      <c r="D1444" s="165" t="s">
        <v>147</v>
      </c>
      <c r="E1444" s="165">
        <v>3</v>
      </c>
      <c r="F1444" s="168">
        <v>0.31900000000000001</v>
      </c>
      <c r="G1444" s="165">
        <v>47.096600000000002</v>
      </c>
      <c r="H1444" s="165">
        <v>-122.94711</v>
      </c>
      <c r="I1444" s="165">
        <v>47.096299999999999</v>
      </c>
      <c r="J1444" s="165">
        <v>-122.94905</v>
      </c>
    </row>
    <row r="1445" spans="1:10" ht="12.75" customHeight="1" x14ac:dyDescent="0.2">
      <c r="A1445" s="165" t="s">
        <v>2474</v>
      </c>
      <c r="B1445" s="165" t="s">
        <v>2503</v>
      </c>
      <c r="C1445" s="165" t="s">
        <v>2504</v>
      </c>
      <c r="D1445" s="165" t="s">
        <v>147</v>
      </c>
      <c r="E1445" s="165">
        <v>3</v>
      </c>
      <c r="F1445" s="168">
        <v>1.2170000000000001</v>
      </c>
      <c r="G1445" s="165">
        <v>47.112000000000002</v>
      </c>
      <c r="H1445" s="165">
        <v>-122.75376</v>
      </c>
      <c r="I1445" s="165">
        <v>47.118899999999996</v>
      </c>
      <c r="J1445" s="165">
        <v>-122.76199</v>
      </c>
    </row>
    <row r="1446" spans="1:10" ht="12.75" customHeight="1" x14ac:dyDescent="0.2">
      <c r="A1446" s="165" t="s">
        <v>2474</v>
      </c>
      <c r="B1446" s="165" t="s">
        <v>2505</v>
      </c>
      <c r="C1446" s="165" t="s">
        <v>2506</v>
      </c>
      <c r="D1446" s="165" t="s">
        <v>149</v>
      </c>
      <c r="E1446" s="165">
        <v>3</v>
      </c>
      <c r="F1446" s="168">
        <v>0.32600000000000001</v>
      </c>
      <c r="G1446" s="165">
        <v>47.049300000000002</v>
      </c>
      <c r="H1446" s="165">
        <v>-122.99454</v>
      </c>
      <c r="I1446" s="165">
        <v>47.051499999999997</v>
      </c>
      <c r="J1446" s="165">
        <v>-122.99639000000001</v>
      </c>
    </row>
    <row r="1447" spans="1:10" ht="12.75" customHeight="1" x14ac:dyDescent="0.2">
      <c r="A1447" s="165" t="s">
        <v>2474</v>
      </c>
      <c r="B1447" s="165" t="s">
        <v>2507</v>
      </c>
      <c r="C1447" s="165" t="s">
        <v>2508</v>
      </c>
      <c r="D1447" s="165" t="s">
        <v>31</v>
      </c>
      <c r="E1447" s="165">
        <v>3</v>
      </c>
      <c r="F1447" s="168">
        <v>0.60499999999999998</v>
      </c>
      <c r="G1447" s="165">
        <v>47.043799999999997</v>
      </c>
      <c r="H1447" s="165">
        <v>-122.98752</v>
      </c>
      <c r="I1447" s="165">
        <v>47.046100000000003</v>
      </c>
      <c r="J1447" s="165">
        <v>-122.99151999999999</v>
      </c>
    </row>
    <row r="1448" spans="1:10" ht="12.75" customHeight="1" x14ac:dyDescent="0.2">
      <c r="A1448" s="165" t="s">
        <v>2474</v>
      </c>
      <c r="B1448" s="165" t="s">
        <v>2509</v>
      </c>
      <c r="C1448" s="165" t="s">
        <v>2510</v>
      </c>
      <c r="D1448" s="165" t="s">
        <v>31</v>
      </c>
      <c r="E1448" s="165">
        <v>3</v>
      </c>
      <c r="F1448" s="168">
        <v>0.28299999999999997</v>
      </c>
      <c r="G1448" s="165">
        <v>47.052900000000001</v>
      </c>
      <c r="H1448" s="165">
        <v>-123.00346</v>
      </c>
      <c r="I1448" s="165">
        <v>47.0518</v>
      </c>
      <c r="J1448" s="165">
        <v>-123.00202</v>
      </c>
    </row>
    <row r="1449" spans="1:10" ht="12.75" customHeight="1" x14ac:dyDescent="0.2">
      <c r="A1449" s="165" t="s">
        <v>2474</v>
      </c>
      <c r="B1449" s="165" t="s">
        <v>2511</v>
      </c>
      <c r="C1449" s="165" t="s">
        <v>2512</v>
      </c>
      <c r="D1449" s="165" t="s">
        <v>149</v>
      </c>
      <c r="E1449" s="165">
        <v>3</v>
      </c>
      <c r="F1449" s="168">
        <v>0.14499999999999999</v>
      </c>
      <c r="G1449" s="165">
        <v>47.104300000000002</v>
      </c>
      <c r="H1449" s="165">
        <v>-122.74112</v>
      </c>
      <c r="I1449" s="165">
        <v>47.106200000000001</v>
      </c>
      <c r="J1449" s="165">
        <v>-122.74160999999999</v>
      </c>
    </row>
    <row r="1450" spans="1:10" ht="12.75" customHeight="1" x14ac:dyDescent="0.2">
      <c r="A1450" s="165" t="s">
        <v>2474</v>
      </c>
      <c r="B1450" s="165" t="s">
        <v>3197</v>
      </c>
      <c r="C1450" s="165" t="s">
        <v>3198</v>
      </c>
      <c r="D1450" s="165" t="s">
        <v>31</v>
      </c>
      <c r="E1450" s="165">
        <v>2</v>
      </c>
      <c r="F1450" s="168">
        <v>0</v>
      </c>
      <c r="G1450" s="165" t="s">
        <v>2859</v>
      </c>
      <c r="H1450" s="165" t="s">
        <v>2859</v>
      </c>
      <c r="I1450" s="165" t="s">
        <v>2859</v>
      </c>
      <c r="J1450" s="165" t="s">
        <v>2859</v>
      </c>
    </row>
    <row r="1451" spans="1:10" ht="12.75" customHeight="1" x14ac:dyDescent="0.2">
      <c r="A1451" s="165" t="s">
        <v>2474</v>
      </c>
      <c r="B1451" s="165" t="s">
        <v>2513</v>
      </c>
      <c r="C1451" s="165" t="s">
        <v>2514</v>
      </c>
      <c r="D1451" s="165" t="s">
        <v>149</v>
      </c>
      <c r="E1451" s="165">
        <v>3</v>
      </c>
      <c r="F1451" s="168">
        <v>0.23400000000000001</v>
      </c>
      <c r="G1451" s="165">
        <v>47.048499999999997</v>
      </c>
      <c r="H1451" s="165">
        <v>-122.90396</v>
      </c>
      <c r="I1451" s="165">
        <v>47.045499999999997</v>
      </c>
      <c r="J1451" s="165">
        <v>-122.90449</v>
      </c>
    </row>
    <row r="1452" spans="1:10" ht="12.75" customHeight="1" x14ac:dyDescent="0.2">
      <c r="A1452" s="165" t="s">
        <v>2474</v>
      </c>
      <c r="B1452" s="165" t="s">
        <v>2515</v>
      </c>
      <c r="C1452" s="165" t="s">
        <v>2516</v>
      </c>
      <c r="D1452" s="165" t="s">
        <v>31</v>
      </c>
      <c r="E1452" s="165">
        <v>3</v>
      </c>
      <c r="F1452" s="168">
        <v>2.7E-2</v>
      </c>
      <c r="G1452" s="165">
        <v>47.046700000000001</v>
      </c>
      <c r="H1452" s="165">
        <v>-122.98858</v>
      </c>
      <c r="I1452" s="165">
        <v>47.046700000000001</v>
      </c>
      <c r="J1452" s="165">
        <v>-122.98949</v>
      </c>
    </row>
    <row r="1453" spans="1:10" ht="12.75" customHeight="1" x14ac:dyDescent="0.2">
      <c r="A1453" s="165" t="s">
        <v>2474</v>
      </c>
      <c r="B1453" s="165" t="s">
        <v>2517</v>
      </c>
      <c r="C1453" s="165" t="s">
        <v>2518</v>
      </c>
      <c r="D1453" s="165" t="s">
        <v>31</v>
      </c>
      <c r="E1453" s="165">
        <v>3</v>
      </c>
      <c r="F1453" s="168">
        <v>1.647</v>
      </c>
      <c r="G1453" s="165">
        <v>47.079300000000003</v>
      </c>
      <c r="H1453" s="165">
        <v>-122.73189000000001</v>
      </c>
      <c r="I1453" s="165">
        <v>47.101399999999998</v>
      </c>
      <c r="J1453" s="165">
        <v>-122.72799000000001</v>
      </c>
    </row>
    <row r="1454" spans="1:10" ht="12.75" customHeight="1" x14ac:dyDescent="0.2">
      <c r="A1454" s="165" t="s">
        <v>2474</v>
      </c>
      <c r="B1454" s="165" t="s">
        <v>2519</v>
      </c>
      <c r="C1454" s="165" t="s">
        <v>2520</v>
      </c>
      <c r="D1454" s="165" t="s">
        <v>31</v>
      </c>
      <c r="E1454" s="165">
        <v>3</v>
      </c>
      <c r="F1454" s="168">
        <v>9.3000000000000007</v>
      </c>
      <c r="G1454" s="165">
        <v>47.111800000000002</v>
      </c>
      <c r="H1454" s="165">
        <v>-122.67171999999999</v>
      </c>
      <c r="I1454" s="165">
        <v>47.079300000000003</v>
      </c>
      <c r="J1454" s="165">
        <v>-122.73189000000001</v>
      </c>
    </row>
    <row r="1455" spans="1:10" ht="12.75" customHeight="1" x14ac:dyDescent="0.2">
      <c r="A1455" s="165" t="s">
        <v>2474</v>
      </c>
      <c r="B1455" s="165" t="s">
        <v>3199</v>
      </c>
      <c r="C1455" s="165" t="s">
        <v>3200</v>
      </c>
      <c r="D1455" s="165" t="s">
        <v>31</v>
      </c>
      <c r="E1455" s="165">
        <v>3</v>
      </c>
      <c r="F1455" s="168">
        <v>0.14199999999999999</v>
      </c>
      <c r="G1455" s="165">
        <v>47.058824000000001</v>
      </c>
      <c r="H1455" s="165">
        <v>-122.90335</v>
      </c>
      <c r="I1455" s="165">
        <v>47.058076999999997</v>
      </c>
      <c r="J1455" s="165">
        <v>-122.90512</v>
      </c>
    </row>
    <row r="1456" spans="1:10" ht="12.75" customHeight="1" x14ac:dyDescent="0.2">
      <c r="A1456" s="165" t="s">
        <v>2474</v>
      </c>
      <c r="B1456" s="165" t="s">
        <v>2521</v>
      </c>
      <c r="C1456" s="165" t="s">
        <v>2522</v>
      </c>
      <c r="D1456" s="165" t="s">
        <v>31</v>
      </c>
      <c r="E1456" s="165">
        <v>3</v>
      </c>
      <c r="F1456" s="168">
        <v>4.7E-2</v>
      </c>
      <c r="G1456" s="165">
        <v>47.051499999999997</v>
      </c>
      <c r="H1456" s="165">
        <v>-123.00264</v>
      </c>
      <c r="I1456" s="165">
        <v>47.051699999999997</v>
      </c>
      <c r="J1456" s="165">
        <v>-123.00301</v>
      </c>
    </row>
    <row r="1457" spans="1:10" ht="12.75" customHeight="1" x14ac:dyDescent="0.2">
      <c r="A1457" s="165" t="s">
        <v>2474</v>
      </c>
      <c r="B1457" s="165" t="s">
        <v>2523</v>
      </c>
      <c r="C1457" s="165" t="s">
        <v>2524</v>
      </c>
      <c r="D1457" s="165" t="s">
        <v>147</v>
      </c>
      <c r="E1457" s="165">
        <v>3</v>
      </c>
      <c r="F1457" s="168">
        <v>5.5E-2</v>
      </c>
      <c r="G1457" s="165">
        <v>47.084400000000002</v>
      </c>
      <c r="H1457" s="165">
        <v>-122.93458</v>
      </c>
      <c r="I1457" s="165">
        <v>47.0852</v>
      </c>
      <c r="J1457" s="165">
        <v>-122.93425999999999</v>
      </c>
    </row>
    <row r="1458" spans="1:10" ht="12.75" customHeight="1" x14ac:dyDescent="0.2">
      <c r="A1458" s="165" t="s">
        <v>2474</v>
      </c>
      <c r="B1458" s="165" t="s">
        <v>2526</v>
      </c>
      <c r="C1458" s="165" t="s">
        <v>2825</v>
      </c>
      <c r="D1458" s="165" t="s">
        <v>31</v>
      </c>
      <c r="E1458" s="165">
        <v>3</v>
      </c>
      <c r="F1458" s="168">
        <v>0.12</v>
      </c>
      <c r="G1458" s="165">
        <v>47.051299999999998</v>
      </c>
      <c r="H1458" s="165">
        <v>-122.90527</v>
      </c>
      <c r="I1458" s="165">
        <v>47.0501</v>
      </c>
      <c r="J1458" s="165">
        <v>-122.9041</v>
      </c>
    </row>
    <row r="1459" spans="1:10" ht="12.75" customHeight="1" x14ac:dyDescent="0.2">
      <c r="A1459" s="165" t="s">
        <v>2474</v>
      </c>
      <c r="B1459" s="165" t="s">
        <v>2525</v>
      </c>
      <c r="C1459" s="165" t="s">
        <v>2826</v>
      </c>
      <c r="D1459" s="165" t="s">
        <v>31</v>
      </c>
      <c r="E1459" s="165">
        <v>3</v>
      </c>
      <c r="F1459" s="168">
        <v>0.05</v>
      </c>
      <c r="G1459" s="165">
        <v>47.045499999999997</v>
      </c>
      <c r="H1459" s="165">
        <v>-122.90449</v>
      </c>
      <c r="I1459" s="165">
        <v>47.044800000000002</v>
      </c>
      <c r="J1459" s="165">
        <v>-122.90458</v>
      </c>
    </row>
    <row r="1460" spans="1:10" ht="12.75" customHeight="1" x14ac:dyDescent="0.2">
      <c r="A1460" s="165" t="s">
        <v>2474</v>
      </c>
      <c r="B1460" s="165" t="s">
        <v>2527</v>
      </c>
      <c r="C1460" s="165" t="s">
        <v>2528</v>
      </c>
      <c r="D1460" s="165" t="s">
        <v>31</v>
      </c>
      <c r="E1460" s="165">
        <v>2</v>
      </c>
      <c r="F1460" s="168">
        <v>1.488</v>
      </c>
      <c r="G1460" s="165">
        <v>47.076000000000001</v>
      </c>
      <c r="H1460" s="165">
        <v>-122.90300000000001</v>
      </c>
      <c r="I1460" s="165">
        <v>47.067</v>
      </c>
      <c r="J1460" s="165">
        <v>-122.89700000000001</v>
      </c>
    </row>
    <row r="1461" spans="1:10" ht="12.75" customHeight="1" x14ac:dyDescent="0.2">
      <c r="A1461" s="165" t="s">
        <v>2474</v>
      </c>
      <c r="B1461" s="165" t="s">
        <v>2529</v>
      </c>
      <c r="C1461" s="165" t="s">
        <v>2530</v>
      </c>
      <c r="D1461" s="165" t="s">
        <v>147</v>
      </c>
      <c r="E1461" s="165">
        <v>3</v>
      </c>
      <c r="F1461" s="168">
        <v>0.09</v>
      </c>
      <c r="G1461" s="165">
        <v>47.12</v>
      </c>
      <c r="H1461" s="165">
        <v>-122.83763</v>
      </c>
      <c r="I1461" s="165">
        <v>47.120699999999999</v>
      </c>
      <c r="J1461" s="165">
        <v>-122.83896</v>
      </c>
    </row>
    <row r="1462" spans="1:10" ht="12.75" customHeight="1" x14ac:dyDescent="0.2">
      <c r="A1462" s="165" t="s">
        <v>2474</v>
      </c>
      <c r="B1462" s="165" t="s">
        <v>2532</v>
      </c>
      <c r="C1462" s="165" t="s">
        <v>2533</v>
      </c>
      <c r="D1462" s="165" t="s">
        <v>31</v>
      </c>
      <c r="E1462" s="165">
        <v>3</v>
      </c>
      <c r="F1462" s="168">
        <v>0.85599999999999998</v>
      </c>
      <c r="G1462" s="165">
        <v>47.067100000000003</v>
      </c>
      <c r="H1462" s="165">
        <v>-122.89721</v>
      </c>
      <c r="I1462" s="165">
        <v>47.055100000000003</v>
      </c>
      <c r="J1462" s="165">
        <v>-122.89403</v>
      </c>
    </row>
    <row r="1463" spans="1:10" ht="12.75" customHeight="1" x14ac:dyDescent="0.2">
      <c r="A1463" s="165" t="s">
        <v>2474</v>
      </c>
      <c r="B1463" s="165" t="s">
        <v>2534</v>
      </c>
      <c r="C1463" s="165" t="s">
        <v>2535</v>
      </c>
      <c r="D1463" s="165" t="s">
        <v>31</v>
      </c>
      <c r="E1463" s="165">
        <v>3</v>
      </c>
      <c r="F1463" s="168">
        <v>0.15</v>
      </c>
      <c r="G1463" s="165">
        <v>47.183799999999998</v>
      </c>
      <c r="H1463" s="165">
        <v>-122.94109</v>
      </c>
      <c r="I1463" s="165">
        <v>47.181699999999999</v>
      </c>
      <c r="J1463" s="165">
        <v>-122.94032</v>
      </c>
    </row>
    <row r="1464" spans="1:10" ht="12.75" customHeight="1" x14ac:dyDescent="0.2">
      <c r="A1464" s="165" t="s">
        <v>2474</v>
      </c>
      <c r="B1464" s="165" t="s">
        <v>2536</v>
      </c>
      <c r="C1464" s="165" t="s">
        <v>2537</v>
      </c>
      <c r="D1464" s="165" t="s">
        <v>31</v>
      </c>
      <c r="E1464" s="165">
        <v>1</v>
      </c>
      <c r="F1464" s="168">
        <v>0.66300000000000003</v>
      </c>
      <c r="G1464" s="165">
        <v>47.052</v>
      </c>
      <c r="H1464" s="165">
        <v>-122.89784</v>
      </c>
      <c r="I1464" s="165">
        <v>47.058799999999998</v>
      </c>
      <c r="J1464" s="165">
        <v>-122.90335</v>
      </c>
    </row>
    <row r="1465" spans="1:10" ht="12.75" customHeight="1" x14ac:dyDescent="0.2">
      <c r="A1465" s="165" t="s">
        <v>2474</v>
      </c>
      <c r="B1465" s="165" t="s">
        <v>2538</v>
      </c>
      <c r="C1465" s="165" t="s">
        <v>2539</v>
      </c>
      <c r="D1465" s="165" t="s">
        <v>147</v>
      </c>
      <c r="E1465" s="165">
        <v>3</v>
      </c>
      <c r="F1465" s="168">
        <v>6.2E-2</v>
      </c>
      <c r="G1465" s="165">
        <v>47.124299999999998</v>
      </c>
      <c r="H1465" s="165">
        <v>-122.92498999999999</v>
      </c>
      <c r="I1465" s="165">
        <v>47.1252</v>
      </c>
      <c r="J1465" s="165">
        <v>-122.92515</v>
      </c>
    </row>
    <row r="1466" spans="1:10" ht="12.75" customHeight="1" x14ac:dyDescent="0.2">
      <c r="A1466" s="165" t="s">
        <v>2474</v>
      </c>
      <c r="B1466" s="165" t="s">
        <v>2540</v>
      </c>
      <c r="C1466" s="165" t="s">
        <v>2541</v>
      </c>
      <c r="D1466" s="165" t="s">
        <v>31</v>
      </c>
      <c r="E1466" s="165">
        <v>3</v>
      </c>
      <c r="F1466" s="168">
        <v>7.2999999999999995E-2</v>
      </c>
      <c r="G1466" s="165">
        <v>47.103900000000003</v>
      </c>
      <c r="H1466" s="165">
        <v>-122.89391000000001</v>
      </c>
      <c r="I1466" s="165">
        <v>47.102899999999998</v>
      </c>
      <c r="J1466" s="165">
        <v>-122.89398</v>
      </c>
    </row>
    <row r="1467" spans="1:10" ht="12.75" customHeight="1" x14ac:dyDescent="0.2">
      <c r="A1467" s="165" t="s">
        <v>2474</v>
      </c>
      <c r="B1467" s="165" t="s">
        <v>2542</v>
      </c>
      <c r="C1467" s="165" t="s">
        <v>2543</v>
      </c>
      <c r="D1467" s="165" t="s">
        <v>31</v>
      </c>
      <c r="E1467" s="165">
        <v>2</v>
      </c>
      <c r="F1467" s="168">
        <v>0.69499999999999995</v>
      </c>
      <c r="G1467" s="165">
        <v>47.1205</v>
      </c>
      <c r="H1467" s="165">
        <v>-122.77316</v>
      </c>
      <c r="I1467" s="165">
        <v>47.122599999999998</v>
      </c>
      <c r="J1467" s="165">
        <v>-122.77661000000001</v>
      </c>
    </row>
    <row r="1468" spans="1:10" ht="12.75" customHeight="1" x14ac:dyDescent="0.2">
      <c r="A1468" s="165" t="s">
        <v>2474</v>
      </c>
      <c r="B1468" s="165" t="s">
        <v>2827</v>
      </c>
      <c r="C1468" s="165" t="s">
        <v>2828</v>
      </c>
      <c r="D1468" s="165" t="s">
        <v>31</v>
      </c>
      <c r="E1468" s="165">
        <v>3</v>
      </c>
      <c r="F1468" s="168">
        <v>8.9999999999999993E-3</v>
      </c>
      <c r="G1468" s="165">
        <v>47.145200000000003</v>
      </c>
      <c r="H1468" s="165">
        <v>-122.94295</v>
      </c>
      <c r="I1468" s="165">
        <v>47.145299999999999</v>
      </c>
      <c r="J1468" s="165">
        <v>-122.94282</v>
      </c>
    </row>
    <row r="1469" spans="1:10" ht="12.75" customHeight="1" x14ac:dyDescent="0.2">
      <c r="A1469" s="165" t="s">
        <v>2474</v>
      </c>
      <c r="B1469" s="165" t="s">
        <v>3201</v>
      </c>
      <c r="C1469" s="165" t="s">
        <v>3202</v>
      </c>
      <c r="D1469" s="165" t="s">
        <v>31</v>
      </c>
      <c r="E1469" s="165">
        <v>2</v>
      </c>
      <c r="F1469" s="168">
        <v>0</v>
      </c>
      <c r="G1469" s="165" t="s">
        <v>2859</v>
      </c>
      <c r="H1469" s="165" t="s">
        <v>2859</v>
      </c>
      <c r="I1469" s="165" t="s">
        <v>2859</v>
      </c>
      <c r="J1469" s="165" t="s">
        <v>2859</v>
      </c>
    </row>
    <row r="1470" spans="1:10" ht="12.75" customHeight="1" x14ac:dyDescent="0.2">
      <c r="A1470" s="165" t="s">
        <v>2474</v>
      </c>
      <c r="B1470" s="165" t="s">
        <v>2544</v>
      </c>
      <c r="C1470" s="165" t="s">
        <v>2545</v>
      </c>
      <c r="D1470" s="165" t="s">
        <v>31</v>
      </c>
      <c r="E1470" s="165">
        <v>2</v>
      </c>
      <c r="F1470" s="168">
        <v>0.47899999999999998</v>
      </c>
      <c r="G1470" s="165">
        <v>47.048999999999999</v>
      </c>
      <c r="H1470" s="165">
        <v>-122.911</v>
      </c>
      <c r="I1470" s="165">
        <v>47.055</v>
      </c>
      <c r="J1470" s="165">
        <v>-122.91200000000001</v>
      </c>
    </row>
    <row r="1471" spans="1:10" ht="12.75" customHeight="1" x14ac:dyDescent="0.2">
      <c r="A1471" s="165" t="s">
        <v>2474</v>
      </c>
      <c r="B1471" s="165" t="s">
        <v>2546</v>
      </c>
      <c r="C1471" s="165" t="s">
        <v>2547</v>
      </c>
      <c r="D1471" s="165" t="s">
        <v>149</v>
      </c>
      <c r="E1471" s="165">
        <v>3</v>
      </c>
      <c r="F1471" s="168">
        <v>8.8999999999999996E-2</v>
      </c>
      <c r="G1471" s="165">
        <v>47.064</v>
      </c>
      <c r="H1471" s="165">
        <v>-122.91579</v>
      </c>
      <c r="I1471" s="165">
        <v>47.065199999999997</v>
      </c>
      <c r="J1471" s="165">
        <v>-122.9165</v>
      </c>
    </row>
    <row r="1472" spans="1:10" ht="12.75" customHeight="1" x14ac:dyDescent="0.2">
      <c r="A1472" s="165" t="s">
        <v>2474</v>
      </c>
      <c r="B1472" s="165" t="s">
        <v>2548</v>
      </c>
      <c r="C1472" s="165" t="s">
        <v>2549</v>
      </c>
      <c r="D1472" s="165" t="s">
        <v>31</v>
      </c>
      <c r="E1472" s="165">
        <v>3</v>
      </c>
      <c r="F1472" s="168">
        <v>6.0549999999999997</v>
      </c>
      <c r="G1472" s="165">
        <v>47.123199999999997</v>
      </c>
      <c r="H1472" s="165">
        <v>-122.8398</v>
      </c>
      <c r="I1472" s="165">
        <v>47.141399999999997</v>
      </c>
      <c r="J1472" s="165">
        <v>-122.84338</v>
      </c>
    </row>
    <row r="1473" spans="1:10" ht="12.75" customHeight="1" x14ac:dyDescent="0.2">
      <c r="A1473" s="161" t="s">
        <v>2474</v>
      </c>
      <c r="B1473" s="161" t="s">
        <v>2550</v>
      </c>
      <c r="C1473" s="161" t="s">
        <v>2551</v>
      </c>
      <c r="D1473" s="161" t="s">
        <v>149</v>
      </c>
      <c r="E1473" s="161">
        <v>3</v>
      </c>
      <c r="F1473" s="173">
        <v>0.127</v>
      </c>
      <c r="G1473" s="161">
        <v>47.163699999999999</v>
      </c>
      <c r="H1473" s="161">
        <v>-122.80999</v>
      </c>
      <c r="I1473" s="161">
        <v>47.165399999999998</v>
      </c>
      <c r="J1473" s="161">
        <v>-122.80983999999999</v>
      </c>
    </row>
    <row r="1474" spans="1:10" ht="12.75" customHeight="1" x14ac:dyDescent="0.2">
      <c r="A1474" s="31"/>
      <c r="B1474" s="32">
        <f>COUNTA(B1429:B1473)</f>
        <v>45</v>
      </c>
      <c r="C1474" s="31"/>
      <c r="D1474" s="31"/>
      <c r="E1474" s="62"/>
      <c r="F1474" s="169">
        <f>SUM(F1429:F1473)</f>
        <v>29.962</v>
      </c>
      <c r="G1474" s="31"/>
      <c r="H1474" s="31"/>
      <c r="I1474" s="31"/>
      <c r="J1474" s="31"/>
    </row>
    <row r="1475" spans="1:10" ht="12.75" customHeight="1" x14ac:dyDescent="0.2">
      <c r="A1475" s="31"/>
      <c r="B1475" s="32"/>
      <c r="C1475" s="31"/>
      <c r="D1475" s="31"/>
      <c r="E1475" s="62"/>
      <c r="F1475" s="169"/>
      <c r="G1475" s="31"/>
      <c r="H1475" s="31"/>
      <c r="I1475" s="31"/>
      <c r="J1475" s="31"/>
    </row>
    <row r="1476" spans="1:10" ht="12.75" customHeight="1" x14ac:dyDescent="0.2">
      <c r="A1476" s="165" t="s">
        <v>2552</v>
      </c>
      <c r="B1476" s="165" t="s">
        <v>3203</v>
      </c>
      <c r="C1476" s="165" t="s">
        <v>3204</v>
      </c>
      <c r="D1476" s="165" t="s">
        <v>31</v>
      </c>
      <c r="E1476" s="165">
        <v>2</v>
      </c>
      <c r="F1476" s="168">
        <v>0</v>
      </c>
      <c r="G1476" s="165" t="s">
        <v>2859</v>
      </c>
      <c r="H1476" s="165" t="s">
        <v>2859</v>
      </c>
      <c r="I1476" s="165" t="s">
        <v>2859</v>
      </c>
      <c r="J1476" s="165" t="s">
        <v>2859</v>
      </c>
    </row>
    <row r="1477" spans="1:10" ht="12.75" customHeight="1" x14ac:dyDescent="0.2">
      <c r="A1477" s="165" t="s">
        <v>2552</v>
      </c>
      <c r="B1477" s="165" t="s">
        <v>2553</v>
      </c>
      <c r="C1477" s="165" t="s">
        <v>2554</v>
      </c>
      <c r="D1477" s="165" t="s">
        <v>31</v>
      </c>
      <c r="E1477" s="165">
        <v>1</v>
      </c>
      <c r="F1477" s="168">
        <v>0.55100000000000005</v>
      </c>
      <c r="G1477" s="165">
        <v>48.933999999999997</v>
      </c>
      <c r="H1477" s="165">
        <v>-122.749</v>
      </c>
      <c r="I1477" s="165">
        <v>48.927</v>
      </c>
      <c r="J1477" s="165">
        <v>-122.745</v>
      </c>
    </row>
    <row r="1478" spans="1:10" ht="12.75" customHeight="1" x14ac:dyDescent="0.2">
      <c r="A1478" s="165" t="s">
        <v>2552</v>
      </c>
      <c r="B1478" s="165" t="s">
        <v>2555</v>
      </c>
      <c r="C1478" s="165" t="s">
        <v>2556</v>
      </c>
      <c r="D1478" s="165" t="s">
        <v>31</v>
      </c>
      <c r="E1478" s="165">
        <v>2</v>
      </c>
      <c r="F1478" s="168">
        <v>0.05</v>
      </c>
      <c r="G1478" s="165">
        <v>48.921399999999998</v>
      </c>
      <c r="H1478" s="165">
        <v>-122.74539</v>
      </c>
      <c r="I1478" s="165">
        <v>48.9206</v>
      </c>
      <c r="J1478" s="165">
        <v>-122.74554999999999</v>
      </c>
    </row>
    <row r="1479" spans="1:10" ht="12.75" customHeight="1" x14ac:dyDescent="0.2">
      <c r="A1479" s="165" t="s">
        <v>2552</v>
      </c>
      <c r="B1479" s="165" t="s">
        <v>2829</v>
      </c>
      <c r="C1479" s="165" t="s">
        <v>2830</v>
      </c>
      <c r="D1479" s="165" t="s">
        <v>31</v>
      </c>
      <c r="E1479" s="165">
        <v>3</v>
      </c>
      <c r="F1479" s="168">
        <v>1.2999999999999999E-2</v>
      </c>
      <c r="G1479" s="165">
        <v>48.917900000000003</v>
      </c>
      <c r="H1479" s="165">
        <v>-122.74630999999999</v>
      </c>
      <c r="I1479" s="165">
        <v>48.917700000000004</v>
      </c>
      <c r="J1479" s="165">
        <v>-122.74638</v>
      </c>
    </row>
    <row r="1480" spans="1:10" ht="12.75" customHeight="1" x14ac:dyDescent="0.2">
      <c r="A1480" s="165" t="s">
        <v>2552</v>
      </c>
      <c r="B1480" s="165" t="s">
        <v>2831</v>
      </c>
      <c r="C1480" s="165" t="s">
        <v>2832</v>
      </c>
      <c r="D1480" s="165" t="s">
        <v>31</v>
      </c>
      <c r="E1480" s="165">
        <v>3</v>
      </c>
      <c r="F1480" s="168">
        <v>1.2E-2</v>
      </c>
      <c r="G1480" s="165">
        <v>48.914200000000001</v>
      </c>
      <c r="H1480" s="165">
        <v>-122.74821</v>
      </c>
      <c r="I1480" s="165">
        <v>48.914099999999998</v>
      </c>
      <c r="J1480" s="165">
        <v>-122.74833</v>
      </c>
    </row>
    <row r="1481" spans="1:10" ht="12.75" customHeight="1" x14ac:dyDescent="0.2">
      <c r="A1481" s="165" t="s">
        <v>2552</v>
      </c>
      <c r="B1481" s="165" t="s">
        <v>2833</v>
      </c>
      <c r="C1481" s="165" t="s">
        <v>2834</v>
      </c>
      <c r="D1481" s="165" t="s">
        <v>31</v>
      </c>
      <c r="E1481" s="165">
        <v>3</v>
      </c>
      <c r="F1481" s="168">
        <v>1.0999999999999999E-2</v>
      </c>
      <c r="G1481" s="165">
        <v>48.913800000000002</v>
      </c>
      <c r="H1481" s="165">
        <v>-122.74851</v>
      </c>
      <c r="I1481" s="165">
        <v>48.913699999999999</v>
      </c>
      <c r="J1481" s="165">
        <v>-122.74861</v>
      </c>
    </row>
    <row r="1482" spans="1:10" ht="12.75" customHeight="1" x14ac:dyDescent="0.2">
      <c r="A1482" s="165" t="s">
        <v>2552</v>
      </c>
      <c r="B1482" s="165" t="s">
        <v>2835</v>
      </c>
      <c r="C1482" s="165" t="s">
        <v>2836</v>
      </c>
      <c r="D1482" s="165" t="s">
        <v>31</v>
      </c>
      <c r="E1482" s="165">
        <v>3</v>
      </c>
      <c r="F1482" s="168">
        <v>8.9999999999999993E-3</v>
      </c>
      <c r="G1482" s="165">
        <v>48.912500000000001</v>
      </c>
      <c r="H1482" s="165">
        <v>-122.74965</v>
      </c>
      <c r="I1482" s="165">
        <v>48.912399999999998</v>
      </c>
      <c r="J1482" s="165">
        <v>-122.74978</v>
      </c>
    </row>
    <row r="1483" spans="1:10" ht="12.75" customHeight="1" x14ac:dyDescent="0.2">
      <c r="A1483" s="165" t="s">
        <v>2552</v>
      </c>
      <c r="B1483" s="165" t="s">
        <v>2837</v>
      </c>
      <c r="C1483" s="165" t="s">
        <v>2838</v>
      </c>
      <c r="D1483" s="165" t="s">
        <v>31</v>
      </c>
      <c r="E1483" s="165">
        <v>3</v>
      </c>
      <c r="F1483" s="168">
        <v>1.2E-2</v>
      </c>
      <c r="G1483" s="165">
        <v>48.911700000000003</v>
      </c>
      <c r="H1483" s="165">
        <v>-122.75064</v>
      </c>
      <c r="I1483" s="165">
        <v>48.9116</v>
      </c>
      <c r="J1483" s="165">
        <v>-122.75078999999999</v>
      </c>
    </row>
    <row r="1484" spans="1:10" ht="12.75" customHeight="1" x14ac:dyDescent="0.2">
      <c r="A1484" s="165" t="s">
        <v>2552</v>
      </c>
      <c r="B1484" s="165" t="s">
        <v>2839</v>
      </c>
      <c r="C1484" s="165" t="s">
        <v>2840</v>
      </c>
      <c r="D1484" s="165" t="s">
        <v>31</v>
      </c>
      <c r="E1484" s="165">
        <v>3</v>
      </c>
      <c r="F1484" s="168">
        <v>1.6E-2</v>
      </c>
      <c r="G1484" s="165">
        <v>48.910699999999999</v>
      </c>
      <c r="H1484" s="165">
        <v>-122.75178</v>
      </c>
      <c r="I1484" s="165">
        <v>48.910600000000002</v>
      </c>
      <c r="J1484" s="165">
        <v>-122.75203</v>
      </c>
    </row>
    <row r="1485" spans="1:10" ht="12.75" customHeight="1" x14ac:dyDescent="0.2">
      <c r="A1485" s="165" t="s">
        <v>2552</v>
      </c>
      <c r="B1485" s="165" t="s">
        <v>2557</v>
      </c>
      <c r="C1485" s="165" t="s">
        <v>2558</v>
      </c>
      <c r="D1485" s="165" t="s">
        <v>31</v>
      </c>
      <c r="E1485" s="165">
        <v>1</v>
      </c>
      <c r="F1485" s="168">
        <v>1.2430000000000001</v>
      </c>
      <c r="G1485" s="165">
        <v>48.899700000000003</v>
      </c>
      <c r="H1485" s="165">
        <v>-122.77576000000001</v>
      </c>
      <c r="I1485" s="165">
        <v>48.908999999999999</v>
      </c>
      <c r="J1485" s="165">
        <v>-122.75490000000001</v>
      </c>
    </row>
    <row r="1486" spans="1:10" ht="12.75" customHeight="1" x14ac:dyDescent="0.2">
      <c r="A1486" s="165" t="s">
        <v>2552</v>
      </c>
      <c r="B1486" s="165" t="s">
        <v>2559</v>
      </c>
      <c r="C1486" s="165" t="s">
        <v>2560</v>
      </c>
      <c r="D1486" s="165" t="s">
        <v>147</v>
      </c>
      <c r="E1486" s="165">
        <v>3</v>
      </c>
      <c r="F1486" s="168">
        <v>1.0129999999999999</v>
      </c>
      <c r="G1486" s="165">
        <v>48.931699999999999</v>
      </c>
      <c r="H1486" s="165">
        <v>-122.78783</v>
      </c>
      <c r="I1486" s="165">
        <v>48.932899999999997</v>
      </c>
      <c r="J1486" s="165">
        <v>-122.78633000000001</v>
      </c>
    </row>
    <row r="1487" spans="1:10" ht="12.75" customHeight="1" x14ac:dyDescent="0.2">
      <c r="A1487" s="165" t="s">
        <v>2552</v>
      </c>
      <c r="B1487" s="165" t="s">
        <v>2561</v>
      </c>
      <c r="C1487" s="165" t="s">
        <v>2562</v>
      </c>
      <c r="D1487" s="165" t="s">
        <v>31</v>
      </c>
      <c r="E1487" s="165">
        <v>3</v>
      </c>
      <c r="F1487" s="168">
        <v>0.61599999999999999</v>
      </c>
      <c r="G1487" s="165">
        <v>48.959299999999999</v>
      </c>
      <c r="H1487" s="165">
        <v>-122.81271</v>
      </c>
      <c r="I1487" s="165">
        <v>48.951799999999999</v>
      </c>
      <c r="J1487" s="165">
        <v>-122.81919000000001</v>
      </c>
    </row>
    <row r="1488" spans="1:10" ht="12.75" customHeight="1" x14ac:dyDescent="0.2">
      <c r="A1488" s="165" t="s">
        <v>2552</v>
      </c>
      <c r="B1488" s="165" t="s">
        <v>2563</v>
      </c>
      <c r="C1488" s="165" t="s">
        <v>2564</v>
      </c>
      <c r="D1488" s="165" t="s">
        <v>31</v>
      </c>
      <c r="E1488" s="165">
        <v>3</v>
      </c>
      <c r="F1488" s="168">
        <v>1.6140000000000001</v>
      </c>
      <c r="G1488" s="165">
        <v>48.993600000000001</v>
      </c>
      <c r="H1488" s="165">
        <v>-122.76239</v>
      </c>
      <c r="I1488" s="165">
        <v>48.993099999999998</v>
      </c>
      <c r="J1488" s="165">
        <v>-122.75288999999999</v>
      </c>
    </row>
    <row r="1489" spans="1:10" ht="12.75" customHeight="1" x14ac:dyDescent="0.2">
      <c r="A1489" s="165" t="s">
        <v>2552</v>
      </c>
      <c r="B1489" s="165" t="s">
        <v>2612</v>
      </c>
      <c r="C1489" s="165" t="s">
        <v>2841</v>
      </c>
      <c r="D1489" s="165" t="s">
        <v>31</v>
      </c>
      <c r="E1489" s="165">
        <v>3</v>
      </c>
      <c r="F1489" s="168">
        <v>0.53300000000000003</v>
      </c>
      <c r="G1489" s="165">
        <v>48.997</v>
      </c>
      <c r="H1489" s="165">
        <v>-122.75445000000001</v>
      </c>
      <c r="I1489" s="165">
        <v>48.993600000000001</v>
      </c>
      <c r="J1489" s="165">
        <v>-122.76239</v>
      </c>
    </row>
    <row r="1490" spans="1:10" ht="12.75" customHeight="1" x14ac:dyDescent="0.2">
      <c r="A1490" s="165" t="s">
        <v>2552</v>
      </c>
      <c r="B1490" s="165" t="s">
        <v>2565</v>
      </c>
      <c r="C1490" s="165" t="s">
        <v>2566</v>
      </c>
      <c r="D1490" s="165" t="s">
        <v>31</v>
      </c>
      <c r="E1490" s="165">
        <v>3</v>
      </c>
      <c r="F1490" s="168">
        <v>5.7000000000000002E-2</v>
      </c>
      <c r="G1490" s="165">
        <v>48.972799999999999</v>
      </c>
      <c r="H1490" s="165">
        <v>-122.72944</v>
      </c>
      <c r="I1490" s="165">
        <v>48.971600000000002</v>
      </c>
      <c r="J1490" s="165">
        <v>-122.72966</v>
      </c>
    </row>
    <row r="1491" spans="1:10" ht="12.75" customHeight="1" x14ac:dyDescent="0.2">
      <c r="A1491" s="165" t="s">
        <v>2552</v>
      </c>
      <c r="B1491" s="165" t="s">
        <v>2567</v>
      </c>
      <c r="C1491" s="165" t="s">
        <v>2842</v>
      </c>
      <c r="D1491" s="165" t="s">
        <v>31</v>
      </c>
      <c r="E1491" s="165">
        <v>2</v>
      </c>
      <c r="F1491" s="168">
        <v>1.323</v>
      </c>
      <c r="G1491" s="165">
        <v>48.737400000000001</v>
      </c>
      <c r="H1491" s="165">
        <v>-122.49563999999999</v>
      </c>
      <c r="I1491" s="165">
        <v>48.722000000000001</v>
      </c>
      <c r="J1491" s="165">
        <v>-122.50782</v>
      </c>
    </row>
    <row r="1492" spans="1:10" ht="12.75" customHeight="1" x14ac:dyDescent="0.2">
      <c r="A1492" s="165" t="s">
        <v>2552</v>
      </c>
      <c r="B1492" s="165" t="s">
        <v>2568</v>
      </c>
      <c r="C1492" s="165" t="s">
        <v>2569</v>
      </c>
      <c r="D1492" s="160" t="s">
        <v>31</v>
      </c>
      <c r="E1492" s="165">
        <v>3</v>
      </c>
      <c r="F1492" s="168">
        <v>0.20300000000000001</v>
      </c>
      <c r="G1492" s="165">
        <v>48.706499999999998</v>
      </c>
      <c r="H1492" s="165">
        <v>-122.6695</v>
      </c>
      <c r="I1492" s="165">
        <v>48.709000000000003</v>
      </c>
      <c r="J1492" s="165">
        <v>-122.67166</v>
      </c>
    </row>
    <row r="1493" spans="1:10" ht="12.75" customHeight="1" x14ac:dyDescent="0.2">
      <c r="A1493" s="165" t="s">
        <v>2552</v>
      </c>
      <c r="B1493" s="165" t="s">
        <v>2570</v>
      </c>
      <c r="C1493" s="165" t="s">
        <v>2571</v>
      </c>
      <c r="D1493" s="165" t="s">
        <v>31</v>
      </c>
      <c r="E1493" s="165">
        <v>3</v>
      </c>
      <c r="F1493" s="168">
        <v>0.94099999999999995</v>
      </c>
      <c r="G1493" s="165">
        <v>48.709899999999998</v>
      </c>
      <c r="H1493" s="165">
        <v>-122.67274</v>
      </c>
      <c r="I1493" s="165">
        <v>48.719799999999999</v>
      </c>
      <c r="J1493" s="165">
        <v>-122.68163</v>
      </c>
    </row>
    <row r="1494" spans="1:10" ht="12.75" customHeight="1" x14ac:dyDescent="0.2">
      <c r="A1494" s="165" t="s">
        <v>2552</v>
      </c>
      <c r="B1494" s="165" t="s">
        <v>2572</v>
      </c>
      <c r="C1494" s="165" t="s">
        <v>2573</v>
      </c>
      <c r="D1494" s="165" t="s">
        <v>31</v>
      </c>
      <c r="E1494" s="165">
        <v>3</v>
      </c>
      <c r="F1494" s="168">
        <v>0.91700000000000004</v>
      </c>
      <c r="G1494" s="165">
        <v>48.645299999999999</v>
      </c>
      <c r="H1494" s="165">
        <v>-122.61646</v>
      </c>
      <c r="I1494" s="165">
        <v>48.645400000000002</v>
      </c>
      <c r="J1494" s="165">
        <v>-122.60954</v>
      </c>
    </row>
    <row r="1495" spans="1:10" ht="12.75" customHeight="1" x14ac:dyDescent="0.2">
      <c r="A1495" s="165" t="s">
        <v>2552</v>
      </c>
      <c r="B1495" s="165" t="s">
        <v>2574</v>
      </c>
      <c r="C1495" s="165" t="s">
        <v>2575</v>
      </c>
      <c r="D1495" s="165" t="s">
        <v>147</v>
      </c>
      <c r="E1495" s="165">
        <v>3</v>
      </c>
      <c r="F1495" s="168">
        <v>0.02</v>
      </c>
      <c r="G1495" s="165">
        <v>48.662999999999997</v>
      </c>
      <c r="H1495" s="165">
        <v>-122.50088</v>
      </c>
      <c r="I1495" s="165">
        <v>48.662999999999997</v>
      </c>
      <c r="J1495" s="165">
        <v>-122.50129</v>
      </c>
    </row>
    <row r="1496" spans="1:10" ht="12.75" customHeight="1" x14ac:dyDescent="0.2">
      <c r="A1496" s="165" t="s">
        <v>2552</v>
      </c>
      <c r="B1496" s="165" t="s">
        <v>2576</v>
      </c>
      <c r="C1496" s="165" t="s">
        <v>2577</v>
      </c>
      <c r="D1496" s="165" t="s">
        <v>149</v>
      </c>
      <c r="E1496" s="165">
        <v>3</v>
      </c>
      <c r="F1496" s="168">
        <v>0.503</v>
      </c>
      <c r="G1496" s="165">
        <v>48.677</v>
      </c>
      <c r="H1496" s="165">
        <v>-122.50394</v>
      </c>
      <c r="I1496" s="165">
        <v>48.675899999999999</v>
      </c>
      <c r="J1496" s="165">
        <v>-122.50291</v>
      </c>
    </row>
    <row r="1497" spans="1:10" ht="12.75" customHeight="1" x14ac:dyDescent="0.2">
      <c r="A1497" s="165" t="s">
        <v>2552</v>
      </c>
      <c r="B1497" s="165" t="s">
        <v>2578</v>
      </c>
      <c r="C1497" s="165" t="s">
        <v>2579</v>
      </c>
      <c r="D1497" s="165" t="s">
        <v>147</v>
      </c>
      <c r="E1497" s="165">
        <v>3</v>
      </c>
      <c r="F1497" s="168">
        <v>0.108</v>
      </c>
      <c r="G1497" s="165">
        <v>48.667900000000003</v>
      </c>
      <c r="H1497" s="165">
        <v>-122.49272999999999</v>
      </c>
      <c r="I1497" s="165">
        <v>48.666899999999998</v>
      </c>
      <c r="J1497" s="165">
        <v>-122.4944</v>
      </c>
    </row>
    <row r="1498" spans="1:10" ht="12.75" customHeight="1" x14ac:dyDescent="0.2">
      <c r="A1498" s="165" t="s">
        <v>2552</v>
      </c>
      <c r="B1498" s="165" t="s">
        <v>3205</v>
      </c>
      <c r="C1498" s="165" t="s">
        <v>3206</v>
      </c>
      <c r="D1498" s="165" t="s">
        <v>149</v>
      </c>
      <c r="E1498" s="165">
        <v>3</v>
      </c>
      <c r="F1498" s="168">
        <v>2.133</v>
      </c>
      <c r="G1498" s="165">
        <v>48.698281000000001</v>
      </c>
      <c r="H1498" s="165">
        <v>-122.51363000000001</v>
      </c>
      <c r="I1498" s="165">
        <v>48.697983000000001</v>
      </c>
      <c r="J1498" s="165">
        <v>-122.50854</v>
      </c>
    </row>
    <row r="1499" spans="1:10" ht="12.75" customHeight="1" x14ac:dyDescent="0.2">
      <c r="A1499" s="165" t="s">
        <v>2552</v>
      </c>
      <c r="B1499" s="165" t="s">
        <v>2580</v>
      </c>
      <c r="C1499" s="165" t="s">
        <v>2581</v>
      </c>
      <c r="D1499" s="165" t="s">
        <v>31</v>
      </c>
      <c r="E1499" s="165">
        <v>2</v>
      </c>
      <c r="F1499" s="168">
        <v>0.114</v>
      </c>
      <c r="G1499" s="165">
        <v>48.940199999999997</v>
      </c>
      <c r="H1499" s="165">
        <v>-122.75928999999999</v>
      </c>
      <c r="I1499" s="165">
        <v>48.939300000000003</v>
      </c>
      <c r="J1499" s="165">
        <v>-122.75714000000001</v>
      </c>
    </row>
    <row r="1500" spans="1:10" ht="12.75" customHeight="1" x14ac:dyDescent="0.2">
      <c r="A1500" s="165" t="s">
        <v>2552</v>
      </c>
      <c r="B1500" s="165" t="s">
        <v>2843</v>
      </c>
      <c r="C1500" s="165" t="s">
        <v>2844</v>
      </c>
      <c r="D1500" s="165" t="s">
        <v>31</v>
      </c>
      <c r="E1500" s="165">
        <v>3</v>
      </c>
      <c r="F1500" s="168">
        <v>1.9E-2</v>
      </c>
      <c r="G1500" s="165">
        <v>48.9739</v>
      </c>
      <c r="H1500" s="165">
        <v>-122.73345</v>
      </c>
      <c r="I1500" s="165">
        <v>48.973799999999997</v>
      </c>
      <c r="J1500" s="165">
        <v>-122.73305999999999</v>
      </c>
    </row>
    <row r="1501" spans="1:10" ht="12.75" customHeight="1" x14ac:dyDescent="0.2">
      <c r="A1501" s="165" t="s">
        <v>2552</v>
      </c>
      <c r="B1501" s="165" t="s">
        <v>2582</v>
      </c>
      <c r="C1501" s="165" t="s">
        <v>2583</v>
      </c>
      <c r="D1501" s="165" t="s">
        <v>31</v>
      </c>
      <c r="E1501" s="165">
        <v>3</v>
      </c>
      <c r="F1501" s="168">
        <v>1.4319999999999999</v>
      </c>
      <c r="G1501" s="165">
        <v>48.679200000000002</v>
      </c>
      <c r="H1501" s="165">
        <v>-122.66961000000001</v>
      </c>
      <c r="I1501" s="165">
        <v>48.664099999999998</v>
      </c>
      <c r="J1501" s="165">
        <v>-122.64937999999999</v>
      </c>
    </row>
    <row r="1502" spans="1:10" ht="12.75" customHeight="1" x14ac:dyDescent="0.2">
      <c r="A1502" s="165" t="s">
        <v>2552</v>
      </c>
      <c r="B1502" s="165" t="s">
        <v>2586</v>
      </c>
      <c r="C1502" s="165" t="s">
        <v>2845</v>
      </c>
      <c r="D1502" s="165" t="s">
        <v>31</v>
      </c>
      <c r="E1502" s="165">
        <v>3</v>
      </c>
      <c r="F1502" s="168">
        <v>4.5999999999999999E-2</v>
      </c>
      <c r="G1502" s="165">
        <v>48.977499999999999</v>
      </c>
      <c r="H1502" s="165">
        <v>-122.73873</v>
      </c>
      <c r="I1502" s="165">
        <v>48.976900000000001</v>
      </c>
      <c r="J1502" s="165">
        <v>-122.73837</v>
      </c>
    </row>
    <row r="1503" spans="1:10" ht="12.75" customHeight="1" x14ac:dyDescent="0.2">
      <c r="A1503" s="165" t="s">
        <v>2552</v>
      </c>
      <c r="B1503" s="165" t="s">
        <v>2584</v>
      </c>
      <c r="C1503" s="165" t="s">
        <v>2585</v>
      </c>
      <c r="D1503" s="165" t="s">
        <v>149</v>
      </c>
      <c r="E1503" s="165">
        <v>3</v>
      </c>
      <c r="F1503" s="168">
        <v>1.3819999999999999</v>
      </c>
      <c r="G1503" s="165">
        <v>48.981000000000002</v>
      </c>
      <c r="H1503" s="165">
        <v>-122.73903</v>
      </c>
      <c r="I1503" s="165">
        <v>48.981200000000001</v>
      </c>
      <c r="J1503" s="165">
        <v>-122.73904</v>
      </c>
    </row>
    <row r="1504" spans="1:10" ht="12.75" customHeight="1" x14ac:dyDescent="0.2">
      <c r="A1504" s="165" t="s">
        <v>2552</v>
      </c>
      <c r="B1504" s="165" t="s">
        <v>2587</v>
      </c>
      <c r="C1504" s="165" t="s">
        <v>2588</v>
      </c>
      <c r="D1504" s="165" t="s">
        <v>149</v>
      </c>
      <c r="E1504" s="165">
        <v>3</v>
      </c>
      <c r="F1504" s="168">
        <v>0.248</v>
      </c>
      <c r="G1504" s="165">
        <v>48.975999999999999</v>
      </c>
      <c r="H1504" s="165">
        <v>-122.73771000000001</v>
      </c>
      <c r="I1504" s="165">
        <v>48.9739</v>
      </c>
      <c r="J1504" s="165">
        <v>-122.73345</v>
      </c>
    </row>
    <row r="1505" spans="1:10" ht="12.75" customHeight="1" x14ac:dyDescent="0.2">
      <c r="A1505" s="165" t="s">
        <v>2552</v>
      </c>
      <c r="B1505" s="165" t="s">
        <v>2589</v>
      </c>
      <c r="C1505" s="165" t="s">
        <v>2590</v>
      </c>
      <c r="D1505" s="165" t="s">
        <v>31</v>
      </c>
      <c r="E1505" s="165">
        <v>3</v>
      </c>
      <c r="F1505" s="168">
        <v>0.22700000000000001</v>
      </c>
      <c r="G1505" s="165">
        <v>48.645499999999998</v>
      </c>
      <c r="H1505" s="165">
        <v>-122.58369</v>
      </c>
      <c r="I1505" s="165">
        <v>48.645200000000003</v>
      </c>
      <c r="J1505" s="165">
        <v>-122.5801</v>
      </c>
    </row>
    <row r="1506" spans="1:10" ht="12.75" customHeight="1" x14ac:dyDescent="0.2">
      <c r="A1506" s="165" t="s">
        <v>2552</v>
      </c>
      <c r="B1506" s="165" t="s">
        <v>3207</v>
      </c>
      <c r="C1506" s="165" t="s">
        <v>3208</v>
      </c>
      <c r="D1506" s="165" t="s">
        <v>31</v>
      </c>
      <c r="E1506" s="165">
        <v>3</v>
      </c>
      <c r="F1506" s="168">
        <v>0.36699999999999999</v>
      </c>
      <c r="G1506" s="165" t="s">
        <v>2859</v>
      </c>
      <c r="H1506" s="165" t="s">
        <v>2859</v>
      </c>
      <c r="I1506" s="165" t="s">
        <v>2859</v>
      </c>
      <c r="J1506" s="165" t="s">
        <v>2859</v>
      </c>
    </row>
    <row r="1507" spans="1:10" ht="12.75" customHeight="1" x14ac:dyDescent="0.2">
      <c r="A1507" s="165" t="s">
        <v>2552</v>
      </c>
      <c r="B1507" s="165" t="s">
        <v>2846</v>
      </c>
      <c r="C1507" s="165" t="s">
        <v>2847</v>
      </c>
      <c r="D1507" s="165" t="s">
        <v>31</v>
      </c>
      <c r="E1507" s="165">
        <v>3</v>
      </c>
      <c r="F1507" s="168">
        <v>2.1999999999999999E-2</v>
      </c>
      <c r="G1507" s="165">
        <v>48.913200000000003</v>
      </c>
      <c r="H1507" s="165">
        <v>-122.74898</v>
      </c>
      <c r="I1507" s="165">
        <v>48.912999999999997</v>
      </c>
      <c r="J1507" s="165">
        <v>-122.74921999999999</v>
      </c>
    </row>
    <row r="1508" spans="1:10" ht="12.75" customHeight="1" x14ac:dyDescent="0.2">
      <c r="A1508" s="165" t="s">
        <v>2552</v>
      </c>
      <c r="B1508" s="165" t="s">
        <v>3209</v>
      </c>
      <c r="C1508" s="165" t="s">
        <v>2875</v>
      </c>
      <c r="D1508" s="165" t="s">
        <v>31</v>
      </c>
      <c r="E1508" s="165">
        <v>2</v>
      </c>
      <c r="F1508" s="168">
        <v>0</v>
      </c>
      <c r="G1508" s="165" t="s">
        <v>2859</v>
      </c>
      <c r="H1508" s="165" t="s">
        <v>2859</v>
      </c>
      <c r="I1508" s="165" t="s">
        <v>2859</v>
      </c>
      <c r="J1508" s="165" t="s">
        <v>2859</v>
      </c>
    </row>
    <row r="1509" spans="1:10" ht="12.75" customHeight="1" x14ac:dyDescent="0.2">
      <c r="A1509" s="165" t="s">
        <v>2552</v>
      </c>
      <c r="B1509" s="165" t="s">
        <v>2591</v>
      </c>
      <c r="C1509" s="165" t="s">
        <v>2592</v>
      </c>
      <c r="D1509" s="165" t="s">
        <v>31</v>
      </c>
      <c r="E1509" s="165">
        <v>1</v>
      </c>
      <c r="F1509" s="168">
        <v>1.1719999999999999</v>
      </c>
      <c r="G1509" s="165">
        <v>48.652999999999999</v>
      </c>
      <c r="H1509" s="165">
        <v>-122.496</v>
      </c>
      <c r="I1509" s="165">
        <v>48.645000000000003</v>
      </c>
      <c r="J1509" s="165">
        <v>-122.488</v>
      </c>
    </row>
    <row r="1510" spans="1:10" ht="12.75" customHeight="1" x14ac:dyDescent="0.2">
      <c r="A1510" s="165" t="s">
        <v>2552</v>
      </c>
      <c r="B1510" s="165" t="s">
        <v>2593</v>
      </c>
      <c r="C1510" s="165" t="s">
        <v>2594</v>
      </c>
      <c r="D1510" s="165" t="s">
        <v>31</v>
      </c>
      <c r="E1510" s="165">
        <v>3</v>
      </c>
      <c r="F1510" s="168">
        <v>0.68300000000000005</v>
      </c>
      <c r="G1510" s="165">
        <v>48.977600000000002</v>
      </c>
      <c r="H1510" s="165">
        <v>-123.08387</v>
      </c>
      <c r="I1510" s="165">
        <v>48.972099999999998</v>
      </c>
      <c r="J1510" s="165">
        <v>-123.07895000000001</v>
      </c>
    </row>
    <row r="1511" spans="1:10" ht="12.75" customHeight="1" x14ac:dyDescent="0.2">
      <c r="A1511" s="165" t="s">
        <v>2552</v>
      </c>
      <c r="B1511" s="165" t="s">
        <v>2595</v>
      </c>
      <c r="C1511" s="165" t="s">
        <v>2596</v>
      </c>
      <c r="D1511" s="165" t="s">
        <v>31</v>
      </c>
      <c r="E1511" s="165">
        <v>3</v>
      </c>
      <c r="F1511" s="168">
        <v>0.84799999999999998</v>
      </c>
      <c r="G1511" s="165">
        <v>48.974299999999999</v>
      </c>
      <c r="H1511" s="165">
        <v>-123.02976</v>
      </c>
      <c r="I1511" s="165">
        <v>48.981200000000001</v>
      </c>
      <c r="J1511" s="165">
        <v>-123.02555</v>
      </c>
    </row>
    <row r="1512" spans="1:10" ht="12.75" customHeight="1" x14ac:dyDescent="0.2">
      <c r="A1512" s="165" t="s">
        <v>2552</v>
      </c>
      <c r="B1512" s="165" t="s">
        <v>2597</v>
      </c>
      <c r="C1512" s="165" t="s">
        <v>2598</v>
      </c>
      <c r="D1512" s="165" t="s">
        <v>31</v>
      </c>
      <c r="E1512" s="165">
        <v>1</v>
      </c>
      <c r="F1512" s="168">
        <v>1.125</v>
      </c>
      <c r="G1512" s="165">
        <v>48.77</v>
      </c>
      <c r="H1512" s="165">
        <v>-122.53</v>
      </c>
      <c r="I1512" s="165">
        <v>48.76</v>
      </c>
      <c r="J1512" s="165">
        <v>-122.514</v>
      </c>
    </row>
    <row r="1513" spans="1:10" ht="12.75" customHeight="1" x14ac:dyDescent="0.2">
      <c r="A1513" s="165" t="s">
        <v>2552</v>
      </c>
      <c r="B1513" s="165" t="s">
        <v>2605</v>
      </c>
      <c r="C1513" s="165" t="s">
        <v>2848</v>
      </c>
      <c r="D1513" s="165" t="s">
        <v>31</v>
      </c>
      <c r="E1513" s="165">
        <v>3</v>
      </c>
      <c r="F1513" s="168">
        <v>0.48599999999999999</v>
      </c>
      <c r="G1513" s="165">
        <v>48.719799999999999</v>
      </c>
      <c r="H1513" s="165">
        <v>-122.68163</v>
      </c>
      <c r="I1513" s="165">
        <v>48.725099999999998</v>
      </c>
      <c r="J1513" s="165">
        <v>-122.68541</v>
      </c>
    </row>
    <row r="1514" spans="1:10" ht="12.75" customHeight="1" x14ac:dyDescent="0.2">
      <c r="A1514" s="165" t="s">
        <v>2552</v>
      </c>
      <c r="B1514" s="165" t="s">
        <v>2599</v>
      </c>
      <c r="C1514" s="165" t="s">
        <v>2600</v>
      </c>
      <c r="D1514" s="165" t="s">
        <v>31</v>
      </c>
      <c r="E1514" s="165">
        <v>3</v>
      </c>
      <c r="F1514" s="168">
        <v>2.423</v>
      </c>
      <c r="G1514" s="165">
        <v>48.645400000000002</v>
      </c>
      <c r="H1514" s="165">
        <v>-122.60954</v>
      </c>
      <c r="I1514" s="165">
        <v>48.672499999999999</v>
      </c>
      <c r="J1514" s="165">
        <v>-122.62085</v>
      </c>
    </row>
    <row r="1515" spans="1:10" ht="12.75" customHeight="1" x14ac:dyDescent="0.2">
      <c r="A1515" s="165" t="s">
        <v>2552</v>
      </c>
      <c r="B1515" s="165" t="s">
        <v>2601</v>
      </c>
      <c r="C1515" s="165" t="s">
        <v>2602</v>
      </c>
      <c r="D1515" s="165" t="s">
        <v>31</v>
      </c>
      <c r="E1515" s="165">
        <v>3</v>
      </c>
      <c r="F1515" s="168">
        <v>2.141</v>
      </c>
      <c r="G1515" s="165">
        <v>48.664099999999998</v>
      </c>
      <c r="H1515" s="165">
        <v>-122.64937999999999</v>
      </c>
      <c r="I1515" s="165">
        <v>48.645299999999999</v>
      </c>
      <c r="J1515" s="165">
        <v>-122.61646</v>
      </c>
    </row>
    <row r="1516" spans="1:10" ht="12.75" customHeight="1" x14ac:dyDescent="0.2">
      <c r="A1516" s="165" t="s">
        <v>2552</v>
      </c>
      <c r="B1516" s="165" t="s">
        <v>2603</v>
      </c>
      <c r="C1516" s="165" t="s">
        <v>2604</v>
      </c>
      <c r="D1516" s="165" t="s">
        <v>31</v>
      </c>
      <c r="E1516" s="165">
        <v>3</v>
      </c>
      <c r="F1516" s="168">
        <v>0.183</v>
      </c>
      <c r="G1516" s="165">
        <v>48.703000000000003</v>
      </c>
      <c r="H1516" s="165">
        <v>-122.66672</v>
      </c>
      <c r="I1516" s="165">
        <v>48.705399999999997</v>
      </c>
      <c r="J1516" s="165">
        <v>-122.66813999999999</v>
      </c>
    </row>
    <row r="1517" spans="1:10" ht="12.75" customHeight="1" x14ac:dyDescent="0.2">
      <c r="A1517" s="165" t="s">
        <v>2552</v>
      </c>
      <c r="B1517" s="165" t="s">
        <v>2606</v>
      </c>
      <c r="C1517" s="165" t="s">
        <v>2607</v>
      </c>
      <c r="D1517" s="165" t="s">
        <v>31</v>
      </c>
      <c r="E1517" s="165">
        <v>3</v>
      </c>
      <c r="F1517" s="168">
        <v>0.64600000000000002</v>
      </c>
      <c r="G1517" s="165">
        <v>48.7102</v>
      </c>
      <c r="H1517" s="165">
        <v>-122.69022</v>
      </c>
      <c r="I1517" s="165">
        <v>48.701300000000003</v>
      </c>
      <c r="J1517" s="165">
        <v>-122.68617999999999</v>
      </c>
    </row>
    <row r="1518" spans="1:10" ht="12.75" customHeight="1" x14ac:dyDescent="0.2">
      <c r="A1518" s="165" t="s">
        <v>2552</v>
      </c>
      <c r="B1518" s="165" t="s">
        <v>2608</v>
      </c>
      <c r="C1518" s="165" t="s">
        <v>2609</v>
      </c>
      <c r="D1518" s="165" t="s">
        <v>31</v>
      </c>
      <c r="E1518" s="165">
        <v>3</v>
      </c>
      <c r="F1518" s="168">
        <v>0.95599999999999996</v>
      </c>
      <c r="G1518" s="165">
        <v>48.670499999999997</v>
      </c>
      <c r="H1518" s="165">
        <v>-122.6664</v>
      </c>
      <c r="I1518" s="165">
        <v>48.668700000000001</v>
      </c>
      <c r="J1518" s="165">
        <v>-122.66704</v>
      </c>
    </row>
    <row r="1519" spans="1:10" ht="12.75" customHeight="1" x14ac:dyDescent="0.2">
      <c r="A1519" s="165" t="s">
        <v>2552</v>
      </c>
      <c r="B1519" s="165" t="s">
        <v>2610</v>
      </c>
      <c r="C1519" s="165" t="s">
        <v>2611</v>
      </c>
      <c r="D1519" s="165" t="s">
        <v>31</v>
      </c>
      <c r="E1519" s="165">
        <v>2</v>
      </c>
      <c r="F1519" s="168">
        <v>0.46700000000000003</v>
      </c>
      <c r="G1519" s="165">
        <v>48.9955</v>
      </c>
      <c r="H1519" s="165">
        <v>-123.03279999999999</v>
      </c>
      <c r="I1519" s="165">
        <v>49.002000000000002</v>
      </c>
      <c r="J1519" s="165">
        <v>-123.03527</v>
      </c>
    </row>
    <row r="1520" spans="1:10" ht="12.75" customHeight="1" x14ac:dyDescent="0.2">
      <c r="A1520" s="165" t="s">
        <v>2552</v>
      </c>
      <c r="B1520" s="165" t="s">
        <v>2614</v>
      </c>
      <c r="C1520" s="165" t="s">
        <v>2615</v>
      </c>
      <c r="D1520" s="165" t="s">
        <v>31</v>
      </c>
      <c r="E1520" s="165">
        <v>3</v>
      </c>
      <c r="F1520" s="168">
        <v>0.10100000000000001</v>
      </c>
      <c r="G1520" s="165">
        <v>49.002099999999999</v>
      </c>
      <c r="H1520" s="165">
        <v>-123.09093</v>
      </c>
      <c r="I1520" s="165">
        <v>49.000700000000002</v>
      </c>
      <c r="J1520" s="165">
        <v>-123.09010000000001</v>
      </c>
    </row>
    <row r="1521" spans="1:10" ht="12.75" customHeight="1" x14ac:dyDescent="0.2">
      <c r="A1521" s="165" t="s">
        <v>2552</v>
      </c>
      <c r="B1521" s="165" t="s">
        <v>2616</v>
      </c>
      <c r="C1521" s="165" t="s">
        <v>2617</v>
      </c>
      <c r="D1521" s="165" t="s">
        <v>31</v>
      </c>
      <c r="E1521" s="165">
        <v>3</v>
      </c>
      <c r="F1521" s="168">
        <v>0.58499999999999996</v>
      </c>
      <c r="G1521" s="165">
        <v>48.701500000000003</v>
      </c>
      <c r="H1521" s="165">
        <v>-122.50270999999999</v>
      </c>
      <c r="I1521" s="165">
        <v>48.701799999999999</v>
      </c>
      <c r="J1521" s="165">
        <v>-122.49726</v>
      </c>
    </row>
    <row r="1522" spans="1:10" ht="12.75" customHeight="1" x14ac:dyDescent="0.2">
      <c r="A1522" s="165" t="s">
        <v>2552</v>
      </c>
      <c r="B1522" s="165" t="s">
        <v>2618</v>
      </c>
      <c r="C1522" s="165" t="s">
        <v>2619</v>
      </c>
      <c r="D1522" s="165" t="s">
        <v>31</v>
      </c>
      <c r="E1522" s="165">
        <v>3</v>
      </c>
      <c r="F1522" s="168">
        <v>0.66900000000000004</v>
      </c>
      <c r="G1522" s="165">
        <v>48.722000000000001</v>
      </c>
      <c r="H1522" s="165">
        <v>-122.50782</v>
      </c>
      <c r="I1522" s="165">
        <v>48.721299999999999</v>
      </c>
      <c r="J1522" s="165">
        <v>-122.51405</v>
      </c>
    </row>
    <row r="1523" spans="1:10" ht="12.75" customHeight="1" x14ac:dyDescent="0.2">
      <c r="A1523" s="165" t="s">
        <v>2552</v>
      </c>
      <c r="B1523" s="165" t="s">
        <v>2620</v>
      </c>
      <c r="C1523" s="165" t="s">
        <v>2621</v>
      </c>
      <c r="D1523" s="165" t="s">
        <v>31</v>
      </c>
      <c r="E1523" s="165">
        <v>3</v>
      </c>
      <c r="F1523" s="168">
        <v>1.18</v>
      </c>
      <c r="G1523" s="165">
        <v>48.973999999999997</v>
      </c>
      <c r="H1523" s="165">
        <v>-123.06348</v>
      </c>
      <c r="I1523" s="165">
        <v>48.974299999999999</v>
      </c>
      <c r="J1523" s="165">
        <v>-123.06264</v>
      </c>
    </row>
    <row r="1524" spans="1:10" ht="12.75" customHeight="1" x14ac:dyDescent="0.2">
      <c r="A1524" s="165" t="s">
        <v>2552</v>
      </c>
      <c r="B1524" s="165" t="s">
        <v>2622</v>
      </c>
      <c r="C1524" s="165" t="s">
        <v>2623</v>
      </c>
      <c r="D1524" s="165" t="s">
        <v>31</v>
      </c>
      <c r="E1524" s="165">
        <v>3</v>
      </c>
      <c r="F1524" s="168">
        <v>1.597</v>
      </c>
      <c r="G1524" s="165">
        <v>48.899700000000003</v>
      </c>
      <c r="H1524" s="165">
        <v>-122.77576000000001</v>
      </c>
      <c r="I1524" s="165">
        <v>48.886499999999998</v>
      </c>
      <c r="J1524" s="165">
        <v>-122.78735</v>
      </c>
    </row>
    <row r="1525" spans="1:10" ht="12.75" customHeight="1" x14ac:dyDescent="0.2">
      <c r="A1525" s="165" t="s">
        <v>2552</v>
      </c>
      <c r="B1525" s="165" t="s">
        <v>2849</v>
      </c>
      <c r="C1525" s="165" t="s">
        <v>2850</v>
      </c>
      <c r="D1525" s="165" t="s">
        <v>31</v>
      </c>
      <c r="E1525" s="165">
        <v>3</v>
      </c>
      <c r="F1525" s="168">
        <v>1.8109999999999999</v>
      </c>
      <c r="G1525" s="165">
        <v>48.883400000000002</v>
      </c>
      <c r="H1525" s="165">
        <v>-122.78142</v>
      </c>
      <c r="I1525" s="165">
        <v>48.865699999999997</v>
      </c>
      <c r="J1525" s="165">
        <v>-122.7526</v>
      </c>
    </row>
    <row r="1526" spans="1:10" ht="12.75" customHeight="1" x14ac:dyDescent="0.2">
      <c r="A1526" s="165" t="s">
        <v>2552</v>
      </c>
      <c r="B1526" s="165" t="s">
        <v>2613</v>
      </c>
      <c r="C1526" s="165" t="s">
        <v>2851</v>
      </c>
      <c r="D1526" s="165" t="s">
        <v>31</v>
      </c>
      <c r="E1526" s="165">
        <v>1</v>
      </c>
      <c r="F1526" s="168">
        <v>1.0569999999999999</v>
      </c>
      <c r="G1526" s="165">
        <v>48.720999999999997</v>
      </c>
      <c r="H1526" s="165">
        <v>-122.515</v>
      </c>
      <c r="I1526" s="165">
        <v>48.710999999999999</v>
      </c>
      <c r="J1526" s="165">
        <v>-122.518</v>
      </c>
    </row>
    <row r="1527" spans="1:10" ht="12.75" customHeight="1" x14ac:dyDescent="0.2">
      <c r="A1527" s="165" t="s">
        <v>2552</v>
      </c>
      <c r="B1527" s="165" t="s">
        <v>2852</v>
      </c>
      <c r="C1527" s="165" t="s">
        <v>2853</v>
      </c>
      <c r="D1527" s="165" t="s">
        <v>31</v>
      </c>
      <c r="E1527" s="165">
        <v>3</v>
      </c>
      <c r="F1527" s="168">
        <v>1.4999999999999999E-2</v>
      </c>
      <c r="G1527" s="165">
        <v>48.981200000000001</v>
      </c>
      <c r="H1527" s="165">
        <v>-122.73904</v>
      </c>
      <c r="I1527" s="165">
        <v>48.981000000000002</v>
      </c>
      <c r="J1527" s="165">
        <v>-122.73903</v>
      </c>
    </row>
    <row r="1528" spans="1:10" ht="12.75" customHeight="1" x14ac:dyDescent="0.2">
      <c r="A1528" s="165" t="s">
        <v>2552</v>
      </c>
      <c r="B1528" s="165" t="s">
        <v>3210</v>
      </c>
      <c r="C1528" s="165" t="s">
        <v>3211</v>
      </c>
      <c r="D1528" s="165" t="s">
        <v>31</v>
      </c>
      <c r="E1528" s="165">
        <v>2</v>
      </c>
      <c r="F1528" s="168">
        <v>0</v>
      </c>
      <c r="G1528" s="165" t="s">
        <v>2859</v>
      </c>
      <c r="H1528" s="165" t="s">
        <v>2859</v>
      </c>
      <c r="I1528" s="165" t="s">
        <v>2859</v>
      </c>
      <c r="J1528" s="165" t="s">
        <v>2859</v>
      </c>
    </row>
    <row r="1529" spans="1:10" ht="12.75" customHeight="1" x14ac:dyDescent="0.2">
      <c r="A1529" s="165" t="s">
        <v>2552</v>
      </c>
      <c r="B1529" s="165" t="s">
        <v>2624</v>
      </c>
      <c r="C1529" s="165" t="s">
        <v>2625</v>
      </c>
      <c r="D1529" s="165" t="s">
        <v>31</v>
      </c>
      <c r="E1529" s="165">
        <v>3</v>
      </c>
      <c r="F1529" s="168">
        <v>1.6619999999999999</v>
      </c>
      <c r="G1529" s="165">
        <v>48.976799999999997</v>
      </c>
      <c r="H1529" s="165">
        <v>-122.79062</v>
      </c>
      <c r="I1529" s="165">
        <v>48.9771</v>
      </c>
      <c r="J1529" s="165">
        <v>-122.79380999999999</v>
      </c>
    </row>
    <row r="1530" spans="1:10" ht="12.75" customHeight="1" x14ac:dyDescent="0.2">
      <c r="A1530" s="165" t="s">
        <v>2552</v>
      </c>
      <c r="B1530" s="165" t="s">
        <v>2626</v>
      </c>
      <c r="C1530" s="165" t="s">
        <v>2627</v>
      </c>
      <c r="D1530" s="165" t="s">
        <v>149</v>
      </c>
      <c r="E1530" s="165">
        <v>3</v>
      </c>
      <c r="F1530" s="168">
        <v>1.2370000000000001</v>
      </c>
      <c r="G1530" s="165">
        <v>48.985199999999999</v>
      </c>
      <c r="H1530" s="165">
        <v>-122.77970000000001</v>
      </c>
      <c r="I1530" s="165">
        <v>48.9861</v>
      </c>
      <c r="J1530" s="165">
        <v>-122.78085</v>
      </c>
    </row>
    <row r="1531" spans="1:10" ht="12.75" customHeight="1" x14ac:dyDescent="0.2">
      <c r="A1531" s="165" t="s">
        <v>2552</v>
      </c>
      <c r="B1531" s="165" t="s">
        <v>2628</v>
      </c>
      <c r="C1531" s="165" t="s">
        <v>2629</v>
      </c>
      <c r="D1531" s="165" t="s">
        <v>31</v>
      </c>
      <c r="E1531" s="165">
        <v>3</v>
      </c>
      <c r="F1531" s="168">
        <v>1.345</v>
      </c>
      <c r="G1531" s="165">
        <v>48.680199999999999</v>
      </c>
      <c r="H1531" s="165">
        <v>-122.62688</v>
      </c>
      <c r="I1531" s="165">
        <v>48.689</v>
      </c>
      <c r="J1531" s="165">
        <v>-122.64212999999999</v>
      </c>
    </row>
    <row r="1532" spans="1:10" ht="12.75" customHeight="1" x14ac:dyDescent="0.2">
      <c r="A1532" s="165" t="s">
        <v>2552</v>
      </c>
      <c r="B1532" s="165" t="s">
        <v>2630</v>
      </c>
      <c r="C1532" s="165" t="s">
        <v>2631</v>
      </c>
      <c r="D1532" s="165" t="s">
        <v>31</v>
      </c>
      <c r="E1532" s="165">
        <v>3</v>
      </c>
      <c r="F1532" s="168">
        <v>0.97699999999999998</v>
      </c>
      <c r="G1532" s="165">
        <v>48.672499999999999</v>
      </c>
      <c r="H1532" s="165">
        <v>-122.62085999999999</v>
      </c>
      <c r="I1532" s="165">
        <v>48.680199999999999</v>
      </c>
      <c r="J1532" s="165">
        <v>-122.62688</v>
      </c>
    </row>
    <row r="1533" spans="1:10" ht="12.75" customHeight="1" x14ac:dyDescent="0.2">
      <c r="A1533" s="165" t="s">
        <v>2552</v>
      </c>
      <c r="B1533" s="165" t="s">
        <v>2632</v>
      </c>
      <c r="C1533" s="165" t="s">
        <v>2633</v>
      </c>
      <c r="D1533" s="165" t="s">
        <v>31</v>
      </c>
      <c r="E1533" s="165">
        <v>3</v>
      </c>
      <c r="F1533" s="168">
        <v>0.72799999999999998</v>
      </c>
      <c r="G1533" s="165">
        <v>48.936799999999998</v>
      </c>
      <c r="H1533" s="165">
        <v>-122.80972</v>
      </c>
      <c r="I1533" s="165">
        <v>48.9328</v>
      </c>
      <c r="J1533" s="165">
        <v>-122.79492</v>
      </c>
    </row>
    <row r="1534" spans="1:10" ht="12.75" customHeight="1" x14ac:dyDescent="0.2">
      <c r="A1534" s="165" t="s">
        <v>2552</v>
      </c>
      <c r="B1534" s="165" t="s">
        <v>2634</v>
      </c>
      <c r="C1534" s="165" t="s">
        <v>2635</v>
      </c>
      <c r="D1534" s="165" t="s">
        <v>31</v>
      </c>
      <c r="E1534" s="165">
        <v>3</v>
      </c>
      <c r="F1534" s="168">
        <v>0.157</v>
      </c>
      <c r="G1534" s="165">
        <v>48.961500000000001</v>
      </c>
      <c r="H1534" s="165">
        <v>-122.76130999999999</v>
      </c>
      <c r="I1534" s="165">
        <v>48.962699999999998</v>
      </c>
      <c r="J1534" s="165">
        <v>-122.76423</v>
      </c>
    </row>
    <row r="1535" spans="1:10" ht="12.75" customHeight="1" x14ac:dyDescent="0.2">
      <c r="A1535" s="165" t="s">
        <v>2552</v>
      </c>
      <c r="B1535" s="165" t="s">
        <v>2636</v>
      </c>
      <c r="C1535" s="165" t="s">
        <v>2637</v>
      </c>
      <c r="D1535" s="165" t="s">
        <v>31</v>
      </c>
      <c r="E1535" s="165">
        <v>3</v>
      </c>
      <c r="F1535" s="168">
        <v>0.38500000000000001</v>
      </c>
      <c r="G1535" s="165">
        <v>49.002099999999999</v>
      </c>
      <c r="H1535" s="165">
        <v>-122.75727000000001</v>
      </c>
      <c r="I1535" s="165">
        <v>48.997</v>
      </c>
      <c r="J1535" s="165">
        <v>-122.75445000000001</v>
      </c>
    </row>
    <row r="1536" spans="1:10" ht="12.75" customHeight="1" x14ac:dyDescent="0.2">
      <c r="A1536" s="165" t="s">
        <v>2552</v>
      </c>
      <c r="B1536" s="165" t="s">
        <v>2638</v>
      </c>
      <c r="C1536" s="165" t="s">
        <v>2639</v>
      </c>
      <c r="D1536" s="165" t="s">
        <v>31</v>
      </c>
      <c r="E1536" s="165">
        <v>3</v>
      </c>
      <c r="F1536" s="168">
        <v>2.1179999999999999</v>
      </c>
      <c r="G1536" s="165">
        <v>48.755400000000002</v>
      </c>
      <c r="H1536" s="165">
        <v>-122.49966999999999</v>
      </c>
      <c r="I1536" s="165">
        <v>48.7547</v>
      </c>
      <c r="J1536" s="165">
        <v>-122.5031</v>
      </c>
    </row>
    <row r="1537" spans="1:10" ht="12.75" customHeight="1" x14ac:dyDescent="0.2">
      <c r="A1537" s="165" t="s">
        <v>2552</v>
      </c>
      <c r="B1537" s="165" t="s">
        <v>2640</v>
      </c>
      <c r="C1537" s="165" t="s">
        <v>2641</v>
      </c>
      <c r="D1537" s="165" t="s">
        <v>31</v>
      </c>
      <c r="E1537" s="165">
        <v>3</v>
      </c>
      <c r="F1537" s="168">
        <v>1.0820000000000001</v>
      </c>
      <c r="G1537" s="165">
        <v>48.696899999999999</v>
      </c>
      <c r="H1537" s="165">
        <v>-122.49876999999999</v>
      </c>
      <c r="I1537" s="165">
        <v>48.691499999999998</v>
      </c>
      <c r="J1537" s="165">
        <v>-122.49426</v>
      </c>
    </row>
    <row r="1538" spans="1:10" ht="12.75" customHeight="1" x14ac:dyDescent="0.2">
      <c r="A1538" s="165" t="s">
        <v>2552</v>
      </c>
      <c r="B1538" s="165" t="s">
        <v>2642</v>
      </c>
      <c r="C1538" s="165" t="s">
        <v>2643</v>
      </c>
      <c r="D1538" s="165" t="s">
        <v>31</v>
      </c>
      <c r="E1538" s="165">
        <v>3</v>
      </c>
      <c r="F1538" s="168">
        <v>0.17799999999999999</v>
      </c>
      <c r="G1538" s="165">
        <v>48.654299999999999</v>
      </c>
      <c r="H1538" s="165">
        <v>-122.49696</v>
      </c>
      <c r="I1538" s="165">
        <v>48.654000000000003</v>
      </c>
      <c r="J1538" s="165">
        <v>-122.49442000000001</v>
      </c>
    </row>
    <row r="1539" spans="1:10" ht="12.75" customHeight="1" x14ac:dyDescent="0.2">
      <c r="A1539" s="161" t="s">
        <v>2552</v>
      </c>
      <c r="B1539" s="161" t="s">
        <v>2644</v>
      </c>
      <c r="C1539" s="161" t="s">
        <v>2645</v>
      </c>
      <c r="D1539" s="161" t="s">
        <v>31</v>
      </c>
      <c r="E1539" s="161">
        <v>3</v>
      </c>
      <c r="F1539" s="173">
        <v>0.52600000000000002</v>
      </c>
      <c r="G1539" s="161">
        <v>48.754600000000003</v>
      </c>
      <c r="H1539" s="161">
        <v>-122.50301</v>
      </c>
      <c r="I1539" s="161">
        <v>48.755400000000002</v>
      </c>
      <c r="J1539" s="161">
        <v>-122.49966999999999</v>
      </c>
    </row>
    <row r="1540" spans="1:10" ht="12.75" customHeight="1" x14ac:dyDescent="0.2">
      <c r="A1540" s="31"/>
      <c r="B1540" s="32">
        <f>COUNTA(B1476:B1539)</f>
        <v>64</v>
      </c>
      <c r="C1540" s="31"/>
      <c r="D1540" s="31"/>
      <c r="E1540" s="62"/>
      <c r="F1540" s="169">
        <f>SUM(F1476:F1539)</f>
        <v>44.294999999999995</v>
      </c>
      <c r="G1540" s="31"/>
      <c r="H1540" s="31"/>
      <c r="I1540" s="31"/>
      <c r="J1540" s="31"/>
    </row>
    <row r="1541" spans="1:10" ht="12.75" customHeight="1" x14ac:dyDescent="0.2">
      <c r="A1541" s="31"/>
      <c r="B1541" s="32"/>
      <c r="C1541" s="31"/>
      <c r="D1541" s="31"/>
      <c r="E1541" s="62"/>
      <c r="F1541" s="169"/>
      <c r="G1541" s="31"/>
      <c r="H1541" s="31"/>
      <c r="I1541" s="31"/>
      <c r="J1541" s="31"/>
    </row>
    <row r="1542" spans="1:10" ht="12.75" customHeight="1" x14ac:dyDescent="0.2">
      <c r="A1542" s="31"/>
      <c r="C1542" s="86" t="s">
        <v>102</v>
      </c>
      <c r="D1542" s="87"/>
      <c r="E1542" s="88"/>
      <c r="G1542" s="31"/>
      <c r="H1542" s="31"/>
      <c r="I1542" s="31"/>
      <c r="J1542" s="31"/>
    </row>
    <row r="1543" spans="1:10" s="2" customFormat="1" ht="12.75" customHeight="1" x14ac:dyDescent="0.15">
      <c r="C1543" s="82" t="s">
        <v>100</v>
      </c>
      <c r="D1543" s="84">
        <f>SUM(B92+B166+B296+B426+B543+B753+B837+B905+B1054+B1299+B1375+B1427+B1474+B1540)</f>
        <v>1512</v>
      </c>
      <c r="E1543" s="88"/>
      <c r="F1543" s="171"/>
      <c r="G1543" s="46"/>
      <c r="H1543" s="46"/>
      <c r="I1543" s="46"/>
      <c r="J1543" s="46"/>
    </row>
    <row r="1544" spans="1:10" ht="12.75" customHeight="1" x14ac:dyDescent="0.2">
      <c r="A1544" s="42"/>
      <c r="B1544" s="42"/>
      <c r="C1544" s="82" t="s">
        <v>101</v>
      </c>
      <c r="D1544" s="166">
        <f>SUM(F92+F166+F296+F426+F543+F753+F837+F905+F1054+F1299+F1375+F1427+F1474+F1540)</f>
        <v>1201.6890000000003</v>
      </c>
      <c r="E1544" s="85" t="s">
        <v>3212</v>
      </c>
      <c r="F1544" s="172"/>
      <c r="G1544" s="41"/>
      <c r="H1544" s="41"/>
      <c r="I1544" s="41"/>
      <c r="J1544" s="41"/>
    </row>
  </sheetData>
  <sortState ref="A577:D752">
    <sortCondition ref="C577:C752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Washington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554"/>
  <sheetViews>
    <sheetView zoomScaleNormal="100" workbookViewId="0"/>
  </sheetViews>
  <sheetFormatPr defaultRowHeight="12.75" x14ac:dyDescent="0.2"/>
  <cols>
    <col min="1" max="1" width="13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177" customWidth="1"/>
    <col min="8" max="16384" width="9.140625" style="5"/>
  </cols>
  <sheetData>
    <row r="1" spans="1:7" s="2" customFormat="1" ht="40.5" customHeight="1" x14ac:dyDescent="0.15">
      <c r="A1" s="23" t="s">
        <v>13</v>
      </c>
      <c r="B1" s="23" t="s">
        <v>14</v>
      </c>
      <c r="C1" s="23" t="s">
        <v>69</v>
      </c>
      <c r="D1" s="3" t="s">
        <v>3225</v>
      </c>
      <c r="E1" s="3" t="s">
        <v>3226</v>
      </c>
      <c r="F1" s="3" t="s">
        <v>3227</v>
      </c>
      <c r="G1" s="213" t="s">
        <v>3228</v>
      </c>
    </row>
    <row r="2" spans="1:7" ht="12.75" customHeight="1" x14ac:dyDescent="0.2">
      <c r="A2" s="165" t="s">
        <v>152</v>
      </c>
      <c r="B2" s="165" t="s">
        <v>153</v>
      </c>
      <c r="C2" s="165" t="s">
        <v>154</v>
      </c>
      <c r="D2" s="165">
        <v>105</v>
      </c>
      <c r="E2" s="165">
        <v>0</v>
      </c>
      <c r="F2" s="165">
        <v>0</v>
      </c>
      <c r="G2" s="168"/>
    </row>
    <row r="3" spans="1:7" ht="12.75" customHeight="1" x14ac:dyDescent="0.2">
      <c r="A3" s="165" t="s">
        <v>152</v>
      </c>
      <c r="B3" s="165" t="s">
        <v>155</v>
      </c>
      <c r="C3" s="165" t="s">
        <v>156</v>
      </c>
      <c r="D3" s="165">
        <v>105</v>
      </c>
      <c r="E3" s="165">
        <v>0</v>
      </c>
      <c r="F3" s="165">
        <v>0</v>
      </c>
      <c r="G3" s="168"/>
    </row>
    <row r="4" spans="1:7" ht="12.75" customHeight="1" x14ac:dyDescent="0.2">
      <c r="A4" s="165" t="s">
        <v>152</v>
      </c>
      <c r="B4" s="165" t="s">
        <v>157</v>
      </c>
      <c r="C4" s="165" t="s">
        <v>158</v>
      </c>
      <c r="D4" s="165">
        <v>105</v>
      </c>
      <c r="E4" s="165">
        <v>0</v>
      </c>
      <c r="F4" s="165">
        <v>0</v>
      </c>
      <c r="G4" s="168"/>
    </row>
    <row r="5" spans="1:7" ht="12.75" customHeight="1" x14ac:dyDescent="0.2">
      <c r="A5" s="165" t="s">
        <v>152</v>
      </c>
      <c r="B5" s="165" t="s">
        <v>2855</v>
      </c>
      <c r="C5" s="165" t="s">
        <v>2856</v>
      </c>
      <c r="D5" s="165">
        <v>105</v>
      </c>
      <c r="E5" s="165">
        <v>0</v>
      </c>
      <c r="F5" s="165">
        <v>0</v>
      </c>
      <c r="G5" s="168"/>
    </row>
    <row r="6" spans="1:7" ht="12.75" customHeight="1" x14ac:dyDescent="0.2">
      <c r="A6" s="165" t="s">
        <v>152</v>
      </c>
      <c r="B6" s="165" t="s">
        <v>2857</v>
      </c>
      <c r="C6" s="165" t="s">
        <v>2858</v>
      </c>
      <c r="D6" s="165">
        <v>105</v>
      </c>
      <c r="E6" s="165">
        <v>0</v>
      </c>
      <c r="F6" s="165">
        <v>0</v>
      </c>
      <c r="G6" s="168"/>
    </row>
    <row r="7" spans="1:7" ht="12.75" customHeight="1" x14ac:dyDescent="0.2">
      <c r="A7" s="165" t="s">
        <v>152</v>
      </c>
      <c r="B7" s="165" t="s">
        <v>2860</v>
      </c>
      <c r="C7" s="165" t="s">
        <v>2861</v>
      </c>
      <c r="D7" s="165">
        <v>105</v>
      </c>
      <c r="E7" s="165">
        <v>0</v>
      </c>
      <c r="F7" s="165">
        <v>0</v>
      </c>
      <c r="G7" s="168"/>
    </row>
    <row r="8" spans="1:7" ht="12.75" customHeight="1" x14ac:dyDescent="0.2">
      <c r="A8" s="165" t="s">
        <v>152</v>
      </c>
      <c r="B8" s="165" t="s">
        <v>159</v>
      </c>
      <c r="C8" s="165" t="s">
        <v>160</v>
      </c>
      <c r="D8" s="165">
        <v>105</v>
      </c>
      <c r="E8" s="165">
        <v>0</v>
      </c>
      <c r="F8" s="165">
        <v>0</v>
      </c>
      <c r="G8" s="168"/>
    </row>
    <row r="9" spans="1:7" ht="12.75" customHeight="1" x14ac:dyDescent="0.2">
      <c r="A9" s="165" t="s">
        <v>152</v>
      </c>
      <c r="B9" s="165" t="s">
        <v>2654</v>
      </c>
      <c r="C9" s="165" t="s">
        <v>2655</v>
      </c>
      <c r="D9" s="165">
        <v>105</v>
      </c>
      <c r="E9" s="165">
        <v>0</v>
      </c>
      <c r="F9" s="165">
        <v>0</v>
      </c>
      <c r="G9" s="168"/>
    </row>
    <row r="10" spans="1:7" ht="12.75" customHeight="1" x14ac:dyDescent="0.2">
      <c r="A10" s="165" t="s">
        <v>152</v>
      </c>
      <c r="B10" s="165" t="s">
        <v>2862</v>
      </c>
      <c r="C10" s="165" t="s">
        <v>2863</v>
      </c>
      <c r="D10" s="165">
        <v>105</v>
      </c>
      <c r="E10" s="165">
        <v>0</v>
      </c>
      <c r="F10" s="165">
        <v>0</v>
      </c>
      <c r="G10" s="168"/>
    </row>
    <row r="11" spans="1:7" ht="12.75" customHeight="1" x14ac:dyDescent="0.2">
      <c r="A11" s="165" t="s">
        <v>152</v>
      </c>
      <c r="B11" s="165" t="s">
        <v>161</v>
      </c>
      <c r="C11" s="165" t="s">
        <v>2656</v>
      </c>
      <c r="D11" s="165">
        <v>105</v>
      </c>
      <c r="E11" s="165">
        <v>0</v>
      </c>
      <c r="F11" s="165">
        <v>0</v>
      </c>
      <c r="G11" s="168"/>
    </row>
    <row r="12" spans="1:7" ht="12.75" customHeight="1" x14ac:dyDescent="0.2">
      <c r="A12" s="165" t="s">
        <v>152</v>
      </c>
      <c r="B12" s="165" t="s">
        <v>162</v>
      </c>
      <c r="C12" s="165" t="s">
        <v>163</v>
      </c>
      <c r="D12" s="165">
        <v>105</v>
      </c>
      <c r="E12" s="165">
        <v>0</v>
      </c>
      <c r="F12" s="165">
        <v>0</v>
      </c>
      <c r="G12" s="168"/>
    </row>
    <row r="13" spans="1:7" ht="12.75" customHeight="1" x14ac:dyDescent="0.2">
      <c r="A13" s="165" t="s">
        <v>152</v>
      </c>
      <c r="B13" s="165" t="s">
        <v>2864</v>
      </c>
      <c r="C13" s="165" t="s">
        <v>2865</v>
      </c>
      <c r="D13" s="165">
        <v>105</v>
      </c>
      <c r="E13" s="165">
        <v>0</v>
      </c>
      <c r="F13" s="165">
        <v>0</v>
      </c>
      <c r="G13" s="168"/>
    </row>
    <row r="14" spans="1:7" ht="12.75" customHeight="1" x14ac:dyDescent="0.2">
      <c r="A14" s="165" t="s">
        <v>152</v>
      </c>
      <c r="B14" s="178" t="s">
        <v>164</v>
      </c>
      <c r="C14" s="178" t="s">
        <v>165</v>
      </c>
      <c r="D14" s="165">
        <v>105</v>
      </c>
      <c r="E14" s="178">
        <v>1</v>
      </c>
      <c r="F14" s="165">
        <v>0</v>
      </c>
      <c r="G14" s="168">
        <v>6.0999999999999999E-2</v>
      </c>
    </row>
    <row r="15" spans="1:7" ht="12.75" customHeight="1" x14ac:dyDescent="0.2">
      <c r="A15" s="165" t="s">
        <v>152</v>
      </c>
      <c r="B15" s="165" t="s">
        <v>2866</v>
      </c>
      <c r="C15" s="165" t="s">
        <v>2867</v>
      </c>
      <c r="D15" s="165">
        <v>105</v>
      </c>
      <c r="E15" s="165">
        <v>0</v>
      </c>
      <c r="F15" s="165">
        <v>0</v>
      </c>
      <c r="G15" s="168"/>
    </row>
    <row r="16" spans="1:7" ht="12.75" customHeight="1" x14ac:dyDescent="0.2">
      <c r="A16" s="165" t="s">
        <v>152</v>
      </c>
      <c r="B16" s="165" t="s">
        <v>166</v>
      </c>
      <c r="C16" s="165" t="s">
        <v>167</v>
      </c>
      <c r="D16" s="165">
        <v>105</v>
      </c>
      <c r="E16" s="165">
        <v>0</v>
      </c>
      <c r="F16" s="165">
        <v>0</v>
      </c>
      <c r="G16" s="168"/>
    </row>
    <row r="17" spans="1:7" ht="12.75" customHeight="1" x14ac:dyDescent="0.2">
      <c r="A17" s="165" t="s">
        <v>152</v>
      </c>
      <c r="B17" s="165" t="s">
        <v>168</v>
      </c>
      <c r="C17" s="165" t="s">
        <v>169</v>
      </c>
      <c r="D17" s="165">
        <v>105</v>
      </c>
      <c r="E17" s="165">
        <v>0</v>
      </c>
      <c r="F17" s="165">
        <v>0</v>
      </c>
      <c r="G17" s="168"/>
    </row>
    <row r="18" spans="1:7" ht="12.75" customHeight="1" x14ac:dyDescent="0.2">
      <c r="A18" s="165" t="s">
        <v>152</v>
      </c>
      <c r="B18" s="165" t="s">
        <v>170</v>
      </c>
      <c r="C18" s="165" t="s">
        <v>171</v>
      </c>
      <c r="D18" s="165">
        <v>105</v>
      </c>
      <c r="E18" s="165">
        <v>0</v>
      </c>
      <c r="F18" s="165">
        <v>0</v>
      </c>
      <c r="G18" s="168"/>
    </row>
    <row r="19" spans="1:7" ht="12.75" customHeight="1" x14ac:dyDescent="0.2">
      <c r="A19" s="165" t="s">
        <v>152</v>
      </c>
      <c r="B19" s="165" t="s">
        <v>172</v>
      </c>
      <c r="C19" s="165" t="s">
        <v>173</v>
      </c>
      <c r="D19" s="165">
        <v>105</v>
      </c>
      <c r="E19" s="165">
        <v>0</v>
      </c>
      <c r="F19" s="165">
        <v>0</v>
      </c>
      <c r="G19" s="168"/>
    </row>
    <row r="20" spans="1:7" ht="12.75" customHeight="1" x14ac:dyDescent="0.2">
      <c r="A20" s="165" t="s">
        <v>152</v>
      </c>
      <c r="B20" s="165" t="s">
        <v>174</v>
      </c>
      <c r="C20" s="165" t="s">
        <v>175</v>
      </c>
      <c r="D20" s="165">
        <v>105</v>
      </c>
      <c r="E20" s="165">
        <v>0</v>
      </c>
      <c r="F20" s="165">
        <v>0</v>
      </c>
      <c r="G20" s="168"/>
    </row>
    <row r="21" spans="1:7" ht="12.75" customHeight="1" x14ac:dyDescent="0.2">
      <c r="A21" s="165" t="s">
        <v>152</v>
      </c>
      <c r="B21" s="165" t="s">
        <v>2657</v>
      </c>
      <c r="C21" s="165" t="s">
        <v>2658</v>
      </c>
      <c r="D21" s="165">
        <v>105</v>
      </c>
      <c r="E21" s="165">
        <v>0</v>
      </c>
      <c r="F21" s="165">
        <v>0</v>
      </c>
      <c r="G21" s="168"/>
    </row>
    <row r="22" spans="1:7" ht="12.75" customHeight="1" x14ac:dyDescent="0.2">
      <c r="A22" s="165" t="s">
        <v>152</v>
      </c>
      <c r="B22" s="165" t="s">
        <v>2868</v>
      </c>
      <c r="C22" s="165" t="s">
        <v>2869</v>
      </c>
      <c r="D22" s="165">
        <v>105</v>
      </c>
      <c r="E22" s="165">
        <v>0</v>
      </c>
      <c r="F22" s="165">
        <v>0</v>
      </c>
      <c r="G22" s="168"/>
    </row>
    <row r="23" spans="1:7" ht="12.75" customHeight="1" x14ac:dyDescent="0.2">
      <c r="A23" s="165" t="s">
        <v>152</v>
      </c>
      <c r="B23" s="165" t="s">
        <v>176</v>
      </c>
      <c r="C23" s="165" t="s">
        <v>177</v>
      </c>
      <c r="D23" s="165">
        <v>105</v>
      </c>
      <c r="E23" s="165">
        <v>0</v>
      </c>
      <c r="F23" s="165">
        <v>0</v>
      </c>
      <c r="G23" s="168"/>
    </row>
    <row r="24" spans="1:7" ht="12.75" customHeight="1" x14ac:dyDescent="0.2">
      <c r="A24" s="165" t="s">
        <v>152</v>
      </c>
      <c r="B24" s="165" t="s">
        <v>178</v>
      </c>
      <c r="C24" s="165" t="s">
        <v>2659</v>
      </c>
      <c r="D24" s="165">
        <v>105</v>
      </c>
      <c r="E24" s="165">
        <v>0</v>
      </c>
      <c r="F24" s="165">
        <v>0</v>
      </c>
      <c r="G24" s="168"/>
    </row>
    <row r="25" spans="1:7" ht="12.75" customHeight="1" x14ac:dyDescent="0.2">
      <c r="A25" s="165" t="s">
        <v>152</v>
      </c>
      <c r="B25" s="165" t="s">
        <v>179</v>
      </c>
      <c r="C25" s="165" t="s">
        <v>180</v>
      </c>
      <c r="D25" s="165">
        <v>105</v>
      </c>
      <c r="E25" s="165">
        <v>0</v>
      </c>
      <c r="F25" s="165">
        <v>0</v>
      </c>
      <c r="G25" s="168"/>
    </row>
    <row r="26" spans="1:7" ht="12.75" customHeight="1" x14ac:dyDescent="0.2">
      <c r="A26" s="165" t="s">
        <v>152</v>
      </c>
      <c r="B26" s="165" t="s">
        <v>181</v>
      </c>
      <c r="C26" s="165" t="s">
        <v>182</v>
      </c>
      <c r="D26" s="165">
        <v>105</v>
      </c>
      <c r="E26" s="165">
        <v>0</v>
      </c>
      <c r="F26" s="165">
        <v>0</v>
      </c>
      <c r="G26" s="168"/>
    </row>
    <row r="27" spans="1:7" ht="12.75" customHeight="1" x14ac:dyDescent="0.2">
      <c r="A27" s="165" t="s">
        <v>152</v>
      </c>
      <c r="B27" s="165" t="s">
        <v>183</v>
      </c>
      <c r="C27" s="165" t="s">
        <v>184</v>
      </c>
      <c r="D27" s="165">
        <v>105</v>
      </c>
      <c r="E27" s="165">
        <v>0</v>
      </c>
      <c r="F27" s="165">
        <v>0</v>
      </c>
      <c r="G27" s="168"/>
    </row>
    <row r="28" spans="1:7" ht="12.75" customHeight="1" x14ac:dyDescent="0.2">
      <c r="A28" s="165" t="s">
        <v>152</v>
      </c>
      <c r="B28" s="165" t="s">
        <v>2870</v>
      </c>
      <c r="C28" s="165" t="s">
        <v>2871</v>
      </c>
      <c r="D28" s="165">
        <v>105</v>
      </c>
      <c r="E28" s="165">
        <v>0</v>
      </c>
      <c r="F28" s="165">
        <v>0</v>
      </c>
      <c r="G28" s="168"/>
    </row>
    <row r="29" spans="1:7" ht="12.75" customHeight="1" x14ac:dyDescent="0.2">
      <c r="A29" s="165" t="s">
        <v>152</v>
      </c>
      <c r="B29" s="165" t="s">
        <v>185</v>
      </c>
      <c r="C29" s="165" t="s">
        <v>186</v>
      </c>
      <c r="D29" s="165">
        <v>105</v>
      </c>
      <c r="E29" s="165">
        <v>0</v>
      </c>
      <c r="F29" s="165">
        <v>0</v>
      </c>
      <c r="G29" s="168"/>
    </row>
    <row r="30" spans="1:7" ht="12.75" customHeight="1" x14ac:dyDescent="0.2">
      <c r="A30" s="165" t="s">
        <v>152</v>
      </c>
      <c r="B30" s="178" t="s">
        <v>187</v>
      </c>
      <c r="C30" s="178" t="s">
        <v>188</v>
      </c>
      <c r="D30" s="165">
        <v>105</v>
      </c>
      <c r="E30" s="178">
        <v>1</v>
      </c>
      <c r="F30" s="165">
        <v>0</v>
      </c>
      <c r="G30" s="168">
        <v>0.152</v>
      </c>
    </row>
    <row r="31" spans="1:7" ht="12.75" customHeight="1" x14ac:dyDescent="0.2">
      <c r="A31" s="165" t="s">
        <v>152</v>
      </c>
      <c r="B31" s="165" t="s">
        <v>189</v>
      </c>
      <c r="C31" s="165" t="s">
        <v>190</v>
      </c>
      <c r="D31" s="165">
        <v>105</v>
      </c>
      <c r="E31" s="165">
        <v>0</v>
      </c>
      <c r="F31" s="165">
        <v>0</v>
      </c>
      <c r="G31" s="168"/>
    </row>
    <row r="32" spans="1:7" ht="12.75" customHeight="1" x14ac:dyDescent="0.2">
      <c r="A32" s="165" t="s">
        <v>152</v>
      </c>
      <c r="B32" s="165" t="s">
        <v>191</v>
      </c>
      <c r="C32" s="165" t="s">
        <v>192</v>
      </c>
      <c r="D32" s="165">
        <v>105</v>
      </c>
      <c r="E32" s="165">
        <v>0</v>
      </c>
      <c r="F32" s="165">
        <v>0</v>
      </c>
      <c r="G32" s="168"/>
    </row>
    <row r="33" spans="1:7" ht="12.75" customHeight="1" x14ac:dyDescent="0.2">
      <c r="A33" s="165" t="s">
        <v>152</v>
      </c>
      <c r="B33" s="165" t="s">
        <v>2872</v>
      </c>
      <c r="C33" s="165" t="s">
        <v>2873</v>
      </c>
      <c r="D33" s="165">
        <v>105</v>
      </c>
      <c r="E33" s="165">
        <v>0</v>
      </c>
      <c r="F33" s="165">
        <v>0</v>
      </c>
      <c r="G33" s="168"/>
    </row>
    <row r="34" spans="1:7" ht="12.75" customHeight="1" x14ac:dyDescent="0.2">
      <c r="A34" s="165" t="s">
        <v>152</v>
      </c>
      <c r="B34" s="165" t="s">
        <v>193</v>
      </c>
      <c r="C34" s="165" t="s">
        <v>194</v>
      </c>
      <c r="D34" s="165">
        <v>105</v>
      </c>
      <c r="E34" s="165">
        <v>0</v>
      </c>
      <c r="F34" s="165">
        <v>0</v>
      </c>
      <c r="G34" s="168"/>
    </row>
    <row r="35" spans="1:7" ht="12.75" customHeight="1" x14ac:dyDescent="0.2">
      <c r="A35" s="165" t="s">
        <v>152</v>
      </c>
      <c r="B35" s="165" t="s">
        <v>2874</v>
      </c>
      <c r="C35" s="165" t="s">
        <v>2875</v>
      </c>
      <c r="D35" s="165">
        <v>105</v>
      </c>
      <c r="E35" s="165">
        <v>0</v>
      </c>
      <c r="F35" s="165">
        <v>0</v>
      </c>
      <c r="G35" s="168"/>
    </row>
    <row r="36" spans="1:7" ht="12.75" customHeight="1" x14ac:dyDescent="0.2">
      <c r="A36" s="165" t="s">
        <v>152</v>
      </c>
      <c r="B36" s="165" t="s">
        <v>195</v>
      </c>
      <c r="C36" s="165" t="s">
        <v>196</v>
      </c>
      <c r="D36" s="165">
        <v>360</v>
      </c>
      <c r="E36" s="165">
        <v>0</v>
      </c>
      <c r="F36" s="165">
        <v>0</v>
      </c>
      <c r="G36" s="168"/>
    </row>
    <row r="37" spans="1:7" ht="12.75" customHeight="1" x14ac:dyDescent="0.2">
      <c r="A37" s="165" t="s">
        <v>152</v>
      </c>
      <c r="B37" s="165" t="s">
        <v>197</v>
      </c>
      <c r="C37" s="165" t="s">
        <v>198</v>
      </c>
      <c r="D37" s="165">
        <v>105</v>
      </c>
      <c r="E37" s="165">
        <v>0</v>
      </c>
      <c r="F37" s="165">
        <v>0</v>
      </c>
      <c r="G37" s="168"/>
    </row>
    <row r="38" spans="1:7" ht="12.75" customHeight="1" x14ac:dyDescent="0.2">
      <c r="A38" s="165" t="s">
        <v>152</v>
      </c>
      <c r="B38" s="165" t="s">
        <v>200</v>
      </c>
      <c r="C38" s="165" t="s">
        <v>201</v>
      </c>
      <c r="D38" s="165">
        <v>105</v>
      </c>
      <c r="E38" s="165">
        <v>0</v>
      </c>
      <c r="F38" s="165">
        <v>0</v>
      </c>
      <c r="G38" s="168"/>
    </row>
    <row r="39" spans="1:7" ht="12.75" customHeight="1" x14ac:dyDescent="0.2">
      <c r="A39" s="165" t="s">
        <v>152</v>
      </c>
      <c r="B39" s="165" t="s">
        <v>202</v>
      </c>
      <c r="C39" s="165" t="s">
        <v>203</v>
      </c>
      <c r="D39" s="165">
        <v>105</v>
      </c>
      <c r="E39" s="165">
        <v>0</v>
      </c>
      <c r="F39" s="165">
        <v>0</v>
      </c>
      <c r="G39" s="168"/>
    </row>
    <row r="40" spans="1:7" ht="12.75" customHeight="1" x14ac:dyDescent="0.2">
      <c r="A40" s="165" t="s">
        <v>152</v>
      </c>
      <c r="B40" s="165" t="s">
        <v>2876</v>
      </c>
      <c r="C40" s="165" t="s">
        <v>2877</v>
      </c>
      <c r="D40" s="165">
        <v>105</v>
      </c>
      <c r="E40" s="165">
        <v>0</v>
      </c>
      <c r="F40" s="165">
        <v>0</v>
      </c>
      <c r="G40" s="168"/>
    </row>
    <row r="41" spans="1:7" ht="12.75" customHeight="1" x14ac:dyDescent="0.2">
      <c r="A41" s="165" t="s">
        <v>152</v>
      </c>
      <c r="B41" s="165" t="s">
        <v>2878</v>
      </c>
      <c r="C41" s="165" t="s">
        <v>2879</v>
      </c>
      <c r="D41" s="165">
        <v>105</v>
      </c>
      <c r="E41" s="165">
        <v>0</v>
      </c>
      <c r="F41" s="165">
        <v>0</v>
      </c>
      <c r="G41" s="168"/>
    </row>
    <row r="42" spans="1:7" ht="12.75" customHeight="1" x14ac:dyDescent="0.2">
      <c r="A42" s="165" t="s">
        <v>152</v>
      </c>
      <c r="B42" s="165" t="s">
        <v>204</v>
      </c>
      <c r="C42" s="165" t="s">
        <v>205</v>
      </c>
      <c r="D42" s="165">
        <v>105</v>
      </c>
      <c r="E42" s="165">
        <v>0</v>
      </c>
      <c r="F42" s="165">
        <v>0</v>
      </c>
      <c r="G42" s="168"/>
    </row>
    <row r="43" spans="1:7" ht="12.75" customHeight="1" x14ac:dyDescent="0.2">
      <c r="A43" s="165" t="s">
        <v>152</v>
      </c>
      <c r="B43" s="179" t="s">
        <v>242</v>
      </c>
      <c r="C43" s="179" t="s">
        <v>2660</v>
      </c>
      <c r="D43" s="165">
        <v>105</v>
      </c>
      <c r="E43" s="179">
        <v>0</v>
      </c>
      <c r="F43" s="165">
        <v>0</v>
      </c>
      <c r="G43" s="168"/>
    </row>
    <row r="44" spans="1:7" ht="12.75" customHeight="1" x14ac:dyDescent="0.2">
      <c r="A44" s="165" t="s">
        <v>152</v>
      </c>
      <c r="B44" s="165" t="s">
        <v>206</v>
      </c>
      <c r="C44" s="165" t="s">
        <v>207</v>
      </c>
      <c r="D44" s="165">
        <v>105</v>
      </c>
      <c r="E44" s="165">
        <v>0</v>
      </c>
      <c r="F44" s="165">
        <v>0</v>
      </c>
      <c r="G44" s="168"/>
    </row>
    <row r="45" spans="1:7" ht="12.75" customHeight="1" x14ac:dyDescent="0.2">
      <c r="A45" s="165" t="s">
        <v>152</v>
      </c>
      <c r="B45" s="165" t="s">
        <v>2880</v>
      </c>
      <c r="C45" s="165" t="s">
        <v>2881</v>
      </c>
      <c r="D45" s="165">
        <v>105</v>
      </c>
      <c r="E45" s="165">
        <v>0</v>
      </c>
      <c r="F45" s="165">
        <v>0</v>
      </c>
      <c r="G45" s="168"/>
    </row>
    <row r="46" spans="1:7" ht="12.75" customHeight="1" x14ac:dyDescent="0.2">
      <c r="A46" s="165" t="s">
        <v>152</v>
      </c>
      <c r="B46" s="165" t="s">
        <v>208</v>
      </c>
      <c r="C46" s="165" t="s">
        <v>209</v>
      </c>
      <c r="D46" s="165">
        <v>105</v>
      </c>
      <c r="E46" s="165">
        <v>0</v>
      </c>
      <c r="F46" s="165">
        <v>0</v>
      </c>
      <c r="G46" s="168"/>
    </row>
    <row r="47" spans="1:7" ht="12.75" customHeight="1" x14ac:dyDescent="0.2">
      <c r="A47" s="165" t="s">
        <v>152</v>
      </c>
      <c r="B47" s="165" t="s">
        <v>210</v>
      </c>
      <c r="C47" s="165" t="s">
        <v>211</v>
      </c>
      <c r="D47" s="165">
        <v>360</v>
      </c>
      <c r="E47" s="165">
        <v>0</v>
      </c>
      <c r="F47" s="165">
        <v>0</v>
      </c>
      <c r="G47" s="168"/>
    </row>
    <row r="48" spans="1:7" ht="12.75" customHeight="1" x14ac:dyDescent="0.2">
      <c r="A48" s="165" t="s">
        <v>152</v>
      </c>
      <c r="B48" s="165" t="s">
        <v>279</v>
      </c>
      <c r="C48" s="165" t="s">
        <v>2661</v>
      </c>
      <c r="D48" s="165">
        <v>105</v>
      </c>
      <c r="E48" s="165">
        <v>0</v>
      </c>
      <c r="F48" s="165">
        <v>0</v>
      </c>
      <c r="G48" s="168"/>
    </row>
    <row r="49" spans="1:7" ht="12.75" customHeight="1" x14ac:dyDescent="0.2">
      <c r="A49" s="165" t="s">
        <v>152</v>
      </c>
      <c r="B49" s="165" t="s">
        <v>212</v>
      </c>
      <c r="C49" s="165" t="s">
        <v>213</v>
      </c>
      <c r="D49" s="165">
        <v>105</v>
      </c>
      <c r="E49" s="165">
        <v>0</v>
      </c>
      <c r="F49" s="165">
        <v>0</v>
      </c>
      <c r="G49" s="168"/>
    </row>
    <row r="50" spans="1:7" ht="12.75" customHeight="1" x14ac:dyDescent="0.2">
      <c r="A50" s="165" t="s">
        <v>152</v>
      </c>
      <c r="B50" s="165" t="s">
        <v>214</v>
      </c>
      <c r="C50" s="165" t="s">
        <v>215</v>
      </c>
      <c r="D50" s="165">
        <v>105</v>
      </c>
      <c r="E50" s="165">
        <v>0</v>
      </c>
      <c r="F50" s="165">
        <v>0</v>
      </c>
      <c r="G50" s="168"/>
    </row>
    <row r="51" spans="1:7" ht="12.75" customHeight="1" x14ac:dyDescent="0.2">
      <c r="A51" s="165" t="s">
        <v>152</v>
      </c>
      <c r="B51" s="165" t="s">
        <v>216</v>
      </c>
      <c r="C51" s="165" t="s">
        <v>217</v>
      </c>
      <c r="D51" s="165">
        <v>105</v>
      </c>
      <c r="E51" s="165">
        <v>0</v>
      </c>
      <c r="F51" s="165">
        <v>0</v>
      </c>
      <c r="G51" s="168"/>
    </row>
    <row r="52" spans="1:7" ht="12.75" customHeight="1" x14ac:dyDescent="0.2">
      <c r="A52" s="165" t="s">
        <v>152</v>
      </c>
      <c r="B52" s="165" t="s">
        <v>218</v>
      </c>
      <c r="C52" s="165" t="s">
        <v>219</v>
      </c>
      <c r="D52" s="165">
        <v>105</v>
      </c>
      <c r="E52" s="165">
        <v>0</v>
      </c>
      <c r="F52" s="165">
        <v>0</v>
      </c>
      <c r="G52" s="168"/>
    </row>
    <row r="53" spans="1:7" ht="12.75" customHeight="1" x14ac:dyDescent="0.2">
      <c r="A53" s="165" t="s">
        <v>152</v>
      </c>
      <c r="B53" s="165" t="s">
        <v>220</v>
      </c>
      <c r="C53" s="165" t="s">
        <v>221</v>
      </c>
      <c r="D53" s="165">
        <v>105</v>
      </c>
      <c r="E53" s="165">
        <v>0</v>
      </c>
      <c r="F53" s="165">
        <v>0</v>
      </c>
      <c r="G53" s="168"/>
    </row>
    <row r="54" spans="1:7" ht="12.75" customHeight="1" x14ac:dyDescent="0.2">
      <c r="A54" s="165" t="s">
        <v>152</v>
      </c>
      <c r="B54" s="165" t="s">
        <v>222</v>
      </c>
      <c r="C54" s="165" t="s">
        <v>223</v>
      </c>
      <c r="D54" s="165">
        <v>105</v>
      </c>
      <c r="E54" s="165">
        <v>0</v>
      </c>
      <c r="F54" s="165">
        <v>0</v>
      </c>
      <c r="G54" s="168"/>
    </row>
    <row r="55" spans="1:7" ht="12.75" customHeight="1" x14ac:dyDescent="0.2">
      <c r="A55" s="165" t="s">
        <v>152</v>
      </c>
      <c r="B55" s="165" t="s">
        <v>2882</v>
      </c>
      <c r="C55" s="165" t="s">
        <v>2883</v>
      </c>
      <c r="D55" s="165">
        <v>105</v>
      </c>
      <c r="E55" s="165">
        <v>0</v>
      </c>
      <c r="F55" s="165">
        <v>0</v>
      </c>
      <c r="G55" s="168"/>
    </row>
    <row r="56" spans="1:7" ht="12.75" customHeight="1" x14ac:dyDescent="0.2">
      <c r="A56" s="165" t="s">
        <v>152</v>
      </c>
      <c r="B56" s="165" t="s">
        <v>224</v>
      </c>
      <c r="C56" s="165" t="s">
        <v>225</v>
      </c>
      <c r="D56" s="165">
        <v>105</v>
      </c>
      <c r="E56" s="165">
        <v>0</v>
      </c>
      <c r="F56" s="165">
        <v>0</v>
      </c>
      <c r="G56" s="168"/>
    </row>
    <row r="57" spans="1:7" ht="12.75" customHeight="1" x14ac:dyDescent="0.2">
      <c r="A57" s="165" t="s">
        <v>152</v>
      </c>
      <c r="B57" s="165" t="s">
        <v>226</v>
      </c>
      <c r="C57" s="165" t="s">
        <v>227</v>
      </c>
      <c r="D57" s="165">
        <v>105</v>
      </c>
      <c r="E57" s="165">
        <v>0</v>
      </c>
      <c r="F57" s="165">
        <v>0</v>
      </c>
      <c r="G57" s="168"/>
    </row>
    <row r="58" spans="1:7" ht="12.75" customHeight="1" x14ac:dyDescent="0.2">
      <c r="A58" s="165" t="s">
        <v>152</v>
      </c>
      <c r="B58" s="165" t="s">
        <v>228</v>
      </c>
      <c r="C58" s="165" t="s">
        <v>229</v>
      </c>
      <c r="D58" s="165">
        <v>105</v>
      </c>
      <c r="E58" s="165">
        <v>0</v>
      </c>
      <c r="F58" s="165">
        <v>0</v>
      </c>
      <c r="G58" s="168"/>
    </row>
    <row r="59" spans="1:7" ht="12.75" customHeight="1" x14ac:dyDescent="0.2">
      <c r="A59" s="165" t="s">
        <v>152</v>
      </c>
      <c r="B59" s="165" t="s">
        <v>230</v>
      </c>
      <c r="C59" s="165" t="s">
        <v>231</v>
      </c>
      <c r="D59" s="165">
        <v>105</v>
      </c>
      <c r="E59" s="165">
        <v>0</v>
      </c>
      <c r="F59" s="165">
        <v>0</v>
      </c>
      <c r="G59" s="168"/>
    </row>
    <row r="60" spans="1:7" ht="12.75" customHeight="1" x14ac:dyDescent="0.2">
      <c r="A60" s="165" t="s">
        <v>152</v>
      </c>
      <c r="B60" s="165" t="s">
        <v>232</v>
      </c>
      <c r="C60" s="165" t="s">
        <v>233</v>
      </c>
      <c r="D60" s="165">
        <v>105</v>
      </c>
      <c r="E60" s="165">
        <v>0</v>
      </c>
      <c r="F60" s="165">
        <v>0</v>
      </c>
      <c r="G60" s="168"/>
    </row>
    <row r="61" spans="1:7" ht="12.75" customHeight="1" x14ac:dyDescent="0.2">
      <c r="A61" s="165" t="s">
        <v>152</v>
      </c>
      <c r="B61" s="165" t="s">
        <v>2884</v>
      </c>
      <c r="C61" s="165" t="s">
        <v>2885</v>
      </c>
      <c r="D61" s="165">
        <v>105</v>
      </c>
      <c r="E61" s="165">
        <v>0</v>
      </c>
      <c r="F61" s="165">
        <v>0</v>
      </c>
      <c r="G61" s="168"/>
    </row>
    <row r="62" spans="1:7" ht="12.75" customHeight="1" x14ac:dyDescent="0.2">
      <c r="A62" s="165" t="s">
        <v>152</v>
      </c>
      <c r="B62" s="165" t="s">
        <v>234</v>
      </c>
      <c r="C62" s="165" t="s">
        <v>235</v>
      </c>
      <c r="D62" s="165">
        <v>105</v>
      </c>
      <c r="E62" s="165">
        <v>0</v>
      </c>
      <c r="F62" s="165">
        <v>0</v>
      </c>
      <c r="G62" s="168"/>
    </row>
    <row r="63" spans="1:7" ht="12.75" customHeight="1" x14ac:dyDescent="0.2">
      <c r="A63" s="165" t="s">
        <v>152</v>
      </c>
      <c r="B63" s="165" t="s">
        <v>236</v>
      </c>
      <c r="C63" s="165" t="s">
        <v>237</v>
      </c>
      <c r="D63" s="165">
        <v>105</v>
      </c>
      <c r="E63" s="165">
        <v>0</v>
      </c>
      <c r="F63" s="165">
        <v>0</v>
      </c>
      <c r="G63" s="168"/>
    </row>
    <row r="64" spans="1:7" ht="12.75" customHeight="1" x14ac:dyDescent="0.2">
      <c r="A64" s="165" t="s">
        <v>152</v>
      </c>
      <c r="B64" s="165" t="s">
        <v>238</v>
      </c>
      <c r="C64" s="165" t="s">
        <v>239</v>
      </c>
      <c r="D64" s="165">
        <v>105</v>
      </c>
      <c r="E64" s="165">
        <v>0</v>
      </c>
      <c r="F64" s="165">
        <v>0</v>
      </c>
      <c r="G64" s="168"/>
    </row>
    <row r="65" spans="1:7" ht="12.75" customHeight="1" x14ac:dyDescent="0.2">
      <c r="A65" s="165" t="s">
        <v>152</v>
      </c>
      <c r="B65" s="165" t="s">
        <v>240</v>
      </c>
      <c r="C65" s="165" t="s">
        <v>241</v>
      </c>
      <c r="D65" s="165">
        <v>105</v>
      </c>
      <c r="E65" s="165">
        <v>0</v>
      </c>
      <c r="F65" s="165">
        <v>0</v>
      </c>
      <c r="G65" s="168"/>
    </row>
    <row r="66" spans="1:7" ht="12.75" customHeight="1" x14ac:dyDescent="0.2">
      <c r="A66" s="165" t="s">
        <v>152</v>
      </c>
      <c r="B66" s="165" t="s">
        <v>243</v>
      </c>
      <c r="C66" s="165" t="s">
        <v>244</v>
      </c>
      <c r="D66" s="165">
        <v>105</v>
      </c>
      <c r="E66" s="165">
        <v>0</v>
      </c>
      <c r="F66" s="165">
        <v>0</v>
      </c>
      <c r="G66" s="168"/>
    </row>
    <row r="67" spans="1:7" ht="12.75" customHeight="1" x14ac:dyDescent="0.2">
      <c r="A67" s="165" t="s">
        <v>152</v>
      </c>
      <c r="B67" s="165" t="s">
        <v>245</v>
      </c>
      <c r="C67" s="165" t="s">
        <v>246</v>
      </c>
      <c r="D67" s="165">
        <v>105</v>
      </c>
      <c r="E67" s="165">
        <v>0</v>
      </c>
      <c r="F67" s="165">
        <v>0</v>
      </c>
      <c r="G67" s="168"/>
    </row>
    <row r="68" spans="1:7" ht="12.75" customHeight="1" x14ac:dyDescent="0.2">
      <c r="A68" s="165" t="s">
        <v>152</v>
      </c>
      <c r="B68" s="165" t="s">
        <v>2886</v>
      </c>
      <c r="C68" s="165" t="s">
        <v>2887</v>
      </c>
      <c r="D68" s="165">
        <v>105</v>
      </c>
      <c r="E68" s="165">
        <v>0</v>
      </c>
      <c r="F68" s="165">
        <v>0</v>
      </c>
      <c r="G68" s="168"/>
    </row>
    <row r="69" spans="1:7" ht="12.75" customHeight="1" x14ac:dyDescent="0.2">
      <c r="A69" s="165" t="s">
        <v>152</v>
      </c>
      <c r="B69" s="165" t="s">
        <v>247</v>
      </c>
      <c r="C69" s="165" t="s">
        <v>248</v>
      </c>
      <c r="D69" s="165">
        <v>105</v>
      </c>
      <c r="E69" s="165">
        <v>0</v>
      </c>
      <c r="F69" s="165">
        <v>0</v>
      </c>
      <c r="G69" s="168"/>
    </row>
    <row r="70" spans="1:7" ht="12.75" customHeight="1" x14ac:dyDescent="0.2">
      <c r="A70" s="165" t="s">
        <v>152</v>
      </c>
      <c r="B70" s="165" t="s">
        <v>249</v>
      </c>
      <c r="C70" s="165" t="s">
        <v>250</v>
      </c>
      <c r="D70" s="165">
        <v>105</v>
      </c>
      <c r="E70" s="165">
        <v>0</v>
      </c>
      <c r="F70" s="165">
        <v>0</v>
      </c>
      <c r="G70" s="168"/>
    </row>
    <row r="71" spans="1:7" ht="12.75" customHeight="1" x14ac:dyDescent="0.2">
      <c r="A71" s="165" t="s">
        <v>152</v>
      </c>
      <c r="B71" s="165" t="s">
        <v>2888</v>
      </c>
      <c r="C71" s="165" t="s">
        <v>2889</v>
      </c>
      <c r="D71" s="165">
        <v>105</v>
      </c>
      <c r="E71" s="165">
        <v>0</v>
      </c>
      <c r="F71" s="165">
        <v>0</v>
      </c>
      <c r="G71" s="168"/>
    </row>
    <row r="72" spans="1:7" ht="12.75" customHeight="1" x14ac:dyDescent="0.2">
      <c r="A72" s="165" t="s">
        <v>152</v>
      </c>
      <c r="B72" s="165" t="s">
        <v>2890</v>
      </c>
      <c r="C72" s="165" t="s">
        <v>2891</v>
      </c>
      <c r="D72" s="165">
        <v>105</v>
      </c>
      <c r="E72" s="165">
        <v>0</v>
      </c>
      <c r="F72" s="165">
        <v>0</v>
      </c>
      <c r="G72" s="168"/>
    </row>
    <row r="73" spans="1:7" ht="12.75" customHeight="1" x14ac:dyDescent="0.2">
      <c r="A73" s="165" t="s">
        <v>152</v>
      </c>
      <c r="B73" s="165" t="s">
        <v>2892</v>
      </c>
      <c r="C73" s="165" t="s">
        <v>2893</v>
      </c>
      <c r="D73" s="165">
        <v>105</v>
      </c>
      <c r="E73" s="165">
        <v>0</v>
      </c>
      <c r="F73" s="165">
        <v>0</v>
      </c>
      <c r="G73" s="168"/>
    </row>
    <row r="74" spans="1:7" ht="12.75" customHeight="1" x14ac:dyDescent="0.2">
      <c r="A74" s="165" t="s">
        <v>152</v>
      </c>
      <c r="B74" s="165" t="s">
        <v>2894</v>
      </c>
      <c r="C74" s="165" t="s">
        <v>2895</v>
      </c>
      <c r="D74" s="165">
        <v>105</v>
      </c>
      <c r="E74" s="165">
        <v>0</v>
      </c>
      <c r="F74" s="165">
        <v>0</v>
      </c>
      <c r="G74" s="168"/>
    </row>
    <row r="75" spans="1:7" ht="12.75" customHeight="1" x14ac:dyDescent="0.2">
      <c r="A75" s="165" t="s">
        <v>152</v>
      </c>
      <c r="B75" s="165" t="s">
        <v>2896</v>
      </c>
      <c r="C75" s="165" t="s">
        <v>2897</v>
      </c>
      <c r="D75" s="165">
        <v>105</v>
      </c>
      <c r="E75" s="165">
        <v>0</v>
      </c>
      <c r="F75" s="165">
        <v>0</v>
      </c>
      <c r="G75" s="168"/>
    </row>
    <row r="76" spans="1:7" ht="12.75" customHeight="1" x14ac:dyDescent="0.2">
      <c r="A76" s="165" t="s">
        <v>152</v>
      </c>
      <c r="B76" s="179" t="s">
        <v>251</v>
      </c>
      <c r="C76" s="179" t="s">
        <v>252</v>
      </c>
      <c r="D76" s="165">
        <v>105</v>
      </c>
      <c r="E76" s="179">
        <v>0</v>
      </c>
      <c r="F76" s="165">
        <v>0</v>
      </c>
      <c r="G76" s="168"/>
    </row>
    <row r="77" spans="1:7" ht="12.75" customHeight="1" x14ac:dyDescent="0.2">
      <c r="A77" s="165" t="s">
        <v>152</v>
      </c>
      <c r="B77" s="178" t="s">
        <v>253</v>
      </c>
      <c r="C77" s="178" t="s">
        <v>2898</v>
      </c>
      <c r="D77" s="165">
        <v>105</v>
      </c>
      <c r="E77" s="178">
        <v>1</v>
      </c>
      <c r="F77" s="165">
        <v>0</v>
      </c>
      <c r="G77" s="168">
        <v>3.3959999999999999</v>
      </c>
    </row>
    <row r="78" spans="1:7" ht="12.75" customHeight="1" x14ac:dyDescent="0.2">
      <c r="A78" s="165" t="s">
        <v>152</v>
      </c>
      <c r="B78" s="165" t="s">
        <v>199</v>
      </c>
      <c r="C78" s="165" t="s">
        <v>2662</v>
      </c>
      <c r="D78" s="165">
        <v>105</v>
      </c>
      <c r="E78" s="165">
        <v>0</v>
      </c>
      <c r="F78" s="165">
        <v>0</v>
      </c>
      <c r="G78" s="168"/>
    </row>
    <row r="79" spans="1:7" ht="12.75" customHeight="1" x14ac:dyDescent="0.2">
      <c r="A79" s="165" t="s">
        <v>152</v>
      </c>
      <c r="B79" s="165" t="s">
        <v>255</v>
      </c>
      <c r="C79" s="165" t="s">
        <v>256</v>
      </c>
      <c r="D79" s="165">
        <v>105</v>
      </c>
      <c r="E79" s="165">
        <v>0</v>
      </c>
      <c r="F79" s="165">
        <v>0</v>
      </c>
      <c r="G79" s="168"/>
    </row>
    <row r="80" spans="1:7" ht="12.75" customHeight="1" x14ac:dyDescent="0.2">
      <c r="A80" s="165" t="s">
        <v>152</v>
      </c>
      <c r="B80" s="165" t="s">
        <v>257</v>
      </c>
      <c r="C80" s="165" t="s">
        <v>258</v>
      </c>
      <c r="D80" s="165">
        <v>105</v>
      </c>
      <c r="E80" s="165">
        <v>0</v>
      </c>
      <c r="F80" s="165">
        <v>0</v>
      </c>
      <c r="G80" s="168"/>
    </row>
    <row r="81" spans="1:7" ht="12.75" customHeight="1" x14ac:dyDescent="0.2">
      <c r="A81" s="165" t="s">
        <v>152</v>
      </c>
      <c r="B81" s="165" t="s">
        <v>259</v>
      </c>
      <c r="C81" s="165" t="s">
        <v>260</v>
      </c>
      <c r="D81" s="165">
        <v>105</v>
      </c>
      <c r="E81" s="165">
        <v>0</v>
      </c>
      <c r="F81" s="165">
        <v>0</v>
      </c>
      <c r="G81" s="168"/>
    </row>
    <row r="82" spans="1:7" ht="12.75" customHeight="1" x14ac:dyDescent="0.2">
      <c r="A82" s="165" t="s">
        <v>152</v>
      </c>
      <c r="B82" s="165" t="s">
        <v>261</v>
      </c>
      <c r="C82" s="165" t="s">
        <v>262</v>
      </c>
      <c r="D82" s="165">
        <v>105</v>
      </c>
      <c r="E82" s="165">
        <v>0</v>
      </c>
      <c r="F82" s="165">
        <v>0</v>
      </c>
      <c r="G82" s="168"/>
    </row>
    <row r="83" spans="1:7" ht="12.75" customHeight="1" x14ac:dyDescent="0.2">
      <c r="A83" s="165" t="s">
        <v>152</v>
      </c>
      <c r="B83" s="165" t="s">
        <v>263</v>
      </c>
      <c r="C83" s="165" t="s">
        <v>264</v>
      </c>
      <c r="D83" s="165">
        <v>105</v>
      </c>
      <c r="E83" s="165">
        <v>0</v>
      </c>
      <c r="F83" s="165">
        <v>0</v>
      </c>
      <c r="G83" s="168"/>
    </row>
    <row r="84" spans="1:7" ht="12.75" customHeight="1" x14ac:dyDescent="0.2">
      <c r="A84" s="165" t="s">
        <v>152</v>
      </c>
      <c r="B84" s="165" t="s">
        <v>265</v>
      </c>
      <c r="C84" s="165" t="s">
        <v>266</v>
      </c>
      <c r="D84" s="165">
        <v>105</v>
      </c>
      <c r="E84" s="165">
        <v>0</v>
      </c>
      <c r="F84" s="165">
        <v>0</v>
      </c>
      <c r="G84" s="168"/>
    </row>
    <row r="85" spans="1:7" ht="12.75" customHeight="1" x14ac:dyDescent="0.2">
      <c r="A85" s="165" t="s">
        <v>152</v>
      </c>
      <c r="B85" s="165" t="s">
        <v>267</v>
      </c>
      <c r="C85" s="165" t="s">
        <v>268</v>
      </c>
      <c r="D85" s="165">
        <v>105</v>
      </c>
      <c r="E85" s="165">
        <v>0</v>
      </c>
      <c r="F85" s="165">
        <v>0</v>
      </c>
      <c r="G85" s="168"/>
    </row>
    <row r="86" spans="1:7" ht="12.75" customHeight="1" x14ac:dyDescent="0.2">
      <c r="A86" s="165" t="s">
        <v>152</v>
      </c>
      <c r="B86" s="165" t="s">
        <v>269</v>
      </c>
      <c r="C86" s="165" t="s">
        <v>270</v>
      </c>
      <c r="D86" s="165">
        <v>105</v>
      </c>
      <c r="E86" s="165">
        <v>0</v>
      </c>
      <c r="F86" s="165">
        <v>0</v>
      </c>
      <c r="G86" s="168"/>
    </row>
    <row r="87" spans="1:7" ht="12.75" customHeight="1" x14ac:dyDescent="0.2">
      <c r="A87" s="165" t="s">
        <v>152</v>
      </c>
      <c r="B87" s="165" t="s">
        <v>271</v>
      </c>
      <c r="C87" s="165" t="s">
        <v>272</v>
      </c>
      <c r="D87" s="165">
        <v>105</v>
      </c>
      <c r="E87" s="165">
        <v>0</v>
      </c>
      <c r="F87" s="165">
        <v>0</v>
      </c>
      <c r="G87" s="168"/>
    </row>
    <row r="88" spans="1:7" ht="12.75" customHeight="1" x14ac:dyDescent="0.2">
      <c r="A88" s="165" t="s">
        <v>152</v>
      </c>
      <c r="B88" s="165" t="s">
        <v>273</v>
      </c>
      <c r="C88" s="165" t="s">
        <v>274</v>
      </c>
      <c r="D88" s="165">
        <v>105</v>
      </c>
      <c r="E88" s="165">
        <v>0</v>
      </c>
      <c r="F88" s="165">
        <v>0</v>
      </c>
      <c r="G88" s="168"/>
    </row>
    <row r="89" spans="1:7" ht="12.75" customHeight="1" x14ac:dyDescent="0.2">
      <c r="A89" s="165" t="s">
        <v>152</v>
      </c>
      <c r="B89" s="165" t="s">
        <v>275</v>
      </c>
      <c r="C89" s="165" t="s">
        <v>276</v>
      </c>
      <c r="D89" s="165">
        <v>105</v>
      </c>
      <c r="E89" s="165">
        <v>0</v>
      </c>
      <c r="F89" s="165">
        <v>0</v>
      </c>
      <c r="G89" s="168"/>
    </row>
    <row r="90" spans="1:7" ht="12.75" customHeight="1" x14ac:dyDescent="0.2">
      <c r="A90" s="165" t="s">
        <v>152</v>
      </c>
      <c r="B90" s="165" t="s">
        <v>277</v>
      </c>
      <c r="C90" s="165" t="s">
        <v>278</v>
      </c>
      <c r="D90" s="165">
        <v>105</v>
      </c>
      <c r="E90" s="165">
        <v>0</v>
      </c>
      <c r="F90" s="165">
        <v>0</v>
      </c>
      <c r="G90" s="168"/>
    </row>
    <row r="91" spans="1:7" ht="12.75" customHeight="1" x14ac:dyDescent="0.2">
      <c r="A91" s="165" t="s">
        <v>152</v>
      </c>
      <c r="B91" s="165" t="s">
        <v>280</v>
      </c>
      <c r="C91" s="165" t="s">
        <v>281</v>
      </c>
      <c r="D91" s="165">
        <v>105</v>
      </c>
      <c r="E91" s="165">
        <v>0</v>
      </c>
      <c r="F91" s="165">
        <v>0</v>
      </c>
      <c r="G91" s="168"/>
    </row>
    <row r="92" spans="1:7" ht="12.75" customHeight="1" x14ac:dyDescent="0.2">
      <c r="A92" s="165" t="s">
        <v>152</v>
      </c>
      <c r="B92" s="165" t="s">
        <v>282</v>
      </c>
      <c r="C92" s="165" t="s">
        <v>2663</v>
      </c>
      <c r="D92" s="165">
        <v>105</v>
      </c>
      <c r="E92" s="165">
        <v>0</v>
      </c>
      <c r="F92" s="165">
        <v>0</v>
      </c>
      <c r="G92" s="168"/>
    </row>
    <row r="93" spans="1:7" ht="12.75" customHeight="1" x14ac:dyDescent="0.2">
      <c r="A93" s="165" t="s">
        <v>152</v>
      </c>
      <c r="B93" s="165" t="s">
        <v>2664</v>
      </c>
      <c r="C93" s="165" t="s">
        <v>2665</v>
      </c>
      <c r="D93" s="165">
        <v>105</v>
      </c>
      <c r="E93" s="165">
        <v>0</v>
      </c>
      <c r="F93" s="165">
        <v>0</v>
      </c>
      <c r="G93" s="168"/>
    </row>
    <row r="94" spans="1:7" ht="12.75" customHeight="1" x14ac:dyDescent="0.2">
      <c r="A94" s="165" t="s">
        <v>152</v>
      </c>
      <c r="B94" s="165" t="s">
        <v>283</v>
      </c>
      <c r="C94" s="165" t="s">
        <v>284</v>
      </c>
      <c r="D94" s="165">
        <v>105</v>
      </c>
      <c r="E94" s="165">
        <v>0</v>
      </c>
      <c r="F94" s="165">
        <v>0</v>
      </c>
      <c r="G94" s="168"/>
    </row>
    <row r="95" spans="1:7" ht="12.75" customHeight="1" x14ac:dyDescent="0.2">
      <c r="A95" s="165" t="s">
        <v>152</v>
      </c>
      <c r="B95" s="165" t="s">
        <v>2899</v>
      </c>
      <c r="C95" s="165" t="s">
        <v>2900</v>
      </c>
      <c r="D95" s="165">
        <v>105</v>
      </c>
      <c r="E95" s="165">
        <v>0</v>
      </c>
      <c r="F95" s="165">
        <v>0</v>
      </c>
      <c r="G95" s="168"/>
    </row>
    <row r="96" spans="1:7" ht="12.75" customHeight="1" x14ac:dyDescent="0.2">
      <c r="A96" s="165" t="s">
        <v>152</v>
      </c>
      <c r="B96" s="165" t="s">
        <v>285</v>
      </c>
      <c r="C96" s="165" t="s">
        <v>286</v>
      </c>
      <c r="D96" s="165">
        <v>105</v>
      </c>
      <c r="E96" s="165">
        <v>0</v>
      </c>
      <c r="F96" s="165">
        <v>0</v>
      </c>
      <c r="G96" s="168"/>
    </row>
    <row r="97" spans="1:7" ht="12.75" customHeight="1" x14ac:dyDescent="0.2">
      <c r="A97" s="165" t="s">
        <v>152</v>
      </c>
      <c r="B97" s="165" t="s">
        <v>287</v>
      </c>
      <c r="C97" s="165" t="s">
        <v>288</v>
      </c>
      <c r="D97" s="165">
        <v>105</v>
      </c>
      <c r="E97" s="165">
        <v>0</v>
      </c>
      <c r="F97" s="165">
        <v>0</v>
      </c>
      <c r="G97" s="168"/>
    </row>
    <row r="98" spans="1:7" ht="12.75" customHeight="1" x14ac:dyDescent="0.2">
      <c r="A98" s="165" t="s">
        <v>152</v>
      </c>
      <c r="B98" s="165" t="s">
        <v>289</v>
      </c>
      <c r="C98" s="165" t="s">
        <v>290</v>
      </c>
      <c r="D98" s="165">
        <v>105</v>
      </c>
      <c r="E98" s="165">
        <v>0</v>
      </c>
      <c r="F98" s="165">
        <v>0</v>
      </c>
      <c r="G98" s="168"/>
    </row>
    <row r="99" spans="1:7" ht="12.75" customHeight="1" x14ac:dyDescent="0.2">
      <c r="A99" s="161" t="s">
        <v>152</v>
      </c>
      <c r="B99" s="161" t="s">
        <v>2901</v>
      </c>
      <c r="C99" s="161" t="s">
        <v>2902</v>
      </c>
      <c r="D99" s="161">
        <v>105</v>
      </c>
      <c r="E99" s="161">
        <v>0</v>
      </c>
      <c r="F99" s="161">
        <v>0</v>
      </c>
      <c r="G99" s="173"/>
    </row>
    <row r="100" spans="1:7" ht="12.75" customHeight="1" x14ac:dyDescent="0.2">
      <c r="A100" s="30"/>
      <c r="B100" s="53">
        <f>COUNTA(B2:B99)</f>
        <v>98</v>
      </c>
      <c r="C100" s="18"/>
      <c r="D100" s="18"/>
      <c r="E100" s="27">
        <f>COUNTIF(E2:E99, "&gt;0")</f>
        <v>3</v>
      </c>
      <c r="F100" s="27"/>
      <c r="G100" s="174"/>
    </row>
    <row r="101" spans="1:7" ht="12.75" customHeight="1" x14ac:dyDescent="0.2">
      <c r="A101" s="30"/>
      <c r="B101" s="47"/>
      <c r="C101" s="30"/>
      <c r="D101" s="30"/>
      <c r="E101" s="30"/>
      <c r="F101" s="30"/>
      <c r="G101" s="174"/>
    </row>
    <row r="102" spans="1:7" ht="12.75" customHeight="1" x14ac:dyDescent="0.2">
      <c r="A102" s="165" t="s">
        <v>291</v>
      </c>
      <c r="B102" s="165" t="s">
        <v>292</v>
      </c>
      <c r="C102" s="165" t="s">
        <v>293</v>
      </c>
      <c r="D102" s="165">
        <v>105</v>
      </c>
      <c r="E102" s="165">
        <v>0</v>
      </c>
      <c r="F102" s="165">
        <v>0</v>
      </c>
      <c r="G102" s="168"/>
    </row>
    <row r="103" spans="1:7" ht="12.75" customHeight="1" x14ac:dyDescent="0.2">
      <c r="A103" s="165" t="s">
        <v>291</v>
      </c>
      <c r="B103" s="165" t="s">
        <v>294</v>
      </c>
      <c r="C103" s="165" t="s">
        <v>295</v>
      </c>
      <c r="D103" s="165">
        <v>105</v>
      </c>
      <c r="E103" s="165">
        <v>0</v>
      </c>
      <c r="F103" s="165">
        <v>0</v>
      </c>
      <c r="G103" s="168"/>
    </row>
    <row r="104" spans="1:7" ht="12.75" customHeight="1" x14ac:dyDescent="0.2">
      <c r="A104" s="165" t="s">
        <v>291</v>
      </c>
      <c r="B104" s="165" t="s">
        <v>296</v>
      </c>
      <c r="C104" s="165" t="s">
        <v>297</v>
      </c>
      <c r="D104" s="165">
        <v>105</v>
      </c>
      <c r="E104" s="165">
        <v>0</v>
      </c>
      <c r="F104" s="165">
        <v>0</v>
      </c>
      <c r="G104" s="168"/>
    </row>
    <row r="105" spans="1:7" ht="12.75" customHeight="1" x14ac:dyDescent="0.2">
      <c r="A105" s="165" t="s">
        <v>291</v>
      </c>
      <c r="B105" s="165" t="s">
        <v>298</v>
      </c>
      <c r="C105" s="165" t="s">
        <v>299</v>
      </c>
      <c r="D105" s="165">
        <v>105</v>
      </c>
      <c r="E105" s="165">
        <v>0</v>
      </c>
      <c r="F105" s="165">
        <v>0</v>
      </c>
      <c r="G105" s="168"/>
    </row>
    <row r="106" spans="1:7" ht="12.75" customHeight="1" x14ac:dyDescent="0.2">
      <c r="A106" s="165" t="s">
        <v>291</v>
      </c>
      <c r="B106" s="165" t="s">
        <v>300</v>
      </c>
      <c r="C106" s="165" t="s">
        <v>301</v>
      </c>
      <c r="D106" s="165">
        <v>105</v>
      </c>
      <c r="E106" s="165">
        <v>0</v>
      </c>
      <c r="F106" s="165">
        <v>0</v>
      </c>
      <c r="G106" s="168"/>
    </row>
    <row r="107" spans="1:7" ht="12.75" customHeight="1" x14ac:dyDescent="0.2">
      <c r="A107" s="165" t="s">
        <v>291</v>
      </c>
      <c r="B107" s="165" t="s">
        <v>302</v>
      </c>
      <c r="C107" s="165" t="s">
        <v>303</v>
      </c>
      <c r="D107" s="165">
        <v>105</v>
      </c>
      <c r="E107" s="165">
        <v>0</v>
      </c>
      <c r="F107" s="165">
        <v>0</v>
      </c>
      <c r="G107" s="168"/>
    </row>
    <row r="108" spans="1:7" ht="12.75" customHeight="1" x14ac:dyDescent="0.2">
      <c r="A108" s="165" t="s">
        <v>291</v>
      </c>
      <c r="B108" s="165" t="s">
        <v>304</v>
      </c>
      <c r="C108" s="165" t="s">
        <v>305</v>
      </c>
      <c r="D108" s="165">
        <v>105</v>
      </c>
      <c r="E108" s="165">
        <v>0</v>
      </c>
      <c r="F108" s="165">
        <v>0</v>
      </c>
      <c r="G108" s="168"/>
    </row>
    <row r="109" spans="1:7" ht="12.75" customHeight="1" x14ac:dyDescent="0.2">
      <c r="A109" s="165" t="s">
        <v>291</v>
      </c>
      <c r="B109" s="165" t="s">
        <v>306</v>
      </c>
      <c r="C109" s="165" t="s">
        <v>307</v>
      </c>
      <c r="D109" s="165">
        <v>105</v>
      </c>
      <c r="E109" s="165">
        <v>0</v>
      </c>
      <c r="F109" s="165">
        <v>0</v>
      </c>
      <c r="G109" s="168"/>
    </row>
    <row r="110" spans="1:7" ht="12.75" customHeight="1" x14ac:dyDescent="0.2">
      <c r="A110" s="165" t="s">
        <v>291</v>
      </c>
      <c r="B110" s="165" t="s">
        <v>308</v>
      </c>
      <c r="C110" s="165" t="s">
        <v>309</v>
      </c>
      <c r="D110" s="165">
        <v>105</v>
      </c>
      <c r="E110" s="165">
        <v>0</v>
      </c>
      <c r="F110" s="165">
        <v>0</v>
      </c>
      <c r="G110" s="168"/>
    </row>
    <row r="111" spans="1:7" ht="12.75" customHeight="1" x14ac:dyDescent="0.2">
      <c r="A111" s="165" t="s">
        <v>291</v>
      </c>
      <c r="B111" s="165" t="s">
        <v>310</v>
      </c>
      <c r="C111" s="165" t="s">
        <v>311</v>
      </c>
      <c r="D111" s="165">
        <v>105</v>
      </c>
      <c r="E111" s="165">
        <v>0</v>
      </c>
      <c r="F111" s="165">
        <v>0</v>
      </c>
      <c r="G111" s="168"/>
    </row>
    <row r="112" spans="1:7" ht="12.75" customHeight="1" x14ac:dyDescent="0.2">
      <c r="A112" s="165" t="s">
        <v>291</v>
      </c>
      <c r="B112" s="165" t="s">
        <v>312</v>
      </c>
      <c r="C112" s="165" t="s">
        <v>313</v>
      </c>
      <c r="D112" s="165">
        <v>105</v>
      </c>
      <c r="E112" s="165">
        <v>0</v>
      </c>
      <c r="F112" s="165">
        <v>0</v>
      </c>
      <c r="G112" s="168"/>
    </row>
    <row r="113" spans="1:7" ht="12.75" customHeight="1" x14ac:dyDescent="0.2">
      <c r="A113" s="165" t="s">
        <v>291</v>
      </c>
      <c r="B113" s="165" t="s">
        <v>2903</v>
      </c>
      <c r="C113" s="165" t="s">
        <v>2904</v>
      </c>
      <c r="D113" s="165">
        <v>105</v>
      </c>
      <c r="E113" s="165">
        <v>0</v>
      </c>
      <c r="F113" s="165">
        <v>0</v>
      </c>
      <c r="G113" s="168"/>
    </row>
    <row r="114" spans="1:7" ht="12.75" customHeight="1" x14ac:dyDescent="0.2">
      <c r="A114" s="165" t="s">
        <v>291</v>
      </c>
      <c r="B114" s="165" t="s">
        <v>314</v>
      </c>
      <c r="C114" s="165" t="s">
        <v>315</v>
      </c>
      <c r="D114" s="165">
        <v>105</v>
      </c>
      <c r="E114" s="165">
        <v>0</v>
      </c>
      <c r="F114" s="165">
        <v>0</v>
      </c>
      <c r="G114" s="168"/>
    </row>
    <row r="115" spans="1:7" ht="12.75" customHeight="1" x14ac:dyDescent="0.2">
      <c r="A115" s="165" t="s">
        <v>291</v>
      </c>
      <c r="B115" s="165" t="s">
        <v>316</v>
      </c>
      <c r="C115" s="165" t="s">
        <v>317</v>
      </c>
      <c r="D115" s="165">
        <v>105</v>
      </c>
      <c r="E115" s="165">
        <v>0</v>
      </c>
      <c r="F115" s="165">
        <v>0</v>
      </c>
      <c r="G115" s="168"/>
    </row>
    <row r="116" spans="1:7" ht="12.75" customHeight="1" x14ac:dyDescent="0.2">
      <c r="A116" s="165" t="s">
        <v>291</v>
      </c>
      <c r="B116" s="165" t="s">
        <v>318</v>
      </c>
      <c r="C116" s="165" t="s">
        <v>319</v>
      </c>
      <c r="D116" s="165">
        <v>105</v>
      </c>
      <c r="E116" s="165">
        <v>0</v>
      </c>
      <c r="F116" s="165">
        <v>0</v>
      </c>
      <c r="G116" s="168"/>
    </row>
    <row r="117" spans="1:7" ht="12.75" customHeight="1" x14ac:dyDescent="0.2">
      <c r="A117" s="165" t="s">
        <v>291</v>
      </c>
      <c r="B117" s="165" t="s">
        <v>2905</v>
      </c>
      <c r="C117" s="165" t="s">
        <v>2906</v>
      </c>
      <c r="D117" s="165">
        <v>105</v>
      </c>
      <c r="E117" s="165">
        <v>0</v>
      </c>
      <c r="F117" s="165">
        <v>0</v>
      </c>
      <c r="G117" s="168"/>
    </row>
    <row r="118" spans="1:7" ht="12.75" customHeight="1" x14ac:dyDescent="0.2">
      <c r="A118" s="165" t="s">
        <v>291</v>
      </c>
      <c r="B118" s="165" t="s">
        <v>320</v>
      </c>
      <c r="C118" s="165" t="s">
        <v>321</v>
      </c>
      <c r="D118" s="165">
        <v>105</v>
      </c>
      <c r="E118" s="165">
        <v>0</v>
      </c>
      <c r="F118" s="165">
        <v>0</v>
      </c>
      <c r="G118" s="168"/>
    </row>
    <row r="119" spans="1:7" ht="12.75" customHeight="1" x14ac:dyDescent="0.2">
      <c r="A119" s="165" t="s">
        <v>291</v>
      </c>
      <c r="B119" s="165" t="s">
        <v>322</v>
      </c>
      <c r="C119" s="165" t="s">
        <v>323</v>
      </c>
      <c r="D119" s="165">
        <v>105</v>
      </c>
      <c r="E119" s="165">
        <v>0</v>
      </c>
      <c r="F119" s="165">
        <v>0</v>
      </c>
      <c r="G119" s="168"/>
    </row>
    <row r="120" spans="1:7" ht="12.75" customHeight="1" x14ac:dyDescent="0.2">
      <c r="A120" s="165" t="s">
        <v>291</v>
      </c>
      <c r="B120" s="165" t="s">
        <v>324</v>
      </c>
      <c r="C120" s="165" t="s">
        <v>325</v>
      </c>
      <c r="D120" s="165">
        <v>105</v>
      </c>
      <c r="E120" s="165">
        <v>0</v>
      </c>
      <c r="F120" s="165">
        <v>0</v>
      </c>
      <c r="G120" s="168"/>
    </row>
    <row r="121" spans="1:7" ht="12.75" customHeight="1" x14ac:dyDescent="0.2">
      <c r="A121" s="165" t="s">
        <v>291</v>
      </c>
      <c r="B121" s="165" t="s">
        <v>326</v>
      </c>
      <c r="C121" s="165" t="s">
        <v>2666</v>
      </c>
      <c r="D121" s="165">
        <v>105</v>
      </c>
      <c r="E121" s="165">
        <v>0</v>
      </c>
      <c r="F121" s="165">
        <v>0</v>
      </c>
      <c r="G121" s="168"/>
    </row>
    <row r="122" spans="1:7" ht="12.75" customHeight="1" x14ac:dyDescent="0.2">
      <c r="A122" s="165" t="s">
        <v>291</v>
      </c>
      <c r="B122" s="165" t="s">
        <v>327</v>
      </c>
      <c r="C122" s="165" t="s">
        <v>328</v>
      </c>
      <c r="D122" s="165">
        <v>105</v>
      </c>
      <c r="E122" s="165">
        <v>0</v>
      </c>
      <c r="F122" s="165">
        <v>0</v>
      </c>
      <c r="G122" s="168"/>
    </row>
    <row r="123" spans="1:7" ht="12.75" customHeight="1" x14ac:dyDescent="0.2">
      <c r="A123" s="165" t="s">
        <v>291</v>
      </c>
      <c r="B123" s="165" t="s">
        <v>329</v>
      </c>
      <c r="C123" s="165" t="s">
        <v>330</v>
      </c>
      <c r="D123" s="165">
        <v>105</v>
      </c>
      <c r="E123" s="165">
        <v>0</v>
      </c>
      <c r="F123" s="165">
        <v>0</v>
      </c>
      <c r="G123" s="168"/>
    </row>
    <row r="124" spans="1:7" ht="12.75" customHeight="1" x14ac:dyDescent="0.2">
      <c r="A124" s="165" t="s">
        <v>291</v>
      </c>
      <c r="B124" s="165" t="s">
        <v>331</v>
      </c>
      <c r="C124" s="165" t="s">
        <v>2667</v>
      </c>
      <c r="D124" s="165">
        <v>105</v>
      </c>
      <c r="E124" s="165">
        <v>0</v>
      </c>
      <c r="F124" s="165">
        <v>0</v>
      </c>
      <c r="G124" s="168"/>
    </row>
    <row r="125" spans="1:7" ht="12.75" customHeight="1" x14ac:dyDescent="0.2">
      <c r="A125" s="165" t="s">
        <v>291</v>
      </c>
      <c r="B125" s="165" t="s">
        <v>332</v>
      </c>
      <c r="C125" s="165" t="s">
        <v>333</v>
      </c>
      <c r="D125" s="165">
        <v>105</v>
      </c>
      <c r="E125" s="165">
        <v>0</v>
      </c>
      <c r="F125" s="165">
        <v>0</v>
      </c>
      <c r="G125" s="168"/>
    </row>
    <row r="126" spans="1:7" ht="12.75" customHeight="1" x14ac:dyDescent="0.2">
      <c r="A126" s="165" t="s">
        <v>291</v>
      </c>
      <c r="B126" s="165" t="s">
        <v>334</v>
      </c>
      <c r="C126" s="165" t="s">
        <v>335</v>
      </c>
      <c r="D126" s="165">
        <v>105</v>
      </c>
      <c r="E126" s="165">
        <v>0</v>
      </c>
      <c r="F126" s="165">
        <v>0</v>
      </c>
      <c r="G126" s="168"/>
    </row>
    <row r="127" spans="1:7" ht="12.75" customHeight="1" x14ac:dyDescent="0.2">
      <c r="A127" s="165" t="s">
        <v>291</v>
      </c>
      <c r="B127" s="165" t="s">
        <v>336</v>
      </c>
      <c r="C127" s="165" t="s">
        <v>337</v>
      </c>
      <c r="D127" s="165">
        <v>105</v>
      </c>
      <c r="E127" s="165">
        <v>0</v>
      </c>
      <c r="F127" s="165">
        <v>0</v>
      </c>
      <c r="G127" s="168"/>
    </row>
    <row r="128" spans="1:7" ht="12.75" customHeight="1" x14ac:dyDescent="0.2">
      <c r="A128" s="165" t="s">
        <v>291</v>
      </c>
      <c r="B128" s="165" t="s">
        <v>338</v>
      </c>
      <c r="C128" s="165" t="s">
        <v>339</v>
      </c>
      <c r="D128" s="165">
        <v>105</v>
      </c>
      <c r="E128" s="165">
        <v>0</v>
      </c>
      <c r="F128" s="165">
        <v>0</v>
      </c>
      <c r="G128" s="168"/>
    </row>
    <row r="129" spans="1:7" ht="12.75" customHeight="1" x14ac:dyDescent="0.2">
      <c r="A129" s="165" t="s">
        <v>291</v>
      </c>
      <c r="B129" s="165" t="s">
        <v>340</v>
      </c>
      <c r="C129" s="165" t="s">
        <v>341</v>
      </c>
      <c r="D129" s="165">
        <v>105</v>
      </c>
      <c r="E129" s="165">
        <v>0</v>
      </c>
      <c r="F129" s="165">
        <v>0</v>
      </c>
      <c r="G129" s="168"/>
    </row>
    <row r="130" spans="1:7" ht="12.75" customHeight="1" x14ac:dyDescent="0.2">
      <c r="A130" s="165" t="s">
        <v>291</v>
      </c>
      <c r="B130" s="165" t="s">
        <v>342</v>
      </c>
      <c r="C130" s="165" t="s">
        <v>344</v>
      </c>
      <c r="D130" s="165">
        <v>105</v>
      </c>
      <c r="E130" s="165">
        <v>0</v>
      </c>
      <c r="F130" s="165">
        <v>0</v>
      </c>
      <c r="G130" s="168"/>
    </row>
    <row r="131" spans="1:7" ht="12.75" customHeight="1" x14ac:dyDescent="0.2">
      <c r="A131" s="165" t="s">
        <v>291</v>
      </c>
      <c r="B131" s="165" t="s">
        <v>343</v>
      </c>
      <c r="C131" s="165" t="s">
        <v>344</v>
      </c>
      <c r="D131" s="165">
        <v>105</v>
      </c>
      <c r="E131" s="165">
        <v>0</v>
      </c>
      <c r="F131" s="165">
        <v>0</v>
      </c>
      <c r="G131" s="168"/>
    </row>
    <row r="132" spans="1:7" ht="12.75" customHeight="1" x14ac:dyDescent="0.2">
      <c r="A132" s="165" t="s">
        <v>291</v>
      </c>
      <c r="B132" s="165" t="s">
        <v>345</v>
      </c>
      <c r="C132" s="165" t="s">
        <v>346</v>
      </c>
      <c r="D132" s="165">
        <v>105</v>
      </c>
      <c r="E132" s="165">
        <v>0</v>
      </c>
      <c r="F132" s="165">
        <v>0</v>
      </c>
      <c r="G132" s="168"/>
    </row>
    <row r="133" spans="1:7" ht="12.75" customHeight="1" x14ac:dyDescent="0.2">
      <c r="A133" s="165" t="s">
        <v>291</v>
      </c>
      <c r="B133" s="165" t="s">
        <v>347</v>
      </c>
      <c r="C133" s="165" t="s">
        <v>348</v>
      </c>
      <c r="D133" s="165">
        <v>105</v>
      </c>
      <c r="E133" s="165">
        <v>0</v>
      </c>
      <c r="F133" s="165">
        <v>0</v>
      </c>
      <c r="G133" s="168"/>
    </row>
    <row r="134" spans="1:7" ht="12.75" customHeight="1" x14ac:dyDescent="0.2">
      <c r="A134" s="165" t="s">
        <v>291</v>
      </c>
      <c r="B134" s="165" t="s">
        <v>349</v>
      </c>
      <c r="C134" s="165" t="s">
        <v>350</v>
      </c>
      <c r="D134" s="165">
        <v>105</v>
      </c>
      <c r="E134" s="165">
        <v>0</v>
      </c>
      <c r="F134" s="165">
        <v>0</v>
      </c>
      <c r="G134" s="168"/>
    </row>
    <row r="135" spans="1:7" ht="12.75" customHeight="1" x14ac:dyDescent="0.2">
      <c r="A135" s="165" t="s">
        <v>291</v>
      </c>
      <c r="B135" s="165" t="s">
        <v>351</v>
      </c>
      <c r="C135" s="165" t="s">
        <v>352</v>
      </c>
      <c r="D135" s="165">
        <v>105</v>
      </c>
      <c r="E135" s="165">
        <v>0</v>
      </c>
      <c r="F135" s="165">
        <v>0</v>
      </c>
      <c r="G135" s="168"/>
    </row>
    <row r="136" spans="1:7" ht="12.75" customHeight="1" x14ac:dyDescent="0.2">
      <c r="A136" s="165" t="s">
        <v>291</v>
      </c>
      <c r="B136" s="165" t="s">
        <v>353</v>
      </c>
      <c r="C136" s="165" t="s">
        <v>354</v>
      </c>
      <c r="D136" s="165">
        <v>105</v>
      </c>
      <c r="E136" s="165">
        <v>0</v>
      </c>
      <c r="F136" s="165">
        <v>0</v>
      </c>
      <c r="G136" s="168"/>
    </row>
    <row r="137" spans="1:7" ht="12.75" customHeight="1" x14ac:dyDescent="0.2">
      <c r="A137" s="165" t="s">
        <v>291</v>
      </c>
      <c r="B137" s="165" t="s">
        <v>355</v>
      </c>
      <c r="C137" s="165" t="s">
        <v>356</v>
      </c>
      <c r="D137" s="165">
        <v>105</v>
      </c>
      <c r="E137" s="165">
        <v>0</v>
      </c>
      <c r="F137" s="165">
        <v>0</v>
      </c>
      <c r="G137" s="168"/>
    </row>
    <row r="138" spans="1:7" ht="12.75" customHeight="1" x14ac:dyDescent="0.2">
      <c r="A138" s="165" t="s">
        <v>291</v>
      </c>
      <c r="B138" s="179" t="s">
        <v>357</v>
      </c>
      <c r="C138" s="179" t="s">
        <v>358</v>
      </c>
      <c r="D138" s="165">
        <v>105</v>
      </c>
      <c r="E138" s="179">
        <v>0</v>
      </c>
      <c r="F138" s="165">
        <v>0</v>
      </c>
      <c r="G138" s="168">
        <v>1.0999999999999999E-2</v>
      </c>
    </row>
    <row r="139" spans="1:7" ht="12.75" customHeight="1" x14ac:dyDescent="0.2">
      <c r="A139" s="165" t="s">
        <v>291</v>
      </c>
      <c r="B139" s="165" t="s">
        <v>359</v>
      </c>
      <c r="C139" s="165" t="s">
        <v>360</v>
      </c>
      <c r="D139" s="165">
        <v>105</v>
      </c>
      <c r="E139" s="165">
        <v>0</v>
      </c>
      <c r="F139" s="165">
        <v>0</v>
      </c>
      <c r="G139" s="168"/>
    </row>
    <row r="140" spans="1:7" ht="12.75" customHeight="1" x14ac:dyDescent="0.2">
      <c r="A140" s="165" t="s">
        <v>291</v>
      </c>
      <c r="B140" s="165" t="s">
        <v>361</v>
      </c>
      <c r="C140" s="165" t="s">
        <v>362</v>
      </c>
      <c r="D140" s="165">
        <v>105</v>
      </c>
      <c r="E140" s="165">
        <v>0</v>
      </c>
      <c r="F140" s="165">
        <v>0</v>
      </c>
      <c r="G140" s="168"/>
    </row>
    <row r="141" spans="1:7" ht="12.75" customHeight="1" x14ac:dyDescent="0.2">
      <c r="A141" s="165" t="s">
        <v>291</v>
      </c>
      <c r="B141" s="165" t="s">
        <v>2907</v>
      </c>
      <c r="C141" s="165" t="s">
        <v>2908</v>
      </c>
      <c r="D141" s="165">
        <v>105</v>
      </c>
      <c r="E141" s="165">
        <v>0</v>
      </c>
      <c r="F141" s="165">
        <v>0</v>
      </c>
      <c r="G141" s="168"/>
    </row>
    <row r="142" spans="1:7" ht="12.75" customHeight="1" x14ac:dyDescent="0.2">
      <c r="A142" s="165" t="s">
        <v>291</v>
      </c>
      <c r="B142" s="165" t="s">
        <v>363</v>
      </c>
      <c r="C142" s="165" t="s">
        <v>364</v>
      </c>
      <c r="D142" s="165">
        <v>105</v>
      </c>
      <c r="E142" s="165">
        <v>0</v>
      </c>
      <c r="F142" s="165">
        <v>0</v>
      </c>
      <c r="G142" s="168"/>
    </row>
    <row r="143" spans="1:7" ht="12.75" customHeight="1" x14ac:dyDescent="0.2">
      <c r="A143" s="165" t="s">
        <v>291</v>
      </c>
      <c r="B143" s="165" t="s">
        <v>365</v>
      </c>
      <c r="C143" s="165" t="s">
        <v>366</v>
      </c>
      <c r="D143" s="165">
        <v>105</v>
      </c>
      <c r="E143" s="165">
        <v>0</v>
      </c>
      <c r="F143" s="165">
        <v>0</v>
      </c>
      <c r="G143" s="168"/>
    </row>
    <row r="144" spans="1:7" ht="12.75" customHeight="1" x14ac:dyDescent="0.2">
      <c r="A144" s="165" t="s">
        <v>291</v>
      </c>
      <c r="B144" s="165" t="s">
        <v>367</v>
      </c>
      <c r="C144" s="165" t="s">
        <v>368</v>
      </c>
      <c r="D144" s="165">
        <v>105</v>
      </c>
      <c r="E144" s="165">
        <v>0</v>
      </c>
      <c r="F144" s="165">
        <v>0</v>
      </c>
      <c r="G144" s="168"/>
    </row>
    <row r="145" spans="1:7" ht="12.75" customHeight="1" x14ac:dyDescent="0.2">
      <c r="A145" s="165" t="s">
        <v>291</v>
      </c>
      <c r="B145" s="165" t="s">
        <v>369</v>
      </c>
      <c r="C145" s="165" t="s">
        <v>370</v>
      </c>
      <c r="D145" s="165">
        <v>105</v>
      </c>
      <c r="E145" s="165">
        <v>0</v>
      </c>
      <c r="F145" s="165">
        <v>0</v>
      </c>
      <c r="G145" s="168"/>
    </row>
    <row r="146" spans="1:7" ht="12.75" customHeight="1" x14ac:dyDescent="0.2">
      <c r="A146" s="165" t="s">
        <v>291</v>
      </c>
      <c r="B146" s="165" t="s">
        <v>371</v>
      </c>
      <c r="C146" s="165" t="s">
        <v>372</v>
      </c>
      <c r="D146" s="165">
        <v>105</v>
      </c>
      <c r="E146" s="165">
        <v>0</v>
      </c>
      <c r="F146" s="165">
        <v>0</v>
      </c>
      <c r="G146" s="168"/>
    </row>
    <row r="147" spans="1:7" ht="12.75" customHeight="1" x14ac:dyDescent="0.2">
      <c r="A147" s="165" t="s">
        <v>291</v>
      </c>
      <c r="B147" s="165" t="s">
        <v>373</v>
      </c>
      <c r="C147" s="165" t="s">
        <v>374</v>
      </c>
      <c r="D147" s="165">
        <v>105</v>
      </c>
      <c r="E147" s="165">
        <v>0</v>
      </c>
      <c r="F147" s="165">
        <v>0</v>
      </c>
      <c r="G147" s="168"/>
    </row>
    <row r="148" spans="1:7" ht="12.75" customHeight="1" x14ac:dyDescent="0.2">
      <c r="A148" s="165" t="s">
        <v>291</v>
      </c>
      <c r="B148" s="165" t="s">
        <v>375</v>
      </c>
      <c r="C148" s="165" t="s">
        <v>376</v>
      </c>
      <c r="D148" s="165">
        <v>105</v>
      </c>
      <c r="E148" s="165">
        <v>0</v>
      </c>
      <c r="F148" s="165">
        <v>0</v>
      </c>
      <c r="G148" s="168"/>
    </row>
    <row r="149" spans="1:7" ht="12.75" customHeight="1" x14ac:dyDescent="0.2">
      <c r="A149" s="165" t="s">
        <v>291</v>
      </c>
      <c r="B149" s="165" t="s">
        <v>377</v>
      </c>
      <c r="C149" s="165" t="s">
        <v>378</v>
      </c>
      <c r="D149" s="165">
        <v>105</v>
      </c>
      <c r="E149" s="165">
        <v>0</v>
      </c>
      <c r="F149" s="165">
        <v>0</v>
      </c>
      <c r="G149" s="168"/>
    </row>
    <row r="150" spans="1:7" ht="12.75" customHeight="1" x14ac:dyDescent="0.2">
      <c r="A150" s="165" t="s">
        <v>291</v>
      </c>
      <c r="B150" s="165" t="s">
        <v>379</v>
      </c>
      <c r="C150" s="165" t="s">
        <v>380</v>
      </c>
      <c r="D150" s="165">
        <v>105</v>
      </c>
      <c r="E150" s="165">
        <v>0</v>
      </c>
      <c r="F150" s="165">
        <v>0</v>
      </c>
      <c r="G150" s="168"/>
    </row>
    <row r="151" spans="1:7" ht="12.75" customHeight="1" x14ac:dyDescent="0.2">
      <c r="A151" s="165" t="s">
        <v>291</v>
      </c>
      <c r="B151" s="165" t="s">
        <v>2909</v>
      </c>
      <c r="C151" s="165" t="s">
        <v>2910</v>
      </c>
      <c r="D151" s="165">
        <v>105</v>
      </c>
      <c r="E151" s="165">
        <v>0</v>
      </c>
      <c r="F151" s="165">
        <v>0</v>
      </c>
      <c r="G151" s="168"/>
    </row>
    <row r="152" spans="1:7" ht="12.75" customHeight="1" x14ac:dyDescent="0.2">
      <c r="A152" s="165" t="s">
        <v>291</v>
      </c>
      <c r="B152" s="165" t="s">
        <v>381</v>
      </c>
      <c r="C152" s="165" t="s">
        <v>382</v>
      </c>
      <c r="D152" s="165">
        <v>105</v>
      </c>
      <c r="E152" s="165">
        <v>0</v>
      </c>
      <c r="F152" s="165">
        <v>0</v>
      </c>
      <c r="G152" s="168"/>
    </row>
    <row r="153" spans="1:7" ht="12.75" customHeight="1" x14ac:dyDescent="0.2">
      <c r="A153" s="165" t="s">
        <v>291</v>
      </c>
      <c r="B153" s="165" t="s">
        <v>383</v>
      </c>
      <c r="C153" s="165" t="s">
        <v>384</v>
      </c>
      <c r="D153" s="165">
        <v>105</v>
      </c>
      <c r="E153" s="165">
        <v>0</v>
      </c>
      <c r="F153" s="165">
        <v>0</v>
      </c>
      <c r="G153" s="168"/>
    </row>
    <row r="154" spans="1:7" ht="12.75" customHeight="1" x14ac:dyDescent="0.2">
      <c r="A154" s="165" t="s">
        <v>291</v>
      </c>
      <c r="B154" s="165" t="s">
        <v>385</v>
      </c>
      <c r="C154" s="165" t="s">
        <v>386</v>
      </c>
      <c r="D154" s="165">
        <v>105</v>
      </c>
      <c r="E154" s="165">
        <v>0</v>
      </c>
      <c r="F154" s="165">
        <v>0</v>
      </c>
      <c r="G154" s="168"/>
    </row>
    <row r="155" spans="1:7" ht="12.75" customHeight="1" x14ac:dyDescent="0.2">
      <c r="A155" s="165" t="s">
        <v>291</v>
      </c>
      <c r="B155" s="165" t="s">
        <v>387</v>
      </c>
      <c r="C155" s="165" t="s">
        <v>388</v>
      </c>
      <c r="D155" s="165">
        <v>105</v>
      </c>
      <c r="E155" s="165">
        <v>0</v>
      </c>
      <c r="F155" s="165">
        <v>0</v>
      </c>
      <c r="G155" s="168"/>
    </row>
    <row r="156" spans="1:7" ht="12.75" customHeight="1" x14ac:dyDescent="0.2">
      <c r="A156" s="165" t="s">
        <v>291</v>
      </c>
      <c r="B156" s="165" t="s">
        <v>389</v>
      </c>
      <c r="C156" s="165" t="s">
        <v>390</v>
      </c>
      <c r="D156" s="165">
        <v>105</v>
      </c>
      <c r="E156" s="165">
        <v>0</v>
      </c>
      <c r="F156" s="165">
        <v>0</v>
      </c>
      <c r="G156" s="168"/>
    </row>
    <row r="157" spans="1:7" ht="12.75" customHeight="1" x14ac:dyDescent="0.2">
      <c r="A157" s="165" t="s">
        <v>291</v>
      </c>
      <c r="B157" s="165" t="s">
        <v>391</v>
      </c>
      <c r="C157" s="165" t="s">
        <v>392</v>
      </c>
      <c r="D157" s="165">
        <v>105</v>
      </c>
      <c r="E157" s="165">
        <v>0</v>
      </c>
      <c r="F157" s="165">
        <v>0</v>
      </c>
      <c r="G157" s="168"/>
    </row>
    <row r="158" spans="1:7" ht="12.75" customHeight="1" x14ac:dyDescent="0.2">
      <c r="A158" s="165" t="s">
        <v>291</v>
      </c>
      <c r="B158" s="165" t="s">
        <v>393</v>
      </c>
      <c r="C158" s="165" t="s">
        <v>394</v>
      </c>
      <c r="D158" s="165">
        <v>105</v>
      </c>
      <c r="E158" s="165">
        <v>0</v>
      </c>
      <c r="F158" s="165">
        <v>0</v>
      </c>
      <c r="G158" s="168"/>
    </row>
    <row r="159" spans="1:7" ht="12.75" customHeight="1" x14ac:dyDescent="0.2">
      <c r="A159" s="165" t="s">
        <v>291</v>
      </c>
      <c r="B159" s="165" t="s">
        <v>395</v>
      </c>
      <c r="C159" s="165" t="s">
        <v>396</v>
      </c>
      <c r="D159" s="165">
        <v>105</v>
      </c>
      <c r="E159" s="165">
        <v>0</v>
      </c>
      <c r="F159" s="165">
        <v>0</v>
      </c>
      <c r="G159" s="168"/>
    </row>
    <row r="160" spans="1:7" ht="12.75" customHeight="1" x14ac:dyDescent="0.2">
      <c r="A160" s="165" t="s">
        <v>291</v>
      </c>
      <c r="B160" s="165" t="s">
        <v>397</v>
      </c>
      <c r="C160" s="165" t="s">
        <v>398</v>
      </c>
      <c r="D160" s="165">
        <v>105</v>
      </c>
      <c r="E160" s="165">
        <v>0</v>
      </c>
      <c r="F160" s="165">
        <v>0</v>
      </c>
      <c r="G160" s="168"/>
    </row>
    <row r="161" spans="1:7" ht="12.75" customHeight="1" x14ac:dyDescent="0.2">
      <c r="A161" s="165" t="s">
        <v>291</v>
      </c>
      <c r="B161" s="165" t="s">
        <v>399</v>
      </c>
      <c r="C161" s="165" t="s">
        <v>400</v>
      </c>
      <c r="D161" s="165">
        <v>105</v>
      </c>
      <c r="E161" s="165">
        <v>0</v>
      </c>
      <c r="F161" s="165">
        <v>0</v>
      </c>
      <c r="G161" s="168"/>
    </row>
    <row r="162" spans="1:7" ht="12.75" customHeight="1" x14ac:dyDescent="0.2">
      <c r="A162" s="165" t="s">
        <v>291</v>
      </c>
      <c r="B162" s="165" t="s">
        <v>401</v>
      </c>
      <c r="C162" s="165" t="s">
        <v>402</v>
      </c>
      <c r="D162" s="165">
        <v>105</v>
      </c>
      <c r="E162" s="165">
        <v>0</v>
      </c>
      <c r="F162" s="165">
        <v>0</v>
      </c>
      <c r="G162" s="168"/>
    </row>
    <row r="163" spans="1:7" ht="12.75" customHeight="1" x14ac:dyDescent="0.2">
      <c r="A163" s="165" t="s">
        <v>291</v>
      </c>
      <c r="B163" s="165" t="s">
        <v>403</v>
      </c>
      <c r="C163" s="165" t="s">
        <v>404</v>
      </c>
      <c r="D163" s="165">
        <v>105</v>
      </c>
      <c r="E163" s="165">
        <v>0</v>
      </c>
      <c r="F163" s="165">
        <v>0</v>
      </c>
      <c r="G163" s="168"/>
    </row>
    <row r="164" spans="1:7" ht="12.75" customHeight="1" x14ac:dyDescent="0.2">
      <c r="A164" s="165" t="s">
        <v>291</v>
      </c>
      <c r="B164" s="165" t="s">
        <v>405</v>
      </c>
      <c r="C164" s="165" t="s">
        <v>406</v>
      </c>
      <c r="D164" s="165">
        <v>105</v>
      </c>
      <c r="E164" s="165">
        <v>0</v>
      </c>
      <c r="F164" s="165">
        <v>0</v>
      </c>
      <c r="G164" s="168"/>
    </row>
    <row r="165" spans="1:7" ht="12.75" customHeight="1" x14ac:dyDescent="0.2">
      <c r="A165" s="165" t="s">
        <v>291</v>
      </c>
      <c r="B165" s="165" t="s">
        <v>407</v>
      </c>
      <c r="C165" s="165" t="s">
        <v>408</v>
      </c>
      <c r="D165" s="165">
        <v>105</v>
      </c>
      <c r="E165" s="165">
        <v>0</v>
      </c>
      <c r="F165" s="165">
        <v>0</v>
      </c>
      <c r="G165" s="168"/>
    </row>
    <row r="166" spans="1:7" ht="12.75" customHeight="1" x14ac:dyDescent="0.2">
      <c r="A166" s="165" t="s">
        <v>291</v>
      </c>
      <c r="B166" s="165" t="s">
        <v>409</v>
      </c>
      <c r="C166" s="165" t="s">
        <v>410</v>
      </c>
      <c r="D166" s="165">
        <v>105</v>
      </c>
      <c r="E166" s="165">
        <v>0</v>
      </c>
      <c r="F166" s="165">
        <v>0</v>
      </c>
      <c r="G166" s="168"/>
    </row>
    <row r="167" spans="1:7" ht="12.75" customHeight="1" x14ac:dyDescent="0.2">
      <c r="A167" s="165" t="s">
        <v>291</v>
      </c>
      <c r="B167" s="178" t="s">
        <v>411</v>
      </c>
      <c r="C167" s="178" t="s">
        <v>412</v>
      </c>
      <c r="D167" s="165">
        <v>365</v>
      </c>
      <c r="E167" s="178">
        <v>1</v>
      </c>
      <c r="F167" s="165">
        <v>0</v>
      </c>
      <c r="G167" s="168">
        <v>0.57499999999999996</v>
      </c>
    </row>
    <row r="168" spans="1:7" ht="12.75" customHeight="1" x14ac:dyDescent="0.2">
      <c r="A168" s="165" t="s">
        <v>291</v>
      </c>
      <c r="B168" s="178" t="s">
        <v>413</v>
      </c>
      <c r="C168" s="178" t="s">
        <v>414</v>
      </c>
      <c r="D168" s="165">
        <v>365</v>
      </c>
      <c r="E168" s="178">
        <v>1</v>
      </c>
      <c r="F168" s="165">
        <v>0</v>
      </c>
      <c r="G168" s="168">
        <v>2.8359999999999999</v>
      </c>
    </row>
    <row r="169" spans="1:7" ht="12.75" customHeight="1" x14ac:dyDescent="0.2">
      <c r="A169" s="165" t="s">
        <v>291</v>
      </c>
      <c r="B169" s="178" t="s">
        <v>415</v>
      </c>
      <c r="C169" s="178" t="s">
        <v>416</v>
      </c>
      <c r="D169" s="165">
        <v>365</v>
      </c>
      <c r="E169" s="178">
        <v>1</v>
      </c>
      <c r="F169" s="165">
        <v>0</v>
      </c>
      <c r="G169" s="168">
        <v>0.83699999999999997</v>
      </c>
    </row>
    <row r="170" spans="1:7" ht="12.75" customHeight="1" x14ac:dyDescent="0.2">
      <c r="A170" s="165" t="s">
        <v>291</v>
      </c>
      <c r="B170" s="165" t="s">
        <v>417</v>
      </c>
      <c r="C170" s="165" t="s">
        <v>418</v>
      </c>
      <c r="D170" s="165">
        <v>105</v>
      </c>
      <c r="E170" s="165">
        <v>0</v>
      </c>
      <c r="F170" s="165">
        <v>0</v>
      </c>
      <c r="G170" s="168"/>
    </row>
    <row r="171" spans="1:7" ht="12.75" customHeight="1" x14ac:dyDescent="0.2">
      <c r="A171" s="165" t="s">
        <v>291</v>
      </c>
      <c r="B171" s="165" t="s">
        <v>419</v>
      </c>
      <c r="C171" s="165" t="s">
        <v>420</v>
      </c>
      <c r="D171" s="165">
        <v>105</v>
      </c>
      <c r="E171" s="165">
        <v>0</v>
      </c>
      <c r="F171" s="165">
        <v>0</v>
      </c>
      <c r="G171" s="168"/>
    </row>
    <row r="172" spans="1:7" ht="12.75" customHeight="1" x14ac:dyDescent="0.2">
      <c r="A172" s="165" t="s">
        <v>291</v>
      </c>
      <c r="B172" s="165" t="s">
        <v>421</v>
      </c>
      <c r="C172" s="165" t="s">
        <v>422</v>
      </c>
      <c r="D172" s="165">
        <v>105</v>
      </c>
      <c r="E172" s="165">
        <v>0</v>
      </c>
      <c r="F172" s="165">
        <v>0</v>
      </c>
      <c r="G172" s="168"/>
    </row>
    <row r="173" spans="1:7" ht="12.75" customHeight="1" x14ac:dyDescent="0.2">
      <c r="A173" s="161" t="s">
        <v>291</v>
      </c>
      <c r="B173" s="161" t="s">
        <v>423</v>
      </c>
      <c r="C173" s="161" t="s">
        <v>424</v>
      </c>
      <c r="D173" s="161">
        <v>105</v>
      </c>
      <c r="E173" s="161">
        <v>0</v>
      </c>
      <c r="F173" s="161">
        <v>0</v>
      </c>
      <c r="G173" s="173"/>
    </row>
    <row r="174" spans="1:7" ht="12.75" customHeight="1" x14ac:dyDescent="0.2">
      <c r="A174" s="28"/>
      <c r="B174" s="27">
        <f>COUNTA(E102:E173)</f>
        <v>72</v>
      </c>
      <c r="C174" s="27"/>
      <c r="D174" s="28"/>
      <c r="E174" s="27">
        <f>COUNTIF(E102:E173, "&gt;0")</f>
        <v>3</v>
      </c>
      <c r="F174" s="27"/>
      <c r="G174" s="175"/>
    </row>
    <row r="175" spans="1:7" ht="12.75" customHeight="1" x14ac:dyDescent="0.2">
      <c r="A175" s="30"/>
      <c r="B175" s="53"/>
      <c r="C175" s="30"/>
      <c r="D175" s="30"/>
      <c r="E175" s="30"/>
      <c r="F175" s="30"/>
      <c r="G175" s="174"/>
    </row>
    <row r="176" spans="1:7" ht="12.75" customHeight="1" x14ac:dyDescent="0.2">
      <c r="A176" s="165" t="s">
        <v>425</v>
      </c>
      <c r="B176" s="165" t="s">
        <v>2911</v>
      </c>
      <c r="C176" s="165" t="s">
        <v>2912</v>
      </c>
      <c r="D176" s="165">
        <v>105</v>
      </c>
      <c r="E176" s="165">
        <v>0</v>
      </c>
      <c r="F176" s="165">
        <v>0</v>
      </c>
      <c r="G176" s="168"/>
    </row>
    <row r="177" spans="1:7" ht="12.75" customHeight="1" x14ac:dyDescent="0.2">
      <c r="A177" s="165" t="s">
        <v>425</v>
      </c>
      <c r="B177" s="165" t="s">
        <v>426</v>
      </c>
      <c r="C177" s="165" t="s">
        <v>427</v>
      </c>
      <c r="D177" s="165">
        <v>105</v>
      </c>
      <c r="E177" s="165">
        <v>0</v>
      </c>
      <c r="F177" s="165">
        <v>0</v>
      </c>
      <c r="G177" s="168"/>
    </row>
    <row r="178" spans="1:7" ht="12.75" customHeight="1" x14ac:dyDescent="0.2">
      <c r="A178" s="165" t="s">
        <v>425</v>
      </c>
      <c r="B178" s="165" t="s">
        <v>2913</v>
      </c>
      <c r="C178" s="165" t="s">
        <v>2914</v>
      </c>
      <c r="D178" s="165">
        <v>105</v>
      </c>
      <c r="E178" s="165">
        <v>0</v>
      </c>
      <c r="F178" s="165">
        <v>0</v>
      </c>
      <c r="G178" s="168"/>
    </row>
    <row r="179" spans="1:7" ht="12.75" customHeight="1" x14ac:dyDescent="0.2">
      <c r="A179" s="165" t="s">
        <v>425</v>
      </c>
      <c r="B179" s="165" t="s">
        <v>428</v>
      </c>
      <c r="C179" s="165" t="s">
        <v>429</v>
      </c>
      <c r="D179" s="165">
        <v>105</v>
      </c>
      <c r="E179" s="165">
        <v>0</v>
      </c>
      <c r="F179" s="165">
        <v>0</v>
      </c>
      <c r="G179" s="168"/>
    </row>
    <row r="180" spans="1:7" ht="12.75" customHeight="1" x14ac:dyDescent="0.2">
      <c r="A180" s="165" t="s">
        <v>425</v>
      </c>
      <c r="B180" s="165" t="s">
        <v>430</v>
      </c>
      <c r="C180" s="165" t="s">
        <v>431</v>
      </c>
      <c r="D180" s="165">
        <v>105</v>
      </c>
      <c r="E180" s="165">
        <v>0</v>
      </c>
      <c r="F180" s="165">
        <v>0</v>
      </c>
      <c r="G180" s="168"/>
    </row>
    <row r="181" spans="1:7" ht="12.75" customHeight="1" x14ac:dyDescent="0.2">
      <c r="A181" s="165" t="s">
        <v>425</v>
      </c>
      <c r="B181" s="165" t="s">
        <v>432</v>
      </c>
      <c r="C181" s="165" t="s">
        <v>433</v>
      </c>
      <c r="D181" s="165">
        <v>105</v>
      </c>
      <c r="E181" s="165">
        <v>0</v>
      </c>
      <c r="F181" s="165">
        <v>0</v>
      </c>
      <c r="G181" s="168"/>
    </row>
    <row r="182" spans="1:7" ht="12.75" customHeight="1" x14ac:dyDescent="0.2">
      <c r="A182" s="165" t="s">
        <v>425</v>
      </c>
      <c r="B182" s="165" t="s">
        <v>434</v>
      </c>
      <c r="C182" s="165" t="s">
        <v>435</v>
      </c>
      <c r="D182" s="165">
        <v>105</v>
      </c>
      <c r="E182" s="165">
        <v>0</v>
      </c>
      <c r="F182" s="165">
        <v>0</v>
      </c>
      <c r="G182" s="168"/>
    </row>
    <row r="183" spans="1:7" ht="12.75" customHeight="1" x14ac:dyDescent="0.2">
      <c r="A183" s="165" t="s">
        <v>425</v>
      </c>
      <c r="B183" s="165" t="s">
        <v>436</v>
      </c>
      <c r="C183" s="165" t="s">
        <v>437</v>
      </c>
      <c r="D183" s="165">
        <v>105</v>
      </c>
      <c r="E183" s="165">
        <v>0</v>
      </c>
      <c r="F183" s="165">
        <v>0</v>
      </c>
      <c r="G183" s="168"/>
    </row>
    <row r="184" spans="1:7" ht="12.75" customHeight="1" x14ac:dyDescent="0.2">
      <c r="A184" s="165" t="s">
        <v>425</v>
      </c>
      <c r="B184" s="165" t="s">
        <v>438</v>
      </c>
      <c r="C184" s="165" t="s">
        <v>439</v>
      </c>
      <c r="D184" s="165">
        <v>105</v>
      </c>
      <c r="E184" s="165">
        <v>0</v>
      </c>
      <c r="F184" s="165">
        <v>0</v>
      </c>
      <c r="G184" s="168"/>
    </row>
    <row r="185" spans="1:7" ht="12.75" customHeight="1" x14ac:dyDescent="0.2">
      <c r="A185" s="165" t="s">
        <v>425</v>
      </c>
      <c r="B185" s="165" t="s">
        <v>440</v>
      </c>
      <c r="C185" s="165" t="s">
        <v>441</v>
      </c>
      <c r="D185" s="165">
        <v>105</v>
      </c>
      <c r="E185" s="165">
        <v>0</v>
      </c>
      <c r="F185" s="165">
        <v>0</v>
      </c>
      <c r="G185" s="168"/>
    </row>
    <row r="186" spans="1:7" ht="12.75" customHeight="1" x14ac:dyDescent="0.2">
      <c r="A186" s="165" t="s">
        <v>425</v>
      </c>
      <c r="B186" s="165" t="s">
        <v>2915</v>
      </c>
      <c r="C186" s="165" t="s">
        <v>2916</v>
      </c>
      <c r="D186" s="165">
        <v>105</v>
      </c>
      <c r="E186" s="165">
        <v>0</v>
      </c>
      <c r="F186" s="165">
        <v>0</v>
      </c>
      <c r="G186" s="168"/>
    </row>
    <row r="187" spans="1:7" ht="12.75" customHeight="1" x14ac:dyDescent="0.2">
      <c r="A187" s="165" t="s">
        <v>425</v>
      </c>
      <c r="B187" s="165" t="s">
        <v>2917</v>
      </c>
      <c r="C187" s="165" t="s">
        <v>2918</v>
      </c>
      <c r="D187" s="165">
        <v>105</v>
      </c>
      <c r="E187" s="165">
        <v>0</v>
      </c>
      <c r="F187" s="165">
        <v>0</v>
      </c>
      <c r="G187" s="168"/>
    </row>
    <row r="188" spans="1:7" ht="12.75" customHeight="1" x14ac:dyDescent="0.2">
      <c r="A188" s="165" t="s">
        <v>425</v>
      </c>
      <c r="B188" s="165" t="s">
        <v>2919</v>
      </c>
      <c r="C188" s="165" t="s">
        <v>2920</v>
      </c>
      <c r="D188" s="165">
        <v>105</v>
      </c>
      <c r="E188" s="165">
        <v>0</v>
      </c>
      <c r="F188" s="165">
        <v>0</v>
      </c>
      <c r="G188" s="168"/>
    </row>
    <row r="189" spans="1:7" ht="12.75" customHeight="1" x14ac:dyDescent="0.2">
      <c r="A189" s="165" t="s">
        <v>425</v>
      </c>
      <c r="B189" s="165" t="s">
        <v>2921</v>
      </c>
      <c r="C189" s="165" t="s">
        <v>2922</v>
      </c>
      <c r="D189" s="165">
        <v>105</v>
      </c>
      <c r="E189" s="165">
        <v>0</v>
      </c>
      <c r="F189" s="165">
        <v>0</v>
      </c>
      <c r="G189" s="168"/>
    </row>
    <row r="190" spans="1:7" ht="12.75" customHeight="1" x14ac:dyDescent="0.2">
      <c r="A190" s="165" t="s">
        <v>425</v>
      </c>
      <c r="B190" s="165" t="s">
        <v>442</v>
      </c>
      <c r="C190" s="165" t="s">
        <v>443</v>
      </c>
      <c r="D190" s="165">
        <v>105</v>
      </c>
      <c r="E190" s="165">
        <v>0</v>
      </c>
      <c r="F190" s="165">
        <v>0</v>
      </c>
      <c r="G190" s="168"/>
    </row>
    <row r="191" spans="1:7" ht="12.75" customHeight="1" x14ac:dyDescent="0.2">
      <c r="A191" s="165" t="s">
        <v>425</v>
      </c>
      <c r="B191" s="165" t="s">
        <v>444</v>
      </c>
      <c r="C191" s="165" t="s">
        <v>445</v>
      </c>
      <c r="D191" s="165">
        <v>105</v>
      </c>
      <c r="E191" s="165">
        <v>0</v>
      </c>
      <c r="F191" s="165">
        <v>0</v>
      </c>
      <c r="G191" s="168"/>
    </row>
    <row r="192" spans="1:7" ht="12.75" customHeight="1" x14ac:dyDescent="0.2">
      <c r="A192" s="165" t="s">
        <v>425</v>
      </c>
      <c r="B192" s="165" t="s">
        <v>614</v>
      </c>
      <c r="C192" s="165" t="s">
        <v>2668</v>
      </c>
      <c r="D192" s="165">
        <v>105</v>
      </c>
      <c r="E192" s="165">
        <v>0</v>
      </c>
      <c r="F192" s="165">
        <v>0</v>
      </c>
      <c r="G192" s="168"/>
    </row>
    <row r="193" spans="1:7" ht="12.75" customHeight="1" x14ac:dyDescent="0.2">
      <c r="A193" s="165" t="s">
        <v>425</v>
      </c>
      <c r="B193" s="165" t="s">
        <v>446</v>
      </c>
      <c r="C193" s="165" t="s">
        <v>447</v>
      </c>
      <c r="D193" s="165">
        <v>105</v>
      </c>
      <c r="E193" s="165">
        <v>0</v>
      </c>
      <c r="F193" s="165">
        <v>0</v>
      </c>
      <c r="G193" s="168"/>
    </row>
    <row r="194" spans="1:7" ht="12.75" customHeight="1" x14ac:dyDescent="0.2">
      <c r="A194" s="165" t="s">
        <v>425</v>
      </c>
      <c r="B194" s="165" t="s">
        <v>448</v>
      </c>
      <c r="C194" s="165" t="s">
        <v>449</v>
      </c>
      <c r="D194" s="165">
        <v>105</v>
      </c>
      <c r="E194" s="165">
        <v>0</v>
      </c>
      <c r="F194" s="165">
        <v>0</v>
      </c>
      <c r="G194" s="168"/>
    </row>
    <row r="195" spans="1:7" ht="12.75" customHeight="1" x14ac:dyDescent="0.2">
      <c r="A195" s="165" t="s">
        <v>425</v>
      </c>
      <c r="B195" s="165" t="s">
        <v>450</v>
      </c>
      <c r="C195" s="165" t="s">
        <v>451</v>
      </c>
      <c r="D195" s="165">
        <v>105</v>
      </c>
      <c r="E195" s="165">
        <v>0</v>
      </c>
      <c r="F195" s="165">
        <v>0</v>
      </c>
      <c r="G195" s="168"/>
    </row>
    <row r="196" spans="1:7" ht="12.75" customHeight="1" x14ac:dyDescent="0.2">
      <c r="A196" s="165" t="s">
        <v>425</v>
      </c>
      <c r="B196" s="165" t="s">
        <v>2923</v>
      </c>
      <c r="C196" s="165" t="s">
        <v>2924</v>
      </c>
      <c r="D196" s="165">
        <v>105</v>
      </c>
      <c r="E196" s="165">
        <v>0</v>
      </c>
      <c r="F196" s="165">
        <v>0</v>
      </c>
      <c r="G196" s="168"/>
    </row>
    <row r="197" spans="1:7" ht="12.75" customHeight="1" x14ac:dyDescent="0.2">
      <c r="A197" s="165" t="s">
        <v>425</v>
      </c>
      <c r="B197" s="165" t="s">
        <v>452</v>
      </c>
      <c r="C197" s="165" t="s">
        <v>2669</v>
      </c>
      <c r="D197" s="165">
        <v>105</v>
      </c>
      <c r="E197" s="165">
        <v>0</v>
      </c>
      <c r="F197" s="165">
        <v>0</v>
      </c>
      <c r="G197" s="168"/>
    </row>
    <row r="198" spans="1:7" ht="12.75" customHeight="1" x14ac:dyDescent="0.2">
      <c r="A198" s="165" t="s">
        <v>425</v>
      </c>
      <c r="B198" s="165" t="s">
        <v>453</v>
      </c>
      <c r="C198" s="165" t="s">
        <v>454</v>
      </c>
      <c r="D198" s="165">
        <v>105</v>
      </c>
      <c r="E198" s="165">
        <v>0</v>
      </c>
      <c r="F198" s="165">
        <v>0</v>
      </c>
      <c r="G198" s="168"/>
    </row>
    <row r="199" spans="1:7" ht="12.75" customHeight="1" x14ac:dyDescent="0.2">
      <c r="A199" s="165" t="s">
        <v>425</v>
      </c>
      <c r="B199" s="165" t="s">
        <v>455</v>
      </c>
      <c r="C199" s="165" t="s">
        <v>456</v>
      </c>
      <c r="D199" s="165">
        <v>105</v>
      </c>
      <c r="E199" s="165">
        <v>0</v>
      </c>
      <c r="F199" s="165">
        <v>0</v>
      </c>
      <c r="G199" s="168"/>
    </row>
    <row r="200" spans="1:7" ht="12.75" customHeight="1" x14ac:dyDescent="0.2">
      <c r="A200" s="165" t="s">
        <v>425</v>
      </c>
      <c r="B200" s="165" t="s">
        <v>457</v>
      </c>
      <c r="C200" s="165" t="s">
        <v>2670</v>
      </c>
      <c r="D200" s="165">
        <v>105</v>
      </c>
      <c r="E200" s="165">
        <v>0</v>
      </c>
      <c r="F200" s="165">
        <v>0</v>
      </c>
      <c r="G200" s="168"/>
    </row>
    <row r="201" spans="1:7" ht="12.75" customHeight="1" x14ac:dyDescent="0.2">
      <c r="A201" s="165" t="s">
        <v>425</v>
      </c>
      <c r="B201" s="165" t="s">
        <v>458</v>
      </c>
      <c r="C201" s="165" t="s">
        <v>459</v>
      </c>
      <c r="D201" s="165">
        <v>105</v>
      </c>
      <c r="E201" s="165">
        <v>0</v>
      </c>
      <c r="F201" s="165">
        <v>0</v>
      </c>
      <c r="G201" s="168"/>
    </row>
    <row r="202" spans="1:7" ht="12.75" customHeight="1" x14ac:dyDescent="0.2">
      <c r="A202" s="165" t="s">
        <v>425</v>
      </c>
      <c r="B202" s="165" t="s">
        <v>460</v>
      </c>
      <c r="C202" s="165" t="s">
        <v>461</v>
      </c>
      <c r="D202" s="165">
        <v>105</v>
      </c>
      <c r="E202" s="165">
        <v>0</v>
      </c>
      <c r="F202" s="165">
        <v>0</v>
      </c>
      <c r="G202" s="168"/>
    </row>
    <row r="203" spans="1:7" ht="12.75" customHeight="1" x14ac:dyDescent="0.2">
      <c r="A203" s="165" t="s">
        <v>425</v>
      </c>
      <c r="B203" s="165" t="s">
        <v>462</v>
      </c>
      <c r="C203" s="165" t="s">
        <v>463</v>
      </c>
      <c r="D203" s="165">
        <v>105</v>
      </c>
      <c r="E203" s="165">
        <v>0</v>
      </c>
      <c r="F203" s="165">
        <v>0</v>
      </c>
      <c r="G203" s="168"/>
    </row>
    <row r="204" spans="1:7" ht="12.75" customHeight="1" x14ac:dyDescent="0.2">
      <c r="A204" s="165" t="s">
        <v>425</v>
      </c>
      <c r="B204" s="165" t="s">
        <v>464</v>
      </c>
      <c r="C204" s="165" t="s">
        <v>465</v>
      </c>
      <c r="D204" s="165">
        <v>105</v>
      </c>
      <c r="E204" s="165">
        <v>0</v>
      </c>
      <c r="F204" s="165">
        <v>0</v>
      </c>
      <c r="G204" s="168"/>
    </row>
    <row r="205" spans="1:7" ht="12.75" customHeight="1" x14ac:dyDescent="0.2">
      <c r="A205" s="165" t="s">
        <v>425</v>
      </c>
      <c r="B205" s="165" t="s">
        <v>466</v>
      </c>
      <c r="C205" s="165" t="s">
        <v>467</v>
      </c>
      <c r="D205" s="165">
        <v>105</v>
      </c>
      <c r="E205" s="165">
        <v>0</v>
      </c>
      <c r="F205" s="165">
        <v>0</v>
      </c>
      <c r="G205" s="168"/>
    </row>
    <row r="206" spans="1:7" ht="12.75" customHeight="1" x14ac:dyDescent="0.2">
      <c r="A206" s="165" t="s">
        <v>425</v>
      </c>
      <c r="B206" s="165" t="s">
        <v>468</v>
      </c>
      <c r="C206" s="165" t="s">
        <v>469</v>
      </c>
      <c r="D206" s="165">
        <v>105</v>
      </c>
      <c r="E206" s="165">
        <v>0</v>
      </c>
      <c r="F206" s="165">
        <v>0</v>
      </c>
      <c r="G206" s="168"/>
    </row>
    <row r="207" spans="1:7" ht="12.75" customHeight="1" x14ac:dyDescent="0.2">
      <c r="A207" s="165" t="s">
        <v>425</v>
      </c>
      <c r="B207" s="165" t="s">
        <v>470</v>
      </c>
      <c r="C207" s="165" t="s">
        <v>471</v>
      </c>
      <c r="D207" s="165">
        <v>105</v>
      </c>
      <c r="E207" s="165">
        <v>0</v>
      </c>
      <c r="F207" s="165">
        <v>0</v>
      </c>
      <c r="G207" s="168"/>
    </row>
    <row r="208" spans="1:7" ht="12.75" customHeight="1" x14ac:dyDescent="0.2">
      <c r="A208" s="165" t="s">
        <v>425</v>
      </c>
      <c r="B208" s="165" t="s">
        <v>472</v>
      </c>
      <c r="C208" s="165" t="s">
        <v>473</v>
      </c>
      <c r="D208" s="165">
        <v>105</v>
      </c>
      <c r="E208" s="165">
        <v>0</v>
      </c>
      <c r="F208" s="165">
        <v>0</v>
      </c>
      <c r="G208" s="168"/>
    </row>
    <row r="209" spans="1:7" ht="12.75" customHeight="1" x14ac:dyDescent="0.2">
      <c r="A209" s="165" t="s">
        <v>425</v>
      </c>
      <c r="B209" s="165" t="s">
        <v>474</v>
      </c>
      <c r="C209" s="165" t="s">
        <v>475</v>
      </c>
      <c r="D209" s="165">
        <v>105</v>
      </c>
      <c r="E209" s="165">
        <v>0</v>
      </c>
      <c r="F209" s="165">
        <v>0</v>
      </c>
      <c r="G209" s="168"/>
    </row>
    <row r="210" spans="1:7" ht="12.75" customHeight="1" x14ac:dyDescent="0.2">
      <c r="A210" s="165" t="s">
        <v>425</v>
      </c>
      <c r="B210" s="165" t="s">
        <v>476</v>
      </c>
      <c r="C210" s="165" t="s">
        <v>2671</v>
      </c>
      <c r="D210" s="165">
        <v>105</v>
      </c>
      <c r="E210" s="165">
        <v>0</v>
      </c>
      <c r="F210" s="165">
        <v>0</v>
      </c>
      <c r="G210" s="168"/>
    </row>
    <row r="211" spans="1:7" ht="12.75" customHeight="1" x14ac:dyDescent="0.2">
      <c r="A211" s="165" t="s">
        <v>425</v>
      </c>
      <c r="B211" s="165" t="s">
        <v>477</v>
      </c>
      <c r="C211" s="165" t="s">
        <v>478</v>
      </c>
      <c r="D211" s="165">
        <v>105</v>
      </c>
      <c r="E211" s="165">
        <v>0</v>
      </c>
      <c r="F211" s="165">
        <v>0</v>
      </c>
      <c r="G211" s="168"/>
    </row>
    <row r="212" spans="1:7" ht="12.75" customHeight="1" x14ac:dyDescent="0.2">
      <c r="A212" s="165" t="s">
        <v>425</v>
      </c>
      <c r="B212" s="165" t="s">
        <v>479</v>
      </c>
      <c r="C212" s="165" t="s">
        <v>480</v>
      </c>
      <c r="D212" s="165">
        <v>105</v>
      </c>
      <c r="E212" s="165">
        <v>0</v>
      </c>
      <c r="F212" s="165">
        <v>0</v>
      </c>
      <c r="G212" s="168"/>
    </row>
    <row r="213" spans="1:7" ht="12.75" customHeight="1" x14ac:dyDescent="0.2">
      <c r="A213" s="165" t="s">
        <v>425</v>
      </c>
      <c r="B213" s="165" t="s">
        <v>481</v>
      </c>
      <c r="C213" s="165" t="s">
        <v>482</v>
      </c>
      <c r="D213" s="165">
        <v>105</v>
      </c>
      <c r="E213" s="165">
        <v>0</v>
      </c>
      <c r="F213" s="165">
        <v>0</v>
      </c>
      <c r="G213" s="168"/>
    </row>
    <row r="214" spans="1:7" ht="12.75" customHeight="1" x14ac:dyDescent="0.2">
      <c r="A214" s="165" t="s">
        <v>425</v>
      </c>
      <c r="B214" s="165" t="s">
        <v>483</v>
      </c>
      <c r="C214" s="165" t="s">
        <v>484</v>
      </c>
      <c r="D214" s="165">
        <v>105</v>
      </c>
      <c r="E214" s="165">
        <v>0</v>
      </c>
      <c r="F214" s="165">
        <v>0</v>
      </c>
      <c r="G214" s="168"/>
    </row>
    <row r="215" spans="1:7" ht="12.75" customHeight="1" x14ac:dyDescent="0.2">
      <c r="A215" s="165" t="s">
        <v>425</v>
      </c>
      <c r="B215" s="165" t="s">
        <v>485</v>
      </c>
      <c r="C215" s="165" t="s">
        <v>486</v>
      </c>
      <c r="D215" s="165">
        <v>105</v>
      </c>
      <c r="E215" s="165">
        <v>0</v>
      </c>
      <c r="F215" s="165">
        <v>0</v>
      </c>
      <c r="G215" s="168"/>
    </row>
    <row r="216" spans="1:7" ht="12.75" customHeight="1" x14ac:dyDescent="0.2">
      <c r="A216" s="165" t="s">
        <v>425</v>
      </c>
      <c r="B216" s="165" t="s">
        <v>487</v>
      </c>
      <c r="C216" s="165" t="s">
        <v>488</v>
      </c>
      <c r="D216" s="165">
        <v>105</v>
      </c>
      <c r="E216" s="165">
        <v>0</v>
      </c>
      <c r="F216" s="165">
        <v>0</v>
      </c>
      <c r="G216" s="168"/>
    </row>
    <row r="217" spans="1:7" ht="12.75" customHeight="1" x14ac:dyDescent="0.2">
      <c r="A217" s="165" t="s">
        <v>425</v>
      </c>
      <c r="B217" s="165" t="s">
        <v>489</v>
      </c>
      <c r="C217" s="165" t="s">
        <v>490</v>
      </c>
      <c r="D217" s="165">
        <v>105</v>
      </c>
      <c r="E217" s="165">
        <v>0</v>
      </c>
      <c r="F217" s="165">
        <v>0</v>
      </c>
      <c r="G217" s="168"/>
    </row>
    <row r="218" spans="1:7" ht="12.75" customHeight="1" x14ac:dyDescent="0.2">
      <c r="A218" s="165" t="s">
        <v>425</v>
      </c>
      <c r="B218" s="165" t="s">
        <v>491</v>
      </c>
      <c r="C218" s="165" t="s">
        <v>2672</v>
      </c>
      <c r="D218" s="165">
        <v>105</v>
      </c>
      <c r="E218" s="165">
        <v>0</v>
      </c>
      <c r="F218" s="165">
        <v>0</v>
      </c>
      <c r="G218" s="168"/>
    </row>
    <row r="219" spans="1:7" ht="12.75" customHeight="1" x14ac:dyDescent="0.2">
      <c r="A219" s="165" t="s">
        <v>425</v>
      </c>
      <c r="B219" s="165" t="s">
        <v>492</v>
      </c>
      <c r="C219" s="165" t="s">
        <v>493</v>
      </c>
      <c r="D219" s="165">
        <v>105</v>
      </c>
      <c r="E219" s="165">
        <v>0</v>
      </c>
      <c r="F219" s="165">
        <v>0</v>
      </c>
      <c r="G219" s="168"/>
    </row>
    <row r="220" spans="1:7" ht="12.75" customHeight="1" x14ac:dyDescent="0.2">
      <c r="A220" s="165" t="s">
        <v>425</v>
      </c>
      <c r="B220" s="178" t="s">
        <v>494</v>
      </c>
      <c r="C220" s="178" t="s">
        <v>495</v>
      </c>
      <c r="D220" s="165">
        <v>105</v>
      </c>
      <c r="E220" s="178">
        <v>1</v>
      </c>
      <c r="F220" s="165">
        <v>0</v>
      </c>
      <c r="G220" s="168">
        <v>0.35799999999999998</v>
      </c>
    </row>
    <row r="221" spans="1:7" ht="12.75" customHeight="1" x14ac:dyDescent="0.2">
      <c r="A221" s="165" t="s">
        <v>425</v>
      </c>
      <c r="B221" s="165" t="s">
        <v>496</v>
      </c>
      <c r="C221" s="165" t="s">
        <v>497</v>
      </c>
      <c r="D221" s="165">
        <v>105</v>
      </c>
      <c r="E221" s="165">
        <v>0</v>
      </c>
      <c r="F221" s="165">
        <v>0</v>
      </c>
      <c r="G221" s="168"/>
    </row>
    <row r="222" spans="1:7" ht="12.75" customHeight="1" x14ac:dyDescent="0.2">
      <c r="A222" s="165" t="s">
        <v>425</v>
      </c>
      <c r="B222" s="165" t="s">
        <v>498</v>
      </c>
      <c r="C222" s="165" t="s">
        <v>499</v>
      </c>
      <c r="D222" s="165">
        <v>105</v>
      </c>
      <c r="E222" s="165">
        <v>0</v>
      </c>
      <c r="F222" s="165">
        <v>0</v>
      </c>
      <c r="G222" s="168"/>
    </row>
    <row r="223" spans="1:7" ht="12.75" customHeight="1" x14ac:dyDescent="0.2">
      <c r="A223" s="165" t="s">
        <v>425</v>
      </c>
      <c r="B223" s="165" t="s">
        <v>500</v>
      </c>
      <c r="C223" s="165" t="s">
        <v>501</v>
      </c>
      <c r="D223" s="165">
        <v>105</v>
      </c>
      <c r="E223" s="165">
        <v>0</v>
      </c>
      <c r="F223" s="165">
        <v>0</v>
      </c>
      <c r="G223" s="168"/>
    </row>
    <row r="224" spans="1:7" ht="12.75" customHeight="1" x14ac:dyDescent="0.2">
      <c r="A224" s="165" t="s">
        <v>425</v>
      </c>
      <c r="B224" s="165" t="s">
        <v>502</v>
      </c>
      <c r="C224" s="165" t="s">
        <v>503</v>
      </c>
      <c r="D224" s="165">
        <v>105</v>
      </c>
      <c r="E224" s="165">
        <v>0</v>
      </c>
      <c r="F224" s="165">
        <v>0</v>
      </c>
      <c r="G224" s="168"/>
    </row>
    <row r="225" spans="1:7" ht="12.75" customHeight="1" x14ac:dyDescent="0.2">
      <c r="A225" s="165" t="s">
        <v>425</v>
      </c>
      <c r="B225" s="165" t="s">
        <v>2673</v>
      </c>
      <c r="C225" s="165" t="s">
        <v>2674</v>
      </c>
      <c r="D225" s="165">
        <v>105</v>
      </c>
      <c r="E225" s="165">
        <v>0</v>
      </c>
      <c r="F225" s="165">
        <v>0</v>
      </c>
      <c r="G225" s="168"/>
    </row>
    <row r="226" spans="1:7" ht="12.75" customHeight="1" x14ac:dyDescent="0.2">
      <c r="A226" s="165" t="s">
        <v>425</v>
      </c>
      <c r="B226" s="165" t="s">
        <v>504</v>
      </c>
      <c r="C226" s="165" t="s">
        <v>505</v>
      </c>
      <c r="D226" s="165">
        <v>105</v>
      </c>
      <c r="E226" s="165">
        <v>0</v>
      </c>
      <c r="F226" s="165">
        <v>0</v>
      </c>
      <c r="G226" s="168"/>
    </row>
    <row r="227" spans="1:7" ht="12.75" customHeight="1" x14ac:dyDescent="0.2">
      <c r="A227" s="165" t="s">
        <v>425</v>
      </c>
      <c r="B227" s="165" t="s">
        <v>506</v>
      </c>
      <c r="C227" s="165" t="s">
        <v>507</v>
      </c>
      <c r="D227" s="165">
        <v>105</v>
      </c>
      <c r="E227" s="165">
        <v>0</v>
      </c>
      <c r="F227" s="165">
        <v>0</v>
      </c>
      <c r="G227" s="168"/>
    </row>
    <row r="228" spans="1:7" ht="12.75" customHeight="1" x14ac:dyDescent="0.2">
      <c r="A228" s="165" t="s">
        <v>425</v>
      </c>
      <c r="B228" s="165" t="s">
        <v>508</v>
      </c>
      <c r="C228" s="165" t="s">
        <v>509</v>
      </c>
      <c r="D228" s="165">
        <v>105</v>
      </c>
      <c r="E228" s="165">
        <v>0</v>
      </c>
      <c r="F228" s="165">
        <v>0</v>
      </c>
      <c r="G228" s="168"/>
    </row>
    <row r="229" spans="1:7" ht="12.75" customHeight="1" x14ac:dyDescent="0.2">
      <c r="A229" s="165" t="s">
        <v>425</v>
      </c>
      <c r="B229" s="165" t="s">
        <v>510</v>
      </c>
      <c r="C229" s="165" t="s">
        <v>511</v>
      </c>
      <c r="D229" s="165">
        <v>105</v>
      </c>
      <c r="E229" s="165">
        <v>0</v>
      </c>
      <c r="F229" s="165">
        <v>0</v>
      </c>
      <c r="G229" s="168"/>
    </row>
    <row r="230" spans="1:7" ht="12.75" customHeight="1" x14ac:dyDescent="0.2">
      <c r="A230" s="165" t="s">
        <v>425</v>
      </c>
      <c r="B230" s="165" t="s">
        <v>512</v>
      </c>
      <c r="C230" s="165" t="s">
        <v>513</v>
      </c>
      <c r="D230" s="165">
        <v>105</v>
      </c>
      <c r="E230" s="165">
        <v>0</v>
      </c>
      <c r="F230" s="165">
        <v>0</v>
      </c>
      <c r="G230" s="168"/>
    </row>
    <row r="231" spans="1:7" ht="12.75" customHeight="1" x14ac:dyDescent="0.2">
      <c r="A231" s="165" t="s">
        <v>425</v>
      </c>
      <c r="B231" s="165" t="s">
        <v>536</v>
      </c>
      <c r="C231" s="165" t="s">
        <v>2675</v>
      </c>
      <c r="D231" s="165">
        <v>105</v>
      </c>
      <c r="E231" s="165">
        <v>0</v>
      </c>
      <c r="F231" s="165">
        <v>0</v>
      </c>
      <c r="G231" s="168"/>
    </row>
    <row r="232" spans="1:7" ht="12.75" customHeight="1" x14ac:dyDescent="0.2">
      <c r="A232" s="165" t="s">
        <v>425</v>
      </c>
      <c r="B232" s="165" t="s">
        <v>514</v>
      </c>
      <c r="C232" s="165" t="s">
        <v>515</v>
      </c>
      <c r="D232" s="165">
        <v>105</v>
      </c>
      <c r="E232" s="165">
        <v>0</v>
      </c>
      <c r="F232" s="165">
        <v>0</v>
      </c>
      <c r="G232" s="168"/>
    </row>
    <row r="233" spans="1:7" ht="12.75" customHeight="1" x14ac:dyDescent="0.2">
      <c r="A233" s="165" t="s">
        <v>425</v>
      </c>
      <c r="B233" s="165" t="s">
        <v>516</v>
      </c>
      <c r="C233" s="165" t="s">
        <v>517</v>
      </c>
      <c r="D233" s="165">
        <v>105</v>
      </c>
      <c r="E233" s="165">
        <v>0</v>
      </c>
      <c r="F233" s="165">
        <v>0</v>
      </c>
      <c r="G233" s="168"/>
    </row>
    <row r="234" spans="1:7" ht="12.75" customHeight="1" x14ac:dyDescent="0.2">
      <c r="A234" s="165" t="s">
        <v>425</v>
      </c>
      <c r="B234" s="165" t="s">
        <v>518</v>
      </c>
      <c r="C234" s="165" t="s">
        <v>519</v>
      </c>
      <c r="D234" s="165">
        <v>105</v>
      </c>
      <c r="E234" s="165">
        <v>0</v>
      </c>
      <c r="F234" s="165">
        <v>0</v>
      </c>
      <c r="G234" s="168"/>
    </row>
    <row r="235" spans="1:7" ht="12.75" customHeight="1" x14ac:dyDescent="0.2">
      <c r="A235" s="165" t="s">
        <v>425</v>
      </c>
      <c r="B235" s="165" t="s">
        <v>520</v>
      </c>
      <c r="C235" s="165" t="s">
        <v>521</v>
      </c>
      <c r="D235" s="165">
        <v>105</v>
      </c>
      <c r="E235" s="165">
        <v>0</v>
      </c>
      <c r="F235" s="165">
        <v>0</v>
      </c>
      <c r="G235" s="168"/>
    </row>
    <row r="236" spans="1:7" ht="12.75" customHeight="1" x14ac:dyDescent="0.2">
      <c r="A236" s="165" t="s">
        <v>425</v>
      </c>
      <c r="B236" s="165" t="s">
        <v>522</v>
      </c>
      <c r="C236" s="165" t="s">
        <v>523</v>
      </c>
      <c r="D236" s="165">
        <v>105</v>
      </c>
      <c r="E236" s="165">
        <v>0</v>
      </c>
      <c r="F236" s="165">
        <v>0</v>
      </c>
      <c r="G236" s="168"/>
    </row>
    <row r="237" spans="1:7" ht="12.75" customHeight="1" x14ac:dyDescent="0.2">
      <c r="A237" s="165" t="s">
        <v>425</v>
      </c>
      <c r="B237" s="165" t="s">
        <v>524</v>
      </c>
      <c r="C237" s="165" t="s">
        <v>525</v>
      </c>
      <c r="D237" s="165">
        <v>105</v>
      </c>
      <c r="E237" s="165">
        <v>0</v>
      </c>
      <c r="F237" s="165">
        <v>0</v>
      </c>
      <c r="G237" s="168"/>
    </row>
    <row r="238" spans="1:7" ht="12.75" customHeight="1" x14ac:dyDescent="0.2">
      <c r="A238" s="165" t="s">
        <v>425</v>
      </c>
      <c r="B238" s="165" t="s">
        <v>526</v>
      </c>
      <c r="C238" s="165" t="s">
        <v>527</v>
      </c>
      <c r="D238" s="165">
        <v>105</v>
      </c>
      <c r="E238" s="165">
        <v>0</v>
      </c>
      <c r="F238" s="165">
        <v>0</v>
      </c>
      <c r="G238" s="168"/>
    </row>
    <row r="239" spans="1:7" ht="12.75" customHeight="1" x14ac:dyDescent="0.2">
      <c r="A239" s="165" t="s">
        <v>425</v>
      </c>
      <c r="B239" s="165" t="s">
        <v>528</v>
      </c>
      <c r="C239" s="165" t="s">
        <v>529</v>
      </c>
      <c r="D239" s="165">
        <v>105</v>
      </c>
      <c r="E239" s="165">
        <v>0</v>
      </c>
      <c r="F239" s="165">
        <v>0</v>
      </c>
      <c r="G239" s="168"/>
    </row>
    <row r="240" spans="1:7" ht="12.75" customHeight="1" x14ac:dyDescent="0.2">
      <c r="A240" s="165" t="s">
        <v>425</v>
      </c>
      <c r="B240" s="165" t="s">
        <v>530</v>
      </c>
      <c r="C240" s="165" t="s">
        <v>531</v>
      </c>
      <c r="D240" s="165">
        <v>105</v>
      </c>
      <c r="E240" s="165">
        <v>0</v>
      </c>
      <c r="F240" s="165">
        <v>0</v>
      </c>
      <c r="G240" s="168"/>
    </row>
    <row r="241" spans="1:7" ht="12.75" customHeight="1" x14ac:dyDescent="0.2">
      <c r="A241" s="165" t="s">
        <v>425</v>
      </c>
      <c r="B241" s="165" t="s">
        <v>532</v>
      </c>
      <c r="C241" s="165" t="s">
        <v>533</v>
      </c>
      <c r="D241" s="165">
        <v>105</v>
      </c>
      <c r="E241" s="165">
        <v>0</v>
      </c>
      <c r="F241" s="165">
        <v>0</v>
      </c>
      <c r="G241" s="168"/>
    </row>
    <row r="242" spans="1:7" ht="12.75" customHeight="1" x14ac:dyDescent="0.2">
      <c r="A242" s="165" t="s">
        <v>425</v>
      </c>
      <c r="B242" s="165" t="s">
        <v>534</v>
      </c>
      <c r="C242" s="165" t="s">
        <v>535</v>
      </c>
      <c r="D242" s="165">
        <v>105</v>
      </c>
      <c r="E242" s="165">
        <v>0</v>
      </c>
      <c r="F242" s="165">
        <v>0</v>
      </c>
      <c r="G242" s="168"/>
    </row>
    <row r="243" spans="1:7" ht="12.75" customHeight="1" x14ac:dyDescent="0.2">
      <c r="A243" s="165" t="s">
        <v>425</v>
      </c>
      <c r="B243" s="165" t="s">
        <v>537</v>
      </c>
      <c r="C243" s="165" t="s">
        <v>538</v>
      </c>
      <c r="D243" s="165">
        <v>105</v>
      </c>
      <c r="E243" s="165">
        <v>0</v>
      </c>
      <c r="F243" s="165">
        <v>0</v>
      </c>
      <c r="G243" s="168"/>
    </row>
    <row r="244" spans="1:7" ht="12.75" customHeight="1" x14ac:dyDescent="0.2">
      <c r="A244" s="165" t="s">
        <v>425</v>
      </c>
      <c r="B244" s="165" t="s">
        <v>539</v>
      </c>
      <c r="C244" s="165" t="s">
        <v>540</v>
      </c>
      <c r="D244" s="165">
        <v>105</v>
      </c>
      <c r="E244" s="165">
        <v>0</v>
      </c>
      <c r="F244" s="165">
        <v>0</v>
      </c>
      <c r="G244" s="168"/>
    </row>
    <row r="245" spans="1:7" ht="12.75" customHeight="1" x14ac:dyDescent="0.2">
      <c r="A245" s="165" t="s">
        <v>425</v>
      </c>
      <c r="B245" s="165" t="s">
        <v>541</v>
      </c>
      <c r="C245" s="165" t="s">
        <v>542</v>
      </c>
      <c r="D245" s="165">
        <v>105</v>
      </c>
      <c r="E245" s="165">
        <v>0</v>
      </c>
      <c r="F245" s="165">
        <v>0</v>
      </c>
      <c r="G245" s="168"/>
    </row>
    <row r="246" spans="1:7" ht="12.75" customHeight="1" x14ac:dyDescent="0.2">
      <c r="A246" s="165" t="s">
        <v>425</v>
      </c>
      <c r="B246" s="165" t="s">
        <v>543</v>
      </c>
      <c r="C246" s="165" t="s">
        <v>544</v>
      </c>
      <c r="D246" s="165">
        <v>105</v>
      </c>
      <c r="E246" s="165">
        <v>0</v>
      </c>
      <c r="F246" s="165">
        <v>0</v>
      </c>
      <c r="G246" s="168"/>
    </row>
    <row r="247" spans="1:7" ht="12.75" customHeight="1" x14ac:dyDescent="0.2">
      <c r="A247" s="165" t="s">
        <v>425</v>
      </c>
      <c r="B247" s="165" t="s">
        <v>545</v>
      </c>
      <c r="C247" s="165" t="s">
        <v>546</v>
      </c>
      <c r="D247" s="165">
        <v>105</v>
      </c>
      <c r="E247" s="165">
        <v>0</v>
      </c>
      <c r="F247" s="165">
        <v>0</v>
      </c>
      <c r="G247" s="168"/>
    </row>
    <row r="248" spans="1:7" ht="12.75" customHeight="1" x14ac:dyDescent="0.2">
      <c r="A248" s="165" t="s">
        <v>425</v>
      </c>
      <c r="B248" s="165" t="s">
        <v>547</v>
      </c>
      <c r="C248" s="165" t="s">
        <v>548</v>
      </c>
      <c r="D248" s="165">
        <v>105</v>
      </c>
      <c r="E248" s="165">
        <v>0</v>
      </c>
      <c r="F248" s="165">
        <v>0</v>
      </c>
      <c r="G248" s="168"/>
    </row>
    <row r="249" spans="1:7" ht="12.75" customHeight="1" x14ac:dyDescent="0.2">
      <c r="A249" s="165" t="s">
        <v>425</v>
      </c>
      <c r="B249" s="165" t="s">
        <v>2925</v>
      </c>
      <c r="C249" s="165" t="s">
        <v>2926</v>
      </c>
      <c r="D249" s="165">
        <v>105</v>
      </c>
      <c r="E249" s="165">
        <v>0</v>
      </c>
      <c r="F249" s="165">
        <v>0</v>
      </c>
      <c r="G249" s="168"/>
    </row>
    <row r="250" spans="1:7" ht="12.75" customHeight="1" x14ac:dyDescent="0.2">
      <c r="A250" s="165" t="s">
        <v>425</v>
      </c>
      <c r="B250" s="165" t="s">
        <v>2927</v>
      </c>
      <c r="C250" s="165" t="s">
        <v>2926</v>
      </c>
      <c r="D250" s="165">
        <v>105</v>
      </c>
      <c r="E250" s="165">
        <v>0</v>
      </c>
      <c r="F250" s="165">
        <v>0</v>
      </c>
      <c r="G250" s="168"/>
    </row>
    <row r="251" spans="1:7" ht="12.75" customHeight="1" x14ac:dyDescent="0.2">
      <c r="A251" s="165" t="s">
        <v>425</v>
      </c>
      <c r="B251" s="165" t="s">
        <v>549</v>
      </c>
      <c r="C251" s="165" t="s">
        <v>550</v>
      </c>
      <c r="D251" s="165">
        <v>105</v>
      </c>
      <c r="E251" s="165">
        <v>0</v>
      </c>
      <c r="F251" s="165">
        <v>0</v>
      </c>
      <c r="G251" s="168"/>
    </row>
    <row r="252" spans="1:7" ht="12.75" customHeight="1" x14ac:dyDescent="0.2">
      <c r="A252" s="165" t="s">
        <v>425</v>
      </c>
      <c r="B252" s="165" t="s">
        <v>551</v>
      </c>
      <c r="C252" s="165" t="s">
        <v>552</v>
      </c>
      <c r="D252" s="165">
        <v>105</v>
      </c>
      <c r="E252" s="165">
        <v>0</v>
      </c>
      <c r="F252" s="165">
        <v>0</v>
      </c>
      <c r="G252" s="168"/>
    </row>
    <row r="253" spans="1:7" ht="12.75" customHeight="1" x14ac:dyDescent="0.2">
      <c r="A253" s="165" t="s">
        <v>425</v>
      </c>
      <c r="B253" s="165" t="s">
        <v>553</v>
      </c>
      <c r="C253" s="165" t="s">
        <v>554</v>
      </c>
      <c r="D253" s="165">
        <v>105</v>
      </c>
      <c r="E253" s="165">
        <v>0</v>
      </c>
      <c r="F253" s="165">
        <v>0</v>
      </c>
      <c r="G253" s="168"/>
    </row>
    <row r="254" spans="1:7" ht="12.75" customHeight="1" x14ac:dyDescent="0.2">
      <c r="A254" s="165" t="s">
        <v>425</v>
      </c>
      <c r="B254" s="165" t="s">
        <v>555</v>
      </c>
      <c r="C254" s="165" t="s">
        <v>556</v>
      </c>
      <c r="D254" s="165">
        <v>105</v>
      </c>
      <c r="E254" s="165">
        <v>0</v>
      </c>
      <c r="F254" s="165">
        <v>0</v>
      </c>
      <c r="G254" s="168"/>
    </row>
    <row r="255" spans="1:7" ht="12.75" customHeight="1" x14ac:dyDescent="0.2">
      <c r="A255" s="165" t="s">
        <v>425</v>
      </c>
      <c r="B255" s="165" t="s">
        <v>557</v>
      </c>
      <c r="C255" s="165" t="s">
        <v>558</v>
      </c>
      <c r="D255" s="165">
        <v>105</v>
      </c>
      <c r="E255" s="165">
        <v>0</v>
      </c>
      <c r="F255" s="165">
        <v>0</v>
      </c>
      <c r="G255" s="168"/>
    </row>
    <row r="256" spans="1:7" ht="12.75" customHeight="1" x14ac:dyDescent="0.2">
      <c r="A256" s="165" t="s">
        <v>425</v>
      </c>
      <c r="B256" s="165" t="s">
        <v>559</v>
      </c>
      <c r="C256" s="165" t="s">
        <v>560</v>
      </c>
      <c r="D256" s="165">
        <v>105</v>
      </c>
      <c r="E256" s="165">
        <v>0</v>
      </c>
      <c r="F256" s="165">
        <v>0</v>
      </c>
      <c r="G256" s="168"/>
    </row>
    <row r="257" spans="1:7" ht="12.75" customHeight="1" x14ac:dyDescent="0.2">
      <c r="A257" s="165" t="s">
        <v>425</v>
      </c>
      <c r="B257" s="165" t="s">
        <v>2928</v>
      </c>
      <c r="C257" s="165" t="s">
        <v>2929</v>
      </c>
      <c r="D257" s="165">
        <v>105</v>
      </c>
      <c r="E257" s="165">
        <v>0</v>
      </c>
      <c r="F257" s="165">
        <v>0</v>
      </c>
      <c r="G257" s="168"/>
    </row>
    <row r="258" spans="1:7" ht="12.75" customHeight="1" x14ac:dyDescent="0.2">
      <c r="A258" s="165" t="s">
        <v>425</v>
      </c>
      <c r="B258" s="165" t="s">
        <v>561</v>
      </c>
      <c r="C258" s="165" t="s">
        <v>2676</v>
      </c>
      <c r="D258" s="165">
        <v>105</v>
      </c>
      <c r="E258" s="165">
        <v>0</v>
      </c>
      <c r="F258" s="165">
        <v>0</v>
      </c>
      <c r="G258" s="168"/>
    </row>
    <row r="259" spans="1:7" ht="12.75" customHeight="1" x14ac:dyDescent="0.2">
      <c r="A259" s="165" t="s">
        <v>425</v>
      </c>
      <c r="B259" s="165" t="s">
        <v>2930</v>
      </c>
      <c r="C259" s="165" t="s">
        <v>2931</v>
      </c>
      <c r="D259" s="165">
        <v>105</v>
      </c>
      <c r="E259" s="165">
        <v>0</v>
      </c>
      <c r="F259" s="165">
        <v>0</v>
      </c>
      <c r="G259" s="168"/>
    </row>
    <row r="260" spans="1:7" ht="12.75" customHeight="1" x14ac:dyDescent="0.2">
      <c r="A260" s="165" t="s">
        <v>425</v>
      </c>
      <c r="B260" s="165" t="s">
        <v>2932</v>
      </c>
      <c r="C260" s="165" t="s">
        <v>2933</v>
      </c>
      <c r="D260" s="165">
        <v>105</v>
      </c>
      <c r="E260" s="165">
        <v>0</v>
      </c>
      <c r="F260" s="165">
        <v>0</v>
      </c>
      <c r="G260" s="168"/>
    </row>
    <row r="261" spans="1:7" ht="12.75" customHeight="1" x14ac:dyDescent="0.2">
      <c r="A261" s="165" t="s">
        <v>425</v>
      </c>
      <c r="B261" s="165" t="s">
        <v>563</v>
      </c>
      <c r="C261" s="165" t="s">
        <v>564</v>
      </c>
      <c r="D261" s="165">
        <v>105</v>
      </c>
      <c r="E261" s="165">
        <v>0</v>
      </c>
      <c r="F261" s="165">
        <v>0</v>
      </c>
      <c r="G261" s="168"/>
    </row>
    <row r="262" spans="1:7" ht="12.75" customHeight="1" x14ac:dyDescent="0.2">
      <c r="A262" s="165" t="s">
        <v>425</v>
      </c>
      <c r="B262" s="165" t="s">
        <v>565</v>
      </c>
      <c r="C262" s="165" t="s">
        <v>566</v>
      </c>
      <c r="D262" s="165">
        <v>105</v>
      </c>
      <c r="E262" s="165">
        <v>0</v>
      </c>
      <c r="F262" s="165">
        <v>0</v>
      </c>
      <c r="G262" s="168"/>
    </row>
    <row r="263" spans="1:7" ht="12.75" customHeight="1" x14ac:dyDescent="0.2">
      <c r="A263" s="165" t="s">
        <v>425</v>
      </c>
      <c r="B263" s="165" t="s">
        <v>2934</v>
      </c>
      <c r="C263" s="165" t="s">
        <v>2935</v>
      </c>
      <c r="D263" s="165">
        <v>105</v>
      </c>
      <c r="E263" s="165">
        <v>0</v>
      </c>
      <c r="F263" s="165">
        <v>0</v>
      </c>
      <c r="G263" s="168"/>
    </row>
    <row r="264" spans="1:7" ht="12.75" customHeight="1" x14ac:dyDescent="0.2">
      <c r="A264" s="165" t="s">
        <v>425</v>
      </c>
      <c r="B264" s="165" t="s">
        <v>2936</v>
      </c>
      <c r="C264" s="165" t="s">
        <v>2937</v>
      </c>
      <c r="D264" s="165">
        <v>105</v>
      </c>
      <c r="E264" s="165">
        <v>0</v>
      </c>
      <c r="F264" s="165">
        <v>0</v>
      </c>
      <c r="G264" s="168"/>
    </row>
    <row r="265" spans="1:7" ht="12.75" customHeight="1" x14ac:dyDescent="0.2">
      <c r="A265" s="165" t="s">
        <v>425</v>
      </c>
      <c r="B265" s="165" t="s">
        <v>569</v>
      </c>
      <c r="C265" s="165" t="s">
        <v>570</v>
      </c>
      <c r="D265" s="165">
        <v>105</v>
      </c>
      <c r="E265" s="165">
        <v>0</v>
      </c>
      <c r="F265" s="165">
        <v>0</v>
      </c>
      <c r="G265" s="168"/>
    </row>
    <row r="266" spans="1:7" ht="12.75" customHeight="1" x14ac:dyDescent="0.2">
      <c r="A266" s="165" t="s">
        <v>425</v>
      </c>
      <c r="B266" s="165" t="s">
        <v>568</v>
      </c>
      <c r="C266" s="165" t="s">
        <v>2677</v>
      </c>
      <c r="D266" s="165">
        <v>105</v>
      </c>
      <c r="E266" s="165">
        <v>0</v>
      </c>
      <c r="F266" s="165">
        <v>0</v>
      </c>
      <c r="G266" s="168"/>
    </row>
    <row r="267" spans="1:7" ht="12.75" customHeight="1" x14ac:dyDescent="0.2">
      <c r="A267" s="165" t="s">
        <v>425</v>
      </c>
      <c r="B267" s="165" t="s">
        <v>571</v>
      </c>
      <c r="C267" s="165" t="s">
        <v>572</v>
      </c>
      <c r="D267" s="165">
        <v>105</v>
      </c>
      <c r="E267" s="165">
        <v>0</v>
      </c>
      <c r="F267" s="165">
        <v>0</v>
      </c>
      <c r="G267" s="168"/>
    </row>
    <row r="268" spans="1:7" ht="12.75" customHeight="1" x14ac:dyDescent="0.2">
      <c r="A268" s="165" t="s">
        <v>425</v>
      </c>
      <c r="B268" s="165" t="s">
        <v>573</v>
      </c>
      <c r="C268" s="165" t="s">
        <v>574</v>
      </c>
      <c r="D268" s="165">
        <v>105</v>
      </c>
      <c r="E268" s="165">
        <v>0</v>
      </c>
      <c r="F268" s="165">
        <v>0</v>
      </c>
      <c r="G268" s="168"/>
    </row>
    <row r="269" spans="1:7" ht="12.75" customHeight="1" x14ac:dyDescent="0.2">
      <c r="A269" s="165" t="s">
        <v>425</v>
      </c>
      <c r="B269" s="165" t="s">
        <v>2938</v>
      </c>
      <c r="C269" s="165" t="s">
        <v>2939</v>
      </c>
      <c r="D269" s="165">
        <v>105</v>
      </c>
      <c r="E269" s="165">
        <v>0</v>
      </c>
      <c r="F269" s="165">
        <v>0</v>
      </c>
      <c r="G269" s="168"/>
    </row>
    <row r="270" spans="1:7" ht="12.75" customHeight="1" x14ac:dyDescent="0.2">
      <c r="A270" s="165" t="s">
        <v>425</v>
      </c>
      <c r="B270" s="165" t="s">
        <v>575</v>
      </c>
      <c r="C270" s="165" t="s">
        <v>576</v>
      </c>
      <c r="D270" s="165">
        <v>105</v>
      </c>
      <c r="E270" s="165">
        <v>0</v>
      </c>
      <c r="F270" s="165">
        <v>0</v>
      </c>
      <c r="G270" s="168"/>
    </row>
    <row r="271" spans="1:7" ht="12.75" customHeight="1" x14ac:dyDescent="0.2">
      <c r="A271" s="165" t="s">
        <v>425</v>
      </c>
      <c r="B271" s="165" t="s">
        <v>577</v>
      </c>
      <c r="C271" s="165" t="s">
        <v>578</v>
      </c>
      <c r="D271" s="165">
        <v>105</v>
      </c>
      <c r="E271" s="165">
        <v>0</v>
      </c>
      <c r="F271" s="165">
        <v>0</v>
      </c>
      <c r="G271" s="168"/>
    </row>
    <row r="272" spans="1:7" ht="12.75" customHeight="1" x14ac:dyDescent="0.2">
      <c r="A272" s="165" t="s">
        <v>425</v>
      </c>
      <c r="B272" s="165" t="s">
        <v>579</v>
      </c>
      <c r="C272" s="165" t="s">
        <v>580</v>
      </c>
      <c r="D272" s="165">
        <v>105</v>
      </c>
      <c r="E272" s="165">
        <v>0</v>
      </c>
      <c r="F272" s="165">
        <v>0</v>
      </c>
      <c r="G272" s="168"/>
    </row>
    <row r="273" spans="1:7" ht="12.75" customHeight="1" x14ac:dyDescent="0.2">
      <c r="A273" s="165" t="s">
        <v>425</v>
      </c>
      <c r="B273" s="165" t="s">
        <v>581</v>
      </c>
      <c r="C273" s="165" t="s">
        <v>582</v>
      </c>
      <c r="D273" s="165">
        <v>105</v>
      </c>
      <c r="E273" s="165">
        <v>0</v>
      </c>
      <c r="F273" s="165">
        <v>0</v>
      </c>
      <c r="G273" s="168"/>
    </row>
    <row r="274" spans="1:7" ht="12.75" customHeight="1" x14ac:dyDescent="0.2">
      <c r="A274" s="165" t="s">
        <v>425</v>
      </c>
      <c r="B274" s="165" t="s">
        <v>583</v>
      </c>
      <c r="C274" s="165" t="s">
        <v>584</v>
      </c>
      <c r="D274" s="165">
        <v>105</v>
      </c>
      <c r="E274" s="165">
        <v>0</v>
      </c>
      <c r="F274" s="165">
        <v>0</v>
      </c>
      <c r="G274" s="168"/>
    </row>
    <row r="275" spans="1:7" ht="12.75" customHeight="1" x14ac:dyDescent="0.2">
      <c r="A275" s="165" t="s">
        <v>425</v>
      </c>
      <c r="B275" s="165" t="s">
        <v>2940</v>
      </c>
      <c r="C275" s="165" t="s">
        <v>2941</v>
      </c>
      <c r="D275" s="165">
        <v>105</v>
      </c>
      <c r="E275" s="165">
        <v>0</v>
      </c>
      <c r="F275" s="165">
        <v>0</v>
      </c>
      <c r="G275" s="168"/>
    </row>
    <row r="276" spans="1:7" ht="12.75" customHeight="1" x14ac:dyDescent="0.2">
      <c r="A276" s="165" t="s">
        <v>425</v>
      </c>
      <c r="B276" s="165" t="s">
        <v>585</v>
      </c>
      <c r="C276" s="165" t="s">
        <v>586</v>
      </c>
      <c r="D276" s="165">
        <v>105</v>
      </c>
      <c r="E276" s="165">
        <v>0</v>
      </c>
      <c r="F276" s="165">
        <v>0</v>
      </c>
      <c r="G276" s="168"/>
    </row>
    <row r="277" spans="1:7" ht="12.75" customHeight="1" x14ac:dyDescent="0.2">
      <c r="A277" s="165" t="s">
        <v>425</v>
      </c>
      <c r="B277" s="165" t="s">
        <v>587</v>
      </c>
      <c r="C277" s="165" t="s">
        <v>588</v>
      </c>
      <c r="D277" s="165">
        <v>105</v>
      </c>
      <c r="E277" s="165">
        <v>0</v>
      </c>
      <c r="F277" s="165">
        <v>0</v>
      </c>
      <c r="G277" s="168"/>
    </row>
    <row r="278" spans="1:7" ht="12.75" customHeight="1" x14ac:dyDescent="0.2">
      <c r="A278" s="165" t="s">
        <v>425</v>
      </c>
      <c r="B278" s="165" t="s">
        <v>589</v>
      </c>
      <c r="C278" s="165" t="s">
        <v>590</v>
      </c>
      <c r="D278" s="165">
        <v>105</v>
      </c>
      <c r="E278" s="165">
        <v>0</v>
      </c>
      <c r="F278" s="165">
        <v>0</v>
      </c>
      <c r="G278" s="168"/>
    </row>
    <row r="279" spans="1:7" ht="12.75" customHeight="1" x14ac:dyDescent="0.2">
      <c r="A279" s="165" t="s">
        <v>425</v>
      </c>
      <c r="B279" s="165" t="s">
        <v>591</v>
      </c>
      <c r="C279" s="165" t="s">
        <v>592</v>
      </c>
      <c r="D279" s="165">
        <v>105</v>
      </c>
      <c r="E279" s="165">
        <v>0</v>
      </c>
      <c r="F279" s="165">
        <v>0</v>
      </c>
      <c r="G279" s="168"/>
    </row>
    <row r="280" spans="1:7" ht="12.75" customHeight="1" x14ac:dyDescent="0.2">
      <c r="A280" s="165" t="s">
        <v>425</v>
      </c>
      <c r="B280" s="165" t="s">
        <v>593</v>
      </c>
      <c r="C280" s="165" t="s">
        <v>594</v>
      </c>
      <c r="D280" s="165">
        <v>105</v>
      </c>
      <c r="E280" s="165">
        <v>0</v>
      </c>
      <c r="F280" s="165">
        <v>0</v>
      </c>
      <c r="G280" s="168"/>
    </row>
    <row r="281" spans="1:7" ht="12.75" customHeight="1" x14ac:dyDescent="0.2">
      <c r="A281" s="165" t="s">
        <v>425</v>
      </c>
      <c r="B281" s="165" t="s">
        <v>595</v>
      </c>
      <c r="C281" s="165" t="s">
        <v>596</v>
      </c>
      <c r="D281" s="165">
        <v>105</v>
      </c>
      <c r="E281" s="165">
        <v>0</v>
      </c>
      <c r="F281" s="165">
        <v>0</v>
      </c>
      <c r="G281" s="168"/>
    </row>
    <row r="282" spans="1:7" ht="12.75" customHeight="1" x14ac:dyDescent="0.2">
      <c r="A282" s="165" t="s">
        <v>425</v>
      </c>
      <c r="B282" s="165" t="s">
        <v>597</v>
      </c>
      <c r="C282" s="165" t="s">
        <v>598</v>
      </c>
      <c r="D282" s="165">
        <v>105</v>
      </c>
      <c r="E282" s="165">
        <v>0</v>
      </c>
      <c r="F282" s="165">
        <v>0</v>
      </c>
      <c r="G282" s="168"/>
    </row>
    <row r="283" spans="1:7" ht="12.75" customHeight="1" x14ac:dyDescent="0.2">
      <c r="A283" s="165" t="s">
        <v>425</v>
      </c>
      <c r="B283" s="165" t="s">
        <v>599</v>
      </c>
      <c r="C283" s="165" t="s">
        <v>2678</v>
      </c>
      <c r="D283" s="165">
        <v>105</v>
      </c>
      <c r="E283" s="165">
        <v>0</v>
      </c>
      <c r="F283" s="165">
        <v>0</v>
      </c>
      <c r="G283" s="168"/>
    </row>
    <row r="284" spans="1:7" ht="12.75" customHeight="1" x14ac:dyDescent="0.2">
      <c r="A284" s="165" t="s">
        <v>425</v>
      </c>
      <c r="B284" s="165" t="s">
        <v>600</v>
      </c>
      <c r="C284" s="165" t="s">
        <v>601</v>
      </c>
      <c r="D284" s="165">
        <v>105</v>
      </c>
      <c r="E284" s="165">
        <v>0</v>
      </c>
      <c r="F284" s="165">
        <v>0</v>
      </c>
      <c r="G284" s="168"/>
    </row>
    <row r="285" spans="1:7" ht="12.75" customHeight="1" x14ac:dyDescent="0.2">
      <c r="A285" s="165" t="s">
        <v>425</v>
      </c>
      <c r="B285" s="165" t="s">
        <v>602</v>
      </c>
      <c r="C285" s="165" t="s">
        <v>603</v>
      </c>
      <c r="D285" s="165">
        <v>105</v>
      </c>
      <c r="E285" s="165">
        <v>0</v>
      </c>
      <c r="F285" s="165">
        <v>0</v>
      </c>
      <c r="G285" s="168"/>
    </row>
    <row r="286" spans="1:7" ht="12.75" customHeight="1" x14ac:dyDescent="0.2">
      <c r="A286" s="165" t="s">
        <v>425</v>
      </c>
      <c r="B286" s="165" t="s">
        <v>604</v>
      </c>
      <c r="C286" s="165" t="s">
        <v>605</v>
      </c>
      <c r="D286" s="165">
        <v>105</v>
      </c>
      <c r="E286" s="165">
        <v>0</v>
      </c>
      <c r="F286" s="165">
        <v>0</v>
      </c>
      <c r="G286" s="168"/>
    </row>
    <row r="287" spans="1:7" ht="12.75" customHeight="1" x14ac:dyDescent="0.2">
      <c r="A287" s="165" t="s">
        <v>425</v>
      </c>
      <c r="B287" s="165" t="s">
        <v>606</v>
      </c>
      <c r="C287" s="165" t="s">
        <v>607</v>
      </c>
      <c r="D287" s="165">
        <v>105</v>
      </c>
      <c r="E287" s="165">
        <v>0</v>
      </c>
      <c r="F287" s="165">
        <v>0</v>
      </c>
      <c r="G287" s="168"/>
    </row>
    <row r="288" spans="1:7" ht="12.75" customHeight="1" x14ac:dyDescent="0.2">
      <c r="A288" s="165" t="s">
        <v>425</v>
      </c>
      <c r="B288" s="165" t="s">
        <v>608</v>
      </c>
      <c r="C288" s="165" t="s">
        <v>609</v>
      </c>
      <c r="D288" s="165">
        <v>105</v>
      </c>
      <c r="E288" s="165">
        <v>0</v>
      </c>
      <c r="F288" s="165">
        <v>0</v>
      </c>
      <c r="G288" s="168"/>
    </row>
    <row r="289" spans="1:7" ht="12.75" customHeight="1" x14ac:dyDescent="0.2">
      <c r="A289" s="165" t="s">
        <v>425</v>
      </c>
      <c r="B289" s="165" t="s">
        <v>2942</v>
      </c>
      <c r="C289" s="165" t="s">
        <v>2943</v>
      </c>
      <c r="D289" s="165">
        <v>105</v>
      </c>
      <c r="E289" s="165">
        <v>0</v>
      </c>
      <c r="F289" s="165">
        <v>0</v>
      </c>
      <c r="G289" s="168"/>
    </row>
    <row r="290" spans="1:7" ht="12.75" customHeight="1" x14ac:dyDescent="0.2">
      <c r="A290" s="165" t="s">
        <v>425</v>
      </c>
      <c r="B290" s="165" t="s">
        <v>610</v>
      </c>
      <c r="C290" s="165" t="s">
        <v>611</v>
      </c>
      <c r="D290" s="165">
        <v>105</v>
      </c>
      <c r="E290" s="165">
        <v>0</v>
      </c>
      <c r="F290" s="165">
        <v>0</v>
      </c>
      <c r="G290" s="168"/>
    </row>
    <row r="291" spans="1:7" ht="12.75" customHeight="1" x14ac:dyDescent="0.2">
      <c r="A291" s="165" t="s">
        <v>425</v>
      </c>
      <c r="B291" s="165" t="s">
        <v>612</v>
      </c>
      <c r="C291" s="165" t="s">
        <v>613</v>
      </c>
      <c r="D291" s="165">
        <v>105</v>
      </c>
      <c r="E291" s="165">
        <v>0</v>
      </c>
      <c r="F291" s="165">
        <v>0</v>
      </c>
      <c r="G291" s="168"/>
    </row>
    <row r="292" spans="1:7" ht="12.75" customHeight="1" x14ac:dyDescent="0.2">
      <c r="A292" s="165" t="s">
        <v>425</v>
      </c>
      <c r="B292" s="165" t="s">
        <v>615</v>
      </c>
      <c r="C292" s="165" t="s">
        <v>616</v>
      </c>
      <c r="D292" s="165">
        <v>105</v>
      </c>
      <c r="E292" s="165">
        <v>0</v>
      </c>
      <c r="F292" s="165">
        <v>0</v>
      </c>
      <c r="G292" s="168"/>
    </row>
    <row r="293" spans="1:7" ht="12.75" customHeight="1" x14ac:dyDescent="0.2">
      <c r="A293" s="165" t="s">
        <v>425</v>
      </c>
      <c r="B293" s="165" t="s">
        <v>617</v>
      </c>
      <c r="C293" s="165" t="s">
        <v>618</v>
      </c>
      <c r="D293" s="165">
        <v>105</v>
      </c>
      <c r="E293" s="165">
        <v>0</v>
      </c>
      <c r="F293" s="165">
        <v>0</v>
      </c>
      <c r="G293" s="168"/>
    </row>
    <row r="294" spans="1:7" ht="12.75" customHeight="1" x14ac:dyDescent="0.2">
      <c r="A294" s="165" t="s">
        <v>425</v>
      </c>
      <c r="B294" s="165" t="s">
        <v>619</v>
      </c>
      <c r="C294" s="165" t="s">
        <v>620</v>
      </c>
      <c r="D294" s="165">
        <v>105</v>
      </c>
      <c r="E294" s="165">
        <v>0</v>
      </c>
      <c r="F294" s="165">
        <v>0</v>
      </c>
      <c r="G294" s="168"/>
    </row>
    <row r="295" spans="1:7" ht="12.75" customHeight="1" x14ac:dyDescent="0.2">
      <c r="A295" s="165" t="s">
        <v>425</v>
      </c>
      <c r="B295" s="165" t="s">
        <v>621</v>
      </c>
      <c r="C295" s="165" t="s">
        <v>622</v>
      </c>
      <c r="D295" s="165">
        <v>105</v>
      </c>
      <c r="E295" s="165">
        <v>0</v>
      </c>
      <c r="F295" s="165">
        <v>0</v>
      </c>
      <c r="G295" s="168"/>
    </row>
    <row r="296" spans="1:7" ht="12.75" customHeight="1" x14ac:dyDescent="0.2">
      <c r="A296" s="165" t="s">
        <v>425</v>
      </c>
      <c r="B296" s="165" t="s">
        <v>623</v>
      </c>
      <c r="C296" s="165" t="s">
        <v>624</v>
      </c>
      <c r="D296" s="165">
        <v>105</v>
      </c>
      <c r="E296" s="165">
        <v>0</v>
      </c>
      <c r="F296" s="165">
        <v>0</v>
      </c>
      <c r="G296" s="168"/>
    </row>
    <row r="297" spans="1:7" ht="12.75" customHeight="1" x14ac:dyDescent="0.2">
      <c r="A297" s="165" t="s">
        <v>425</v>
      </c>
      <c r="B297" s="165" t="s">
        <v>625</v>
      </c>
      <c r="C297" s="165" t="s">
        <v>626</v>
      </c>
      <c r="D297" s="165">
        <v>105</v>
      </c>
      <c r="E297" s="165">
        <v>0</v>
      </c>
      <c r="F297" s="165">
        <v>0</v>
      </c>
      <c r="G297" s="168"/>
    </row>
    <row r="298" spans="1:7" ht="12.75" customHeight="1" x14ac:dyDescent="0.2">
      <c r="A298" s="165" t="s">
        <v>425</v>
      </c>
      <c r="B298" s="165" t="s">
        <v>627</v>
      </c>
      <c r="C298" s="165" t="s">
        <v>628</v>
      </c>
      <c r="D298" s="165">
        <v>105</v>
      </c>
      <c r="E298" s="165">
        <v>0</v>
      </c>
      <c r="F298" s="165">
        <v>0</v>
      </c>
      <c r="G298" s="168"/>
    </row>
    <row r="299" spans="1:7" ht="12.75" customHeight="1" x14ac:dyDescent="0.2">
      <c r="A299" s="165" t="s">
        <v>425</v>
      </c>
      <c r="B299" s="165" t="s">
        <v>2944</v>
      </c>
      <c r="C299" s="165" t="s">
        <v>2945</v>
      </c>
      <c r="D299" s="165">
        <v>105</v>
      </c>
      <c r="E299" s="165">
        <v>0</v>
      </c>
      <c r="F299" s="165">
        <v>0</v>
      </c>
      <c r="G299" s="168"/>
    </row>
    <row r="300" spans="1:7" ht="12.75" customHeight="1" x14ac:dyDescent="0.2">
      <c r="A300" s="165" t="s">
        <v>425</v>
      </c>
      <c r="B300" s="165" t="s">
        <v>629</v>
      </c>
      <c r="C300" s="165" t="s">
        <v>630</v>
      </c>
      <c r="D300" s="165">
        <v>105</v>
      </c>
      <c r="E300" s="165">
        <v>0</v>
      </c>
      <c r="F300" s="165">
        <v>0</v>
      </c>
      <c r="G300" s="168"/>
    </row>
    <row r="301" spans="1:7" ht="12.75" customHeight="1" x14ac:dyDescent="0.2">
      <c r="A301" s="165" t="s">
        <v>425</v>
      </c>
      <c r="B301" s="165" t="s">
        <v>631</v>
      </c>
      <c r="C301" s="165" t="s">
        <v>632</v>
      </c>
      <c r="D301" s="165">
        <v>105</v>
      </c>
      <c r="E301" s="165">
        <v>0</v>
      </c>
      <c r="F301" s="165">
        <v>0</v>
      </c>
      <c r="G301" s="168"/>
    </row>
    <row r="302" spans="1:7" ht="12.75" customHeight="1" x14ac:dyDescent="0.2">
      <c r="A302" s="165" t="s">
        <v>425</v>
      </c>
      <c r="B302" s="178" t="s">
        <v>567</v>
      </c>
      <c r="C302" s="178" t="s">
        <v>2679</v>
      </c>
      <c r="D302" s="165">
        <v>105</v>
      </c>
      <c r="E302" s="178">
        <v>1</v>
      </c>
      <c r="F302" s="165">
        <v>0</v>
      </c>
      <c r="G302" s="168">
        <v>0.248</v>
      </c>
    </row>
    <row r="303" spans="1:7" ht="12.75" customHeight="1" x14ac:dyDescent="0.2">
      <c r="A303" s="161" t="s">
        <v>425</v>
      </c>
      <c r="B303" s="162" t="s">
        <v>562</v>
      </c>
      <c r="C303" s="162" t="s">
        <v>2653</v>
      </c>
      <c r="D303" s="161">
        <v>105</v>
      </c>
      <c r="E303" s="162">
        <v>1</v>
      </c>
      <c r="F303" s="161">
        <v>0</v>
      </c>
      <c r="G303" s="173">
        <v>0.55100000000000005</v>
      </c>
    </row>
    <row r="304" spans="1:7" x14ac:dyDescent="0.2">
      <c r="A304" s="28"/>
      <c r="B304" s="27">
        <f>COUNTA(B176:B303)</f>
        <v>128</v>
      </c>
      <c r="C304" s="27"/>
      <c r="D304" s="28"/>
      <c r="E304" s="27">
        <f>COUNTIF(E176:E303, "&gt;0")</f>
        <v>3</v>
      </c>
      <c r="F304" s="27"/>
      <c r="G304" s="175"/>
    </row>
    <row r="305" spans="1:7" x14ac:dyDescent="0.2">
      <c r="A305" s="28"/>
      <c r="B305" s="27"/>
      <c r="C305" s="27"/>
      <c r="D305" s="28"/>
      <c r="E305" s="27"/>
      <c r="F305" s="27"/>
      <c r="G305" s="175"/>
    </row>
    <row r="306" spans="1:7" ht="12.75" customHeight="1" x14ac:dyDescent="0.2">
      <c r="A306" s="165" t="s">
        <v>148</v>
      </c>
      <c r="B306" s="165" t="s">
        <v>633</v>
      </c>
      <c r="C306" s="165" t="s">
        <v>634</v>
      </c>
      <c r="D306" s="165">
        <v>105</v>
      </c>
      <c r="E306" s="165">
        <v>0</v>
      </c>
      <c r="F306" s="165">
        <v>0</v>
      </c>
      <c r="G306" s="168"/>
    </row>
    <row r="307" spans="1:7" ht="12.75" customHeight="1" x14ac:dyDescent="0.2">
      <c r="A307" s="165" t="s">
        <v>148</v>
      </c>
      <c r="B307" s="165" t="s">
        <v>635</v>
      </c>
      <c r="C307" s="165" t="s">
        <v>636</v>
      </c>
      <c r="D307" s="165">
        <v>105</v>
      </c>
      <c r="E307" s="165">
        <v>0</v>
      </c>
      <c r="F307" s="165">
        <v>0</v>
      </c>
      <c r="G307" s="168"/>
    </row>
    <row r="308" spans="1:7" ht="12.75" customHeight="1" x14ac:dyDescent="0.2">
      <c r="A308" s="165" t="s">
        <v>148</v>
      </c>
      <c r="B308" s="165" t="s">
        <v>637</v>
      </c>
      <c r="C308" s="165" t="s">
        <v>638</v>
      </c>
      <c r="D308" s="165">
        <v>105</v>
      </c>
      <c r="E308" s="165">
        <v>0</v>
      </c>
      <c r="F308" s="165">
        <v>0</v>
      </c>
      <c r="G308" s="168"/>
    </row>
    <row r="309" spans="1:7" ht="12.75" customHeight="1" x14ac:dyDescent="0.2">
      <c r="A309" s="165" t="s">
        <v>148</v>
      </c>
      <c r="B309" s="165" t="s">
        <v>2680</v>
      </c>
      <c r="C309" s="165" t="s">
        <v>2681</v>
      </c>
      <c r="D309" s="165">
        <v>105</v>
      </c>
      <c r="E309" s="165">
        <v>0</v>
      </c>
      <c r="F309" s="165">
        <v>0</v>
      </c>
      <c r="G309" s="168"/>
    </row>
    <row r="310" spans="1:7" ht="12.75" customHeight="1" x14ac:dyDescent="0.2">
      <c r="A310" s="165" t="s">
        <v>148</v>
      </c>
      <c r="B310" s="165" t="s">
        <v>639</v>
      </c>
      <c r="C310" s="165" t="s">
        <v>640</v>
      </c>
      <c r="D310" s="165">
        <v>105</v>
      </c>
      <c r="E310" s="165">
        <v>0</v>
      </c>
      <c r="F310" s="165">
        <v>0</v>
      </c>
      <c r="G310" s="168"/>
    </row>
    <row r="311" spans="1:7" ht="12.75" customHeight="1" x14ac:dyDescent="0.2">
      <c r="A311" s="165" t="s">
        <v>148</v>
      </c>
      <c r="B311" s="165" t="s">
        <v>641</v>
      </c>
      <c r="C311" s="165" t="s">
        <v>642</v>
      </c>
      <c r="D311" s="165">
        <v>105</v>
      </c>
      <c r="E311" s="165">
        <v>0</v>
      </c>
      <c r="F311" s="165">
        <v>0</v>
      </c>
      <c r="G311" s="168"/>
    </row>
    <row r="312" spans="1:7" ht="12.75" customHeight="1" x14ac:dyDescent="0.2">
      <c r="A312" s="165" t="s">
        <v>148</v>
      </c>
      <c r="B312" s="165" t="s">
        <v>643</v>
      </c>
      <c r="C312" s="165" t="s">
        <v>644</v>
      </c>
      <c r="D312" s="165">
        <v>105</v>
      </c>
      <c r="E312" s="165">
        <v>0</v>
      </c>
      <c r="F312" s="165">
        <v>0</v>
      </c>
      <c r="G312" s="168"/>
    </row>
    <row r="313" spans="1:7" ht="12.75" customHeight="1" x14ac:dyDescent="0.2">
      <c r="A313" s="165" t="s">
        <v>148</v>
      </c>
      <c r="B313" s="165" t="s">
        <v>645</v>
      </c>
      <c r="C313" s="165" t="s">
        <v>646</v>
      </c>
      <c r="D313" s="165">
        <v>105</v>
      </c>
      <c r="E313" s="165">
        <v>0</v>
      </c>
      <c r="F313" s="165">
        <v>0</v>
      </c>
      <c r="G313" s="168"/>
    </row>
    <row r="314" spans="1:7" ht="12.75" customHeight="1" x14ac:dyDescent="0.2">
      <c r="A314" s="165" t="s">
        <v>148</v>
      </c>
      <c r="B314" s="165" t="s">
        <v>647</v>
      </c>
      <c r="C314" s="165" t="s">
        <v>648</v>
      </c>
      <c r="D314" s="165">
        <v>105</v>
      </c>
      <c r="E314" s="165">
        <v>0</v>
      </c>
      <c r="F314" s="165">
        <v>0</v>
      </c>
      <c r="G314" s="168"/>
    </row>
    <row r="315" spans="1:7" ht="12.75" customHeight="1" x14ac:dyDescent="0.2">
      <c r="A315" s="165" t="s">
        <v>148</v>
      </c>
      <c r="B315" s="165" t="s">
        <v>649</v>
      </c>
      <c r="C315" s="165" t="s">
        <v>650</v>
      </c>
      <c r="D315" s="165">
        <v>105</v>
      </c>
      <c r="E315" s="165">
        <v>0</v>
      </c>
      <c r="F315" s="165">
        <v>0</v>
      </c>
      <c r="G315" s="168"/>
    </row>
    <row r="316" spans="1:7" ht="12.75" customHeight="1" x14ac:dyDescent="0.2">
      <c r="A316" s="165" t="s">
        <v>148</v>
      </c>
      <c r="B316" s="165" t="s">
        <v>651</v>
      </c>
      <c r="C316" s="165" t="s">
        <v>652</v>
      </c>
      <c r="D316" s="165">
        <v>105</v>
      </c>
      <c r="E316" s="165">
        <v>0</v>
      </c>
      <c r="F316" s="165">
        <v>0</v>
      </c>
      <c r="G316" s="168"/>
    </row>
    <row r="317" spans="1:7" ht="12.75" customHeight="1" x14ac:dyDescent="0.2">
      <c r="A317" s="165" t="s">
        <v>148</v>
      </c>
      <c r="B317" s="165" t="s">
        <v>653</v>
      </c>
      <c r="C317" s="165" t="s">
        <v>654</v>
      </c>
      <c r="D317" s="165">
        <v>105</v>
      </c>
      <c r="E317" s="165">
        <v>0</v>
      </c>
      <c r="F317" s="165">
        <v>0</v>
      </c>
      <c r="G317" s="168"/>
    </row>
    <row r="318" spans="1:7" ht="12.75" customHeight="1" x14ac:dyDescent="0.2">
      <c r="A318" s="165" t="s">
        <v>148</v>
      </c>
      <c r="B318" s="165" t="s">
        <v>655</v>
      </c>
      <c r="C318" s="165" t="s">
        <v>656</v>
      </c>
      <c r="D318" s="165">
        <v>105</v>
      </c>
      <c r="E318" s="165">
        <v>0</v>
      </c>
      <c r="F318" s="165">
        <v>0</v>
      </c>
      <c r="G318" s="168"/>
    </row>
    <row r="319" spans="1:7" ht="12.75" customHeight="1" x14ac:dyDescent="0.2">
      <c r="A319" s="165" t="s">
        <v>148</v>
      </c>
      <c r="B319" s="165" t="s">
        <v>657</v>
      </c>
      <c r="C319" s="165" t="s">
        <v>658</v>
      </c>
      <c r="D319" s="165">
        <v>105</v>
      </c>
      <c r="E319" s="165">
        <v>0</v>
      </c>
      <c r="F319" s="165">
        <v>0</v>
      </c>
      <c r="G319" s="168"/>
    </row>
    <row r="320" spans="1:7" ht="12.75" customHeight="1" x14ac:dyDescent="0.2">
      <c r="A320" s="165" t="s">
        <v>148</v>
      </c>
      <c r="B320" s="165" t="s">
        <v>659</v>
      </c>
      <c r="C320" s="165" t="s">
        <v>660</v>
      </c>
      <c r="D320" s="165">
        <v>105</v>
      </c>
      <c r="E320" s="165">
        <v>0</v>
      </c>
      <c r="F320" s="165">
        <v>0</v>
      </c>
      <c r="G320" s="168"/>
    </row>
    <row r="321" spans="1:7" ht="12.75" customHeight="1" x14ac:dyDescent="0.2">
      <c r="A321" s="165" t="s">
        <v>148</v>
      </c>
      <c r="B321" s="165" t="s">
        <v>661</v>
      </c>
      <c r="C321" s="165" t="s">
        <v>662</v>
      </c>
      <c r="D321" s="165">
        <v>105</v>
      </c>
      <c r="E321" s="165">
        <v>0</v>
      </c>
      <c r="F321" s="165">
        <v>0</v>
      </c>
      <c r="G321" s="168"/>
    </row>
    <row r="322" spans="1:7" ht="12.75" customHeight="1" x14ac:dyDescent="0.2">
      <c r="A322" s="165" t="s">
        <v>148</v>
      </c>
      <c r="B322" s="165" t="s">
        <v>663</v>
      </c>
      <c r="C322" s="165" t="s">
        <v>664</v>
      </c>
      <c r="D322" s="165">
        <v>105</v>
      </c>
      <c r="E322" s="165">
        <v>0</v>
      </c>
      <c r="F322" s="165">
        <v>0</v>
      </c>
      <c r="G322" s="168"/>
    </row>
    <row r="323" spans="1:7" ht="12.75" customHeight="1" x14ac:dyDescent="0.2">
      <c r="A323" s="165" t="s">
        <v>148</v>
      </c>
      <c r="B323" s="165" t="s">
        <v>665</v>
      </c>
      <c r="C323" s="165" t="s">
        <v>666</v>
      </c>
      <c r="D323" s="165">
        <v>105</v>
      </c>
      <c r="E323" s="165">
        <v>0</v>
      </c>
      <c r="F323" s="165">
        <v>0</v>
      </c>
      <c r="G323" s="168"/>
    </row>
    <row r="324" spans="1:7" ht="12.75" customHeight="1" x14ac:dyDescent="0.2">
      <c r="A324" s="165" t="s">
        <v>148</v>
      </c>
      <c r="B324" s="165" t="s">
        <v>667</v>
      </c>
      <c r="C324" s="165" t="s">
        <v>668</v>
      </c>
      <c r="D324" s="165">
        <v>105</v>
      </c>
      <c r="E324" s="165">
        <v>0</v>
      </c>
      <c r="F324" s="165">
        <v>0</v>
      </c>
      <c r="G324" s="168"/>
    </row>
    <row r="325" spans="1:7" ht="12.75" customHeight="1" x14ac:dyDescent="0.2">
      <c r="A325" s="165" t="s">
        <v>148</v>
      </c>
      <c r="B325" s="165" t="s">
        <v>669</v>
      </c>
      <c r="C325" s="165" t="s">
        <v>670</v>
      </c>
      <c r="D325" s="165">
        <v>105</v>
      </c>
      <c r="E325" s="165">
        <v>0</v>
      </c>
      <c r="F325" s="165">
        <v>0</v>
      </c>
      <c r="G325" s="168"/>
    </row>
    <row r="326" spans="1:7" ht="12.75" customHeight="1" x14ac:dyDescent="0.2">
      <c r="A326" s="165" t="s">
        <v>148</v>
      </c>
      <c r="B326" s="165" t="s">
        <v>671</v>
      </c>
      <c r="C326" s="165" t="s">
        <v>672</v>
      </c>
      <c r="D326" s="165">
        <v>105</v>
      </c>
      <c r="E326" s="165">
        <v>0</v>
      </c>
      <c r="F326" s="165">
        <v>0</v>
      </c>
      <c r="G326" s="168"/>
    </row>
    <row r="327" spans="1:7" ht="12.75" customHeight="1" x14ac:dyDescent="0.2">
      <c r="A327" s="165" t="s">
        <v>148</v>
      </c>
      <c r="B327" s="165" t="s">
        <v>2946</v>
      </c>
      <c r="C327" s="165" t="s">
        <v>2947</v>
      </c>
      <c r="D327" s="165">
        <v>105</v>
      </c>
      <c r="E327" s="165">
        <v>0</v>
      </c>
      <c r="F327" s="165">
        <v>0</v>
      </c>
      <c r="G327" s="168"/>
    </row>
    <row r="328" spans="1:7" ht="12.75" customHeight="1" x14ac:dyDescent="0.2">
      <c r="A328" s="165" t="s">
        <v>148</v>
      </c>
      <c r="B328" s="178" t="s">
        <v>673</v>
      </c>
      <c r="C328" s="178" t="s">
        <v>674</v>
      </c>
      <c r="D328" s="165">
        <v>105</v>
      </c>
      <c r="E328" s="178">
        <v>1</v>
      </c>
      <c r="F328" s="165">
        <v>0</v>
      </c>
      <c r="G328" s="168">
        <v>1.282</v>
      </c>
    </row>
    <row r="329" spans="1:7" ht="12.75" customHeight="1" x14ac:dyDescent="0.2">
      <c r="A329" s="165" t="s">
        <v>148</v>
      </c>
      <c r="B329" s="165" t="s">
        <v>675</v>
      </c>
      <c r="C329" s="165" t="s">
        <v>676</v>
      </c>
      <c r="D329" s="165">
        <v>105</v>
      </c>
      <c r="E329" s="165">
        <v>0</v>
      </c>
      <c r="F329" s="165">
        <v>0</v>
      </c>
      <c r="G329" s="168"/>
    </row>
    <row r="330" spans="1:7" ht="12.75" customHeight="1" x14ac:dyDescent="0.2">
      <c r="A330" s="165" t="s">
        <v>148</v>
      </c>
      <c r="B330" s="165" t="s">
        <v>677</v>
      </c>
      <c r="C330" s="165" t="s">
        <v>678</v>
      </c>
      <c r="D330" s="165">
        <v>105</v>
      </c>
      <c r="E330" s="165">
        <v>0</v>
      </c>
      <c r="F330" s="165">
        <v>0</v>
      </c>
      <c r="G330" s="168"/>
    </row>
    <row r="331" spans="1:7" ht="12.75" customHeight="1" x14ac:dyDescent="0.2">
      <c r="A331" s="165" t="s">
        <v>148</v>
      </c>
      <c r="B331" s="165" t="s">
        <v>679</v>
      </c>
      <c r="C331" s="165" t="s">
        <v>680</v>
      </c>
      <c r="D331" s="165">
        <v>105</v>
      </c>
      <c r="E331" s="165">
        <v>0</v>
      </c>
      <c r="F331" s="165">
        <v>0</v>
      </c>
      <c r="G331" s="168"/>
    </row>
    <row r="332" spans="1:7" ht="12.75" customHeight="1" x14ac:dyDescent="0.2">
      <c r="A332" s="165" t="s">
        <v>148</v>
      </c>
      <c r="B332" s="165" t="s">
        <v>681</v>
      </c>
      <c r="C332" s="165" t="s">
        <v>682</v>
      </c>
      <c r="D332" s="165">
        <v>105</v>
      </c>
      <c r="E332" s="165">
        <v>0</v>
      </c>
      <c r="F332" s="165">
        <v>0</v>
      </c>
      <c r="G332" s="168"/>
    </row>
    <row r="333" spans="1:7" ht="12.75" customHeight="1" x14ac:dyDescent="0.2">
      <c r="A333" s="165" t="s">
        <v>148</v>
      </c>
      <c r="B333" s="165" t="s">
        <v>683</v>
      </c>
      <c r="C333" s="165" t="s">
        <v>684</v>
      </c>
      <c r="D333" s="165">
        <v>105</v>
      </c>
      <c r="E333" s="165">
        <v>0</v>
      </c>
      <c r="F333" s="165">
        <v>0</v>
      </c>
      <c r="G333" s="168"/>
    </row>
    <row r="334" spans="1:7" ht="12.75" customHeight="1" x14ac:dyDescent="0.2">
      <c r="A334" s="165" t="s">
        <v>148</v>
      </c>
      <c r="B334" s="165" t="s">
        <v>685</v>
      </c>
      <c r="C334" s="165" t="s">
        <v>686</v>
      </c>
      <c r="D334" s="165">
        <v>105</v>
      </c>
      <c r="E334" s="165">
        <v>0</v>
      </c>
      <c r="F334" s="165">
        <v>0</v>
      </c>
      <c r="G334" s="168"/>
    </row>
    <row r="335" spans="1:7" ht="12.75" customHeight="1" x14ac:dyDescent="0.2">
      <c r="A335" s="165" t="s">
        <v>148</v>
      </c>
      <c r="B335" s="165" t="s">
        <v>687</v>
      </c>
      <c r="C335" s="165" t="s">
        <v>688</v>
      </c>
      <c r="D335" s="165">
        <v>105</v>
      </c>
      <c r="E335" s="165">
        <v>0</v>
      </c>
      <c r="F335" s="165">
        <v>0</v>
      </c>
      <c r="G335" s="168"/>
    </row>
    <row r="336" spans="1:7" ht="12.75" customHeight="1" x14ac:dyDescent="0.2">
      <c r="A336" s="165" t="s">
        <v>148</v>
      </c>
      <c r="B336" s="165" t="s">
        <v>689</v>
      </c>
      <c r="C336" s="165" t="s">
        <v>690</v>
      </c>
      <c r="D336" s="165">
        <v>105</v>
      </c>
      <c r="E336" s="165">
        <v>0</v>
      </c>
      <c r="F336" s="165">
        <v>0</v>
      </c>
      <c r="G336" s="168"/>
    </row>
    <row r="337" spans="1:7" ht="12.75" customHeight="1" x14ac:dyDescent="0.2">
      <c r="A337" s="165" t="s">
        <v>148</v>
      </c>
      <c r="B337" s="165" t="s">
        <v>691</v>
      </c>
      <c r="C337" s="165" t="s">
        <v>692</v>
      </c>
      <c r="D337" s="165">
        <v>105</v>
      </c>
      <c r="E337" s="165">
        <v>0</v>
      </c>
      <c r="F337" s="165">
        <v>0</v>
      </c>
      <c r="G337" s="168"/>
    </row>
    <row r="338" spans="1:7" ht="12.75" customHeight="1" x14ac:dyDescent="0.2">
      <c r="A338" s="165" t="s">
        <v>148</v>
      </c>
      <c r="B338" s="165" t="s">
        <v>693</v>
      </c>
      <c r="C338" s="165" t="s">
        <v>694</v>
      </c>
      <c r="D338" s="165">
        <v>105</v>
      </c>
      <c r="E338" s="165">
        <v>0</v>
      </c>
      <c r="F338" s="165">
        <v>0</v>
      </c>
      <c r="G338" s="168"/>
    </row>
    <row r="339" spans="1:7" ht="12.75" customHeight="1" x14ac:dyDescent="0.2">
      <c r="A339" s="165" t="s">
        <v>148</v>
      </c>
      <c r="B339" s="165" t="s">
        <v>695</v>
      </c>
      <c r="C339" s="165" t="s">
        <v>696</v>
      </c>
      <c r="D339" s="165">
        <v>105</v>
      </c>
      <c r="E339" s="165">
        <v>0</v>
      </c>
      <c r="F339" s="165">
        <v>0</v>
      </c>
      <c r="G339" s="168"/>
    </row>
    <row r="340" spans="1:7" ht="12.75" customHeight="1" x14ac:dyDescent="0.2">
      <c r="A340" s="165" t="s">
        <v>148</v>
      </c>
      <c r="B340" s="165" t="s">
        <v>697</v>
      </c>
      <c r="C340" s="165" t="s">
        <v>2682</v>
      </c>
      <c r="D340" s="165">
        <v>105</v>
      </c>
      <c r="E340" s="165">
        <v>0</v>
      </c>
      <c r="F340" s="165">
        <v>0</v>
      </c>
      <c r="G340" s="168"/>
    </row>
    <row r="341" spans="1:7" ht="12.75" customHeight="1" x14ac:dyDescent="0.2">
      <c r="A341" s="165" t="s">
        <v>148</v>
      </c>
      <c r="B341" s="165" t="s">
        <v>698</v>
      </c>
      <c r="C341" s="165" t="s">
        <v>699</v>
      </c>
      <c r="D341" s="165">
        <v>105</v>
      </c>
      <c r="E341" s="165">
        <v>0</v>
      </c>
      <c r="F341" s="165">
        <v>0</v>
      </c>
      <c r="G341" s="168"/>
    </row>
    <row r="342" spans="1:7" ht="12.75" customHeight="1" x14ac:dyDescent="0.2">
      <c r="A342" s="165" t="s">
        <v>148</v>
      </c>
      <c r="B342" s="165" t="s">
        <v>700</v>
      </c>
      <c r="C342" s="165" t="s">
        <v>701</v>
      </c>
      <c r="D342" s="165">
        <v>105</v>
      </c>
      <c r="E342" s="165">
        <v>0</v>
      </c>
      <c r="F342" s="165">
        <v>0</v>
      </c>
      <c r="G342" s="168"/>
    </row>
    <row r="343" spans="1:7" ht="12.75" customHeight="1" x14ac:dyDescent="0.2">
      <c r="A343" s="165" t="s">
        <v>148</v>
      </c>
      <c r="B343" s="165" t="s">
        <v>702</v>
      </c>
      <c r="C343" s="165" t="s">
        <v>703</v>
      </c>
      <c r="D343" s="165">
        <v>105</v>
      </c>
      <c r="E343" s="165">
        <v>0</v>
      </c>
      <c r="F343" s="165">
        <v>0</v>
      </c>
      <c r="G343" s="168"/>
    </row>
    <row r="344" spans="1:7" ht="12.75" customHeight="1" x14ac:dyDescent="0.2">
      <c r="A344" s="165" t="s">
        <v>148</v>
      </c>
      <c r="B344" s="165" t="s">
        <v>704</v>
      </c>
      <c r="C344" s="165" t="s">
        <v>705</v>
      </c>
      <c r="D344" s="165">
        <v>105</v>
      </c>
      <c r="E344" s="165">
        <v>0</v>
      </c>
      <c r="F344" s="165">
        <v>0</v>
      </c>
      <c r="G344" s="168"/>
    </row>
    <row r="345" spans="1:7" ht="12.75" customHeight="1" x14ac:dyDescent="0.2">
      <c r="A345" s="165" t="s">
        <v>148</v>
      </c>
      <c r="B345" s="165" t="s">
        <v>2948</v>
      </c>
      <c r="C345" s="165" t="s">
        <v>2949</v>
      </c>
      <c r="D345" s="165">
        <v>105</v>
      </c>
      <c r="E345" s="165">
        <v>0</v>
      </c>
      <c r="F345" s="165">
        <v>0</v>
      </c>
      <c r="G345" s="168"/>
    </row>
    <row r="346" spans="1:7" ht="12.75" customHeight="1" x14ac:dyDescent="0.2">
      <c r="A346" s="165" t="s">
        <v>148</v>
      </c>
      <c r="B346" s="165" t="s">
        <v>706</v>
      </c>
      <c r="C346" s="165" t="s">
        <v>707</v>
      </c>
      <c r="D346" s="165">
        <v>105</v>
      </c>
      <c r="E346" s="165">
        <v>0</v>
      </c>
      <c r="F346" s="165">
        <v>0</v>
      </c>
      <c r="G346" s="168"/>
    </row>
    <row r="347" spans="1:7" ht="12.75" customHeight="1" x14ac:dyDescent="0.2">
      <c r="A347" s="165" t="s">
        <v>148</v>
      </c>
      <c r="B347" s="179" t="s">
        <v>708</v>
      </c>
      <c r="C347" s="179" t="s">
        <v>709</v>
      </c>
      <c r="D347" s="165">
        <v>105</v>
      </c>
      <c r="E347" s="179">
        <v>0</v>
      </c>
      <c r="F347" s="165">
        <v>0</v>
      </c>
      <c r="G347" s="168"/>
    </row>
    <row r="348" spans="1:7" ht="12.75" customHeight="1" x14ac:dyDescent="0.2">
      <c r="A348" s="165" t="s">
        <v>148</v>
      </c>
      <c r="B348" s="178" t="s">
        <v>710</v>
      </c>
      <c r="C348" s="178" t="s">
        <v>711</v>
      </c>
      <c r="D348" s="165">
        <v>365</v>
      </c>
      <c r="E348" s="178">
        <v>1</v>
      </c>
      <c r="F348" s="165">
        <v>0</v>
      </c>
      <c r="G348" s="168">
        <v>2.343</v>
      </c>
    </row>
    <row r="349" spans="1:7" ht="12.75" customHeight="1" x14ac:dyDescent="0.2">
      <c r="A349" s="165" t="s">
        <v>148</v>
      </c>
      <c r="B349" s="165" t="s">
        <v>712</v>
      </c>
      <c r="C349" s="165" t="s">
        <v>713</v>
      </c>
      <c r="D349" s="165">
        <v>105</v>
      </c>
      <c r="E349" s="165">
        <v>0</v>
      </c>
      <c r="F349" s="165">
        <v>0</v>
      </c>
      <c r="G349" s="168"/>
    </row>
    <row r="350" spans="1:7" ht="12.75" customHeight="1" x14ac:dyDescent="0.2">
      <c r="A350" s="165" t="s">
        <v>148</v>
      </c>
      <c r="B350" s="165" t="s">
        <v>2950</v>
      </c>
      <c r="C350" s="165" t="s">
        <v>2951</v>
      </c>
      <c r="D350" s="165">
        <v>105</v>
      </c>
      <c r="E350" s="165">
        <v>0</v>
      </c>
      <c r="F350" s="165">
        <v>0</v>
      </c>
      <c r="G350" s="168"/>
    </row>
    <row r="351" spans="1:7" ht="12.75" customHeight="1" x14ac:dyDescent="0.2">
      <c r="A351" s="165" t="s">
        <v>148</v>
      </c>
      <c r="B351" s="165" t="s">
        <v>714</v>
      </c>
      <c r="C351" s="165" t="s">
        <v>715</v>
      </c>
      <c r="D351" s="165">
        <v>105</v>
      </c>
      <c r="E351" s="165">
        <v>0</v>
      </c>
      <c r="F351" s="165">
        <v>0</v>
      </c>
      <c r="G351" s="168"/>
    </row>
    <row r="352" spans="1:7" ht="12.75" customHeight="1" x14ac:dyDescent="0.2">
      <c r="A352" s="165" t="s">
        <v>148</v>
      </c>
      <c r="B352" s="165" t="s">
        <v>716</v>
      </c>
      <c r="C352" s="165" t="s">
        <v>717</v>
      </c>
      <c r="D352" s="165">
        <v>105</v>
      </c>
      <c r="E352" s="165">
        <v>0</v>
      </c>
      <c r="F352" s="165">
        <v>0</v>
      </c>
      <c r="G352" s="168"/>
    </row>
    <row r="353" spans="1:7" ht="12.75" customHeight="1" x14ac:dyDescent="0.2">
      <c r="A353" s="165" t="s">
        <v>148</v>
      </c>
      <c r="B353" s="178" t="s">
        <v>718</v>
      </c>
      <c r="C353" s="178" t="s">
        <v>719</v>
      </c>
      <c r="D353" s="165">
        <v>105</v>
      </c>
      <c r="E353" s="178">
        <v>1</v>
      </c>
      <c r="F353" s="165">
        <v>0</v>
      </c>
      <c r="G353" s="168">
        <v>0.28000000000000003</v>
      </c>
    </row>
    <row r="354" spans="1:7" ht="12.75" customHeight="1" x14ac:dyDescent="0.2">
      <c r="A354" s="165" t="s">
        <v>148</v>
      </c>
      <c r="B354" s="165" t="s">
        <v>720</v>
      </c>
      <c r="C354" s="165" t="s">
        <v>721</v>
      </c>
      <c r="D354" s="165">
        <v>105</v>
      </c>
      <c r="E354" s="165">
        <v>0</v>
      </c>
      <c r="F354" s="165">
        <v>0</v>
      </c>
      <c r="G354" s="168"/>
    </row>
    <row r="355" spans="1:7" ht="12.75" customHeight="1" x14ac:dyDescent="0.2">
      <c r="A355" s="165" t="s">
        <v>148</v>
      </c>
      <c r="B355" s="165" t="s">
        <v>722</v>
      </c>
      <c r="C355" s="165" t="s">
        <v>723</v>
      </c>
      <c r="D355" s="165">
        <v>105</v>
      </c>
      <c r="E355" s="165">
        <v>0</v>
      </c>
      <c r="F355" s="165">
        <v>0</v>
      </c>
      <c r="G355" s="168"/>
    </row>
    <row r="356" spans="1:7" ht="12.75" customHeight="1" x14ac:dyDescent="0.2">
      <c r="A356" s="165" t="s">
        <v>148</v>
      </c>
      <c r="B356" s="165" t="s">
        <v>2952</v>
      </c>
      <c r="C356" s="165" t="s">
        <v>2953</v>
      </c>
      <c r="D356" s="165">
        <v>105</v>
      </c>
      <c r="E356" s="165">
        <v>0</v>
      </c>
      <c r="F356" s="165">
        <v>0</v>
      </c>
      <c r="G356" s="168"/>
    </row>
    <row r="357" spans="1:7" ht="12.75" customHeight="1" x14ac:dyDescent="0.2">
      <c r="A357" s="165" t="s">
        <v>148</v>
      </c>
      <c r="B357" s="165" t="s">
        <v>724</v>
      </c>
      <c r="C357" s="165" t="s">
        <v>725</v>
      </c>
      <c r="D357" s="165">
        <v>105</v>
      </c>
      <c r="E357" s="165">
        <v>0</v>
      </c>
      <c r="F357" s="165">
        <v>0</v>
      </c>
      <c r="G357" s="168"/>
    </row>
    <row r="358" spans="1:7" ht="12.75" customHeight="1" x14ac:dyDescent="0.2">
      <c r="A358" s="165" t="s">
        <v>148</v>
      </c>
      <c r="B358" s="165" t="s">
        <v>726</v>
      </c>
      <c r="C358" s="165" t="s">
        <v>727</v>
      </c>
      <c r="D358" s="165">
        <v>105</v>
      </c>
      <c r="E358" s="165">
        <v>0</v>
      </c>
      <c r="F358" s="165">
        <v>0</v>
      </c>
      <c r="G358" s="168"/>
    </row>
    <row r="359" spans="1:7" ht="12.75" customHeight="1" x14ac:dyDescent="0.2">
      <c r="A359" s="165" t="s">
        <v>148</v>
      </c>
      <c r="B359" s="165" t="s">
        <v>728</v>
      </c>
      <c r="C359" s="165" t="s">
        <v>729</v>
      </c>
      <c r="D359" s="165">
        <v>105</v>
      </c>
      <c r="E359" s="165">
        <v>0</v>
      </c>
      <c r="F359" s="165">
        <v>0</v>
      </c>
      <c r="G359" s="168"/>
    </row>
    <row r="360" spans="1:7" ht="12.75" customHeight="1" x14ac:dyDescent="0.2">
      <c r="A360" s="165" t="s">
        <v>148</v>
      </c>
      <c r="B360" s="165" t="s">
        <v>730</v>
      </c>
      <c r="C360" s="165" t="s">
        <v>731</v>
      </c>
      <c r="D360" s="165">
        <v>105</v>
      </c>
      <c r="E360" s="165">
        <v>0</v>
      </c>
      <c r="F360" s="165">
        <v>0</v>
      </c>
      <c r="G360" s="168"/>
    </row>
    <row r="361" spans="1:7" ht="12.75" customHeight="1" x14ac:dyDescent="0.2">
      <c r="A361" s="165" t="s">
        <v>148</v>
      </c>
      <c r="B361" s="165" t="s">
        <v>732</v>
      </c>
      <c r="C361" s="165" t="s">
        <v>733</v>
      </c>
      <c r="D361" s="165">
        <v>105</v>
      </c>
      <c r="E361" s="165">
        <v>0</v>
      </c>
      <c r="F361" s="165">
        <v>0</v>
      </c>
      <c r="G361" s="168"/>
    </row>
    <row r="362" spans="1:7" ht="12.75" customHeight="1" x14ac:dyDescent="0.2">
      <c r="A362" s="165" t="s">
        <v>148</v>
      </c>
      <c r="B362" s="165" t="s">
        <v>808</v>
      </c>
      <c r="C362" s="165" t="s">
        <v>2683</v>
      </c>
      <c r="D362" s="165">
        <v>105</v>
      </c>
      <c r="E362" s="165">
        <v>0</v>
      </c>
      <c r="F362" s="165">
        <v>0</v>
      </c>
      <c r="G362" s="168"/>
    </row>
    <row r="363" spans="1:7" ht="12.75" customHeight="1" x14ac:dyDescent="0.2">
      <c r="A363" s="165" t="s">
        <v>148</v>
      </c>
      <c r="B363" s="165" t="s">
        <v>735</v>
      </c>
      <c r="C363" s="165" t="s">
        <v>736</v>
      </c>
      <c r="D363" s="165">
        <v>105</v>
      </c>
      <c r="E363" s="165">
        <v>0</v>
      </c>
      <c r="F363" s="165">
        <v>0</v>
      </c>
      <c r="G363" s="168"/>
    </row>
    <row r="364" spans="1:7" ht="12.75" customHeight="1" x14ac:dyDescent="0.2">
      <c r="A364" s="165" t="s">
        <v>148</v>
      </c>
      <c r="B364" s="165" t="s">
        <v>737</v>
      </c>
      <c r="C364" s="165" t="s">
        <v>738</v>
      </c>
      <c r="D364" s="165">
        <v>105</v>
      </c>
      <c r="E364" s="165">
        <v>0</v>
      </c>
      <c r="F364" s="165">
        <v>0</v>
      </c>
      <c r="G364" s="168"/>
    </row>
    <row r="365" spans="1:7" ht="12.75" customHeight="1" x14ac:dyDescent="0.2">
      <c r="A365" s="165" t="s">
        <v>148</v>
      </c>
      <c r="B365" s="165" t="s">
        <v>739</v>
      </c>
      <c r="C365" s="165" t="s">
        <v>740</v>
      </c>
      <c r="D365" s="165">
        <v>105</v>
      </c>
      <c r="E365" s="165">
        <v>0</v>
      </c>
      <c r="F365" s="165">
        <v>0</v>
      </c>
      <c r="G365" s="168"/>
    </row>
    <row r="366" spans="1:7" ht="12.75" customHeight="1" x14ac:dyDescent="0.2">
      <c r="A366" s="165" t="s">
        <v>148</v>
      </c>
      <c r="B366" s="165" t="s">
        <v>741</v>
      </c>
      <c r="C366" s="165" t="s">
        <v>742</v>
      </c>
      <c r="D366" s="165">
        <v>105</v>
      </c>
      <c r="E366" s="165">
        <v>0</v>
      </c>
      <c r="F366" s="165">
        <v>0</v>
      </c>
      <c r="G366" s="168"/>
    </row>
    <row r="367" spans="1:7" ht="12.75" customHeight="1" x14ac:dyDescent="0.2">
      <c r="A367" s="165" t="s">
        <v>148</v>
      </c>
      <c r="B367" s="165" t="s">
        <v>743</v>
      </c>
      <c r="C367" s="165" t="s">
        <v>744</v>
      </c>
      <c r="D367" s="165">
        <v>105</v>
      </c>
      <c r="E367" s="165">
        <v>0</v>
      </c>
      <c r="F367" s="165">
        <v>0</v>
      </c>
      <c r="G367" s="168"/>
    </row>
    <row r="368" spans="1:7" ht="12.75" customHeight="1" x14ac:dyDescent="0.2">
      <c r="A368" s="165" t="s">
        <v>148</v>
      </c>
      <c r="B368" s="165" t="s">
        <v>745</v>
      </c>
      <c r="C368" s="165" t="s">
        <v>746</v>
      </c>
      <c r="D368" s="165">
        <v>105</v>
      </c>
      <c r="E368" s="165">
        <v>0</v>
      </c>
      <c r="F368" s="165">
        <v>0</v>
      </c>
      <c r="G368" s="168"/>
    </row>
    <row r="369" spans="1:7" ht="12.75" customHeight="1" x14ac:dyDescent="0.2">
      <c r="A369" s="165" t="s">
        <v>148</v>
      </c>
      <c r="B369" s="179" t="s">
        <v>747</v>
      </c>
      <c r="C369" s="179" t="s">
        <v>748</v>
      </c>
      <c r="D369" s="165">
        <v>105</v>
      </c>
      <c r="E369" s="179">
        <v>0</v>
      </c>
      <c r="F369" s="165">
        <v>0</v>
      </c>
      <c r="G369" s="168"/>
    </row>
    <row r="370" spans="1:7" ht="12.75" customHeight="1" x14ac:dyDescent="0.2">
      <c r="A370" s="165" t="s">
        <v>148</v>
      </c>
      <c r="B370" s="165" t="s">
        <v>749</v>
      </c>
      <c r="C370" s="165" t="s">
        <v>750</v>
      </c>
      <c r="D370" s="165">
        <v>105</v>
      </c>
      <c r="E370" s="165">
        <v>0</v>
      </c>
      <c r="F370" s="165">
        <v>0</v>
      </c>
      <c r="G370" s="168"/>
    </row>
    <row r="371" spans="1:7" ht="12.75" customHeight="1" x14ac:dyDescent="0.2">
      <c r="A371" s="165" t="s">
        <v>148</v>
      </c>
      <c r="B371" s="165" t="s">
        <v>751</v>
      </c>
      <c r="C371" s="165" t="s">
        <v>752</v>
      </c>
      <c r="D371" s="165">
        <v>105</v>
      </c>
      <c r="E371" s="165">
        <v>0</v>
      </c>
      <c r="F371" s="165">
        <v>0</v>
      </c>
      <c r="G371" s="168"/>
    </row>
    <row r="372" spans="1:7" ht="12.75" customHeight="1" x14ac:dyDescent="0.2">
      <c r="A372" s="165" t="s">
        <v>148</v>
      </c>
      <c r="B372" s="165" t="s">
        <v>753</v>
      </c>
      <c r="C372" s="165" t="s">
        <v>754</v>
      </c>
      <c r="D372" s="165">
        <v>105</v>
      </c>
      <c r="E372" s="165">
        <v>0</v>
      </c>
      <c r="F372" s="165">
        <v>0</v>
      </c>
      <c r="G372" s="168"/>
    </row>
    <row r="373" spans="1:7" ht="12.75" customHeight="1" x14ac:dyDescent="0.2">
      <c r="A373" s="165" t="s">
        <v>148</v>
      </c>
      <c r="B373" s="165" t="s">
        <v>755</v>
      </c>
      <c r="C373" s="165" t="s">
        <v>756</v>
      </c>
      <c r="D373" s="165">
        <v>105</v>
      </c>
      <c r="E373" s="165">
        <v>0</v>
      </c>
      <c r="F373" s="165">
        <v>0</v>
      </c>
      <c r="G373" s="168"/>
    </row>
    <row r="374" spans="1:7" ht="12.75" customHeight="1" x14ac:dyDescent="0.2">
      <c r="A374" s="165" t="s">
        <v>148</v>
      </c>
      <c r="B374" s="165" t="s">
        <v>757</v>
      </c>
      <c r="C374" s="165" t="s">
        <v>758</v>
      </c>
      <c r="D374" s="165">
        <v>105</v>
      </c>
      <c r="E374" s="165">
        <v>0</v>
      </c>
      <c r="F374" s="165">
        <v>0</v>
      </c>
      <c r="G374" s="168"/>
    </row>
    <row r="375" spans="1:7" ht="12.75" customHeight="1" x14ac:dyDescent="0.2">
      <c r="A375" s="165" t="s">
        <v>148</v>
      </c>
      <c r="B375" s="165" t="s">
        <v>759</v>
      </c>
      <c r="C375" s="165" t="s">
        <v>760</v>
      </c>
      <c r="D375" s="165">
        <v>105</v>
      </c>
      <c r="E375" s="165">
        <v>0</v>
      </c>
      <c r="F375" s="165">
        <v>0</v>
      </c>
      <c r="G375" s="168"/>
    </row>
    <row r="376" spans="1:7" ht="12.75" customHeight="1" x14ac:dyDescent="0.2">
      <c r="A376" s="165" t="s">
        <v>148</v>
      </c>
      <c r="B376" s="165" t="s">
        <v>761</v>
      </c>
      <c r="C376" s="165" t="s">
        <v>762</v>
      </c>
      <c r="D376" s="165">
        <v>105</v>
      </c>
      <c r="E376" s="165">
        <v>0</v>
      </c>
      <c r="F376" s="165">
        <v>0</v>
      </c>
      <c r="G376" s="168"/>
    </row>
    <row r="377" spans="1:7" ht="12.75" customHeight="1" x14ac:dyDescent="0.2">
      <c r="A377" s="165" t="s">
        <v>148</v>
      </c>
      <c r="B377" s="165" t="s">
        <v>763</v>
      </c>
      <c r="C377" s="165" t="s">
        <v>764</v>
      </c>
      <c r="D377" s="165">
        <v>105</v>
      </c>
      <c r="E377" s="165">
        <v>0</v>
      </c>
      <c r="F377" s="165">
        <v>0</v>
      </c>
      <c r="G377" s="168"/>
    </row>
    <row r="378" spans="1:7" ht="12.75" customHeight="1" x14ac:dyDescent="0.2">
      <c r="A378" s="165" t="s">
        <v>148</v>
      </c>
      <c r="B378" s="165" t="s">
        <v>765</v>
      </c>
      <c r="C378" s="165" t="s">
        <v>766</v>
      </c>
      <c r="D378" s="165">
        <v>105</v>
      </c>
      <c r="E378" s="165">
        <v>0</v>
      </c>
      <c r="F378" s="165">
        <v>0</v>
      </c>
      <c r="G378" s="168"/>
    </row>
    <row r="379" spans="1:7" ht="12.75" customHeight="1" x14ac:dyDescent="0.2">
      <c r="A379" s="165" t="s">
        <v>148</v>
      </c>
      <c r="B379" s="165" t="s">
        <v>767</v>
      </c>
      <c r="C379" s="165" t="s">
        <v>768</v>
      </c>
      <c r="D379" s="165">
        <v>105</v>
      </c>
      <c r="E379" s="165">
        <v>0</v>
      </c>
      <c r="F379" s="165">
        <v>0</v>
      </c>
      <c r="G379" s="168"/>
    </row>
    <row r="380" spans="1:7" ht="12.75" customHeight="1" x14ac:dyDescent="0.2">
      <c r="A380" s="165" t="s">
        <v>148</v>
      </c>
      <c r="B380" s="165" t="s">
        <v>769</v>
      </c>
      <c r="C380" s="165" t="s">
        <v>2684</v>
      </c>
      <c r="D380" s="165">
        <v>105</v>
      </c>
      <c r="E380" s="165">
        <v>0</v>
      </c>
      <c r="F380" s="165">
        <v>0</v>
      </c>
      <c r="G380" s="168"/>
    </row>
    <row r="381" spans="1:7" ht="12.75" customHeight="1" x14ac:dyDescent="0.2">
      <c r="A381" s="165" t="s">
        <v>148</v>
      </c>
      <c r="B381" s="165" t="s">
        <v>770</v>
      </c>
      <c r="C381" s="165" t="s">
        <v>771</v>
      </c>
      <c r="D381" s="165">
        <v>105</v>
      </c>
      <c r="E381" s="165">
        <v>0</v>
      </c>
      <c r="F381" s="165">
        <v>0</v>
      </c>
      <c r="G381" s="168"/>
    </row>
    <row r="382" spans="1:7" ht="12.75" customHeight="1" x14ac:dyDescent="0.2">
      <c r="A382" s="165" t="s">
        <v>148</v>
      </c>
      <c r="B382" s="165" t="s">
        <v>772</v>
      </c>
      <c r="C382" s="165" t="s">
        <v>773</v>
      </c>
      <c r="D382" s="165">
        <v>105</v>
      </c>
      <c r="E382" s="165">
        <v>0</v>
      </c>
      <c r="F382" s="165">
        <v>0</v>
      </c>
      <c r="G382" s="168"/>
    </row>
    <row r="383" spans="1:7" ht="12.75" customHeight="1" x14ac:dyDescent="0.2">
      <c r="A383" s="165" t="s">
        <v>148</v>
      </c>
      <c r="B383" s="165" t="s">
        <v>774</v>
      </c>
      <c r="C383" s="165" t="s">
        <v>775</v>
      </c>
      <c r="D383" s="165">
        <v>105</v>
      </c>
      <c r="E383" s="165">
        <v>0</v>
      </c>
      <c r="F383" s="165">
        <v>0</v>
      </c>
      <c r="G383" s="168"/>
    </row>
    <row r="384" spans="1:7" ht="12.75" customHeight="1" x14ac:dyDescent="0.2">
      <c r="A384" s="165" t="s">
        <v>148</v>
      </c>
      <c r="B384" s="165" t="s">
        <v>776</v>
      </c>
      <c r="C384" s="165" t="s">
        <v>777</v>
      </c>
      <c r="D384" s="165">
        <v>105</v>
      </c>
      <c r="E384" s="165">
        <v>0</v>
      </c>
      <c r="F384" s="165">
        <v>0</v>
      </c>
      <c r="G384" s="168"/>
    </row>
    <row r="385" spans="1:7" ht="12.75" customHeight="1" x14ac:dyDescent="0.2">
      <c r="A385" s="165" t="s">
        <v>148</v>
      </c>
      <c r="B385" s="165" t="s">
        <v>778</v>
      </c>
      <c r="C385" s="165" t="s">
        <v>779</v>
      </c>
      <c r="D385" s="165">
        <v>105</v>
      </c>
      <c r="E385" s="165">
        <v>0</v>
      </c>
      <c r="F385" s="165">
        <v>0</v>
      </c>
      <c r="G385" s="168"/>
    </row>
    <row r="386" spans="1:7" ht="12.75" customHeight="1" x14ac:dyDescent="0.2">
      <c r="A386" s="165" t="s">
        <v>148</v>
      </c>
      <c r="B386" s="165" t="s">
        <v>780</v>
      </c>
      <c r="C386" s="165" t="s">
        <v>781</v>
      </c>
      <c r="D386" s="165">
        <v>105</v>
      </c>
      <c r="E386" s="165">
        <v>0</v>
      </c>
      <c r="F386" s="165">
        <v>0</v>
      </c>
      <c r="G386" s="168"/>
    </row>
    <row r="387" spans="1:7" ht="12.75" customHeight="1" x14ac:dyDescent="0.2">
      <c r="A387" s="165" t="s">
        <v>148</v>
      </c>
      <c r="B387" s="165" t="s">
        <v>2954</v>
      </c>
      <c r="C387" s="165" t="s">
        <v>2955</v>
      </c>
      <c r="D387" s="165">
        <v>105</v>
      </c>
      <c r="E387" s="165">
        <v>0</v>
      </c>
      <c r="F387" s="165">
        <v>0</v>
      </c>
      <c r="G387" s="168"/>
    </row>
    <row r="388" spans="1:7" ht="12.75" customHeight="1" x14ac:dyDescent="0.2">
      <c r="A388" s="165" t="s">
        <v>148</v>
      </c>
      <c r="B388" s="165" t="s">
        <v>2956</v>
      </c>
      <c r="C388" s="165" t="s">
        <v>2957</v>
      </c>
      <c r="D388" s="165">
        <v>105</v>
      </c>
      <c r="E388" s="165">
        <v>0</v>
      </c>
      <c r="F388" s="165">
        <v>0</v>
      </c>
      <c r="G388" s="168"/>
    </row>
    <row r="389" spans="1:7" ht="12.75" customHeight="1" x14ac:dyDescent="0.2">
      <c r="A389" s="165" t="s">
        <v>148</v>
      </c>
      <c r="B389" s="165" t="s">
        <v>782</v>
      </c>
      <c r="C389" s="165" t="s">
        <v>783</v>
      </c>
      <c r="D389" s="165">
        <v>105</v>
      </c>
      <c r="E389" s="165">
        <v>0</v>
      </c>
      <c r="F389" s="165">
        <v>0</v>
      </c>
      <c r="G389" s="168"/>
    </row>
    <row r="390" spans="1:7" ht="12.75" customHeight="1" x14ac:dyDescent="0.2">
      <c r="A390" s="165" t="s">
        <v>148</v>
      </c>
      <c r="B390" s="165" t="s">
        <v>784</v>
      </c>
      <c r="C390" s="165" t="s">
        <v>785</v>
      </c>
      <c r="D390" s="165">
        <v>105</v>
      </c>
      <c r="E390" s="165">
        <v>0</v>
      </c>
      <c r="F390" s="165">
        <v>0</v>
      </c>
      <c r="G390" s="168"/>
    </row>
    <row r="391" spans="1:7" ht="12.75" customHeight="1" x14ac:dyDescent="0.2">
      <c r="A391" s="165" t="s">
        <v>148</v>
      </c>
      <c r="B391" s="165" t="s">
        <v>786</v>
      </c>
      <c r="C391" s="165" t="s">
        <v>787</v>
      </c>
      <c r="D391" s="165">
        <v>105</v>
      </c>
      <c r="E391" s="165">
        <v>0</v>
      </c>
      <c r="F391" s="165">
        <v>0</v>
      </c>
      <c r="G391" s="168"/>
    </row>
    <row r="392" spans="1:7" ht="12.75" customHeight="1" x14ac:dyDescent="0.2">
      <c r="A392" s="165" t="s">
        <v>148</v>
      </c>
      <c r="B392" s="165" t="s">
        <v>788</v>
      </c>
      <c r="C392" s="165" t="s">
        <v>789</v>
      </c>
      <c r="D392" s="165">
        <v>105</v>
      </c>
      <c r="E392" s="165">
        <v>0</v>
      </c>
      <c r="F392" s="165">
        <v>0</v>
      </c>
      <c r="G392" s="168"/>
    </row>
    <row r="393" spans="1:7" ht="12.75" customHeight="1" x14ac:dyDescent="0.2">
      <c r="A393" s="165" t="s">
        <v>148</v>
      </c>
      <c r="B393" s="165" t="s">
        <v>790</v>
      </c>
      <c r="C393" s="165" t="s">
        <v>791</v>
      </c>
      <c r="D393" s="165">
        <v>105</v>
      </c>
      <c r="E393" s="165">
        <v>0</v>
      </c>
      <c r="F393" s="165">
        <v>0</v>
      </c>
      <c r="G393" s="168"/>
    </row>
    <row r="394" spans="1:7" ht="12.75" customHeight="1" x14ac:dyDescent="0.2">
      <c r="A394" s="165" t="s">
        <v>148</v>
      </c>
      <c r="B394" s="179" t="s">
        <v>792</v>
      </c>
      <c r="C394" s="179" t="s">
        <v>793</v>
      </c>
      <c r="D394" s="165">
        <v>105</v>
      </c>
      <c r="E394" s="179">
        <v>0</v>
      </c>
      <c r="F394" s="165">
        <v>0</v>
      </c>
      <c r="G394" s="168"/>
    </row>
    <row r="395" spans="1:7" ht="12.75" customHeight="1" x14ac:dyDescent="0.2">
      <c r="A395" s="165" t="s">
        <v>148</v>
      </c>
      <c r="B395" s="165" t="s">
        <v>794</v>
      </c>
      <c r="C395" s="165" t="s">
        <v>795</v>
      </c>
      <c r="D395" s="165">
        <v>105</v>
      </c>
      <c r="E395" s="165">
        <v>0</v>
      </c>
      <c r="F395" s="165">
        <v>0</v>
      </c>
      <c r="G395" s="168"/>
    </row>
    <row r="396" spans="1:7" ht="12.75" customHeight="1" x14ac:dyDescent="0.2">
      <c r="A396" s="165" t="s">
        <v>148</v>
      </c>
      <c r="B396" s="165" t="s">
        <v>796</v>
      </c>
      <c r="C396" s="165" t="s">
        <v>797</v>
      </c>
      <c r="D396" s="165">
        <v>105</v>
      </c>
      <c r="E396" s="165">
        <v>0</v>
      </c>
      <c r="F396" s="165">
        <v>0</v>
      </c>
      <c r="G396" s="168"/>
    </row>
    <row r="397" spans="1:7" ht="12.75" customHeight="1" x14ac:dyDescent="0.2">
      <c r="A397" s="165" t="s">
        <v>148</v>
      </c>
      <c r="B397" s="165" t="s">
        <v>798</v>
      </c>
      <c r="C397" s="165" t="s">
        <v>799</v>
      </c>
      <c r="D397" s="165">
        <v>105</v>
      </c>
      <c r="E397" s="165">
        <v>0</v>
      </c>
      <c r="F397" s="165">
        <v>0</v>
      </c>
      <c r="G397" s="168"/>
    </row>
    <row r="398" spans="1:7" ht="12.75" customHeight="1" x14ac:dyDescent="0.2">
      <c r="A398" s="165" t="s">
        <v>148</v>
      </c>
      <c r="B398" s="165" t="s">
        <v>800</v>
      </c>
      <c r="C398" s="165" t="s">
        <v>801</v>
      </c>
      <c r="D398" s="165">
        <v>105</v>
      </c>
      <c r="E398" s="165">
        <v>0</v>
      </c>
      <c r="F398" s="165">
        <v>0</v>
      </c>
      <c r="G398" s="168"/>
    </row>
    <row r="399" spans="1:7" ht="12.75" customHeight="1" x14ac:dyDescent="0.2">
      <c r="A399" s="165" t="s">
        <v>148</v>
      </c>
      <c r="B399" s="165" t="s">
        <v>802</v>
      </c>
      <c r="C399" s="165" t="s">
        <v>803</v>
      </c>
      <c r="D399" s="165">
        <v>105</v>
      </c>
      <c r="E399" s="165">
        <v>0</v>
      </c>
      <c r="F399" s="165">
        <v>0</v>
      </c>
      <c r="G399" s="168"/>
    </row>
    <row r="400" spans="1:7" ht="12.75" customHeight="1" x14ac:dyDescent="0.2">
      <c r="A400" s="165" t="s">
        <v>148</v>
      </c>
      <c r="B400" s="165" t="s">
        <v>804</v>
      </c>
      <c r="C400" s="165" t="s">
        <v>805</v>
      </c>
      <c r="D400" s="165">
        <v>105</v>
      </c>
      <c r="E400" s="165">
        <v>0</v>
      </c>
      <c r="F400" s="165">
        <v>0</v>
      </c>
      <c r="G400" s="168"/>
    </row>
    <row r="401" spans="1:7" ht="12.75" customHeight="1" x14ac:dyDescent="0.2">
      <c r="A401" s="165" t="s">
        <v>148</v>
      </c>
      <c r="B401" s="165" t="s">
        <v>806</v>
      </c>
      <c r="C401" s="165" t="s">
        <v>807</v>
      </c>
      <c r="D401" s="165">
        <v>105</v>
      </c>
      <c r="E401" s="165">
        <v>0</v>
      </c>
      <c r="F401" s="165">
        <v>0</v>
      </c>
      <c r="G401" s="168"/>
    </row>
    <row r="402" spans="1:7" ht="12.75" customHeight="1" x14ac:dyDescent="0.2">
      <c r="A402" s="165" t="s">
        <v>148</v>
      </c>
      <c r="B402" s="165" t="s">
        <v>2958</v>
      </c>
      <c r="C402" s="165" t="s">
        <v>2959</v>
      </c>
      <c r="D402" s="165">
        <v>105</v>
      </c>
      <c r="E402" s="165">
        <v>0</v>
      </c>
      <c r="F402" s="165">
        <v>0</v>
      </c>
      <c r="G402" s="168"/>
    </row>
    <row r="403" spans="1:7" ht="12.75" customHeight="1" x14ac:dyDescent="0.2">
      <c r="A403" s="165" t="s">
        <v>148</v>
      </c>
      <c r="B403" s="165" t="s">
        <v>809</v>
      </c>
      <c r="C403" s="165" t="s">
        <v>810</v>
      </c>
      <c r="D403" s="165">
        <v>105</v>
      </c>
      <c r="E403" s="165">
        <v>0</v>
      </c>
      <c r="F403" s="165">
        <v>0</v>
      </c>
      <c r="G403" s="168"/>
    </row>
    <row r="404" spans="1:7" ht="12.75" customHeight="1" x14ac:dyDescent="0.2">
      <c r="A404" s="165" t="s">
        <v>148</v>
      </c>
      <c r="B404" s="165" t="s">
        <v>811</v>
      </c>
      <c r="C404" s="165" t="s">
        <v>812</v>
      </c>
      <c r="D404" s="165">
        <v>105</v>
      </c>
      <c r="E404" s="165">
        <v>0</v>
      </c>
      <c r="F404" s="165">
        <v>0</v>
      </c>
      <c r="G404" s="168"/>
    </row>
    <row r="405" spans="1:7" ht="12.75" customHeight="1" x14ac:dyDescent="0.2">
      <c r="A405" s="165" t="s">
        <v>148</v>
      </c>
      <c r="B405" s="165" t="s">
        <v>813</v>
      </c>
      <c r="C405" s="165" t="s">
        <v>814</v>
      </c>
      <c r="D405" s="165">
        <v>105</v>
      </c>
      <c r="E405" s="165">
        <v>0</v>
      </c>
      <c r="F405" s="165">
        <v>0</v>
      </c>
      <c r="G405" s="168"/>
    </row>
    <row r="406" spans="1:7" ht="12.75" customHeight="1" x14ac:dyDescent="0.2">
      <c r="A406" s="165" t="s">
        <v>148</v>
      </c>
      <c r="B406" s="165" t="s">
        <v>815</v>
      </c>
      <c r="C406" s="165" t="s">
        <v>816</v>
      </c>
      <c r="D406" s="165">
        <v>105</v>
      </c>
      <c r="E406" s="165">
        <v>0</v>
      </c>
      <c r="F406" s="165">
        <v>0</v>
      </c>
      <c r="G406" s="168"/>
    </row>
    <row r="407" spans="1:7" ht="12.75" customHeight="1" x14ac:dyDescent="0.2">
      <c r="A407" s="165" t="s">
        <v>148</v>
      </c>
      <c r="B407" s="165" t="s">
        <v>817</v>
      </c>
      <c r="C407" s="165" t="s">
        <v>818</v>
      </c>
      <c r="D407" s="165">
        <v>105</v>
      </c>
      <c r="E407" s="165">
        <v>0</v>
      </c>
      <c r="F407" s="165">
        <v>0</v>
      </c>
      <c r="G407" s="168"/>
    </row>
    <row r="408" spans="1:7" ht="12.75" customHeight="1" x14ac:dyDescent="0.2">
      <c r="A408" s="165" t="s">
        <v>148</v>
      </c>
      <c r="B408" s="165" t="s">
        <v>819</v>
      </c>
      <c r="C408" s="165" t="s">
        <v>820</v>
      </c>
      <c r="D408" s="165">
        <v>105</v>
      </c>
      <c r="E408" s="165">
        <v>0</v>
      </c>
      <c r="F408" s="165">
        <v>0</v>
      </c>
      <c r="G408" s="168"/>
    </row>
    <row r="409" spans="1:7" ht="12.75" customHeight="1" x14ac:dyDescent="0.2">
      <c r="A409" s="165" t="s">
        <v>148</v>
      </c>
      <c r="B409" s="165" t="s">
        <v>821</v>
      </c>
      <c r="C409" s="165" t="s">
        <v>822</v>
      </c>
      <c r="D409" s="165">
        <v>105</v>
      </c>
      <c r="E409" s="165">
        <v>0</v>
      </c>
      <c r="F409" s="165">
        <v>0</v>
      </c>
      <c r="G409" s="168"/>
    </row>
    <row r="410" spans="1:7" ht="12.75" customHeight="1" x14ac:dyDescent="0.2">
      <c r="A410" s="165" t="s">
        <v>148</v>
      </c>
      <c r="B410" s="165" t="s">
        <v>823</v>
      </c>
      <c r="C410" s="165" t="s">
        <v>824</v>
      </c>
      <c r="D410" s="165">
        <v>105</v>
      </c>
      <c r="E410" s="165">
        <v>0</v>
      </c>
      <c r="F410" s="165">
        <v>0</v>
      </c>
      <c r="G410" s="168"/>
    </row>
    <row r="411" spans="1:7" ht="12.75" customHeight="1" x14ac:dyDescent="0.2">
      <c r="A411" s="165" t="s">
        <v>148</v>
      </c>
      <c r="B411" s="165" t="s">
        <v>825</v>
      </c>
      <c r="C411" s="165" t="s">
        <v>826</v>
      </c>
      <c r="D411" s="165">
        <v>105</v>
      </c>
      <c r="E411" s="165">
        <v>0</v>
      </c>
      <c r="F411" s="165">
        <v>0</v>
      </c>
      <c r="G411" s="168"/>
    </row>
    <row r="412" spans="1:7" ht="12.75" customHeight="1" x14ac:dyDescent="0.2">
      <c r="A412" s="165" t="s">
        <v>148</v>
      </c>
      <c r="B412" s="165" t="s">
        <v>827</v>
      </c>
      <c r="C412" s="165" t="s">
        <v>828</v>
      </c>
      <c r="D412" s="165">
        <v>105</v>
      </c>
      <c r="E412" s="165">
        <v>0</v>
      </c>
      <c r="F412" s="165">
        <v>0</v>
      </c>
      <c r="G412" s="168"/>
    </row>
    <row r="413" spans="1:7" ht="12.75" customHeight="1" x14ac:dyDescent="0.2">
      <c r="A413" s="165" t="s">
        <v>148</v>
      </c>
      <c r="B413" s="165" t="s">
        <v>829</v>
      </c>
      <c r="C413" s="165" t="s">
        <v>830</v>
      </c>
      <c r="D413" s="165">
        <v>105</v>
      </c>
      <c r="E413" s="165">
        <v>0</v>
      </c>
      <c r="F413" s="165">
        <v>0</v>
      </c>
      <c r="G413" s="168"/>
    </row>
    <row r="414" spans="1:7" ht="12.75" customHeight="1" x14ac:dyDescent="0.2">
      <c r="A414" s="165" t="s">
        <v>148</v>
      </c>
      <c r="B414" s="165" t="s">
        <v>831</v>
      </c>
      <c r="C414" s="165" t="s">
        <v>832</v>
      </c>
      <c r="D414" s="165">
        <v>105</v>
      </c>
      <c r="E414" s="165">
        <v>0</v>
      </c>
      <c r="F414" s="165">
        <v>0</v>
      </c>
      <c r="G414" s="168"/>
    </row>
    <row r="415" spans="1:7" ht="12.75" customHeight="1" x14ac:dyDescent="0.2">
      <c r="A415" s="165" t="s">
        <v>148</v>
      </c>
      <c r="B415" s="165" t="s">
        <v>833</v>
      </c>
      <c r="C415" s="165" t="s">
        <v>834</v>
      </c>
      <c r="D415" s="165">
        <v>105</v>
      </c>
      <c r="E415" s="165">
        <v>0</v>
      </c>
      <c r="F415" s="165">
        <v>0</v>
      </c>
      <c r="G415" s="168"/>
    </row>
    <row r="416" spans="1:7" ht="12.75" customHeight="1" x14ac:dyDescent="0.2">
      <c r="A416" s="165" t="s">
        <v>148</v>
      </c>
      <c r="B416" s="165" t="s">
        <v>835</v>
      </c>
      <c r="C416" s="165" t="s">
        <v>836</v>
      </c>
      <c r="D416" s="165">
        <v>105</v>
      </c>
      <c r="E416" s="165">
        <v>0</v>
      </c>
      <c r="F416" s="165">
        <v>0</v>
      </c>
      <c r="G416" s="168"/>
    </row>
    <row r="417" spans="1:7" ht="12.75" customHeight="1" x14ac:dyDescent="0.2">
      <c r="A417" s="165" t="s">
        <v>148</v>
      </c>
      <c r="B417" s="165" t="s">
        <v>837</v>
      </c>
      <c r="C417" s="165" t="s">
        <v>838</v>
      </c>
      <c r="D417" s="165">
        <v>105</v>
      </c>
      <c r="E417" s="165">
        <v>0</v>
      </c>
      <c r="F417" s="165">
        <v>0</v>
      </c>
      <c r="G417" s="168"/>
    </row>
    <row r="418" spans="1:7" ht="12.75" customHeight="1" x14ac:dyDescent="0.2">
      <c r="A418" s="165" t="s">
        <v>148</v>
      </c>
      <c r="B418" s="165" t="s">
        <v>839</v>
      </c>
      <c r="C418" s="165" t="s">
        <v>840</v>
      </c>
      <c r="D418" s="165">
        <v>105</v>
      </c>
      <c r="E418" s="165">
        <v>0</v>
      </c>
      <c r="F418" s="165">
        <v>0</v>
      </c>
      <c r="G418" s="168"/>
    </row>
    <row r="419" spans="1:7" ht="12.75" customHeight="1" x14ac:dyDescent="0.2">
      <c r="A419" s="165" t="s">
        <v>148</v>
      </c>
      <c r="B419" s="165" t="s">
        <v>841</v>
      </c>
      <c r="C419" s="165" t="s">
        <v>842</v>
      </c>
      <c r="D419" s="165">
        <v>105</v>
      </c>
      <c r="E419" s="165">
        <v>0</v>
      </c>
      <c r="F419" s="165">
        <v>0</v>
      </c>
      <c r="G419" s="168"/>
    </row>
    <row r="420" spans="1:7" ht="12.75" customHeight="1" x14ac:dyDescent="0.2">
      <c r="A420" s="165" t="s">
        <v>148</v>
      </c>
      <c r="B420" s="165" t="s">
        <v>843</v>
      </c>
      <c r="C420" s="165" t="s">
        <v>844</v>
      </c>
      <c r="D420" s="165">
        <v>105</v>
      </c>
      <c r="E420" s="165">
        <v>0</v>
      </c>
      <c r="F420" s="165">
        <v>0</v>
      </c>
      <c r="G420" s="168"/>
    </row>
    <row r="421" spans="1:7" ht="12.75" customHeight="1" x14ac:dyDescent="0.2">
      <c r="A421" s="165" t="s">
        <v>148</v>
      </c>
      <c r="B421" s="165" t="s">
        <v>845</v>
      </c>
      <c r="C421" s="165" t="s">
        <v>846</v>
      </c>
      <c r="D421" s="165">
        <v>105</v>
      </c>
      <c r="E421" s="165">
        <v>0</v>
      </c>
      <c r="F421" s="165">
        <v>0</v>
      </c>
      <c r="G421" s="168"/>
    </row>
    <row r="422" spans="1:7" ht="12.75" customHeight="1" x14ac:dyDescent="0.2">
      <c r="A422" s="165" t="s">
        <v>148</v>
      </c>
      <c r="B422" s="165" t="s">
        <v>847</v>
      </c>
      <c r="C422" s="165" t="s">
        <v>848</v>
      </c>
      <c r="D422" s="165">
        <v>105</v>
      </c>
      <c r="E422" s="165">
        <v>0</v>
      </c>
      <c r="F422" s="165">
        <v>0</v>
      </c>
      <c r="G422" s="168"/>
    </row>
    <row r="423" spans="1:7" ht="12.75" customHeight="1" x14ac:dyDescent="0.2">
      <c r="A423" s="165" t="s">
        <v>148</v>
      </c>
      <c r="B423" s="165" t="s">
        <v>849</v>
      </c>
      <c r="C423" s="165" t="s">
        <v>850</v>
      </c>
      <c r="D423" s="165">
        <v>105</v>
      </c>
      <c r="E423" s="165">
        <v>0</v>
      </c>
      <c r="F423" s="165">
        <v>0</v>
      </c>
      <c r="G423" s="168"/>
    </row>
    <row r="424" spans="1:7" ht="12.75" customHeight="1" x14ac:dyDescent="0.2">
      <c r="A424" s="165" t="s">
        <v>148</v>
      </c>
      <c r="B424" s="165" t="s">
        <v>851</v>
      </c>
      <c r="C424" s="165" t="s">
        <v>852</v>
      </c>
      <c r="D424" s="165">
        <v>105</v>
      </c>
      <c r="E424" s="165">
        <v>0</v>
      </c>
      <c r="F424" s="165">
        <v>0</v>
      </c>
      <c r="G424" s="168"/>
    </row>
    <row r="425" spans="1:7" ht="12.75" customHeight="1" x14ac:dyDescent="0.2">
      <c r="A425" s="165" t="s">
        <v>148</v>
      </c>
      <c r="B425" s="165" t="s">
        <v>853</v>
      </c>
      <c r="C425" s="165" t="s">
        <v>854</v>
      </c>
      <c r="D425" s="165">
        <v>105</v>
      </c>
      <c r="E425" s="165">
        <v>0</v>
      </c>
      <c r="F425" s="165">
        <v>0</v>
      </c>
      <c r="G425" s="168"/>
    </row>
    <row r="426" spans="1:7" ht="12.75" customHeight="1" x14ac:dyDescent="0.2">
      <c r="A426" s="165" t="s">
        <v>148</v>
      </c>
      <c r="B426" s="165" t="s">
        <v>734</v>
      </c>
      <c r="C426" s="165" t="s">
        <v>2685</v>
      </c>
      <c r="D426" s="165">
        <v>105</v>
      </c>
      <c r="E426" s="165">
        <v>0</v>
      </c>
      <c r="F426" s="165">
        <v>0</v>
      </c>
      <c r="G426" s="168"/>
    </row>
    <row r="427" spans="1:7" ht="12.75" customHeight="1" x14ac:dyDescent="0.2">
      <c r="A427" s="165" t="s">
        <v>148</v>
      </c>
      <c r="B427" s="165" t="s">
        <v>855</v>
      </c>
      <c r="C427" s="165" t="s">
        <v>856</v>
      </c>
      <c r="D427" s="165">
        <v>105</v>
      </c>
      <c r="E427" s="165">
        <v>0</v>
      </c>
      <c r="F427" s="165">
        <v>0</v>
      </c>
      <c r="G427" s="168"/>
    </row>
    <row r="428" spans="1:7" ht="12.75" customHeight="1" x14ac:dyDescent="0.2">
      <c r="A428" s="165" t="s">
        <v>148</v>
      </c>
      <c r="B428" s="165" t="s">
        <v>857</v>
      </c>
      <c r="C428" s="165" t="s">
        <v>858</v>
      </c>
      <c r="D428" s="165">
        <v>105</v>
      </c>
      <c r="E428" s="165">
        <v>0</v>
      </c>
      <c r="F428" s="165">
        <v>0</v>
      </c>
      <c r="G428" s="168"/>
    </row>
    <row r="429" spans="1:7" ht="12.75" customHeight="1" x14ac:dyDescent="0.2">
      <c r="A429" s="165" t="s">
        <v>148</v>
      </c>
      <c r="B429" s="165" t="s">
        <v>859</v>
      </c>
      <c r="C429" s="165" t="s">
        <v>860</v>
      </c>
      <c r="D429" s="165">
        <v>105</v>
      </c>
      <c r="E429" s="165">
        <v>0</v>
      </c>
      <c r="F429" s="165">
        <v>0</v>
      </c>
      <c r="G429" s="168"/>
    </row>
    <row r="430" spans="1:7" ht="12.75" customHeight="1" x14ac:dyDescent="0.2">
      <c r="A430" s="165" t="s">
        <v>148</v>
      </c>
      <c r="B430" s="165" t="s">
        <v>861</v>
      </c>
      <c r="C430" s="165" t="s">
        <v>862</v>
      </c>
      <c r="D430" s="165">
        <v>105</v>
      </c>
      <c r="E430" s="165">
        <v>0</v>
      </c>
      <c r="F430" s="165">
        <v>0</v>
      </c>
      <c r="G430" s="168"/>
    </row>
    <row r="431" spans="1:7" ht="12.75" customHeight="1" x14ac:dyDescent="0.2">
      <c r="A431" s="165" t="s">
        <v>148</v>
      </c>
      <c r="B431" s="165" t="s">
        <v>863</v>
      </c>
      <c r="C431" s="165" t="s">
        <v>864</v>
      </c>
      <c r="D431" s="165">
        <v>105</v>
      </c>
      <c r="E431" s="165">
        <v>0</v>
      </c>
      <c r="F431" s="165">
        <v>0</v>
      </c>
      <c r="G431" s="168"/>
    </row>
    <row r="432" spans="1:7" ht="12.75" customHeight="1" x14ac:dyDescent="0.2">
      <c r="A432" s="165" t="s">
        <v>148</v>
      </c>
      <c r="B432" s="165" t="s">
        <v>865</v>
      </c>
      <c r="C432" s="165" t="s">
        <v>866</v>
      </c>
      <c r="D432" s="165">
        <v>105</v>
      </c>
      <c r="E432" s="165">
        <v>0</v>
      </c>
      <c r="F432" s="165">
        <v>0</v>
      </c>
      <c r="G432" s="168"/>
    </row>
    <row r="433" spans="1:7" ht="12.75" customHeight="1" x14ac:dyDescent="0.2">
      <c r="A433" s="161" t="s">
        <v>148</v>
      </c>
      <c r="B433" s="161" t="s">
        <v>867</v>
      </c>
      <c r="C433" s="161" t="s">
        <v>868</v>
      </c>
      <c r="D433" s="161">
        <v>105</v>
      </c>
      <c r="E433" s="161">
        <v>0</v>
      </c>
      <c r="F433" s="161">
        <v>0</v>
      </c>
      <c r="G433" s="173"/>
    </row>
    <row r="434" spans="1:7" x14ac:dyDescent="0.2">
      <c r="A434" s="28"/>
      <c r="B434" s="27">
        <f>COUNTA(B306:B433)</f>
        <v>128</v>
      </c>
      <c r="C434" s="27"/>
      <c r="D434" s="28"/>
      <c r="E434" s="27">
        <f>COUNTIF(E306:E433, "&gt;0")</f>
        <v>3</v>
      </c>
      <c r="F434" s="27"/>
      <c r="G434" s="175"/>
    </row>
    <row r="435" spans="1:7" x14ac:dyDescent="0.2">
      <c r="A435" s="28"/>
      <c r="B435" s="27"/>
      <c r="C435" s="27"/>
      <c r="D435" s="28"/>
      <c r="E435" s="27"/>
      <c r="F435" s="27"/>
      <c r="G435" s="175"/>
    </row>
    <row r="436" spans="1:7" ht="12.75" customHeight="1" x14ac:dyDescent="0.2">
      <c r="A436" s="165" t="s">
        <v>869</v>
      </c>
      <c r="B436" s="165" t="s">
        <v>2960</v>
      </c>
      <c r="C436" s="165" t="s">
        <v>2961</v>
      </c>
      <c r="D436" s="165">
        <v>105</v>
      </c>
      <c r="E436" s="165">
        <v>0</v>
      </c>
      <c r="F436" s="165">
        <v>0</v>
      </c>
      <c r="G436" s="168"/>
    </row>
    <row r="437" spans="1:7" ht="12.75" customHeight="1" x14ac:dyDescent="0.2">
      <c r="A437" s="165" t="s">
        <v>869</v>
      </c>
      <c r="B437" s="165" t="s">
        <v>871</v>
      </c>
      <c r="C437" s="165" t="s">
        <v>872</v>
      </c>
      <c r="D437" s="165">
        <v>105</v>
      </c>
      <c r="E437" s="165">
        <v>0</v>
      </c>
      <c r="F437" s="165">
        <v>0</v>
      </c>
      <c r="G437" s="168"/>
    </row>
    <row r="438" spans="1:7" ht="12.75" customHeight="1" x14ac:dyDescent="0.2">
      <c r="A438" s="165" t="s">
        <v>869</v>
      </c>
      <c r="B438" s="165" t="s">
        <v>873</v>
      </c>
      <c r="C438" s="165" t="s">
        <v>874</v>
      </c>
      <c r="D438" s="165">
        <v>105</v>
      </c>
      <c r="E438" s="165">
        <v>0</v>
      </c>
      <c r="F438" s="165">
        <v>0</v>
      </c>
      <c r="G438" s="168"/>
    </row>
    <row r="439" spans="1:7" ht="12.75" customHeight="1" x14ac:dyDescent="0.2">
      <c r="A439" s="165" t="s">
        <v>869</v>
      </c>
      <c r="B439" s="165" t="s">
        <v>875</v>
      </c>
      <c r="C439" s="165" t="s">
        <v>876</v>
      </c>
      <c r="D439" s="165">
        <v>105</v>
      </c>
      <c r="E439" s="165">
        <v>0</v>
      </c>
      <c r="F439" s="165">
        <v>0</v>
      </c>
      <c r="G439" s="168"/>
    </row>
    <row r="440" spans="1:7" ht="12.75" customHeight="1" x14ac:dyDescent="0.2">
      <c r="A440" s="165" t="s">
        <v>869</v>
      </c>
      <c r="B440" s="165" t="s">
        <v>2686</v>
      </c>
      <c r="C440" s="165" t="s">
        <v>2687</v>
      </c>
      <c r="D440" s="165">
        <v>105</v>
      </c>
      <c r="E440" s="165">
        <v>0</v>
      </c>
      <c r="F440" s="165">
        <v>0</v>
      </c>
      <c r="G440" s="168"/>
    </row>
    <row r="441" spans="1:7" ht="12.75" customHeight="1" x14ac:dyDescent="0.2">
      <c r="A441" s="165" t="s">
        <v>869</v>
      </c>
      <c r="B441" s="178" t="s">
        <v>877</v>
      </c>
      <c r="C441" s="178" t="s">
        <v>878</v>
      </c>
      <c r="D441" s="165">
        <v>105</v>
      </c>
      <c r="E441" s="178">
        <v>1</v>
      </c>
      <c r="F441" s="165">
        <v>0</v>
      </c>
      <c r="G441" s="168">
        <v>2.036</v>
      </c>
    </row>
    <row r="442" spans="1:7" ht="12.75" customHeight="1" x14ac:dyDescent="0.2">
      <c r="A442" s="165" t="s">
        <v>869</v>
      </c>
      <c r="B442" s="165" t="s">
        <v>879</v>
      </c>
      <c r="C442" s="165" t="s">
        <v>880</v>
      </c>
      <c r="D442" s="165">
        <v>105</v>
      </c>
      <c r="E442" s="165">
        <v>0</v>
      </c>
      <c r="F442" s="165">
        <v>0</v>
      </c>
      <c r="G442" s="168"/>
    </row>
    <row r="443" spans="1:7" ht="12.75" customHeight="1" x14ac:dyDescent="0.2">
      <c r="A443" s="165" t="s">
        <v>869</v>
      </c>
      <c r="B443" s="165" t="s">
        <v>881</v>
      </c>
      <c r="C443" s="165" t="s">
        <v>882</v>
      </c>
      <c r="D443" s="165">
        <v>105</v>
      </c>
      <c r="E443" s="165">
        <v>0</v>
      </c>
      <c r="F443" s="165">
        <v>0</v>
      </c>
      <c r="G443" s="168"/>
    </row>
    <row r="444" spans="1:7" ht="12.75" customHeight="1" x14ac:dyDescent="0.2">
      <c r="A444" s="165" t="s">
        <v>869</v>
      </c>
      <c r="B444" s="165" t="s">
        <v>883</v>
      </c>
      <c r="C444" s="165" t="s">
        <v>884</v>
      </c>
      <c r="D444" s="165">
        <v>105</v>
      </c>
      <c r="E444" s="165">
        <v>0</v>
      </c>
      <c r="F444" s="165">
        <v>0</v>
      </c>
      <c r="G444" s="168"/>
    </row>
    <row r="445" spans="1:7" ht="12.75" customHeight="1" x14ac:dyDescent="0.2">
      <c r="A445" s="165" t="s">
        <v>869</v>
      </c>
      <c r="B445" s="165" t="s">
        <v>2962</v>
      </c>
      <c r="C445" s="165" t="s">
        <v>2963</v>
      </c>
      <c r="D445" s="165">
        <v>105</v>
      </c>
      <c r="E445" s="165">
        <v>0</v>
      </c>
      <c r="F445" s="165">
        <v>0</v>
      </c>
      <c r="G445" s="168"/>
    </row>
    <row r="446" spans="1:7" ht="12.75" customHeight="1" x14ac:dyDescent="0.2">
      <c r="A446" s="165" t="s">
        <v>869</v>
      </c>
      <c r="B446" s="165" t="s">
        <v>885</v>
      </c>
      <c r="C446" s="165" t="s">
        <v>886</v>
      </c>
      <c r="D446" s="165">
        <v>105</v>
      </c>
      <c r="E446" s="165">
        <v>0</v>
      </c>
      <c r="F446" s="165">
        <v>0</v>
      </c>
      <c r="G446" s="168"/>
    </row>
    <row r="447" spans="1:7" ht="12.75" customHeight="1" x14ac:dyDescent="0.2">
      <c r="A447" s="165" t="s">
        <v>869</v>
      </c>
      <c r="B447" s="165" t="s">
        <v>887</v>
      </c>
      <c r="C447" s="165" t="s">
        <v>888</v>
      </c>
      <c r="D447" s="165">
        <v>105</v>
      </c>
      <c r="E447" s="165">
        <v>0</v>
      </c>
      <c r="F447" s="165">
        <v>0</v>
      </c>
      <c r="G447" s="168"/>
    </row>
    <row r="448" spans="1:7" ht="12.75" customHeight="1" x14ac:dyDescent="0.2">
      <c r="A448" s="165" t="s">
        <v>869</v>
      </c>
      <c r="B448" s="165" t="s">
        <v>997</v>
      </c>
      <c r="C448" s="165" t="s">
        <v>2688</v>
      </c>
      <c r="D448" s="165">
        <v>105</v>
      </c>
      <c r="E448" s="165">
        <v>0</v>
      </c>
      <c r="F448" s="165">
        <v>0</v>
      </c>
      <c r="G448" s="168"/>
    </row>
    <row r="449" spans="1:7" ht="12.75" customHeight="1" x14ac:dyDescent="0.2">
      <c r="A449" s="165" t="s">
        <v>869</v>
      </c>
      <c r="B449" s="165" t="s">
        <v>889</v>
      </c>
      <c r="C449" s="165" t="s">
        <v>890</v>
      </c>
      <c r="D449" s="165">
        <v>105</v>
      </c>
      <c r="E449" s="165">
        <v>0</v>
      </c>
      <c r="F449" s="165">
        <v>0</v>
      </c>
      <c r="G449" s="168"/>
    </row>
    <row r="450" spans="1:7" ht="12.75" customHeight="1" x14ac:dyDescent="0.2">
      <c r="A450" s="165" t="s">
        <v>869</v>
      </c>
      <c r="B450" s="165" t="s">
        <v>891</v>
      </c>
      <c r="C450" s="165" t="s">
        <v>892</v>
      </c>
      <c r="D450" s="165">
        <v>105</v>
      </c>
      <c r="E450" s="165">
        <v>0</v>
      </c>
      <c r="F450" s="165">
        <v>0</v>
      </c>
      <c r="G450" s="168"/>
    </row>
    <row r="451" spans="1:7" ht="12.75" customHeight="1" x14ac:dyDescent="0.2">
      <c r="A451" s="165" t="s">
        <v>869</v>
      </c>
      <c r="B451" s="165" t="s">
        <v>893</v>
      </c>
      <c r="C451" s="165" t="s">
        <v>894</v>
      </c>
      <c r="D451" s="165">
        <v>105</v>
      </c>
      <c r="E451" s="165">
        <v>0</v>
      </c>
      <c r="F451" s="165">
        <v>0</v>
      </c>
      <c r="G451" s="168"/>
    </row>
    <row r="452" spans="1:7" ht="12.75" customHeight="1" x14ac:dyDescent="0.2">
      <c r="A452" s="165" t="s">
        <v>869</v>
      </c>
      <c r="B452" s="165" t="s">
        <v>895</v>
      </c>
      <c r="C452" s="165" t="s">
        <v>896</v>
      </c>
      <c r="D452" s="165">
        <v>105</v>
      </c>
      <c r="E452" s="165">
        <v>0</v>
      </c>
      <c r="F452" s="165">
        <v>0</v>
      </c>
      <c r="G452" s="168"/>
    </row>
    <row r="453" spans="1:7" ht="12.75" customHeight="1" x14ac:dyDescent="0.2">
      <c r="A453" s="165" t="s">
        <v>869</v>
      </c>
      <c r="B453" s="165" t="s">
        <v>897</v>
      </c>
      <c r="C453" s="165" t="s">
        <v>898</v>
      </c>
      <c r="D453" s="165">
        <v>105</v>
      </c>
      <c r="E453" s="165">
        <v>0</v>
      </c>
      <c r="F453" s="165">
        <v>0</v>
      </c>
      <c r="G453" s="168"/>
    </row>
    <row r="454" spans="1:7" ht="12.75" customHeight="1" x14ac:dyDescent="0.2">
      <c r="A454" s="165" t="s">
        <v>869</v>
      </c>
      <c r="B454" s="165" t="s">
        <v>899</v>
      </c>
      <c r="C454" s="165" t="s">
        <v>900</v>
      </c>
      <c r="D454" s="165">
        <v>105</v>
      </c>
      <c r="E454" s="165">
        <v>0</v>
      </c>
      <c r="F454" s="165">
        <v>0</v>
      </c>
      <c r="G454" s="168"/>
    </row>
    <row r="455" spans="1:7" ht="12.75" customHeight="1" x14ac:dyDescent="0.2">
      <c r="A455" s="165" t="s">
        <v>869</v>
      </c>
      <c r="B455" s="178" t="s">
        <v>901</v>
      </c>
      <c r="C455" s="178" t="s">
        <v>902</v>
      </c>
      <c r="D455" s="165">
        <v>105</v>
      </c>
      <c r="E455" s="178">
        <v>1</v>
      </c>
      <c r="F455" s="165">
        <v>0</v>
      </c>
      <c r="G455" s="168">
        <v>0.54</v>
      </c>
    </row>
    <row r="456" spans="1:7" ht="12.75" customHeight="1" x14ac:dyDescent="0.2">
      <c r="A456" s="165" t="s">
        <v>869</v>
      </c>
      <c r="B456" s="165" t="s">
        <v>2964</v>
      </c>
      <c r="C456" s="165" t="s">
        <v>2965</v>
      </c>
      <c r="D456" s="165">
        <v>105</v>
      </c>
      <c r="E456" s="165">
        <v>0</v>
      </c>
      <c r="F456" s="165">
        <v>0</v>
      </c>
      <c r="G456" s="168"/>
    </row>
    <row r="457" spans="1:7" ht="12.75" customHeight="1" x14ac:dyDescent="0.2">
      <c r="A457" s="165" t="s">
        <v>869</v>
      </c>
      <c r="B457" s="165" t="s">
        <v>903</v>
      </c>
      <c r="C457" s="165" t="s">
        <v>904</v>
      </c>
      <c r="D457" s="165">
        <v>105</v>
      </c>
      <c r="E457" s="165">
        <v>0</v>
      </c>
      <c r="F457" s="165">
        <v>0</v>
      </c>
      <c r="G457" s="168"/>
    </row>
    <row r="458" spans="1:7" ht="12.75" customHeight="1" x14ac:dyDescent="0.2">
      <c r="A458" s="165" t="s">
        <v>869</v>
      </c>
      <c r="B458" s="165" t="s">
        <v>2689</v>
      </c>
      <c r="C458" s="165" t="s">
        <v>2690</v>
      </c>
      <c r="D458" s="165">
        <v>105</v>
      </c>
      <c r="E458" s="165">
        <v>0</v>
      </c>
      <c r="F458" s="165">
        <v>0</v>
      </c>
      <c r="G458" s="168"/>
    </row>
    <row r="459" spans="1:7" ht="12.75" customHeight="1" x14ac:dyDescent="0.2">
      <c r="A459" s="165" t="s">
        <v>869</v>
      </c>
      <c r="B459" s="165" t="s">
        <v>870</v>
      </c>
      <c r="C459" s="165" t="s">
        <v>2691</v>
      </c>
      <c r="D459" s="165">
        <v>105</v>
      </c>
      <c r="E459" s="165">
        <v>0</v>
      </c>
      <c r="F459" s="165">
        <v>0</v>
      </c>
      <c r="G459" s="168"/>
    </row>
    <row r="460" spans="1:7" ht="12.75" customHeight="1" x14ac:dyDescent="0.2">
      <c r="A460" s="165" t="s">
        <v>869</v>
      </c>
      <c r="B460" s="179" t="s">
        <v>906</v>
      </c>
      <c r="C460" s="179" t="s">
        <v>907</v>
      </c>
      <c r="D460" s="165">
        <v>105</v>
      </c>
      <c r="E460" s="179">
        <v>0</v>
      </c>
      <c r="F460" s="165">
        <v>0</v>
      </c>
      <c r="G460" s="168"/>
    </row>
    <row r="461" spans="1:7" ht="12.75" customHeight="1" x14ac:dyDescent="0.2">
      <c r="A461" s="165" t="s">
        <v>869</v>
      </c>
      <c r="B461" s="165" t="s">
        <v>908</v>
      </c>
      <c r="C461" s="165" t="s">
        <v>909</v>
      </c>
      <c r="D461" s="165">
        <v>105</v>
      </c>
      <c r="E461" s="165">
        <v>0</v>
      </c>
      <c r="F461" s="165">
        <v>0</v>
      </c>
      <c r="G461" s="168"/>
    </row>
    <row r="462" spans="1:7" ht="12.75" customHeight="1" x14ac:dyDescent="0.2">
      <c r="A462" s="165" t="s">
        <v>869</v>
      </c>
      <c r="B462" s="165" t="s">
        <v>910</v>
      </c>
      <c r="C462" s="165" t="s">
        <v>911</v>
      </c>
      <c r="D462" s="165">
        <v>105</v>
      </c>
      <c r="E462" s="165">
        <v>0</v>
      </c>
      <c r="F462" s="165">
        <v>0</v>
      </c>
      <c r="G462" s="168"/>
    </row>
    <row r="463" spans="1:7" ht="12.75" customHeight="1" x14ac:dyDescent="0.2">
      <c r="A463" s="165" t="s">
        <v>869</v>
      </c>
      <c r="B463" s="165" t="s">
        <v>912</v>
      </c>
      <c r="C463" s="165" t="s">
        <v>913</v>
      </c>
      <c r="D463" s="165">
        <v>105</v>
      </c>
      <c r="E463" s="165">
        <v>0</v>
      </c>
      <c r="F463" s="165">
        <v>0</v>
      </c>
      <c r="G463" s="168"/>
    </row>
    <row r="464" spans="1:7" ht="12.75" customHeight="1" x14ac:dyDescent="0.2">
      <c r="A464" s="165" t="s">
        <v>869</v>
      </c>
      <c r="B464" s="165" t="s">
        <v>914</v>
      </c>
      <c r="C464" s="165" t="s">
        <v>915</v>
      </c>
      <c r="D464" s="165">
        <v>105</v>
      </c>
      <c r="E464" s="165">
        <v>0</v>
      </c>
      <c r="F464" s="165">
        <v>0</v>
      </c>
      <c r="G464" s="168"/>
    </row>
    <row r="465" spans="1:7" ht="12.75" customHeight="1" x14ac:dyDescent="0.2">
      <c r="A465" s="165" t="s">
        <v>869</v>
      </c>
      <c r="B465" s="165" t="s">
        <v>916</v>
      </c>
      <c r="C465" s="165" t="s">
        <v>917</v>
      </c>
      <c r="D465" s="165">
        <v>105</v>
      </c>
      <c r="E465" s="165">
        <v>0</v>
      </c>
      <c r="F465" s="165">
        <v>0</v>
      </c>
      <c r="G465" s="168"/>
    </row>
    <row r="466" spans="1:7" ht="12.75" customHeight="1" x14ac:dyDescent="0.2">
      <c r="A466" s="165" t="s">
        <v>869</v>
      </c>
      <c r="B466" s="165" t="s">
        <v>918</v>
      </c>
      <c r="C466" s="165" t="s">
        <v>919</v>
      </c>
      <c r="D466" s="165">
        <v>105</v>
      </c>
      <c r="E466" s="165">
        <v>0</v>
      </c>
      <c r="F466" s="165">
        <v>0</v>
      </c>
      <c r="G466" s="168"/>
    </row>
    <row r="467" spans="1:7" ht="12.75" customHeight="1" x14ac:dyDescent="0.2">
      <c r="A467" s="165" t="s">
        <v>869</v>
      </c>
      <c r="B467" s="165" t="s">
        <v>920</v>
      </c>
      <c r="C467" s="165" t="s">
        <v>921</v>
      </c>
      <c r="D467" s="165">
        <v>105</v>
      </c>
      <c r="E467" s="165">
        <v>0</v>
      </c>
      <c r="F467" s="165">
        <v>0</v>
      </c>
      <c r="G467" s="168"/>
    </row>
    <row r="468" spans="1:7" ht="12.75" customHeight="1" x14ac:dyDescent="0.2">
      <c r="A468" s="165" t="s">
        <v>869</v>
      </c>
      <c r="B468" s="165" t="s">
        <v>922</v>
      </c>
      <c r="C468" s="165" t="s">
        <v>923</v>
      </c>
      <c r="D468" s="165">
        <v>105</v>
      </c>
      <c r="E468" s="165">
        <v>0</v>
      </c>
      <c r="F468" s="165">
        <v>0</v>
      </c>
      <c r="G468" s="168"/>
    </row>
    <row r="469" spans="1:7" ht="12.75" customHeight="1" x14ac:dyDescent="0.2">
      <c r="A469" s="165" t="s">
        <v>869</v>
      </c>
      <c r="B469" s="165" t="s">
        <v>924</v>
      </c>
      <c r="C469" s="165" t="s">
        <v>925</v>
      </c>
      <c r="D469" s="165">
        <v>105</v>
      </c>
      <c r="E469" s="165">
        <v>0</v>
      </c>
      <c r="F469" s="165">
        <v>0</v>
      </c>
      <c r="G469" s="168"/>
    </row>
    <row r="470" spans="1:7" ht="12.75" customHeight="1" x14ac:dyDescent="0.2">
      <c r="A470" s="165" t="s">
        <v>869</v>
      </c>
      <c r="B470" s="165" t="s">
        <v>926</v>
      </c>
      <c r="C470" s="165" t="s">
        <v>927</v>
      </c>
      <c r="D470" s="165">
        <v>105</v>
      </c>
      <c r="E470" s="165">
        <v>0</v>
      </c>
      <c r="F470" s="165">
        <v>0</v>
      </c>
      <c r="G470" s="168"/>
    </row>
    <row r="471" spans="1:7" ht="12.75" customHeight="1" x14ac:dyDescent="0.2">
      <c r="A471" s="165" t="s">
        <v>869</v>
      </c>
      <c r="B471" s="165" t="s">
        <v>928</v>
      </c>
      <c r="C471" s="165" t="s">
        <v>929</v>
      </c>
      <c r="D471" s="165">
        <v>105</v>
      </c>
      <c r="E471" s="165">
        <v>0</v>
      </c>
      <c r="F471" s="165">
        <v>0</v>
      </c>
      <c r="G471" s="168"/>
    </row>
    <row r="472" spans="1:7" ht="12.75" customHeight="1" x14ac:dyDescent="0.2">
      <c r="A472" s="165" t="s">
        <v>869</v>
      </c>
      <c r="B472" s="165" t="s">
        <v>930</v>
      </c>
      <c r="C472" s="165" t="s">
        <v>931</v>
      </c>
      <c r="D472" s="165">
        <v>105</v>
      </c>
      <c r="E472" s="165">
        <v>0</v>
      </c>
      <c r="F472" s="165">
        <v>0</v>
      </c>
      <c r="G472" s="168"/>
    </row>
    <row r="473" spans="1:7" ht="12.75" customHeight="1" x14ac:dyDescent="0.2">
      <c r="A473" s="165" t="s">
        <v>869</v>
      </c>
      <c r="B473" s="165" t="s">
        <v>932</v>
      </c>
      <c r="C473" s="165" t="s">
        <v>933</v>
      </c>
      <c r="D473" s="165">
        <v>105</v>
      </c>
      <c r="E473" s="165">
        <v>0</v>
      </c>
      <c r="F473" s="165">
        <v>0</v>
      </c>
      <c r="G473" s="168"/>
    </row>
    <row r="474" spans="1:7" ht="12.75" customHeight="1" x14ac:dyDescent="0.2">
      <c r="A474" s="165" t="s">
        <v>869</v>
      </c>
      <c r="B474" s="165" t="s">
        <v>934</v>
      </c>
      <c r="C474" s="165" t="s">
        <v>935</v>
      </c>
      <c r="D474" s="165">
        <v>105</v>
      </c>
      <c r="E474" s="165">
        <v>0</v>
      </c>
      <c r="F474" s="165">
        <v>0</v>
      </c>
      <c r="G474" s="168"/>
    </row>
    <row r="475" spans="1:7" ht="12.75" customHeight="1" x14ac:dyDescent="0.2">
      <c r="A475" s="165" t="s">
        <v>869</v>
      </c>
      <c r="B475" s="165" t="s">
        <v>2966</v>
      </c>
      <c r="C475" s="165" t="s">
        <v>2967</v>
      </c>
      <c r="D475" s="165">
        <v>105</v>
      </c>
      <c r="E475" s="165">
        <v>0</v>
      </c>
      <c r="F475" s="165">
        <v>0</v>
      </c>
      <c r="G475" s="168"/>
    </row>
    <row r="476" spans="1:7" ht="12.75" customHeight="1" x14ac:dyDescent="0.2">
      <c r="A476" s="165" t="s">
        <v>869</v>
      </c>
      <c r="B476" s="165" t="s">
        <v>936</v>
      </c>
      <c r="C476" s="165" t="s">
        <v>937</v>
      </c>
      <c r="D476" s="165">
        <v>105</v>
      </c>
      <c r="E476" s="165">
        <v>0</v>
      </c>
      <c r="F476" s="165">
        <v>0</v>
      </c>
      <c r="G476" s="168"/>
    </row>
    <row r="477" spans="1:7" ht="12.75" customHeight="1" x14ac:dyDescent="0.2">
      <c r="A477" s="165" t="s">
        <v>869</v>
      </c>
      <c r="B477" s="165" t="s">
        <v>938</v>
      </c>
      <c r="C477" s="165" t="s">
        <v>939</v>
      </c>
      <c r="D477" s="165">
        <v>105</v>
      </c>
      <c r="E477" s="165">
        <v>0</v>
      </c>
      <c r="F477" s="165">
        <v>0</v>
      </c>
      <c r="G477" s="168"/>
    </row>
    <row r="478" spans="1:7" ht="12.75" customHeight="1" x14ac:dyDescent="0.2">
      <c r="A478" s="165" t="s">
        <v>869</v>
      </c>
      <c r="B478" s="165" t="s">
        <v>2692</v>
      </c>
      <c r="C478" s="165" t="s">
        <v>2693</v>
      </c>
      <c r="D478" s="165">
        <v>105</v>
      </c>
      <c r="E478" s="165">
        <v>0</v>
      </c>
      <c r="F478" s="165">
        <v>0</v>
      </c>
      <c r="G478" s="168"/>
    </row>
    <row r="479" spans="1:7" ht="12.75" customHeight="1" x14ac:dyDescent="0.2">
      <c r="A479" s="165" t="s">
        <v>869</v>
      </c>
      <c r="B479" s="165" t="s">
        <v>940</v>
      </c>
      <c r="C479" s="165" t="s">
        <v>941</v>
      </c>
      <c r="D479" s="165">
        <v>105</v>
      </c>
      <c r="E479" s="165">
        <v>0</v>
      </c>
      <c r="F479" s="165">
        <v>0</v>
      </c>
      <c r="G479" s="168"/>
    </row>
    <row r="480" spans="1:7" ht="12.75" customHeight="1" x14ac:dyDescent="0.2">
      <c r="A480" s="165" t="s">
        <v>869</v>
      </c>
      <c r="B480" s="178" t="s">
        <v>942</v>
      </c>
      <c r="C480" s="178" t="s">
        <v>943</v>
      </c>
      <c r="D480" s="165">
        <v>105</v>
      </c>
      <c r="E480" s="178">
        <v>1</v>
      </c>
      <c r="F480" s="165">
        <v>0</v>
      </c>
      <c r="G480" s="168">
        <v>0.89400000000000002</v>
      </c>
    </row>
    <row r="481" spans="1:7" ht="12.75" customHeight="1" x14ac:dyDescent="0.2">
      <c r="A481" s="165" t="s">
        <v>869</v>
      </c>
      <c r="B481" s="165" t="s">
        <v>2968</v>
      </c>
      <c r="C481" s="165" t="s">
        <v>2969</v>
      </c>
      <c r="D481" s="165">
        <v>105</v>
      </c>
      <c r="E481" s="165">
        <v>0</v>
      </c>
      <c r="F481" s="165">
        <v>0</v>
      </c>
      <c r="G481" s="168"/>
    </row>
    <row r="482" spans="1:7" ht="12.75" customHeight="1" x14ac:dyDescent="0.2">
      <c r="A482" s="165" t="s">
        <v>869</v>
      </c>
      <c r="B482" s="165" t="s">
        <v>2970</v>
      </c>
      <c r="C482" s="165" t="s">
        <v>2971</v>
      </c>
      <c r="D482" s="165">
        <v>105</v>
      </c>
      <c r="E482" s="165">
        <v>0</v>
      </c>
      <c r="F482" s="165">
        <v>0</v>
      </c>
      <c r="G482" s="168"/>
    </row>
    <row r="483" spans="1:7" ht="12.75" customHeight="1" x14ac:dyDescent="0.2">
      <c r="A483" s="165" t="s">
        <v>869</v>
      </c>
      <c r="B483" s="165" t="s">
        <v>2972</v>
      </c>
      <c r="C483" s="165" t="s">
        <v>2973</v>
      </c>
      <c r="D483" s="165">
        <v>105</v>
      </c>
      <c r="E483" s="165">
        <v>0</v>
      </c>
      <c r="F483" s="165">
        <v>0</v>
      </c>
      <c r="G483" s="168"/>
    </row>
    <row r="484" spans="1:7" ht="12.75" customHeight="1" x14ac:dyDescent="0.2">
      <c r="A484" s="165" t="s">
        <v>869</v>
      </c>
      <c r="B484" s="165" t="s">
        <v>944</v>
      </c>
      <c r="C484" s="165" t="s">
        <v>945</v>
      </c>
      <c r="D484" s="165">
        <v>105</v>
      </c>
      <c r="E484" s="165">
        <v>0</v>
      </c>
      <c r="F484" s="165">
        <v>0</v>
      </c>
      <c r="G484" s="168"/>
    </row>
    <row r="485" spans="1:7" ht="12.75" customHeight="1" x14ac:dyDescent="0.2">
      <c r="A485" s="165" t="s">
        <v>869</v>
      </c>
      <c r="B485" s="165" t="s">
        <v>946</v>
      </c>
      <c r="C485" s="165" t="s">
        <v>947</v>
      </c>
      <c r="D485" s="165">
        <v>105</v>
      </c>
      <c r="E485" s="165">
        <v>0</v>
      </c>
      <c r="F485" s="165">
        <v>0</v>
      </c>
      <c r="G485" s="168"/>
    </row>
    <row r="486" spans="1:7" ht="12.75" customHeight="1" x14ac:dyDescent="0.2">
      <c r="A486" s="165" t="s">
        <v>869</v>
      </c>
      <c r="B486" s="165" t="s">
        <v>948</v>
      </c>
      <c r="C486" s="165" t="s">
        <v>949</v>
      </c>
      <c r="D486" s="165">
        <v>105</v>
      </c>
      <c r="E486" s="165">
        <v>0</v>
      </c>
      <c r="F486" s="165">
        <v>0</v>
      </c>
      <c r="G486" s="168"/>
    </row>
    <row r="487" spans="1:7" ht="12.75" customHeight="1" x14ac:dyDescent="0.2">
      <c r="A487" s="165" t="s">
        <v>869</v>
      </c>
      <c r="B487" s="165" t="s">
        <v>974</v>
      </c>
      <c r="C487" s="165" t="s">
        <v>2694</v>
      </c>
      <c r="D487" s="165">
        <v>105</v>
      </c>
      <c r="E487" s="165">
        <v>0</v>
      </c>
      <c r="F487" s="165">
        <v>0</v>
      </c>
      <c r="G487" s="168"/>
    </row>
    <row r="488" spans="1:7" ht="12.75" customHeight="1" x14ac:dyDescent="0.2">
      <c r="A488" s="165" t="s">
        <v>869</v>
      </c>
      <c r="B488" s="165" t="s">
        <v>950</v>
      </c>
      <c r="C488" s="165" t="s">
        <v>951</v>
      </c>
      <c r="D488" s="165">
        <v>105</v>
      </c>
      <c r="E488" s="165">
        <v>0</v>
      </c>
      <c r="F488" s="165">
        <v>0</v>
      </c>
      <c r="G488" s="168"/>
    </row>
    <row r="489" spans="1:7" ht="12.75" customHeight="1" x14ac:dyDescent="0.2">
      <c r="A489" s="165" t="s">
        <v>869</v>
      </c>
      <c r="B489" s="178" t="s">
        <v>952</v>
      </c>
      <c r="C489" s="178" t="s">
        <v>953</v>
      </c>
      <c r="D489" s="165">
        <v>105</v>
      </c>
      <c r="E489" s="178">
        <v>1</v>
      </c>
      <c r="F489" s="165">
        <v>0</v>
      </c>
      <c r="G489" s="168">
        <v>1.0249999999999999</v>
      </c>
    </row>
    <row r="490" spans="1:7" ht="12.75" customHeight="1" x14ac:dyDescent="0.2">
      <c r="A490" s="165" t="s">
        <v>869</v>
      </c>
      <c r="B490" s="165" t="s">
        <v>954</v>
      </c>
      <c r="C490" s="165" t="s">
        <v>955</v>
      </c>
      <c r="D490" s="165">
        <v>105</v>
      </c>
      <c r="E490" s="165">
        <v>0</v>
      </c>
      <c r="F490" s="165">
        <v>0</v>
      </c>
      <c r="G490" s="168"/>
    </row>
    <row r="491" spans="1:7" ht="12.75" customHeight="1" x14ac:dyDescent="0.2">
      <c r="A491" s="165" t="s">
        <v>869</v>
      </c>
      <c r="B491" s="165" t="s">
        <v>956</v>
      </c>
      <c r="C491" s="165" t="s">
        <v>957</v>
      </c>
      <c r="D491" s="165">
        <v>105</v>
      </c>
      <c r="E491" s="165">
        <v>0</v>
      </c>
      <c r="F491" s="165">
        <v>0</v>
      </c>
      <c r="G491" s="168"/>
    </row>
    <row r="492" spans="1:7" ht="12.75" customHeight="1" x14ac:dyDescent="0.2">
      <c r="A492" s="165" t="s">
        <v>869</v>
      </c>
      <c r="B492" s="165" t="s">
        <v>958</v>
      </c>
      <c r="C492" s="165" t="s">
        <v>959</v>
      </c>
      <c r="D492" s="165">
        <v>105</v>
      </c>
      <c r="E492" s="165">
        <v>0</v>
      </c>
      <c r="F492" s="165">
        <v>0</v>
      </c>
      <c r="G492" s="168"/>
    </row>
    <row r="493" spans="1:7" ht="12.75" customHeight="1" x14ac:dyDescent="0.2">
      <c r="A493" s="165" t="s">
        <v>869</v>
      </c>
      <c r="B493" s="165" t="s">
        <v>2974</v>
      </c>
      <c r="C493" s="165" t="s">
        <v>2975</v>
      </c>
      <c r="D493" s="165">
        <v>105</v>
      </c>
      <c r="E493" s="165">
        <v>0</v>
      </c>
      <c r="F493" s="165">
        <v>0</v>
      </c>
      <c r="G493" s="168"/>
    </row>
    <row r="494" spans="1:7" ht="12.75" customHeight="1" x14ac:dyDescent="0.2">
      <c r="A494" s="165" t="s">
        <v>869</v>
      </c>
      <c r="B494" s="165" t="s">
        <v>960</v>
      </c>
      <c r="C494" s="165" t="s">
        <v>961</v>
      </c>
      <c r="D494" s="165">
        <v>105</v>
      </c>
      <c r="E494" s="165">
        <v>0</v>
      </c>
      <c r="F494" s="165">
        <v>0</v>
      </c>
      <c r="G494" s="168"/>
    </row>
    <row r="495" spans="1:7" ht="12.75" customHeight="1" x14ac:dyDescent="0.2">
      <c r="A495" s="165" t="s">
        <v>869</v>
      </c>
      <c r="B495" s="165" t="s">
        <v>962</v>
      </c>
      <c r="C495" s="165" t="s">
        <v>963</v>
      </c>
      <c r="D495" s="165">
        <v>105</v>
      </c>
      <c r="E495" s="165">
        <v>0</v>
      </c>
      <c r="F495" s="165">
        <v>0</v>
      </c>
      <c r="G495" s="168"/>
    </row>
    <row r="496" spans="1:7" ht="12.75" customHeight="1" x14ac:dyDescent="0.2">
      <c r="A496" s="165" t="s">
        <v>869</v>
      </c>
      <c r="B496" s="165" t="s">
        <v>970</v>
      </c>
      <c r="C496" s="165" t="s">
        <v>2695</v>
      </c>
      <c r="D496" s="165">
        <v>105</v>
      </c>
      <c r="E496" s="165">
        <v>0</v>
      </c>
      <c r="F496" s="165">
        <v>0</v>
      </c>
      <c r="G496" s="168"/>
    </row>
    <row r="497" spans="1:7" ht="12.75" customHeight="1" x14ac:dyDescent="0.2">
      <c r="A497" s="165" t="s">
        <v>869</v>
      </c>
      <c r="B497" s="165" t="s">
        <v>964</v>
      </c>
      <c r="C497" s="165" t="s">
        <v>965</v>
      </c>
      <c r="D497" s="165">
        <v>105</v>
      </c>
      <c r="E497" s="165">
        <v>0</v>
      </c>
      <c r="F497" s="165">
        <v>0</v>
      </c>
      <c r="G497" s="168"/>
    </row>
    <row r="498" spans="1:7" ht="12.75" customHeight="1" x14ac:dyDescent="0.2">
      <c r="A498" s="165" t="s">
        <v>869</v>
      </c>
      <c r="B498" s="165" t="s">
        <v>966</v>
      </c>
      <c r="C498" s="165" t="s">
        <v>967</v>
      </c>
      <c r="D498" s="165">
        <v>105</v>
      </c>
      <c r="E498" s="165">
        <v>0</v>
      </c>
      <c r="F498" s="165">
        <v>0</v>
      </c>
      <c r="G498" s="168"/>
    </row>
    <row r="499" spans="1:7" ht="12.75" customHeight="1" x14ac:dyDescent="0.2">
      <c r="A499" s="165" t="s">
        <v>869</v>
      </c>
      <c r="B499" s="165" t="s">
        <v>968</v>
      </c>
      <c r="C499" s="165" t="s">
        <v>969</v>
      </c>
      <c r="D499" s="165">
        <v>105</v>
      </c>
      <c r="E499" s="165">
        <v>0</v>
      </c>
      <c r="F499" s="165">
        <v>0</v>
      </c>
      <c r="G499" s="168"/>
    </row>
    <row r="500" spans="1:7" ht="12.75" customHeight="1" x14ac:dyDescent="0.2">
      <c r="A500" s="165" t="s">
        <v>869</v>
      </c>
      <c r="B500" s="165" t="s">
        <v>2696</v>
      </c>
      <c r="C500" s="165" t="s">
        <v>2697</v>
      </c>
      <c r="D500" s="165">
        <v>105</v>
      </c>
      <c r="E500" s="165">
        <v>0</v>
      </c>
      <c r="F500" s="165">
        <v>0</v>
      </c>
      <c r="G500" s="168"/>
    </row>
    <row r="501" spans="1:7" ht="12.75" customHeight="1" x14ac:dyDescent="0.2">
      <c r="A501" s="165" t="s">
        <v>869</v>
      </c>
      <c r="B501" s="165" t="s">
        <v>905</v>
      </c>
      <c r="C501" s="165" t="s">
        <v>2698</v>
      </c>
      <c r="D501" s="165">
        <v>105</v>
      </c>
      <c r="E501" s="165">
        <v>0</v>
      </c>
      <c r="F501" s="165">
        <v>0</v>
      </c>
      <c r="G501" s="168"/>
    </row>
    <row r="502" spans="1:7" ht="12.75" customHeight="1" x14ac:dyDescent="0.2">
      <c r="A502" s="165" t="s">
        <v>869</v>
      </c>
      <c r="B502" s="165" t="s">
        <v>2976</v>
      </c>
      <c r="C502" s="165" t="s">
        <v>2977</v>
      </c>
      <c r="D502" s="165">
        <v>105</v>
      </c>
      <c r="E502" s="165">
        <v>0</v>
      </c>
      <c r="F502" s="165">
        <v>0</v>
      </c>
      <c r="G502" s="168"/>
    </row>
    <row r="503" spans="1:7" ht="12.75" customHeight="1" x14ac:dyDescent="0.2">
      <c r="A503" s="165" t="s">
        <v>869</v>
      </c>
      <c r="B503" s="165" t="s">
        <v>972</v>
      </c>
      <c r="C503" s="165" t="s">
        <v>973</v>
      </c>
      <c r="D503" s="165">
        <v>105</v>
      </c>
      <c r="E503" s="165">
        <v>0</v>
      </c>
      <c r="F503" s="165">
        <v>0</v>
      </c>
      <c r="G503" s="168"/>
    </row>
    <row r="504" spans="1:7" ht="12.75" customHeight="1" x14ac:dyDescent="0.2">
      <c r="A504" s="165" t="s">
        <v>869</v>
      </c>
      <c r="B504" s="165" t="s">
        <v>2978</v>
      </c>
      <c r="C504" s="165" t="s">
        <v>2979</v>
      </c>
      <c r="D504" s="165">
        <v>105</v>
      </c>
      <c r="E504" s="165">
        <v>0</v>
      </c>
      <c r="F504" s="165">
        <v>0</v>
      </c>
      <c r="G504" s="168"/>
    </row>
    <row r="505" spans="1:7" ht="12.75" customHeight="1" x14ac:dyDescent="0.2">
      <c r="A505" s="165" t="s">
        <v>869</v>
      </c>
      <c r="B505" s="165" t="s">
        <v>975</v>
      </c>
      <c r="C505" s="165" t="s">
        <v>976</v>
      </c>
      <c r="D505" s="165">
        <v>105</v>
      </c>
      <c r="E505" s="165">
        <v>0</v>
      </c>
      <c r="F505" s="165">
        <v>0</v>
      </c>
      <c r="G505" s="168"/>
    </row>
    <row r="506" spans="1:7" ht="12.75" customHeight="1" x14ac:dyDescent="0.2">
      <c r="A506" s="165" t="s">
        <v>869</v>
      </c>
      <c r="B506" s="165" t="s">
        <v>977</v>
      </c>
      <c r="C506" s="165" t="s">
        <v>978</v>
      </c>
      <c r="D506" s="165">
        <v>105</v>
      </c>
      <c r="E506" s="165">
        <v>0</v>
      </c>
      <c r="F506" s="165">
        <v>0</v>
      </c>
      <c r="G506" s="168"/>
    </row>
    <row r="507" spans="1:7" ht="12.75" customHeight="1" x14ac:dyDescent="0.2">
      <c r="A507" s="165" t="s">
        <v>869</v>
      </c>
      <c r="B507" s="165" t="s">
        <v>979</v>
      </c>
      <c r="C507" s="165" t="s">
        <v>980</v>
      </c>
      <c r="D507" s="165">
        <v>105</v>
      </c>
      <c r="E507" s="165">
        <v>0</v>
      </c>
      <c r="F507" s="165">
        <v>0</v>
      </c>
      <c r="G507" s="168"/>
    </row>
    <row r="508" spans="1:7" ht="12.75" customHeight="1" x14ac:dyDescent="0.2">
      <c r="A508" s="165" t="s">
        <v>869</v>
      </c>
      <c r="B508" s="165" t="s">
        <v>2699</v>
      </c>
      <c r="C508" s="165" t="s">
        <v>2700</v>
      </c>
      <c r="D508" s="165">
        <v>105</v>
      </c>
      <c r="E508" s="165">
        <v>0</v>
      </c>
      <c r="F508" s="165">
        <v>0</v>
      </c>
      <c r="G508" s="168"/>
    </row>
    <row r="509" spans="1:7" ht="12.75" customHeight="1" x14ac:dyDescent="0.2">
      <c r="A509" s="165" t="s">
        <v>869</v>
      </c>
      <c r="B509" s="165" t="s">
        <v>981</v>
      </c>
      <c r="C509" s="165" t="s">
        <v>982</v>
      </c>
      <c r="D509" s="165">
        <v>105</v>
      </c>
      <c r="E509" s="165">
        <v>0</v>
      </c>
      <c r="F509" s="165">
        <v>0</v>
      </c>
      <c r="G509" s="168"/>
    </row>
    <row r="510" spans="1:7" ht="12.75" customHeight="1" x14ac:dyDescent="0.2">
      <c r="A510" s="165" t="s">
        <v>869</v>
      </c>
      <c r="B510" s="165" t="s">
        <v>2980</v>
      </c>
      <c r="C510" s="165" t="s">
        <v>2981</v>
      </c>
      <c r="D510" s="165">
        <v>105</v>
      </c>
      <c r="E510" s="165">
        <v>0</v>
      </c>
      <c r="F510" s="165">
        <v>0</v>
      </c>
      <c r="G510" s="168"/>
    </row>
    <row r="511" spans="1:7" ht="12.75" customHeight="1" x14ac:dyDescent="0.2">
      <c r="A511" s="165" t="s">
        <v>869</v>
      </c>
      <c r="B511" s="165" t="s">
        <v>983</v>
      </c>
      <c r="C511" s="165" t="s">
        <v>984</v>
      </c>
      <c r="D511" s="165">
        <v>105</v>
      </c>
      <c r="E511" s="165">
        <v>0</v>
      </c>
      <c r="F511" s="165">
        <v>0</v>
      </c>
      <c r="G511" s="168"/>
    </row>
    <row r="512" spans="1:7" ht="12.75" customHeight="1" x14ac:dyDescent="0.2">
      <c r="A512" s="165" t="s">
        <v>869</v>
      </c>
      <c r="B512" s="165" t="s">
        <v>985</v>
      </c>
      <c r="C512" s="165" t="s">
        <v>986</v>
      </c>
      <c r="D512" s="165">
        <v>105</v>
      </c>
      <c r="E512" s="165">
        <v>0</v>
      </c>
      <c r="F512" s="165">
        <v>0</v>
      </c>
      <c r="G512" s="168"/>
    </row>
    <row r="513" spans="1:7" ht="12.75" customHeight="1" x14ac:dyDescent="0.2">
      <c r="A513" s="165" t="s">
        <v>869</v>
      </c>
      <c r="B513" s="178" t="s">
        <v>987</v>
      </c>
      <c r="C513" s="178" t="s">
        <v>988</v>
      </c>
      <c r="D513" s="165">
        <v>105</v>
      </c>
      <c r="E513" s="178">
        <v>1</v>
      </c>
      <c r="F513" s="165">
        <v>0</v>
      </c>
      <c r="G513" s="168">
        <v>0.108</v>
      </c>
    </row>
    <row r="514" spans="1:7" ht="12.75" customHeight="1" x14ac:dyDescent="0.2">
      <c r="A514" s="165" t="s">
        <v>869</v>
      </c>
      <c r="B514" s="165" t="s">
        <v>989</v>
      </c>
      <c r="C514" s="165" t="s">
        <v>990</v>
      </c>
      <c r="D514" s="165">
        <v>105</v>
      </c>
      <c r="E514" s="165">
        <v>0</v>
      </c>
      <c r="F514" s="165">
        <v>0</v>
      </c>
      <c r="G514" s="168"/>
    </row>
    <row r="515" spans="1:7" ht="12.75" customHeight="1" x14ac:dyDescent="0.2">
      <c r="A515" s="165" t="s">
        <v>869</v>
      </c>
      <c r="B515" s="179" t="s">
        <v>991</v>
      </c>
      <c r="C515" s="179" t="s">
        <v>992</v>
      </c>
      <c r="D515" s="165">
        <v>105</v>
      </c>
      <c r="E515" s="179">
        <v>0</v>
      </c>
      <c r="F515" s="165">
        <v>0</v>
      </c>
      <c r="G515" s="168"/>
    </row>
    <row r="516" spans="1:7" ht="12.75" customHeight="1" x14ac:dyDescent="0.2">
      <c r="A516" s="165" t="s">
        <v>869</v>
      </c>
      <c r="B516" s="165" t="s">
        <v>2982</v>
      </c>
      <c r="C516" s="165" t="s">
        <v>2983</v>
      </c>
      <c r="D516" s="165">
        <v>105</v>
      </c>
      <c r="E516" s="165">
        <v>0</v>
      </c>
      <c r="F516" s="165">
        <v>0</v>
      </c>
      <c r="G516" s="168"/>
    </row>
    <row r="517" spans="1:7" ht="12.75" customHeight="1" x14ac:dyDescent="0.2">
      <c r="A517" s="165" t="s">
        <v>869</v>
      </c>
      <c r="B517" s="165" t="s">
        <v>993</v>
      </c>
      <c r="C517" s="165" t="s">
        <v>994</v>
      </c>
      <c r="D517" s="165">
        <v>105</v>
      </c>
      <c r="E517" s="165">
        <v>0</v>
      </c>
      <c r="F517" s="165">
        <v>0</v>
      </c>
      <c r="G517" s="168"/>
    </row>
    <row r="518" spans="1:7" ht="12.75" customHeight="1" x14ac:dyDescent="0.2">
      <c r="A518" s="165" t="s">
        <v>869</v>
      </c>
      <c r="B518" s="165" t="s">
        <v>995</v>
      </c>
      <c r="C518" s="165" t="s">
        <v>996</v>
      </c>
      <c r="D518" s="165">
        <v>105</v>
      </c>
      <c r="E518" s="165">
        <v>0</v>
      </c>
      <c r="F518" s="165">
        <v>0</v>
      </c>
      <c r="G518" s="168"/>
    </row>
    <row r="519" spans="1:7" ht="12.75" customHeight="1" x14ac:dyDescent="0.2">
      <c r="A519" s="165" t="s">
        <v>869</v>
      </c>
      <c r="B519" s="165" t="s">
        <v>2701</v>
      </c>
      <c r="C519" s="165" t="s">
        <v>2702</v>
      </c>
      <c r="D519" s="165">
        <v>105</v>
      </c>
      <c r="E519" s="165">
        <v>0</v>
      </c>
      <c r="F519" s="165">
        <v>0</v>
      </c>
      <c r="G519" s="168"/>
    </row>
    <row r="520" spans="1:7" ht="12.75" customHeight="1" x14ac:dyDescent="0.2">
      <c r="A520" s="165" t="s">
        <v>869</v>
      </c>
      <c r="B520" s="165" t="s">
        <v>998</v>
      </c>
      <c r="C520" s="165" t="s">
        <v>999</v>
      </c>
      <c r="D520" s="165">
        <v>105</v>
      </c>
      <c r="E520" s="165">
        <v>0</v>
      </c>
      <c r="F520" s="165">
        <v>0</v>
      </c>
      <c r="G520" s="168"/>
    </row>
    <row r="521" spans="1:7" ht="12.75" customHeight="1" x14ac:dyDescent="0.2">
      <c r="A521" s="165" t="s">
        <v>869</v>
      </c>
      <c r="B521" s="165" t="s">
        <v>2984</v>
      </c>
      <c r="C521" s="165" t="s">
        <v>2985</v>
      </c>
      <c r="D521" s="165">
        <v>105</v>
      </c>
      <c r="E521" s="165">
        <v>0</v>
      </c>
      <c r="F521" s="165">
        <v>0</v>
      </c>
      <c r="G521" s="168"/>
    </row>
    <row r="522" spans="1:7" ht="12.75" customHeight="1" x14ac:dyDescent="0.2">
      <c r="A522" s="165" t="s">
        <v>869</v>
      </c>
      <c r="B522" s="165" t="s">
        <v>2986</v>
      </c>
      <c r="C522" s="165" t="s">
        <v>2987</v>
      </c>
      <c r="D522" s="165">
        <v>105</v>
      </c>
      <c r="E522" s="165">
        <v>0</v>
      </c>
      <c r="F522" s="165">
        <v>0</v>
      </c>
      <c r="G522" s="168"/>
    </row>
    <row r="523" spans="1:7" ht="12.75" customHeight="1" x14ac:dyDescent="0.2">
      <c r="A523" s="165" t="s">
        <v>869</v>
      </c>
      <c r="B523" s="165" t="s">
        <v>2988</v>
      </c>
      <c r="C523" s="165" t="s">
        <v>2989</v>
      </c>
      <c r="D523" s="165">
        <v>105</v>
      </c>
      <c r="E523" s="165">
        <v>0</v>
      </c>
      <c r="F523" s="165">
        <v>0</v>
      </c>
      <c r="G523" s="168"/>
    </row>
    <row r="524" spans="1:7" ht="12.75" customHeight="1" x14ac:dyDescent="0.2">
      <c r="A524" s="165" t="s">
        <v>869</v>
      </c>
      <c r="B524" s="165" t="s">
        <v>1000</v>
      </c>
      <c r="C524" s="165" t="s">
        <v>2703</v>
      </c>
      <c r="D524" s="165">
        <v>105</v>
      </c>
      <c r="E524" s="165">
        <v>0</v>
      </c>
      <c r="F524" s="165">
        <v>0</v>
      </c>
      <c r="G524" s="168"/>
    </row>
    <row r="525" spans="1:7" ht="12.75" customHeight="1" x14ac:dyDescent="0.2">
      <c r="A525" s="165" t="s">
        <v>869</v>
      </c>
      <c r="B525" s="178" t="s">
        <v>1001</v>
      </c>
      <c r="C525" s="178" t="s">
        <v>1002</v>
      </c>
      <c r="D525" s="165">
        <v>105</v>
      </c>
      <c r="E525" s="178">
        <v>1</v>
      </c>
      <c r="F525" s="165">
        <v>0</v>
      </c>
      <c r="G525" s="168">
        <v>0.27600000000000002</v>
      </c>
    </row>
    <row r="526" spans="1:7" ht="12.75" customHeight="1" x14ac:dyDescent="0.2">
      <c r="A526" s="165" t="s">
        <v>869</v>
      </c>
      <c r="B526" s="179" t="s">
        <v>1003</v>
      </c>
      <c r="C526" s="179" t="s">
        <v>1004</v>
      </c>
      <c r="D526" s="165">
        <v>105</v>
      </c>
      <c r="E526" s="179">
        <v>0</v>
      </c>
      <c r="F526" s="165">
        <v>0</v>
      </c>
      <c r="G526" s="168"/>
    </row>
    <row r="527" spans="1:7" ht="12.75" customHeight="1" x14ac:dyDescent="0.2">
      <c r="A527" s="165" t="s">
        <v>869</v>
      </c>
      <c r="B527" s="178" t="s">
        <v>1005</v>
      </c>
      <c r="C527" s="178" t="s">
        <v>2990</v>
      </c>
      <c r="D527" s="165">
        <v>105</v>
      </c>
      <c r="E527" s="178">
        <v>1</v>
      </c>
      <c r="F527" s="165">
        <v>0</v>
      </c>
      <c r="G527" s="168">
        <v>0.752</v>
      </c>
    </row>
    <row r="528" spans="1:7" ht="12.75" customHeight="1" x14ac:dyDescent="0.2">
      <c r="A528" s="165" t="s">
        <v>869</v>
      </c>
      <c r="B528" s="165" t="s">
        <v>2991</v>
      </c>
      <c r="C528" s="165" t="s">
        <v>2992</v>
      </c>
      <c r="D528" s="165">
        <v>105</v>
      </c>
      <c r="E528" s="165">
        <v>0</v>
      </c>
      <c r="F528" s="165">
        <v>0</v>
      </c>
      <c r="G528" s="168"/>
    </row>
    <row r="529" spans="1:7" ht="12.75" customHeight="1" x14ac:dyDescent="0.2">
      <c r="A529" s="165" t="s">
        <v>869</v>
      </c>
      <c r="B529" s="165" t="s">
        <v>1007</v>
      </c>
      <c r="C529" s="165" t="s">
        <v>1008</v>
      </c>
      <c r="D529" s="165">
        <v>105</v>
      </c>
      <c r="E529" s="165">
        <v>0</v>
      </c>
      <c r="F529" s="165">
        <v>0</v>
      </c>
      <c r="G529" s="168"/>
    </row>
    <row r="530" spans="1:7" ht="12.75" customHeight="1" x14ac:dyDescent="0.2">
      <c r="A530" s="165" t="s">
        <v>869</v>
      </c>
      <c r="B530" s="165" t="s">
        <v>1009</v>
      </c>
      <c r="C530" s="165" t="s">
        <v>1010</v>
      </c>
      <c r="D530" s="165">
        <v>105</v>
      </c>
      <c r="E530" s="165">
        <v>0</v>
      </c>
      <c r="F530" s="165">
        <v>0</v>
      </c>
      <c r="G530" s="168"/>
    </row>
    <row r="531" spans="1:7" ht="12.75" customHeight="1" x14ac:dyDescent="0.2">
      <c r="A531" s="165" t="s">
        <v>869</v>
      </c>
      <c r="B531" s="165" t="s">
        <v>1011</v>
      </c>
      <c r="C531" s="165" t="s">
        <v>1012</v>
      </c>
      <c r="D531" s="165">
        <v>105</v>
      </c>
      <c r="E531" s="165">
        <v>0</v>
      </c>
      <c r="F531" s="165">
        <v>0</v>
      </c>
      <c r="G531" s="168"/>
    </row>
    <row r="532" spans="1:7" ht="12.75" customHeight="1" x14ac:dyDescent="0.2">
      <c r="A532" s="165" t="s">
        <v>869</v>
      </c>
      <c r="B532" s="165" t="s">
        <v>1013</v>
      </c>
      <c r="C532" s="165" t="s">
        <v>1014</v>
      </c>
      <c r="D532" s="165">
        <v>105</v>
      </c>
      <c r="E532" s="165">
        <v>0</v>
      </c>
      <c r="F532" s="165">
        <v>0</v>
      </c>
      <c r="G532" s="168"/>
    </row>
    <row r="533" spans="1:7" ht="12.75" customHeight="1" x14ac:dyDescent="0.2">
      <c r="A533" s="165" t="s">
        <v>869</v>
      </c>
      <c r="B533" s="165" t="s">
        <v>1015</v>
      </c>
      <c r="C533" s="165" t="s">
        <v>1016</v>
      </c>
      <c r="D533" s="165">
        <v>105</v>
      </c>
      <c r="E533" s="165">
        <v>0</v>
      </c>
      <c r="F533" s="165">
        <v>0</v>
      </c>
      <c r="G533" s="168"/>
    </row>
    <row r="534" spans="1:7" ht="12.75" customHeight="1" x14ac:dyDescent="0.2">
      <c r="A534" s="165" t="s">
        <v>869</v>
      </c>
      <c r="B534" s="165" t="s">
        <v>1017</v>
      </c>
      <c r="C534" s="165" t="s">
        <v>1018</v>
      </c>
      <c r="D534" s="165">
        <v>105</v>
      </c>
      <c r="E534" s="165">
        <v>0</v>
      </c>
      <c r="F534" s="165">
        <v>0</v>
      </c>
      <c r="G534" s="168"/>
    </row>
    <row r="535" spans="1:7" ht="12.75" customHeight="1" x14ac:dyDescent="0.2">
      <c r="A535" s="165" t="s">
        <v>869</v>
      </c>
      <c r="B535" s="165" t="s">
        <v>1019</v>
      </c>
      <c r="C535" s="165" t="s">
        <v>1020</v>
      </c>
      <c r="D535" s="165">
        <v>105</v>
      </c>
      <c r="E535" s="165">
        <v>0</v>
      </c>
      <c r="F535" s="165">
        <v>0</v>
      </c>
      <c r="G535" s="168"/>
    </row>
    <row r="536" spans="1:7" ht="12.75" customHeight="1" x14ac:dyDescent="0.2">
      <c r="A536" s="165" t="s">
        <v>869</v>
      </c>
      <c r="B536" s="165" t="s">
        <v>1021</v>
      </c>
      <c r="C536" s="165" t="s">
        <v>1022</v>
      </c>
      <c r="D536" s="165">
        <v>105</v>
      </c>
      <c r="E536" s="165">
        <v>0</v>
      </c>
      <c r="F536" s="165">
        <v>0</v>
      </c>
      <c r="G536" s="168"/>
    </row>
    <row r="537" spans="1:7" ht="12.75" customHeight="1" x14ac:dyDescent="0.2">
      <c r="A537" s="165" t="s">
        <v>869</v>
      </c>
      <c r="B537" s="165" t="s">
        <v>1023</v>
      </c>
      <c r="C537" s="165" t="s">
        <v>1024</v>
      </c>
      <c r="D537" s="165">
        <v>105</v>
      </c>
      <c r="E537" s="165">
        <v>0</v>
      </c>
      <c r="F537" s="165">
        <v>0</v>
      </c>
      <c r="G537" s="168"/>
    </row>
    <row r="538" spans="1:7" ht="12.75" customHeight="1" x14ac:dyDescent="0.2">
      <c r="A538" s="165" t="s">
        <v>869</v>
      </c>
      <c r="B538" s="165" t="s">
        <v>1025</v>
      </c>
      <c r="C538" s="165" t="s">
        <v>1026</v>
      </c>
      <c r="D538" s="165">
        <v>105</v>
      </c>
      <c r="E538" s="165">
        <v>0</v>
      </c>
      <c r="F538" s="165">
        <v>0</v>
      </c>
      <c r="G538" s="168"/>
    </row>
    <row r="539" spans="1:7" ht="12.75" customHeight="1" x14ac:dyDescent="0.2">
      <c r="A539" s="165" t="s">
        <v>869</v>
      </c>
      <c r="B539" s="165" t="s">
        <v>1027</v>
      </c>
      <c r="C539" s="165" t="s">
        <v>1028</v>
      </c>
      <c r="D539" s="165">
        <v>105</v>
      </c>
      <c r="E539" s="165">
        <v>0</v>
      </c>
      <c r="F539" s="165">
        <v>0</v>
      </c>
      <c r="G539" s="168"/>
    </row>
    <row r="540" spans="1:7" ht="12.75" customHeight="1" x14ac:dyDescent="0.2">
      <c r="A540" s="165" t="s">
        <v>869</v>
      </c>
      <c r="B540" s="165" t="s">
        <v>1029</v>
      </c>
      <c r="C540" s="165" t="s">
        <v>1030</v>
      </c>
      <c r="D540" s="165">
        <v>105</v>
      </c>
      <c r="E540" s="165">
        <v>0</v>
      </c>
      <c r="F540" s="165">
        <v>0</v>
      </c>
      <c r="G540" s="168"/>
    </row>
    <row r="541" spans="1:7" ht="12.75" customHeight="1" x14ac:dyDescent="0.2">
      <c r="A541" s="165" t="s">
        <v>869</v>
      </c>
      <c r="B541" s="165" t="s">
        <v>2704</v>
      </c>
      <c r="C541" s="165" t="s">
        <v>2705</v>
      </c>
      <c r="D541" s="165">
        <v>105</v>
      </c>
      <c r="E541" s="165">
        <v>0</v>
      </c>
      <c r="F541" s="165">
        <v>0</v>
      </c>
      <c r="G541" s="168"/>
    </row>
    <row r="542" spans="1:7" ht="12.75" customHeight="1" x14ac:dyDescent="0.2">
      <c r="A542" s="165" t="s">
        <v>869</v>
      </c>
      <c r="B542" s="165" t="s">
        <v>2993</v>
      </c>
      <c r="C542" s="165" t="s">
        <v>2994</v>
      </c>
      <c r="D542" s="165">
        <v>105</v>
      </c>
      <c r="E542" s="165">
        <v>0</v>
      </c>
      <c r="F542" s="165">
        <v>0</v>
      </c>
      <c r="G542" s="168"/>
    </row>
    <row r="543" spans="1:7" ht="12.75" customHeight="1" x14ac:dyDescent="0.2">
      <c r="A543" s="165" t="s">
        <v>869</v>
      </c>
      <c r="B543" s="165" t="s">
        <v>2706</v>
      </c>
      <c r="C543" s="165" t="s">
        <v>2707</v>
      </c>
      <c r="D543" s="165">
        <v>105</v>
      </c>
      <c r="E543" s="165">
        <v>0</v>
      </c>
      <c r="F543" s="165">
        <v>0</v>
      </c>
      <c r="G543" s="168"/>
    </row>
    <row r="544" spans="1:7" ht="12.75" customHeight="1" x14ac:dyDescent="0.2">
      <c r="A544" s="165" t="s">
        <v>869</v>
      </c>
      <c r="B544" s="165" t="s">
        <v>1031</v>
      </c>
      <c r="C544" s="165" t="s">
        <v>1032</v>
      </c>
      <c r="D544" s="165">
        <v>105</v>
      </c>
      <c r="E544" s="165">
        <v>0</v>
      </c>
      <c r="F544" s="165">
        <v>0</v>
      </c>
      <c r="G544" s="168"/>
    </row>
    <row r="545" spans="1:7" ht="12.75" customHeight="1" x14ac:dyDescent="0.2">
      <c r="A545" s="165" t="s">
        <v>869</v>
      </c>
      <c r="B545" s="165" t="s">
        <v>2995</v>
      </c>
      <c r="C545" s="165" t="s">
        <v>2996</v>
      </c>
      <c r="D545" s="165">
        <v>105</v>
      </c>
      <c r="E545" s="165">
        <v>0</v>
      </c>
      <c r="F545" s="165">
        <v>0</v>
      </c>
      <c r="G545" s="168"/>
    </row>
    <row r="546" spans="1:7" ht="12.75" customHeight="1" x14ac:dyDescent="0.2">
      <c r="A546" s="165" t="s">
        <v>869</v>
      </c>
      <c r="B546" s="165" t="s">
        <v>1033</v>
      </c>
      <c r="C546" s="165" t="s">
        <v>1034</v>
      </c>
      <c r="D546" s="165">
        <v>105</v>
      </c>
      <c r="E546" s="165">
        <v>0</v>
      </c>
      <c r="F546" s="165">
        <v>0</v>
      </c>
      <c r="G546" s="168"/>
    </row>
    <row r="547" spans="1:7" ht="12.75" customHeight="1" x14ac:dyDescent="0.2">
      <c r="A547" s="165" t="s">
        <v>869</v>
      </c>
      <c r="B547" s="165" t="s">
        <v>1035</v>
      </c>
      <c r="C547" s="165" t="s">
        <v>1036</v>
      </c>
      <c r="D547" s="165">
        <v>105</v>
      </c>
      <c r="E547" s="165">
        <v>0</v>
      </c>
      <c r="F547" s="165">
        <v>0</v>
      </c>
      <c r="G547" s="168"/>
    </row>
    <row r="548" spans="1:7" ht="12.75" customHeight="1" x14ac:dyDescent="0.2">
      <c r="A548" s="165" t="s">
        <v>869</v>
      </c>
      <c r="B548" s="165" t="s">
        <v>1037</v>
      </c>
      <c r="C548" s="165" t="s">
        <v>1038</v>
      </c>
      <c r="D548" s="165">
        <v>105</v>
      </c>
      <c r="E548" s="165">
        <v>0</v>
      </c>
      <c r="F548" s="165">
        <v>0</v>
      </c>
      <c r="G548" s="168"/>
    </row>
    <row r="549" spans="1:7" ht="12.75" customHeight="1" x14ac:dyDescent="0.2">
      <c r="A549" s="165" t="s">
        <v>869</v>
      </c>
      <c r="B549" s="165" t="s">
        <v>971</v>
      </c>
      <c r="C549" s="165" t="s">
        <v>2708</v>
      </c>
      <c r="D549" s="165">
        <v>105</v>
      </c>
      <c r="E549" s="165">
        <v>0</v>
      </c>
      <c r="F549" s="165">
        <v>0</v>
      </c>
      <c r="G549" s="168"/>
    </row>
    <row r="550" spans="1:7" ht="12.75" customHeight="1" x14ac:dyDescent="0.2">
      <c r="A550" s="161" t="s">
        <v>869</v>
      </c>
      <c r="B550" s="161" t="s">
        <v>2709</v>
      </c>
      <c r="C550" s="161" t="s">
        <v>2710</v>
      </c>
      <c r="D550" s="161">
        <v>105</v>
      </c>
      <c r="E550" s="161">
        <v>0</v>
      </c>
      <c r="F550" s="161">
        <v>0</v>
      </c>
      <c r="G550" s="173"/>
    </row>
    <row r="551" spans="1:7" x14ac:dyDescent="0.2">
      <c r="A551" s="28"/>
      <c r="B551" s="27">
        <f>COUNTA(B436:B550)</f>
        <v>115</v>
      </c>
      <c r="C551" s="27"/>
      <c r="D551" s="28"/>
      <c r="E551" s="27">
        <f>COUNTIF(E436:E550, "&gt;0")</f>
        <v>7</v>
      </c>
      <c r="F551" s="27"/>
      <c r="G551" s="175"/>
    </row>
    <row r="552" spans="1:7" x14ac:dyDescent="0.2">
      <c r="A552" s="28"/>
      <c r="B552" s="27"/>
      <c r="C552" s="27"/>
      <c r="D552" s="28"/>
      <c r="E552" s="27"/>
      <c r="F552" s="27"/>
      <c r="G552" s="175"/>
    </row>
    <row r="553" spans="1:7" ht="12.75" customHeight="1" x14ac:dyDescent="0.2">
      <c r="A553" s="165" t="s">
        <v>1039</v>
      </c>
      <c r="B553" s="165" t="s">
        <v>1040</v>
      </c>
      <c r="C553" s="165" t="s">
        <v>1041</v>
      </c>
      <c r="D553" s="165">
        <v>105</v>
      </c>
      <c r="E553" s="165">
        <v>0</v>
      </c>
      <c r="F553" s="165">
        <v>0</v>
      </c>
      <c r="G553" s="168"/>
    </row>
    <row r="554" spans="1:7" ht="12.75" customHeight="1" x14ac:dyDescent="0.2">
      <c r="A554" s="165" t="s">
        <v>1039</v>
      </c>
      <c r="B554" s="165" t="s">
        <v>1042</v>
      </c>
      <c r="C554" s="165" t="s">
        <v>2711</v>
      </c>
      <c r="D554" s="165">
        <v>105</v>
      </c>
      <c r="E554" s="165">
        <v>0</v>
      </c>
      <c r="F554" s="165">
        <v>0</v>
      </c>
      <c r="G554" s="168"/>
    </row>
    <row r="555" spans="1:7" ht="12.75" customHeight="1" x14ac:dyDescent="0.2">
      <c r="A555" s="165" t="s">
        <v>1039</v>
      </c>
      <c r="B555" s="165" t="s">
        <v>1043</v>
      </c>
      <c r="C555" s="165" t="s">
        <v>1044</v>
      </c>
      <c r="D555" s="165">
        <v>105</v>
      </c>
      <c r="E555" s="165">
        <v>0</v>
      </c>
      <c r="F555" s="165">
        <v>0</v>
      </c>
      <c r="G555" s="168"/>
    </row>
    <row r="556" spans="1:7" ht="12.75" customHeight="1" x14ac:dyDescent="0.2">
      <c r="A556" s="165" t="s">
        <v>1039</v>
      </c>
      <c r="B556" s="165" t="s">
        <v>1046</v>
      </c>
      <c r="C556" s="165" t="s">
        <v>1047</v>
      </c>
      <c r="D556" s="165">
        <v>105</v>
      </c>
      <c r="E556" s="165">
        <v>0</v>
      </c>
      <c r="F556" s="165">
        <v>0</v>
      </c>
      <c r="G556" s="168"/>
    </row>
    <row r="557" spans="1:7" ht="12.75" customHeight="1" x14ac:dyDescent="0.2">
      <c r="A557" s="165" t="s">
        <v>1039</v>
      </c>
      <c r="B557" s="178" t="s">
        <v>1048</v>
      </c>
      <c r="C557" s="178" t="s">
        <v>1049</v>
      </c>
      <c r="D557" s="165">
        <v>105</v>
      </c>
      <c r="E557" s="178">
        <v>1</v>
      </c>
      <c r="F557" s="165">
        <v>0</v>
      </c>
      <c r="G557" s="168">
        <v>0.09</v>
      </c>
    </row>
    <row r="558" spans="1:7" ht="12.75" customHeight="1" x14ac:dyDescent="0.2">
      <c r="A558" s="165" t="s">
        <v>1039</v>
      </c>
      <c r="B558" s="165" t="s">
        <v>1050</v>
      </c>
      <c r="C558" s="165" t="s">
        <v>1051</v>
      </c>
      <c r="D558" s="165">
        <v>105</v>
      </c>
      <c r="E558" s="165">
        <v>0</v>
      </c>
      <c r="F558" s="165">
        <v>0</v>
      </c>
      <c r="G558" s="168"/>
    </row>
    <row r="559" spans="1:7" ht="12.75" customHeight="1" x14ac:dyDescent="0.2">
      <c r="A559" s="165" t="s">
        <v>1039</v>
      </c>
      <c r="B559" s="165" t="s">
        <v>2997</v>
      </c>
      <c r="C559" s="165" t="s">
        <v>2998</v>
      </c>
      <c r="D559" s="165">
        <v>105</v>
      </c>
      <c r="E559" s="165">
        <v>0</v>
      </c>
      <c r="F559" s="165">
        <v>0</v>
      </c>
      <c r="G559" s="168"/>
    </row>
    <row r="560" spans="1:7" ht="12.75" customHeight="1" x14ac:dyDescent="0.2">
      <c r="A560" s="165" t="s">
        <v>1039</v>
      </c>
      <c r="B560" s="165" t="s">
        <v>1052</v>
      </c>
      <c r="C560" s="165" t="s">
        <v>1053</v>
      </c>
      <c r="D560" s="165">
        <v>105</v>
      </c>
      <c r="E560" s="165">
        <v>0</v>
      </c>
      <c r="F560" s="165">
        <v>0</v>
      </c>
      <c r="G560" s="168"/>
    </row>
    <row r="561" spans="1:7" ht="12.75" customHeight="1" x14ac:dyDescent="0.2">
      <c r="A561" s="165" t="s">
        <v>1039</v>
      </c>
      <c r="B561" s="165" t="s">
        <v>1054</v>
      </c>
      <c r="C561" s="165" t="s">
        <v>1055</v>
      </c>
      <c r="D561" s="165">
        <v>105</v>
      </c>
      <c r="E561" s="165">
        <v>0</v>
      </c>
      <c r="F561" s="165">
        <v>0</v>
      </c>
      <c r="G561" s="168"/>
    </row>
    <row r="562" spans="1:7" ht="12.75" customHeight="1" x14ac:dyDescent="0.2">
      <c r="A562" s="165" t="s">
        <v>1039</v>
      </c>
      <c r="B562" s="165" t="s">
        <v>1056</v>
      </c>
      <c r="C562" s="165" t="s">
        <v>1057</v>
      </c>
      <c r="D562" s="165">
        <v>105</v>
      </c>
      <c r="E562" s="165">
        <v>0</v>
      </c>
      <c r="F562" s="165">
        <v>0</v>
      </c>
      <c r="G562" s="168"/>
    </row>
    <row r="563" spans="1:7" ht="12.75" customHeight="1" x14ac:dyDescent="0.2">
      <c r="A563" s="165" t="s">
        <v>1039</v>
      </c>
      <c r="B563" s="165" t="s">
        <v>1058</v>
      </c>
      <c r="C563" s="165" t="s">
        <v>1059</v>
      </c>
      <c r="D563" s="165">
        <v>105</v>
      </c>
      <c r="E563" s="165">
        <v>0</v>
      </c>
      <c r="F563" s="165">
        <v>0</v>
      </c>
      <c r="G563" s="168"/>
    </row>
    <row r="564" spans="1:7" ht="12.75" customHeight="1" x14ac:dyDescent="0.2">
      <c r="A564" s="165" t="s">
        <v>1039</v>
      </c>
      <c r="B564" s="165" t="s">
        <v>1060</v>
      </c>
      <c r="C564" s="165" t="s">
        <v>1061</v>
      </c>
      <c r="D564" s="165">
        <v>105</v>
      </c>
      <c r="E564" s="165">
        <v>0</v>
      </c>
      <c r="F564" s="165">
        <v>0</v>
      </c>
      <c r="G564" s="168"/>
    </row>
    <row r="565" spans="1:7" ht="12.75" customHeight="1" x14ac:dyDescent="0.2">
      <c r="A565" s="165" t="s">
        <v>1039</v>
      </c>
      <c r="B565" s="165" t="s">
        <v>1062</v>
      </c>
      <c r="C565" s="165" t="s">
        <v>1063</v>
      </c>
      <c r="D565" s="165">
        <v>105</v>
      </c>
      <c r="E565" s="165">
        <v>0</v>
      </c>
      <c r="F565" s="165">
        <v>0</v>
      </c>
      <c r="G565" s="168"/>
    </row>
    <row r="566" spans="1:7" ht="12.75" customHeight="1" x14ac:dyDescent="0.2">
      <c r="A566" s="165" t="s">
        <v>1039</v>
      </c>
      <c r="B566" s="165" t="s">
        <v>1064</v>
      </c>
      <c r="C566" s="165" t="s">
        <v>1065</v>
      </c>
      <c r="D566" s="165">
        <v>105</v>
      </c>
      <c r="E566" s="165">
        <v>0</v>
      </c>
      <c r="F566" s="165">
        <v>0</v>
      </c>
      <c r="G566" s="168"/>
    </row>
    <row r="567" spans="1:7" ht="12.75" customHeight="1" x14ac:dyDescent="0.2">
      <c r="A567" s="165" t="s">
        <v>1039</v>
      </c>
      <c r="B567" s="165" t="s">
        <v>1066</v>
      </c>
      <c r="C567" s="165" t="s">
        <v>1067</v>
      </c>
      <c r="D567" s="165">
        <v>105</v>
      </c>
      <c r="E567" s="165">
        <v>0</v>
      </c>
      <c r="F567" s="165">
        <v>0</v>
      </c>
      <c r="G567" s="168"/>
    </row>
    <row r="568" spans="1:7" ht="12.75" customHeight="1" x14ac:dyDescent="0.2">
      <c r="A568" s="165" t="s">
        <v>1039</v>
      </c>
      <c r="B568" s="165" t="s">
        <v>1068</v>
      </c>
      <c r="C568" s="165" t="s">
        <v>1069</v>
      </c>
      <c r="D568" s="165">
        <v>105</v>
      </c>
      <c r="E568" s="165">
        <v>0</v>
      </c>
      <c r="F568" s="165">
        <v>0</v>
      </c>
      <c r="G568" s="168"/>
    </row>
    <row r="569" spans="1:7" ht="12.75" customHeight="1" x14ac:dyDescent="0.2">
      <c r="A569" s="165" t="s">
        <v>1039</v>
      </c>
      <c r="B569" s="165" t="s">
        <v>1070</v>
      </c>
      <c r="C569" s="165" t="s">
        <v>1071</v>
      </c>
      <c r="D569" s="165">
        <v>105</v>
      </c>
      <c r="E569" s="165">
        <v>0</v>
      </c>
      <c r="F569" s="165">
        <v>0</v>
      </c>
      <c r="G569" s="168"/>
    </row>
    <row r="570" spans="1:7" ht="12.75" customHeight="1" x14ac:dyDescent="0.2">
      <c r="A570" s="165" t="s">
        <v>1039</v>
      </c>
      <c r="B570" s="165" t="s">
        <v>1072</v>
      </c>
      <c r="C570" s="165" t="s">
        <v>1073</v>
      </c>
      <c r="D570" s="165">
        <v>105</v>
      </c>
      <c r="E570" s="165">
        <v>0</v>
      </c>
      <c r="F570" s="165">
        <v>0</v>
      </c>
      <c r="G570" s="168"/>
    </row>
    <row r="571" spans="1:7" ht="12.75" customHeight="1" x14ac:dyDescent="0.2">
      <c r="A571" s="165" t="s">
        <v>1039</v>
      </c>
      <c r="B571" s="165" t="s">
        <v>1074</v>
      </c>
      <c r="C571" s="165" t="s">
        <v>1075</v>
      </c>
      <c r="D571" s="165">
        <v>105</v>
      </c>
      <c r="E571" s="165">
        <v>0</v>
      </c>
      <c r="F571" s="165">
        <v>0</v>
      </c>
      <c r="G571" s="168"/>
    </row>
    <row r="572" spans="1:7" ht="12.75" customHeight="1" x14ac:dyDescent="0.2">
      <c r="A572" s="165" t="s">
        <v>1039</v>
      </c>
      <c r="B572" s="165" t="s">
        <v>1076</v>
      </c>
      <c r="C572" s="165" t="s">
        <v>1077</v>
      </c>
      <c r="D572" s="165">
        <v>105</v>
      </c>
      <c r="E572" s="165">
        <v>0</v>
      </c>
      <c r="F572" s="165">
        <v>0</v>
      </c>
      <c r="G572" s="168"/>
    </row>
    <row r="573" spans="1:7" ht="12.75" customHeight="1" x14ac:dyDescent="0.2">
      <c r="A573" s="165" t="s">
        <v>1039</v>
      </c>
      <c r="B573" s="165" t="s">
        <v>2999</v>
      </c>
      <c r="C573" s="165" t="s">
        <v>3000</v>
      </c>
      <c r="D573" s="165">
        <v>105</v>
      </c>
      <c r="E573" s="165">
        <v>0</v>
      </c>
      <c r="F573" s="165">
        <v>0</v>
      </c>
      <c r="G573" s="168"/>
    </row>
    <row r="574" spans="1:7" ht="12.75" customHeight="1" x14ac:dyDescent="0.2">
      <c r="A574" s="165" t="s">
        <v>1039</v>
      </c>
      <c r="B574" s="165" t="s">
        <v>1078</v>
      </c>
      <c r="C574" s="165" t="s">
        <v>1079</v>
      </c>
      <c r="D574" s="165">
        <v>105</v>
      </c>
      <c r="E574" s="165">
        <v>0</v>
      </c>
      <c r="F574" s="165">
        <v>0</v>
      </c>
      <c r="G574" s="168"/>
    </row>
    <row r="575" spans="1:7" ht="12.75" customHeight="1" x14ac:dyDescent="0.2">
      <c r="A575" s="165" t="s">
        <v>1039</v>
      </c>
      <c r="B575" s="165" t="s">
        <v>1080</v>
      </c>
      <c r="C575" s="165" t="s">
        <v>1081</v>
      </c>
      <c r="D575" s="165">
        <v>105</v>
      </c>
      <c r="E575" s="165">
        <v>0</v>
      </c>
      <c r="F575" s="165">
        <v>0</v>
      </c>
      <c r="G575" s="168"/>
    </row>
    <row r="576" spans="1:7" ht="12.75" customHeight="1" x14ac:dyDescent="0.2">
      <c r="A576" s="165" t="s">
        <v>1039</v>
      </c>
      <c r="B576" s="165" t="s">
        <v>1082</v>
      </c>
      <c r="C576" s="165" t="s">
        <v>2712</v>
      </c>
      <c r="D576" s="165">
        <v>105</v>
      </c>
      <c r="E576" s="165">
        <v>0</v>
      </c>
      <c r="F576" s="165">
        <v>0</v>
      </c>
      <c r="G576" s="168"/>
    </row>
    <row r="577" spans="1:7" ht="12.75" customHeight="1" x14ac:dyDescent="0.2">
      <c r="A577" s="165" t="s">
        <v>1039</v>
      </c>
      <c r="B577" s="165" t="s">
        <v>1083</v>
      </c>
      <c r="C577" s="165" t="s">
        <v>1084</v>
      </c>
      <c r="D577" s="165">
        <v>105</v>
      </c>
      <c r="E577" s="165">
        <v>0</v>
      </c>
      <c r="F577" s="165">
        <v>0</v>
      </c>
      <c r="G577" s="168"/>
    </row>
    <row r="578" spans="1:7" ht="12.75" customHeight="1" x14ac:dyDescent="0.2">
      <c r="A578" s="165" t="s">
        <v>1039</v>
      </c>
      <c r="B578" s="165" t="s">
        <v>1085</v>
      </c>
      <c r="C578" s="165" t="s">
        <v>1086</v>
      </c>
      <c r="D578" s="165">
        <v>105</v>
      </c>
      <c r="E578" s="165">
        <v>0</v>
      </c>
      <c r="F578" s="165">
        <v>0</v>
      </c>
      <c r="G578" s="168"/>
    </row>
    <row r="579" spans="1:7" ht="12.75" customHeight="1" x14ac:dyDescent="0.2">
      <c r="A579" s="165" t="s">
        <v>1039</v>
      </c>
      <c r="B579" s="165" t="s">
        <v>1087</v>
      </c>
      <c r="C579" s="165" t="s">
        <v>1088</v>
      </c>
      <c r="D579" s="165">
        <v>105</v>
      </c>
      <c r="E579" s="165">
        <v>0</v>
      </c>
      <c r="F579" s="165">
        <v>0</v>
      </c>
      <c r="G579" s="168"/>
    </row>
    <row r="580" spans="1:7" ht="12.75" customHeight="1" x14ac:dyDescent="0.2">
      <c r="A580" s="165" t="s">
        <v>1039</v>
      </c>
      <c r="B580" s="165" t="s">
        <v>1089</v>
      </c>
      <c r="C580" s="165" t="s">
        <v>2713</v>
      </c>
      <c r="D580" s="165">
        <v>105</v>
      </c>
      <c r="E580" s="165">
        <v>0</v>
      </c>
      <c r="F580" s="165">
        <v>0</v>
      </c>
      <c r="G580" s="168"/>
    </row>
    <row r="581" spans="1:7" ht="12.75" customHeight="1" x14ac:dyDescent="0.2">
      <c r="A581" s="165" t="s">
        <v>1039</v>
      </c>
      <c r="B581" s="165" t="s">
        <v>1090</v>
      </c>
      <c r="C581" s="165" t="s">
        <v>1091</v>
      </c>
      <c r="D581" s="165">
        <v>105</v>
      </c>
      <c r="E581" s="165">
        <v>0</v>
      </c>
      <c r="F581" s="165">
        <v>0</v>
      </c>
      <c r="G581" s="168"/>
    </row>
    <row r="582" spans="1:7" ht="12.75" customHeight="1" x14ac:dyDescent="0.2">
      <c r="A582" s="165" t="s">
        <v>1039</v>
      </c>
      <c r="B582" s="165" t="s">
        <v>3001</v>
      </c>
      <c r="C582" s="165" t="s">
        <v>3002</v>
      </c>
      <c r="D582" s="165">
        <v>105</v>
      </c>
      <c r="E582" s="165">
        <v>0</v>
      </c>
      <c r="F582" s="165">
        <v>0</v>
      </c>
      <c r="G582" s="168"/>
    </row>
    <row r="583" spans="1:7" ht="12.75" customHeight="1" x14ac:dyDescent="0.2">
      <c r="A583" s="165" t="s">
        <v>1039</v>
      </c>
      <c r="B583" s="165" t="s">
        <v>1093</v>
      </c>
      <c r="C583" s="165" t="s">
        <v>1094</v>
      </c>
      <c r="D583" s="165">
        <v>105</v>
      </c>
      <c r="E583" s="165">
        <v>0</v>
      </c>
      <c r="F583" s="165">
        <v>0</v>
      </c>
      <c r="G583" s="168"/>
    </row>
    <row r="584" spans="1:7" ht="12.75" customHeight="1" x14ac:dyDescent="0.2">
      <c r="A584" s="165" t="s">
        <v>1039</v>
      </c>
      <c r="B584" s="165" t="s">
        <v>1095</v>
      </c>
      <c r="C584" s="165" t="s">
        <v>1096</v>
      </c>
      <c r="D584" s="165">
        <v>105</v>
      </c>
      <c r="E584" s="165">
        <v>0</v>
      </c>
      <c r="F584" s="165">
        <v>0</v>
      </c>
      <c r="G584" s="168"/>
    </row>
    <row r="585" spans="1:7" ht="12.75" customHeight="1" x14ac:dyDescent="0.2">
      <c r="A585" s="165" t="s">
        <v>1039</v>
      </c>
      <c r="B585" s="178" t="s">
        <v>1097</v>
      </c>
      <c r="C585" s="178" t="s">
        <v>1098</v>
      </c>
      <c r="D585" s="165">
        <v>105</v>
      </c>
      <c r="E585" s="178">
        <v>1</v>
      </c>
      <c r="F585" s="165">
        <v>0</v>
      </c>
      <c r="G585" s="168">
        <v>0.20699999999999999</v>
      </c>
    </row>
    <row r="586" spans="1:7" ht="12.75" customHeight="1" x14ac:dyDescent="0.2">
      <c r="A586" s="165" t="s">
        <v>1039</v>
      </c>
      <c r="B586" s="165" t="s">
        <v>1099</v>
      </c>
      <c r="C586" s="165" t="s">
        <v>1100</v>
      </c>
      <c r="D586" s="165">
        <v>105</v>
      </c>
      <c r="E586" s="165">
        <v>0</v>
      </c>
      <c r="F586" s="165">
        <v>0</v>
      </c>
      <c r="G586" s="168"/>
    </row>
    <row r="587" spans="1:7" ht="12.75" customHeight="1" x14ac:dyDescent="0.2">
      <c r="A587" s="165" t="s">
        <v>1039</v>
      </c>
      <c r="B587" s="165" t="s">
        <v>1101</v>
      </c>
      <c r="C587" s="165" t="s">
        <v>1102</v>
      </c>
      <c r="D587" s="165">
        <v>105</v>
      </c>
      <c r="E587" s="165">
        <v>0</v>
      </c>
      <c r="F587" s="165">
        <v>0</v>
      </c>
      <c r="G587" s="168"/>
    </row>
    <row r="588" spans="1:7" ht="12.75" customHeight="1" x14ac:dyDescent="0.2">
      <c r="A588" s="165" t="s">
        <v>1039</v>
      </c>
      <c r="B588" s="165" t="s">
        <v>1103</v>
      </c>
      <c r="C588" s="165" t="s">
        <v>1104</v>
      </c>
      <c r="D588" s="165">
        <v>105</v>
      </c>
      <c r="E588" s="165">
        <v>0</v>
      </c>
      <c r="F588" s="165">
        <v>0</v>
      </c>
      <c r="G588" s="168"/>
    </row>
    <row r="589" spans="1:7" ht="12.75" customHeight="1" x14ac:dyDescent="0.2">
      <c r="A589" s="165" t="s">
        <v>1039</v>
      </c>
      <c r="B589" s="165" t="s">
        <v>1105</v>
      </c>
      <c r="C589" s="165" t="s">
        <v>1106</v>
      </c>
      <c r="D589" s="165">
        <v>105</v>
      </c>
      <c r="E589" s="165">
        <v>0</v>
      </c>
      <c r="F589" s="165">
        <v>0</v>
      </c>
      <c r="G589" s="168"/>
    </row>
    <row r="590" spans="1:7" ht="12.75" customHeight="1" x14ac:dyDescent="0.2">
      <c r="A590" s="165" t="s">
        <v>1039</v>
      </c>
      <c r="B590" s="165" t="s">
        <v>1107</v>
      </c>
      <c r="C590" s="165" t="s">
        <v>1108</v>
      </c>
      <c r="D590" s="165">
        <v>105</v>
      </c>
      <c r="E590" s="165">
        <v>0</v>
      </c>
      <c r="F590" s="165">
        <v>0</v>
      </c>
      <c r="G590" s="168"/>
    </row>
    <row r="591" spans="1:7" ht="12.75" customHeight="1" x14ac:dyDescent="0.2">
      <c r="A591" s="165" t="s">
        <v>1039</v>
      </c>
      <c r="B591" s="165" t="s">
        <v>1109</v>
      </c>
      <c r="C591" s="165" t="s">
        <v>1110</v>
      </c>
      <c r="D591" s="165">
        <v>105</v>
      </c>
      <c r="E591" s="165">
        <v>0</v>
      </c>
      <c r="F591" s="165">
        <v>0</v>
      </c>
      <c r="G591" s="168"/>
    </row>
    <row r="592" spans="1:7" ht="12.75" customHeight="1" x14ac:dyDescent="0.2">
      <c r="A592" s="165" t="s">
        <v>1039</v>
      </c>
      <c r="B592" s="165" t="s">
        <v>1111</v>
      </c>
      <c r="C592" s="165" t="s">
        <v>1112</v>
      </c>
      <c r="D592" s="165">
        <v>105</v>
      </c>
      <c r="E592" s="165">
        <v>0</v>
      </c>
      <c r="F592" s="165">
        <v>0</v>
      </c>
      <c r="G592" s="168"/>
    </row>
    <row r="593" spans="1:7" ht="12.75" customHeight="1" x14ac:dyDescent="0.2">
      <c r="A593" s="165" t="s">
        <v>1039</v>
      </c>
      <c r="B593" s="178" t="s">
        <v>1113</v>
      </c>
      <c r="C593" s="178" t="s">
        <v>1114</v>
      </c>
      <c r="D593" s="165">
        <v>105</v>
      </c>
      <c r="E593" s="178">
        <v>1</v>
      </c>
      <c r="F593" s="165">
        <v>0</v>
      </c>
      <c r="G593" s="168">
        <v>0.28199999999999997</v>
      </c>
    </row>
    <row r="594" spans="1:7" ht="12.75" customHeight="1" x14ac:dyDescent="0.2">
      <c r="A594" s="165" t="s">
        <v>1039</v>
      </c>
      <c r="B594" s="165" t="s">
        <v>1115</v>
      </c>
      <c r="C594" s="165" t="s">
        <v>1116</v>
      </c>
      <c r="D594" s="165">
        <v>105</v>
      </c>
      <c r="E594" s="165">
        <v>0</v>
      </c>
      <c r="F594" s="165">
        <v>0</v>
      </c>
      <c r="G594" s="168"/>
    </row>
    <row r="595" spans="1:7" ht="12.75" customHeight="1" x14ac:dyDescent="0.2">
      <c r="A595" s="165" t="s">
        <v>1039</v>
      </c>
      <c r="B595" s="165" t="s">
        <v>1117</v>
      </c>
      <c r="C595" s="165" t="s">
        <v>1118</v>
      </c>
      <c r="D595" s="165">
        <v>105</v>
      </c>
      <c r="E595" s="165">
        <v>0</v>
      </c>
      <c r="F595" s="165">
        <v>0</v>
      </c>
      <c r="G595" s="168"/>
    </row>
    <row r="596" spans="1:7" ht="12.75" customHeight="1" x14ac:dyDescent="0.2">
      <c r="A596" s="165" t="s">
        <v>1039</v>
      </c>
      <c r="B596" s="165" t="s">
        <v>1119</v>
      </c>
      <c r="C596" s="165" t="s">
        <v>1120</v>
      </c>
      <c r="D596" s="165">
        <v>105</v>
      </c>
      <c r="E596" s="165">
        <v>0</v>
      </c>
      <c r="F596" s="165">
        <v>0</v>
      </c>
      <c r="G596" s="168"/>
    </row>
    <row r="597" spans="1:7" ht="12.75" customHeight="1" x14ac:dyDescent="0.2">
      <c r="A597" s="165" t="s">
        <v>1039</v>
      </c>
      <c r="B597" s="165" t="s">
        <v>1121</v>
      </c>
      <c r="C597" s="165" t="s">
        <v>1122</v>
      </c>
      <c r="D597" s="165">
        <v>105</v>
      </c>
      <c r="E597" s="165">
        <v>0</v>
      </c>
      <c r="F597" s="165">
        <v>0</v>
      </c>
      <c r="G597" s="168"/>
    </row>
    <row r="598" spans="1:7" ht="12.75" customHeight="1" x14ac:dyDescent="0.2">
      <c r="A598" s="165" t="s">
        <v>1039</v>
      </c>
      <c r="B598" s="165" t="s">
        <v>1123</v>
      </c>
      <c r="C598" s="165" t="s">
        <v>1124</v>
      </c>
      <c r="D598" s="165">
        <v>105</v>
      </c>
      <c r="E598" s="165">
        <v>0</v>
      </c>
      <c r="F598" s="165">
        <v>0</v>
      </c>
      <c r="G598" s="168"/>
    </row>
    <row r="599" spans="1:7" ht="12.75" customHeight="1" x14ac:dyDescent="0.2">
      <c r="A599" s="165" t="s">
        <v>1039</v>
      </c>
      <c r="B599" s="165" t="s">
        <v>3003</v>
      </c>
      <c r="C599" s="165" t="s">
        <v>3004</v>
      </c>
      <c r="D599" s="165">
        <v>105</v>
      </c>
      <c r="E599" s="165">
        <v>0</v>
      </c>
      <c r="F599" s="165">
        <v>0</v>
      </c>
      <c r="G599" s="168"/>
    </row>
    <row r="600" spans="1:7" ht="12.75" customHeight="1" x14ac:dyDescent="0.2">
      <c r="A600" s="165" t="s">
        <v>1039</v>
      </c>
      <c r="B600" s="165" t="s">
        <v>1125</v>
      </c>
      <c r="C600" s="165" t="s">
        <v>1126</v>
      </c>
      <c r="D600" s="165">
        <v>105</v>
      </c>
      <c r="E600" s="165">
        <v>0</v>
      </c>
      <c r="F600" s="165">
        <v>0</v>
      </c>
      <c r="G600" s="168"/>
    </row>
    <row r="601" spans="1:7" ht="12.75" customHeight="1" x14ac:dyDescent="0.2">
      <c r="A601" s="165" t="s">
        <v>1039</v>
      </c>
      <c r="B601" s="165" t="s">
        <v>1127</v>
      </c>
      <c r="C601" s="165" t="s">
        <v>1128</v>
      </c>
      <c r="D601" s="165">
        <v>105</v>
      </c>
      <c r="E601" s="165">
        <v>0</v>
      </c>
      <c r="F601" s="165">
        <v>0</v>
      </c>
      <c r="G601" s="168"/>
    </row>
    <row r="602" spans="1:7" ht="12.75" customHeight="1" x14ac:dyDescent="0.2">
      <c r="A602" s="165" t="s">
        <v>1039</v>
      </c>
      <c r="B602" s="165" t="s">
        <v>1129</v>
      </c>
      <c r="C602" s="165" t="s">
        <v>1130</v>
      </c>
      <c r="D602" s="165">
        <v>105</v>
      </c>
      <c r="E602" s="165">
        <v>0</v>
      </c>
      <c r="F602" s="165">
        <v>0</v>
      </c>
      <c r="G602" s="168"/>
    </row>
    <row r="603" spans="1:7" ht="12.75" customHeight="1" x14ac:dyDescent="0.2">
      <c r="A603" s="165" t="s">
        <v>1039</v>
      </c>
      <c r="B603" s="165" t="s">
        <v>1131</v>
      </c>
      <c r="C603" s="165" t="s">
        <v>1132</v>
      </c>
      <c r="D603" s="165">
        <v>105</v>
      </c>
      <c r="E603" s="165">
        <v>0</v>
      </c>
      <c r="F603" s="165">
        <v>0</v>
      </c>
      <c r="G603" s="168"/>
    </row>
    <row r="604" spans="1:7" ht="12.75" customHeight="1" x14ac:dyDescent="0.2">
      <c r="A604" s="165" t="s">
        <v>1039</v>
      </c>
      <c r="B604" s="165" t="s">
        <v>1133</v>
      </c>
      <c r="C604" s="165" t="s">
        <v>2714</v>
      </c>
      <c r="D604" s="165">
        <v>105</v>
      </c>
      <c r="E604" s="165">
        <v>0</v>
      </c>
      <c r="F604" s="165">
        <v>0</v>
      </c>
      <c r="G604" s="168"/>
    </row>
    <row r="605" spans="1:7" ht="12.75" customHeight="1" x14ac:dyDescent="0.2">
      <c r="A605" s="165" t="s">
        <v>1039</v>
      </c>
      <c r="B605" s="165" t="s">
        <v>1134</v>
      </c>
      <c r="C605" s="165" t="s">
        <v>1135</v>
      </c>
      <c r="D605" s="165">
        <v>105</v>
      </c>
      <c r="E605" s="165">
        <v>0</v>
      </c>
      <c r="F605" s="165">
        <v>0</v>
      </c>
      <c r="G605" s="168"/>
    </row>
    <row r="606" spans="1:7" ht="12.75" customHeight="1" x14ac:dyDescent="0.2">
      <c r="A606" s="165" t="s">
        <v>1039</v>
      </c>
      <c r="B606" s="165" t="s">
        <v>1136</v>
      </c>
      <c r="C606" s="165" t="s">
        <v>1137</v>
      </c>
      <c r="D606" s="165">
        <v>105</v>
      </c>
      <c r="E606" s="165">
        <v>0</v>
      </c>
      <c r="F606" s="165">
        <v>0</v>
      </c>
      <c r="G606" s="168"/>
    </row>
    <row r="607" spans="1:7" ht="12.75" customHeight="1" x14ac:dyDescent="0.2">
      <c r="A607" s="165" t="s">
        <v>1039</v>
      </c>
      <c r="B607" s="165" t="s">
        <v>1138</v>
      </c>
      <c r="C607" s="165" t="s">
        <v>1139</v>
      </c>
      <c r="D607" s="165">
        <v>105</v>
      </c>
      <c r="E607" s="165">
        <v>0</v>
      </c>
      <c r="F607" s="165">
        <v>0</v>
      </c>
      <c r="G607" s="168"/>
    </row>
    <row r="608" spans="1:7" ht="12.75" customHeight="1" x14ac:dyDescent="0.2">
      <c r="A608" s="165" t="s">
        <v>1039</v>
      </c>
      <c r="B608" s="165" t="s">
        <v>1140</v>
      </c>
      <c r="C608" s="165" t="s">
        <v>1141</v>
      </c>
      <c r="D608" s="165">
        <v>105</v>
      </c>
      <c r="E608" s="165">
        <v>0</v>
      </c>
      <c r="F608" s="165">
        <v>0</v>
      </c>
      <c r="G608" s="168"/>
    </row>
    <row r="609" spans="1:7" ht="12.75" customHeight="1" x14ac:dyDescent="0.2">
      <c r="A609" s="165" t="s">
        <v>1039</v>
      </c>
      <c r="B609" s="165" t="s">
        <v>1142</v>
      </c>
      <c r="C609" s="165" t="s">
        <v>1143</v>
      </c>
      <c r="D609" s="165">
        <v>105</v>
      </c>
      <c r="E609" s="165">
        <v>0</v>
      </c>
      <c r="F609" s="165">
        <v>0</v>
      </c>
      <c r="G609" s="168"/>
    </row>
    <row r="610" spans="1:7" ht="12.75" customHeight="1" x14ac:dyDescent="0.2">
      <c r="A610" s="165" t="s">
        <v>1039</v>
      </c>
      <c r="B610" s="165" t="s">
        <v>1144</v>
      </c>
      <c r="C610" s="165" t="s">
        <v>1145</v>
      </c>
      <c r="D610" s="165">
        <v>105</v>
      </c>
      <c r="E610" s="165">
        <v>0</v>
      </c>
      <c r="F610" s="165">
        <v>0</v>
      </c>
      <c r="G610" s="168"/>
    </row>
    <row r="611" spans="1:7" ht="12.75" customHeight="1" x14ac:dyDescent="0.2">
      <c r="A611" s="165" t="s">
        <v>1039</v>
      </c>
      <c r="B611" s="165" t="s">
        <v>1146</v>
      </c>
      <c r="C611" s="165" t="s">
        <v>1147</v>
      </c>
      <c r="D611" s="165">
        <v>105</v>
      </c>
      <c r="E611" s="165">
        <v>0</v>
      </c>
      <c r="F611" s="165">
        <v>0</v>
      </c>
      <c r="G611" s="168"/>
    </row>
    <row r="612" spans="1:7" ht="12.75" customHeight="1" x14ac:dyDescent="0.2">
      <c r="A612" s="165" t="s">
        <v>1039</v>
      </c>
      <c r="B612" s="165" t="s">
        <v>1148</v>
      </c>
      <c r="C612" s="165" t="s">
        <v>1149</v>
      </c>
      <c r="D612" s="165">
        <v>105</v>
      </c>
      <c r="E612" s="165">
        <v>0</v>
      </c>
      <c r="F612" s="165">
        <v>0</v>
      </c>
      <c r="G612" s="168"/>
    </row>
    <row r="613" spans="1:7" ht="12.75" customHeight="1" x14ac:dyDescent="0.2">
      <c r="A613" s="165" t="s">
        <v>1039</v>
      </c>
      <c r="B613" s="165" t="s">
        <v>1150</v>
      </c>
      <c r="C613" s="165" t="s">
        <v>1151</v>
      </c>
      <c r="D613" s="165">
        <v>105</v>
      </c>
      <c r="E613" s="165">
        <v>0</v>
      </c>
      <c r="F613" s="165">
        <v>0</v>
      </c>
      <c r="G613" s="168"/>
    </row>
    <row r="614" spans="1:7" ht="12.75" customHeight="1" x14ac:dyDescent="0.2">
      <c r="A614" s="165" t="s">
        <v>1039</v>
      </c>
      <c r="B614" s="178" t="s">
        <v>1152</v>
      </c>
      <c r="C614" s="178" t="s">
        <v>1153</v>
      </c>
      <c r="D614" s="165">
        <v>105</v>
      </c>
      <c r="E614" s="178">
        <v>1</v>
      </c>
      <c r="F614" s="165">
        <v>0</v>
      </c>
      <c r="G614" s="168">
        <v>0.34599999999999997</v>
      </c>
    </row>
    <row r="615" spans="1:7" ht="12.75" customHeight="1" x14ac:dyDescent="0.2">
      <c r="A615" s="165" t="s">
        <v>1039</v>
      </c>
      <c r="B615" s="178" t="s">
        <v>1154</v>
      </c>
      <c r="C615" s="178" t="s">
        <v>1155</v>
      </c>
      <c r="D615" s="165">
        <v>105</v>
      </c>
      <c r="E615" s="178">
        <v>1</v>
      </c>
      <c r="F615" s="165">
        <v>0</v>
      </c>
      <c r="G615" s="168">
        <v>1.4999999999999999E-2</v>
      </c>
    </row>
    <row r="616" spans="1:7" ht="12.75" customHeight="1" x14ac:dyDescent="0.2">
      <c r="A616" s="165" t="s">
        <v>1039</v>
      </c>
      <c r="B616" s="165" t="s">
        <v>1156</v>
      </c>
      <c r="C616" s="165" t="s">
        <v>1157</v>
      </c>
      <c r="D616" s="165">
        <v>105</v>
      </c>
      <c r="E616" s="165">
        <v>0</v>
      </c>
      <c r="F616" s="165">
        <v>0</v>
      </c>
      <c r="G616" s="168"/>
    </row>
    <row r="617" spans="1:7" ht="12.75" customHeight="1" x14ac:dyDescent="0.2">
      <c r="A617" s="165" t="s">
        <v>1039</v>
      </c>
      <c r="B617" s="165" t="s">
        <v>1045</v>
      </c>
      <c r="C617" s="165" t="s">
        <v>2715</v>
      </c>
      <c r="D617" s="165">
        <v>105</v>
      </c>
      <c r="E617" s="165">
        <v>0</v>
      </c>
      <c r="F617" s="165">
        <v>0</v>
      </c>
      <c r="G617" s="168"/>
    </row>
    <row r="618" spans="1:7" ht="12.75" customHeight="1" x14ac:dyDescent="0.2">
      <c r="A618" s="165" t="s">
        <v>1039</v>
      </c>
      <c r="B618" s="165" t="s">
        <v>1158</v>
      </c>
      <c r="C618" s="165" t="s">
        <v>1159</v>
      </c>
      <c r="D618" s="165">
        <v>105</v>
      </c>
      <c r="E618" s="165">
        <v>0</v>
      </c>
      <c r="F618" s="165">
        <v>0</v>
      </c>
      <c r="G618" s="168"/>
    </row>
    <row r="619" spans="1:7" ht="12.75" customHeight="1" x14ac:dyDescent="0.2">
      <c r="A619" s="165" t="s">
        <v>1039</v>
      </c>
      <c r="B619" s="165" t="s">
        <v>1160</v>
      </c>
      <c r="C619" s="165" t="s">
        <v>1161</v>
      </c>
      <c r="D619" s="165">
        <v>105</v>
      </c>
      <c r="E619" s="165">
        <v>0</v>
      </c>
      <c r="F619" s="165">
        <v>0</v>
      </c>
      <c r="G619" s="168"/>
    </row>
    <row r="620" spans="1:7" ht="12.75" customHeight="1" x14ac:dyDescent="0.2">
      <c r="A620" s="165" t="s">
        <v>1039</v>
      </c>
      <c r="B620" s="165" t="s">
        <v>1162</v>
      </c>
      <c r="C620" s="165" t="s">
        <v>1163</v>
      </c>
      <c r="D620" s="165">
        <v>105</v>
      </c>
      <c r="E620" s="165">
        <v>0</v>
      </c>
      <c r="F620" s="165">
        <v>0</v>
      </c>
      <c r="G620" s="168"/>
    </row>
    <row r="621" spans="1:7" ht="12.75" customHeight="1" x14ac:dyDescent="0.2">
      <c r="A621" s="165" t="s">
        <v>1039</v>
      </c>
      <c r="B621" s="165" t="s">
        <v>1164</v>
      </c>
      <c r="C621" s="165" t="s">
        <v>1165</v>
      </c>
      <c r="D621" s="165">
        <v>105</v>
      </c>
      <c r="E621" s="165">
        <v>0</v>
      </c>
      <c r="F621" s="165">
        <v>0</v>
      </c>
      <c r="G621" s="168"/>
    </row>
    <row r="622" spans="1:7" ht="12.75" customHeight="1" x14ac:dyDescent="0.2">
      <c r="A622" s="165" t="s">
        <v>1039</v>
      </c>
      <c r="B622" s="165" t="s">
        <v>1166</v>
      </c>
      <c r="C622" s="165" t="s">
        <v>1167</v>
      </c>
      <c r="D622" s="165">
        <v>105</v>
      </c>
      <c r="E622" s="165">
        <v>0</v>
      </c>
      <c r="F622" s="165">
        <v>0</v>
      </c>
      <c r="G622" s="168"/>
    </row>
    <row r="623" spans="1:7" ht="12.75" customHeight="1" x14ac:dyDescent="0.2">
      <c r="A623" s="165" t="s">
        <v>1039</v>
      </c>
      <c r="B623" s="165" t="s">
        <v>1168</v>
      </c>
      <c r="C623" s="165" t="s">
        <v>1169</v>
      </c>
      <c r="D623" s="165">
        <v>105</v>
      </c>
      <c r="E623" s="165">
        <v>0</v>
      </c>
      <c r="F623" s="165">
        <v>0</v>
      </c>
      <c r="G623" s="168"/>
    </row>
    <row r="624" spans="1:7" ht="12.75" customHeight="1" x14ac:dyDescent="0.2">
      <c r="A624" s="165" t="s">
        <v>1039</v>
      </c>
      <c r="B624" s="165" t="s">
        <v>1170</v>
      </c>
      <c r="C624" s="165" t="s">
        <v>1171</v>
      </c>
      <c r="D624" s="165">
        <v>105</v>
      </c>
      <c r="E624" s="165">
        <v>0</v>
      </c>
      <c r="F624" s="165">
        <v>0</v>
      </c>
      <c r="G624" s="168"/>
    </row>
    <row r="625" spans="1:7" ht="12.75" customHeight="1" x14ac:dyDescent="0.2">
      <c r="A625" s="165" t="s">
        <v>1039</v>
      </c>
      <c r="B625" s="165" t="s">
        <v>3005</v>
      </c>
      <c r="C625" s="165" t="s">
        <v>3006</v>
      </c>
      <c r="D625" s="165">
        <v>105</v>
      </c>
      <c r="E625" s="165">
        <v>0</v>
      </c>
      <c r="F625" s="165">
        <v>0</v>
      </c>
      <c r="G625" s="168"/>
    </row>
    <row r="626" spans="1:7" ht="12.75" customHeight="1" x14ac:dyDescent="0.2">
      <c r="A626" s="165" t="s">
        <v>1039</v>
      </c>
      <c r="B626" s="179" t="s">
        <v>1173</v>
      </c>
      <c r="C626" s="179" t="s">
        <v>1174</v>
      </c>
      <c r="D626" s="165">
        <v>105</v>
      </c>
      <c r="E626" s="179">
        <v>0</v>
      </c>
      <c r="F626" s="165">
        <v>0</v>
      </c>
      <c r="G626" s="168"/>
    </row>
    <row r="627" spans="1:7" ht="12.75" customHeight="1" x14ac:dyDescent="0.2">
      <c r="A627" s="165" t="s">
        <v>1039</v>
      </c>
      <c r="B627" s="165" t="s">
        <v>1175</v>
      </c>
      <c r="C627" s="165" t="s">
        <v>1176</v>
      </c>
      <c r="D627" s="165">
        <v>105</v>
      </c>
      <c r="E627" s="165">
        <v>0</v>
      </c>
      <c r="F627" s="165">
        <v>0</v>
      </c>
      <c r="G627" s="168"/>
    </row>
    <row r="628" spans="1:7" ht="12.75" customHeight="1" x14ac:dyDescent="0.2">
      <c r="A628" s="165" t="s">
        <v>1039</v>
      </c>
      <c r="B628" s="165" t="s">
        <v>1177</v>
      </c>
      <c r="C628" s="165" t="s">
        <v>1178</v>
      </c>
      <c r="D628" s="165">
        <v>105</v>
      </c>
      <c r="E628" s="165">
        <v>0</v>
      </c>
      <c r="F628" s="165">
        <v>0</v>
      </c>
      <c r="G628" s="168"/>
    </row>
    <row r="629" spans="1:7" ht="12.75" customHeight="1" x14ac:dyDescent="0.2">
      <c r="A629" s="165" t="s">
        <v>1039</v>
      </c>
      <c r="B629" s="165" t="s">
        <v>1179</v>
      </c>
      <c r="C629" s="165" t="s">
        <v>1180</v>
      </c>
      <c r="D629" s="165">
        <v>105</v>
      </c>
      <c r="E629" s="165">
        <v>0</v>
      </c>
      <c r="F629" s="165">
        <v>0</v>
      </c>
      <c r="G629" s="168"/>
    </row>
    <row r="630" spans="1:7" ht="12.75" customHeight="1" x14ac:dyDescent="0.2">
      <c r="A630" s="165" t="s">
        <v>1039</v>
      </c>
      <c r="B630" s="165" t="s">
        <v>1181</v>
      </c>
      <c r="C630" s="165" t="s">
        <v>2716</v>
      </c>
      <c r="D630" s="165">
        <v>105</v>
      </c>
      <c r="E630" s="165">
        <v>0</v>
      </c>
      <c r="F630" s="165">
        <v>0</v>
      </c>
      <c r="G630" s="168"/>
    </row>
    <row r="631" spans="1:7" ht="12.75" customHeight="1" x14ac:dyDescent="0.2">
      <c r="A631" s="165" t="s">
        <v>1039</v>
      </c>
      <c r="B631" s="165" t="s">
        <v>1183</v>
      </c>
      <c r="C631" s="165" t="s">
        <v>1184</v>
      </c>
      <c r="D631" s="165">
        <v>105</v>
      </c>
      <c r="E631" s="165">
        <v>0</v>
      </c>
      <c r="F631" s="165">
        <v>0</v>
      </c>
      <c r="G631" s="168"/>
    </row>
    <row r="632" spans="1:7" ht="12.75" customHeight="1" x14ac:dyDescent="0.2">
      <c r="A632" s="165" t="s">
        <v>1039</v>
      </c>
      <c r="B632" s="165" t="s">
        <v>1185</v>
      </c>
      <c r="C632" s="165" t="s">
        <v>1186</v>
      </c>
      <c r="D632" s="165">
        <v>105</v>
      </c>
      <c r="E632" s="165">
        <v>0</v>
      </c>
      <c r="F632" s="165">
        <v>0</v>
      </c>
      <c r="G632" s="168"/>
    </row>
    <row r="633" spans="1:7" ht="12.75" customHeight="1" x14ac:dyDescent="0.2">
      <c r="A633" s="165" t="s">
        <v>1039</v>
      </c>
      <c r="B633" s="165" t="s">
        <v>1187</v>
      </c>
      <c r="C633" s="165" t="s">
        <v>1188</v>
      </c>
      <c r="D633" s="165">
        <v>105</v>
      </c>
      <c r="E633" s="165">
        <v>0</v>
      </c>
      <c r="F633" s="165">
        <v>0</v>
      </c>
      <c r="G633" s="168"/>
    </row>
    <row r="634" spans="1:7" ht="12.75" customHeight="1" x14ac:dyDescent="0.2">
      <c r="A634" s="165" t="s">
        <v>1039</v>
      </c>
      <c r="B634" s="178" t="s">
        <v>1189</v>
      </c>
      <c r="C634" s="178" t="s">
        <v>1190</v>
      </c>
      <c r="D634" s="165">
        <v>105</v>
      </c>
      <c r="E634" s="178">
        <v>1</v>
      </c>
      <c r="F634" s="165">
        <v>0</v>
      </c>
      <c r="G634" s="168">
        <v>0.495</v>
      </c>
    </row>
    <row r="635" spans="1:7" ht="12.75" customHeight="1" x14ac:dyDescent="0.2">
      <c r="A635" s="165" t="s">
        <v>1039</v>
      </c>
      <c r="B635" s="165" t="s">
        <v>1191</v>
      </c>
      <c r="C635" s="165" t="s">
        <v>1192</v>
      </c>
      <c r="D635" s="165">
        <v>105</v>
      </c>
      <c r="E635" s="165">
        <v>0</v>
      </c>
      <c r="F635" s="165">
        <v>0</v>
      </c>
      <c r="G635" s="168"/>
    </row>
    <row r="636" spans="1:7" ht="12.75" customHeight="1" x14ac:dyDescent="0.2">
      <c r="A636" s="165" t="s">
        <v>1039</v>
      </c>
      <c r="B636" s="165" t="s">
        <v>1193</v>
      </c>
      <c r="C636" s="165" t="s">
        <v>1194</v>
      </c>
      <c r="D636" s="165">
        <v>105</v>
      </c>
      <c r="E636" s="165">
        <v>0</v>
      </c>
      <c r="F636" s="165">
        <v>0</v>
      </c>
      <c r="G636" s="168"/>
    </row>
    <row r="637" spans="1:7" ht="12.75" customHeight="1" x14ac:dyDescent="0.2">
      <c r="A637" s="165" t="s">
        <v>1039</v>
      </c>
      <c r="B637" s="165" t="s">
        <v>1092</v>
      </c>
      <c r="C637" s="165" t="s">
        <v>2717</v>
      </c>
      <c r="D637" s="165">
        <v>105</v>
      </c>
      <c r="E637" s="165">
        <v>0</v>
      </c>
      <c r="F637" s="165">
        <v>0</v>
      </c>
      <c r="G637" s="168"/>
    </row>
    <row r="638" spans="1:7" ht="12.75" customHeight="1" x14ac:dyDescent="0.2">
      <c r="A638" s="165" t="s">
        <v>1039</v>
      </c>
      <c r="B638" s="179" t="s">
        <v>1195</v>
      </c>
      <c r="C638" s="179" t="s">
        <v>1196</v>
      </c>
      <c r="D638" s="165">
        <v>105</v>
      </c>
      <c r="E638" s="179">
        <v>0</v>
      </c>
      <c r="F638" s="165">
        <v>0</v>
      </c>
      <c r="G638" s="168"/>
    </row>
    <row r="639" spans="1:7" ht="12.75" customHeight="1" x14ac:dyDescent="0.2">
      <c r="A639" s="165" t="s">
        <v>1039</v>
      </c>
      <c r="B639" s="165" t="s">
        <v>3007</v>
      </c>
      <c r="C639" s="165" t="s">
        <v>3008</v>
      </c>
      <c r="D639" s="165">
        <v>105</v>
      </c>
      <c r="E639" s="165">
        <v>0</v>
      </c>
      <c r="F639" s="165">
        <v>0</v>
      </c>
      <c r="G639" s="168"/>
    </row>
    <row r="640" spans="1:7" ht="12.75" customHeight="1" x14ac:dyDescent="0.2">
      <c r="A640" s="165" t="s">
        <v>1039</v>
      </c>
      <c r="B640" s="165" t="s">
        <v>3009</v>
      </c>
      <c r="C640" s="165" t="s">
        <v>3010</v>
      </c>
      <c r="D640" s="165">
        <v>105</v>
      </c>
      <c r="E640" s="165">
        <v>0</v>
      </c>
      <c r="F640" s="165">
        <v>0</v>
      </c>
      <c r="G640" s="168"/>
    </row>
    <row r="641" spans="1:7" ht="12.75" customHeight="1" x14ac:dyDescent="0.2">
      <c r="A641" s="165" t="s">
        <v>1039</v>
      </c>
      <c r="B641" s="165" t="s">
        <v>1197</v>
      </c>
      <c r="C641" s="165" t="s">
        <v>1198</v>
      </c>
      <c r="D641" s="165">
        <v>105</v>
      </c>
      <c r="E641" s="165">
        <v>0</v>
      </c>
      <c r="F641" s="165">
        <v>0</v>
      </c>
      <c r="G641" s="168"/>
    </row>
    <row r="642" spans="1:7" ht="12.75" customHeight="1" x14ac:dyDescent="0.2">
      <c r="A642" s="165" t="s">
        <v>1039</v>
      </c>
      <c r="B642" s="178" t="s">
        <v>1199</v>
      </c>
      <c r="C642" s="178" t="s">
        <v>1200</v>
      </c>
      <c r="D642" s="165">
        <v>105</v>
      </c>
      <c r="E642" s="178">
        <v>1</v>
      </c>
      <c r="F642" s="165">
        <v>0</v>
      </c>
      <c r="G642" s="168">
        <v>0.63600000000000001</v>
      </c>
    </row>
    <row r="643" spans="1:7" ht="12.75" customHeight="1" x14ac:dyDescent="0.2">
      <c r="A643" s="165" t="s">
        <v>1039</v>
      </c>
      <c r="B643" s="165" t="s">
        <v>1201</v>
      </c>
      <c r="C643" s="165" t="s">
        <v>1202</v>
      </c>
      <c r="D643" s="165">
        <v>105</v>
      </c>
      <c r="E643" s="165">
        <v>0</v>
      </c>
      <c r="F643" s="165">
        <v>0</v>
      </c>
      <c r="G643" s="168"/>
    </row>
    <row r="644" spans="1:7" ht="12.75" customHeight="1" x14ac:dyDescent="0.2">
      <c r="A644" s="165" t="s">
        <v>1039</v>
      </c>
      <c r="B644" s="165" t="s">
        <v>1203</v>
      </c>
      <c r="C644" s="165" t="s">
        <v>1204</v>
      </c>
      <c r="D644" s="165">
        <v>105</v>
      </c>
      <c r="E644" s="165">
        <v>0</v>
      </c>
      <c r="F644" s="165">
        <v>0</v>
      </c>
      <c r="G644" s="168"/>
    </row>
    <row r="645" spans="1:7" ht="12.75" customHeight="1" x14ac:dyDescent="0.2">
      <c r="A645" s="165" t="s">
        <v>1039</v>
      </c>
      <c r="B645" s="165" t="s">
        <v>1205</v>
      </c>
      <c r="C645" s="165" t="s">
        <v>1206</v>
      </c>
      <c r="D645" s="165">
        <v>105</v>
      </c>
      <c r="E645" s="165">
        <v>0</v>
      </c>
      <c r="F645" s="165">
        <v>0</v>
      </c>
      <c r="G645" s="168"/>
    </row>
    <row r="646" spans="1:7" ht="12.75" customHeight="1" x14ac:dyDescent="0.2">
      <c r="A646" s="165" t="s">
        <v>1039</v>
      </c>
      <c r="B646" s="165" t="s">
        <v>1207</v>
      </c>
      <c r="C646" s="165" t="s">
        <v>1208</v>
      </c>
      <c r="D646" s="165">
        <v>105</v>
      </c>
      <c r="E646" s="165">
        <v>0</v>
      </c>
      <c r="F646" s="165">
        <v>0</v>
      </c>
      <c r="G646" s="168"/>
    </row>
    <row r="647" spans="1:7" ht="12.75" customHeight="1" x14ac:dyDescent="0.2">
      <c r="A647" s="165" t="s">
        <v>1039</v>
      </c>
      <c r="B647" s="165" t="s">
        <v>1209</v>
      </c>
      <c r="C647" s="165" t="s">
        <v>1210</v>
      </c>
      <c r="D647" s="165">
        <v>105</v>
      </c>
      <c r="E647" s="165">
        <v>0</v>
      </c>
      <c r="F647" s="165">
        <v>0</v>
      </c>
      <c r="G647" s="168"/>
    </row>
    <row r="648" spans="1:7" ht="12.75" customHeight="1" x14ac:dyDescent="0.2">
      <c r="A648" s="165" t="s">
        <v>1039</v>
      </c>
      <c r="B648" s="165" t="s">
        <v>1211</v>
      </c>
      <c r="C648" s="165" t="s">
        <v>1212</v>
      </c>
      <c r="D648" s="165">
        <v>105</v>
      </c>
      <c r="E648" s="165">
        <v>0</v>
      </c>
      <c r="F648" s="165">
        <v>0</v>
      </c>
      <c r="G648" s="168"/>
    </row>
    <row r="649" spans="1:7" ht="12.75" customHeight="1" x14ac:dyDescent="0.2">
      <c r="A649" s="165" t="s">
        <v>1039</v>
      </c>
      <c r="B649" s="165" t="s">
        <v>1213</v>
      </c>
      <c r="C649" s="165" t="s">
        <v>1214</v>
      </c>
      <c r="D649" s="165">
        <v>105</v>
      </c>
      <c r="E649" s="165">
        <v>0</v>
      </c>
      <c r="F649" s="165">
        <v>0</v>
      </c>
      <c r="G649" s="168"/>
    </row>
    <row r="650" spans="1:7" ht="12.75" customHeight="1" x14ac:dyDescent="0.2">
      <c r="A650" s="165" t="s">
        <v>1039</v>
      </c>
      <c r="B650" s="165" t="s">
        <v>1215</v>
      </c>
      <c r="C650" s="165" t="s">
        <v>1216</v>
      </c>
      <c r="D650" s="165">
        <v>105</v>
      </c>
      <c r="E650" s="165">
        <v>0</v>
      </c>
      <c r="F650" s="165">
        <v>0</v>
      </c>
      <c r="G650" s="168"/>
    </row>
    <row r="651" spans="1:7" ht="12.75" customHeight="1" x14ac:dyDescent="0.2">
      <c r="A651" s="165" t="s">
        <v>1039</v>
      </c>
      <c r="B651" s="165" t="s">
        <v>3011</v>
      </c>
      <c r="C651" s="165" t="s">
        <v>3012</v>
      </c>
      <c r="D651" s="165">
        <v>105</v>
      </c>
      <c r="E651" s="165">
        <v>0</v>
      </c>
      <c r="F651" s="165">
        <v>0</v>
      </c>
      <c r="G651" s="168"/>
    </row>
    <row r="652" spans="1:7" ht="12.75" customHeight="1" x14ac:dyDescent="0.2">
      <c r="A652" s="165" t="s">
        <v>1039</v>
      </c>
      <c r="B652" s="165" t="s">
        <v>3013</v>
      </c>
      <c r="C652" s="165" t="s">
        <v>3014</v>
      </c>
      <c r="D652" s="165">
        <v>105</v>
      </c>
      <c r="E652" s="165">
        <v>0</v>
      </c>
      <c r="F652" s="165">
        <v>0</v>
      </c>
      <c r="G652" s="168"/>
    </row>
    <row r="653" spans="1:7" ht="12.75" customHeight="1" x14ac:dyDescent="0.2">
      <c r="A653" s="165" t="s">
        <v>1039</v>
      </c>
      <c r="B653" s="165" t="s">
        <v>1217</v>
      </c>
      <c r="C653" s="165" t="s">
        <v>1218</v>
      </c>
      <c r="D653" s="165">
        <v>105</v>
      </c>
      <c r="E653" s="165">
        <v>0</v>
      </c>
      <c r="F653" s="165">
        <v>0</v>
      </c>
      <c r="G653" s="168"/>
    </row>
    <row r="654" spans="1:7" ht="12.75" customHeight="1" x14ac:dyDescent="0.2">
      <c r="A654" s="165" t="s">
        <v>1039</v>
      </c>
      <c r="B654" s="165" t="s">
        <v>1219</v>
      </c>
      <c r="C654" s="165" t="s">
        <v>1220</v>
      </c>
      <c r="D654" s="165">
        <v>105</v>
      </c>
      <c r="E654" s="165">
        <v>0</v>
      </c>
      <c r="F654" s="165">
        <v>0</v>
      </c>
      <c r="G654" s="168"/>
    </row>
    <row r="655" spans="1:7" ht="12.75" customHeight="1" x14ac:dyDescent="0.2">
      <c r="A655" s="165" t="s">
        <v>1039</v>
      </c>
      <c r="B655" s="165" t="s">
        <v>1221</v>
      </c>
      <c r="C655" s="165" t="s">
        <v>1222</v>
      </c>
      <c r="D655" s="165">
        <v>105</v>
      </c>
      <c r="E655" s="165">
        <v>0</v>
      </c>
      <c r="F655" s="165">
        <v>0</v>
      </c>
      <c r="G655" s="168"/>
    </row>
    <row r="656" spans="1:7" ht="12.75" customHeight="1" x14ac:dyDescent="0.2">
      <c r="A656" s="165" t="s">
        <v>1039</v>
      </c>
      <c r="B656" s="165" t="s">
        <v>1223</v>
      </c>
      <c r="C656" s="165" t="s">
        <v>1224</v>
      </c>
      <c r="D656" s="165">
        <v>105</v>
      </c>
      <c r="E656" s="165">
        <v>0</v>
      </c>
      <c r="F656" s="165">
        <v>0</v>
      </c>
      <c r="G656" s="168"/>
    </row>
    <row r="657" spans="1:7" ht="12.75" customHeight="1" x14ac:dyDescent="0.2">
      <c r="A657" s="165" t="s">
        <v>1039</v>
      </c>
      <c r="B657" s="165" t="s">
        <v>1172</v>
      </c>
      <c r="C657" s="165" t="s">
        <v>2718</v>
      </c>
      <c r="D657" s="165">
        <v>105</v>
      </c>
      <c r="E657" s="165">
        <v>0</v>
      </c>
      <c r="F657" s="165">
        <v>0</v>
      </c>
      <c r="G657" s="168"/>
    </row>
    <row r="658" spans="1:7" ht="12.75" customHeight="1" x14ac:dyDescent="0.2">
      <c r="A658" s="165" t="s">
        <v>1039</v>
      </c>
      <c r="B658" s="165" t="s">
        <v>1225</v>
      </c>
      <c r="C658" s="165" t="s">
        <v>1226</v>
      </c>
      <c r="D658" s="165">
        <v>105</v>
      </c>
      <c r="E658" s="165">
        <v>0</v>
      </c>
      <c r="F658" s="165">
        <v>0</v>
      </c>
      <c r="G658" s="168"/>
    </row>
    <row r="659" spans="1:7" ht="12.75" customHeight="1" x14ac:dyDescent="0.2">
      <c r="A659" s="165" t="s">
        <v>1039</v>
      </c>
      <c r="B659" s="165" t="s">
        <v>1227</v>
      </c>
      <c r="C659" s="165" t="s">
        <v>1228</v>
      </c>
      <c r="D659" s="165">
        <v>105</v>
      </c>
      <c r="E659" s="165">
        <v>0</v>
      </c>
      <c r="F659" s="165">
        <v>0</v>
      </c>
      <c r="G659" s="168"/>
    </row>
    <row r="660" spans="1:7" ht="12.75" customHeight="1" x14ac:dyDescent="0.2">
      <c r="A660" s="165" t="s">
        <v>1039</v>
      </c>
      <c r="B660" s="165" t="s">
        <v>1229</v>
      </c>
      <c r="C660" s="165" t="s">
        <v>1230</v>
      </c>
      <c r="D660" s="165">
        <v>105</v>
      </c>
      <c r="E660" s="165">
        <v>0</v>
      </c>
      <c r="F660" s="165">
        <v>0</v>
      </c>
      <c r="G660" s="168"/>
    </row>
    <row r="661" spans="1:7" ht="12.75" customHeight="1" x14ac:dyDescent="0.2">
      <c r="A661" s="165" t="s">
        <v>1039</v>
      </c>
      <c r="B661" s="165" t="s">
        <v>1231</v>
      </c>
      <c r="C661" s="165" t="s">
        <v>1232</v>
      </c>
      <c r="D661" s="165">
        <v>105</v>
      </c>
      <c r="E661" s="165">
        <v>0</v>
      </c>
      <c r="F661" s="165">
        <v>0</v>
      </c>
      <c r="G661" s="168"/>
    </row>
    <row r="662" spans="1:7" ht="12.75" customHeight="1" x14ac:dyDescent="0.2">
      <c r="A662" s="165" t="s">
        <v>1039</v>
      </c>
      <c r="B662" s="165" t="s">
        <v>1233</v>
      </c>
      <c r="C662" s="165" t="s">
        <v>1234</v>
      </c>
      <c r="D662" s="165">
        <v>105</v>
      </c>
      <c r="E662" s="165">
        <v>0</v>
      </c>
      <c r="F662" s="165">
        <v>0</v>
      </c>
      <c r="G662" s="168"/>
    </row>
    <row r="663" spans="1:7" ht="12.75" customHeight="1" x14ac:dyDescent="0.2">
      <c r="A663" s="165" t="s">
        <v>1039</v>
      </c>
      <c r="B663" s="165" t="s">
        <v>1235</v>
      </c>
      <c r="C663" s="165" t="s">
        <v>1236</v>
      </c>
      <c r="D663" s="165">
        <v>105</v>
      </c>
      <c r="E663" s="165">
        <v>0</v>
      </c>
      <c r="F663" s="165">
        <v>0</v>
      </c>
      <c r="G663" s="168"/>
    </row>
    <row r="664" spans="1:7" ht="12.75" customHeight="1" x14ac:dyDescent="0.2">
      <c r="A664" s="165" t="s">
        <v>1039</v>
      </c>
      <c r="B664" s="165" t="s">
        <v>1237</v>
      </c>
      <c r="C664" s="165" t="s">
        <v>1238</v>
      </c>
      <c r="D664" s="165">
        <v>105</v>
      </c>
      <c r="E664" s="165">
        <v>0</v>
      </c>
      <c r="F664" s="165">
        <v>0</v>
      </c>
      <c r="G664" s="168"/>
    </row>
    <row r="665" spans="1:7" ht="12.75" customHeight="1" x14ac:dyDescent="0.2">
      <c r="A665" s="165" t="s">
        <v>1039</v>
      </c>
      <c r="B665" s="165" t="s">
        <v>1239</v>
      </c>
      <c r="C665" s="165" t="s">
        <v>1240</v>
      </c>
      <c r="D665" s="165">
        <v>105</v>
      </c>
      <c r="E665" s="165">
        <v>0</v>
      </c>
      <c r="F665" s="165">
        <v>0</v>
      </c>
      <c r="G665" s="168"/>
    </row>
    <row r="666" spans="1:7" ht="12.75" customHeight="1" x14ac:dyDescent="0.2">
      <c r="A666" s="165" t="s">
        <v>1039</v>
      </c>
      <c r="B666" s="165" t="s">
        <v>1241</v>
      </c>
      <c r="C666" s="165" t="s">
        <v>1242</v>
      </c>
      <c r="D666" s="165">
        <v>105</v>
      </c>
      <c r="E666" s="165">
        <v>0</v>
      </c>
      <c r="F666" s="165">
        <v>0</v>
      </c>
      <c r="G666" s="168"/>
    </row>
    <row r="667" spans="1:7" ht="12.75" customHeight="1" x14ac:dyDescent="0.2">
      <c r="A667" s="165" t="s">
        <v>1039</v>
      </c>
      <c r="B667" s="165" t="s">
        <v>1243</v>
      </c>
      <c r="C667" s="165" t="s">
        <v>1244</v>
      </c>
      <c r="D667" s="165">
        <v>105</v>
      </c>
      <c r="E667" s="165">
        <v>0</v>
      </c>
      <c r="F667" s="165">
        <v>0</v>
      </c>
      <c r="G667" s="168"/>
    </row>
    <row r="668" spans="1:7" ht="12.75" customHeight="1" x14ac:dyDescent="0.2">
      <c r="A668" s="165" t="s">
        <v>1039</v>
      </c>
      <c r="B668" s="165" t="s">
        <v>1245</v>
      </c>
      <c r="C668" s="165" t="s">
        <v>1246</v>
      </c>
      <c r="D668" s="165">
        <v>105</v>
      </c>
      <c r="E668" s="165">
        <v>0</v>
      </c>
      <c r="F668" s="165">
        <v>0</v>
      </c>
      <c r="G668" s="168"/>
    </row>
    <row r="669" spans="1:7" ht="12.75" customHeight="1" x14ac:dyDescent="0.2">
      <c r="A669" s="165" t="s">
        <v>1039</v>
      </c>
      <c r="B669" s="165" t="s">
        <v>1247</v>
      </c>
      <c r="C669" s="165" t="s">
        <v>1248</v>
      </c>
      <c r="D669" s="165">
        <v>105</v>
      </c>
      <c r="E669" s="165">
        <v>0</v>
      </c>
      <c r="F669" s="165">
        <v>0</v>
      </c>
      <c r="G669" s="168"/>
    </row>
    <row r="670" spans="1:7" ht="12.75" customHeight="1" x14ac:dyDescent="0.2">
      <c r="A670" s="165" t="s">
        <v>1039</v>
      </c>
      <c r="B670" s="165" t="s">
        <v>1249</v>
      </c>
      <c r="C670" s="165" t="s">
        <v>1250</v>
      </c>
      <c r="D670" s="165">
        <v>105</v>
      </c>
      <c r="E670" s="165">
        <v>0</v>
      </c>
      <c r="F670" s="165">
        <v>0</v>
      </c>
      <c r="G670" s="168"/>
    </row>
    <row r="671" spans="1:7" ht="12.75" customHeight="1" x14ac:dyDescent="0.2">
      <c r="A671" s="165" t="s">
        <v>1039</v>
      </c>
      <c r="B671" s="165" t="s">
        <v>1251</v>
      </c>
      <c r="C671" s="165" t="s">
        <v>1252</v>
      </c>
      <c r="D671" s="165">
        <v>105</v>
      </c>
      <c r="E671" s="165">
        <v>0</v>
      </c>
      <c r="F671" s="165">
        <v>0</v>
      </c>
      <c r="G671" s="168"/>
    </row>
    <row r="672" spans="1:7" ht="12.75" customHeight="1" x14ac:dyDescent="0.2">
      <c r="A672" s="165" t="s">
        <v>1039</v>
      </c>
      <c r="B672" s="165" t="s">
        <v>1253</v>
      </c>
      <c r="C672" s="165" t="s">
        <v>1254</v>
      </c>
      <c r="D672" s="165">
        <v>105</v>
      </c>
      <c r="E672" s="165">
        <v>0</v>
      </c>
      <c r="F672" s="165">
        <v>0</v>
      </c>
      <c r="G672" s="168"/>
    </row>
    <row r="673" spans="1:7" ht="12.75" customHeight="1" x14ac:dyDescent="0.2">
      <c r="A673" s="165" t="s">
        <v>1039</v>
      </c>
      <c r="B673" s="165" t="s">
        <v>1255</v>
      </c>
      <c r="C673" s="165" t="s">
        <v>1256</v>
      </c>
      <c r="D673" s="165">
        <v>105</v>
      </c>
      <c r="E673" s="165">
        <v>0</v>
      </c>
      <c r="F673" s="165">
        <v>0</v>
      </c>
      <c r="G673" s="168"/>
    </row>
    <row r="674" spans="1:7" ht="12.75" customHeight="1" x14ac:dyDescent="0.2">
      <c r="A674" s="165" t="s">
        <v>1039</v>
      </c>
      <c r="B674" s="165" t="s">
        <v>1257</v>
      </c>
      <c r="C674" s="165" t="s">
        <v>1258</v>
      </c>
      <c r="D674" s="165">
        <v>105</v>
      </c>
      <c r="E674" s="165">
        <v>0</v>
      </c>
      <c r="F674" s="165">
        <v>0</v>
      </c>
      <c r="G674" s="168"/>
    </row>
    <row r="675" spans="1:7" ht="12.75" customHeight="1" x14ac:dyDescent="0.2">
      <c r="A675" s="165" t="s">
        <v>1039</v>
      </c>
      <c r="B675" s="178" t="s">
        <v>1259</v>
      </c>
      <c r="C675" s="178" t="s">
        <v>1260</v>
      </c>
      <c r="D675" s="165">
        <v>105</v>
      </c>
      <c r="E675" s="178">
        <v>1</v>
      </c>
      <c r="F675" s="165">
        <v>0</v>
      </c>
      <c r="G675" s="168">
        <v>0.39100000000000001</v>
      </c>
    </row>
    <row r="676" spans="1:7" ht="12.75" customHeight="1" x14ac:dyDescent="0.2">
      <c r="A676" s="165" t="s">
        <v>1039</v>
      </c>
      <c r="B676" s="165" t="s">
        <v>1261</v>
      </c>
      <c r="C676" s="165" t="s">
        <v>1262</v>
      </c>
      <c r="D676" s="165">
        <v>105</v>
      </c>
      <c r="E676" s="165">
        <v>0</v>
      </c>
      <c r="F676" s="165">
        <v>0</v>
      </c>
      <c r="G676" s="168"/>
    </row>
    <row r="677" spans="1:7" ht="12.75" customHeight="1" x14ac:dyDescent="0.2">
      <c r="A677" s="165" t="s">
        <v>1039</v>
      </c>
      <c r="B677" s="165" t="s">
        <v>1263</v>
      </c>
      <c r="C677" s="165" t="s">
        <v>1264</v>
      </c>
      <c r="D677" s="165">
        <v>105</v>
      </c>
      <c r="E677" s="165">
        <v>0</v>
      </c>
      <c r="F677" s="165">
        <v>0</v>
      </c>
      <c r="G677" s="168"/>
    </row>
    <row r="678" spans="1:7" ht="12.75" customHeight="1" x14ac:dyDescent="0.2">
      <c r="A678" s="165" t="s">
        <v>1039</v>
      </c>
      <c r="B678" s="178" t="s">
        <v>1265</v>
      </c>
      <c r="C678" s="178" t="s">
        <v>1266</v>
      </c>
      <c r="D678" s="165">
        <v>105</v>
      </c>
      <c r="E678" s="178">
        <v>1</v>
      </c>
      <c r="F678" s="165">
        <v>0</v>
      </c>
      <c r="G678" s="168">
        <v>4.4999999999999998E-2</v>
      </c>
    </row>
    <row r="679" spans="1:7" ht="12.75" customHeight="1" x14ac:dyDescent="0.2">
      <c r="A679" s="165" t="s">
        <v>1039</v>
      </c>
      <c r="B679" s="165" t="s">
        <v>1267</v>
      </c>
      <c r="C679" s="165" t="s">
        <v>1268</v>
      </c>
      <c r="D679" s="165">
        <v>105</v>
      </c>
      <c r="E679" s="165">
        <v>0</v>
      </c>
      <c r="F679" s="165">
        <v>0</v>
      </c>
      <c r="G679" s="168"/>
    </row>
    <row r="680" spans="1:7" ht="12.75" customHeight="1" x14ac:dyDescent="0.2">
      <c r="A680" s="165" t="s">
        <v>1039</v>
      </c>
      <c r="B680" s="165" t="s">
        <v>1269</v>
      </c>
      <c r="C680" s="165" t="s">
        <v>1270</v>
      </c>
      <c r="D680" s="165">
        <v>105</v>
      </c>
      <c r="E680" s="165">
        <v>0</v>
      </c>
      <c r="F680" s="165">
        <v>0</v>
      </c>
      <c r="G680" s="168"/>
    </row>
    <row r="681" spans="1:7" ht="12.75" customHeight="1" x14ac:dyDescent="0.2">
      <c r="A681" s="165" t="s">
        <v>1039</v>
      </c>
      <c r="B681" s="165" t="s">
        <v>1271</v>
      </c>
      <c r="C681" s="165" t="s">
        <v>1272</v>
      </c>
      <c r="D681" s="165">
        <v>105</v>
      </c>
      <c r="E681" s="165">
        <v>0</v>
      </c>
      <c r="F681" s="165">
        <v>0</v>
      </c>
      <c r="G681" s="168"/>
    </row>
    <row r="682" spans="1:7" ht="12.75" customHeight="1" x14ac:dyDescent="0.2">
      <c r="A682" s="165" t="s">
        <v>1039</v>
      </c>
      <c r="B682" s="165" t="s">
        <v>1273</v>
      </c>
      <c r="C682" s="165" t="s">
        <v>1274</v>
      </c>
      <c r="D682" s="165">
        <v>105</v>
      </c>
      <c r="E682" s="165">
        <v>0</v>
      </c>
      <c r="F682" s="165">
        <v>0</v>
      </c>
      <c r="G682" s="168"/>
    </row>
    <row r="683" spans="1:7" ht="12.75" customHeight="1" x14ac:dyDescent="0.2">
      <c r="A683" s="165" t="s">
        <v>1039</v>
      </c>
      <c r="B683" s="165" t="s">
        <v>1275</v>
      </c>
      <c r="C683" s="165" t="s">
        <v>1276</v>
      </c>
      <c r="D683" s="165">
        <v>105</v>
      </c>
      <c r="E683" s="165">
        <v>0</v>
      </c>
      <c r="F683" s="165">
        <v>0</v>
      </c>
      <c r="G683" s="168"/>
    </row>
    <row r="684" spans="1:7" ht="12.75" customHeight="1" x14ac:dyDescent="0.2">
      <c r="A684" s="165" t="s">
        <v>1039</v>
      </c>
      <c r="B684" s="165" t="s">
        <v>1277</v>
      </c>
      <c r="C684" s="165" t="s">
        <v>1278</v>
      </c>
      <c r="D684" s="165">
        <v>105</v>
      </c>
      <c r="E684" s="165">
        <v>0</v>
      </c>
      <c r="F684" s="165">
        <v>0</v>
      </c>
      <c r="G684" s="168"/>
    </row>
    <row r="685" spans="1:7" ht="12.75" customHeight="1" x14ac:dyDescent="0.2">
      <c r="A685" s="165" t="s">
        <v>1039</v>
      </c>
      <c r="B685" s="165" t="s">
        <v>1279</v>
      </c>
      <c r="C685" s="165" t="s">
        <v>1280</v>
      </c>
      <c r="D685" s="165">
        <v>105</v>
      </c>
      <c r="E685" s="165">
        <v>0</v>
      </c>
      <c r="F685" s="165">
        <v>0</v>
      </c>
      <c r="G685" s="168"/>
    </row>
    <row r="686" spans="1:7" ht="12.75" customHeight="1" x14ac:dyDescent="0.2">
      <c r="A686" s="165" t="s">
        <v>1039</v>
      </c>
      <c r="B686" s="165" t="s">
        <v>1281</v>
      </c>
      <c r="C686" s="165" t="s">
        <v>1282</v>
      </c>
      <c r="D686" s="165">
        <v>105</v>
      </c>
      <c r="E686" s="165">
        <v>0</v>
      </c>
      <c r="F686" s="165">
        <v>0</v>
      </c>
      <c r="G686" s="168"/>
    </row>
    <row r="687" spans="1:7" ht="12.75" customHeight="1" x14ac:dyDescent="0.2">
      <c r="A687" s="165" t="s">
        <v>1039</v>
      </c>
      <c r="B687" s="165" t="s">
        <v>1283</v>
      </c>
      <c r="C687" s="165" t="s">
        <v>1284</v>
      </c>
      <c r="D687" s="165">
        <v>105</v>
      </c>
      <c r="E687" s="165">
        <v>0</v>
      </c>
      <c r="F687" s="165">
        <v>0</v>
      </c>
      <c r="G687" s="168"/>
    </row>
    <row r="688" spans="1:7" ht="12.75" customHeight="1" x14ac:dyDescent="0.2">
      <c r="A688" s="165" t="s">
        <v>1039</v>
      </c>
      <c r="B688" s="165" t="s">
        <v>1285</v>
      </c>
      <c r="C688" s="165" t="s">
        <v>1286</v>
      </c>
      <c r="D688" s="165">
        <v>105</v>
      </c>
      <c r="E688" s="165">
        <v>0</v>
      </c>
      <c r="F688" s="165">
        <v>0</v>
      </c>
      <c r="G688" s="168"/>
    </row>
    <row r="689" spans="1:7" ht="12.75" customHeight="1" x14ac:dyDescent="0.2">
      <c r="A689" s="165" t="s">
        <v>1039</v>
      </c>
      <c r="B689" s="165" t="s">
        <v>1287</v>
      </c>
      <c r="C689" s="165" t="s">
        <v>1288</v>
      </c>
      <c r="D689" s="165">
        <v>105</v>
      </c>
      <c r="E689" s="165">
        <v>0</v>
      </c>
      <c r="F689" s="165">
        <v>0</v>
      </c>
      <c r="G689" s="168"/>
    </row>
    <row r="690" spans="1:7" ht="12.75" customHeight="1" x14ac:dyDescent="0.2">
      <c r="A690" s="165" t="s">
        <v>1039</v>
      </c>
      <c r="B690" s="165" t="s">
        <v>1289</v>
      </c>
      <c r="C690" s="165" t="s">
        <v>1290</v>
      </c>
      <c r="D690" s="165">
        <v>105</v>
      </c>
      <c r="E690" s="165">
        <v>0</v>
      </c>
      <c r="F690" s="165">
        <v>0</v>
      </c>
      <c r="G690" s="168"/>
    </row>
    <row r="691" spans="1:7" ht="12.75" customHeight="1" x14ac:dyDescent="0.2">
      <c r="A691" s="165" t="s">
        <v>1039</v>
      </c>
      <c r="B691" s="165" t="s">
        <v>1291</v>
      </c>
      <c r="C691" s="165" t="s">
        <v>1292</v>
      </c>
      <c r="D691" s="165">
        <v>105</v>
      </c>
      <c r="E691" s="165">
        <v>0</v>
      </c>
      <c r="F691" s="165">
        <v>0</v>
      </c>
      <c r="G691" s="168"/>
    </row>
    <row r="692" spans="1:7" ht="12.75" customHeight="1" x14ac:dyDescent="0.2">
      <c r="A692" s="165" t="s">
        <v>1039</v>
      </c>
      <c r="B692" s="165" t="s">
        <v>1293</v>
      </c>
      <c r="C692" s="165" t="s">
        <v>1294</v>
      </c>
      <c r="D692" s="165">
        <v>105</v>
      </c>
      <c r="E692" s="165">
        <v>0</v>
      </c>
      <c r="F692" s="165">
        <v>0</v>
      </c>
      <c r="G692" s="168"/>
    </row>
    <row r="693" spans="1:7" ht="12.75" customHeight="1" x14ac:dyDescent="0.2">
      <c r="A693" s="165" t="s">
        <v>1039</v>
      </c>
      <c r="B693" s="165" t="s">
        <v>1295</v>
      </c>
      <c r="C693" s="165" t="s">
        <v>1296</v>
      </c>
      <c r="D693" s="165">
        <v>105</v>
      </c>
      <c r="E693" s="165">
        <v>0</v>
      </c>
      <c r="F693" s="165">
        <v>0</v>
      </c>
      <c r="G693" s="168"/>
    </row>
    <row r="694" spans="1:7" ht="12.75" customHeight="1" x14ac:dyDescent="0.2">
      <c r="A694" s="165" t="s">
        <v>1039</v>
      </c>
      <c r="B694" s="165" t="s">
        <v>1297</v>
      </c>
      <c r="C694" s="165" t="s">
        <v>1298</v>
      </c>
      <c r="D694" s="165">
        <v>105</v>
      </c>
      <c r="E694" s="165">
        <v>0</v>
      </c>
      <c r="F694" s="165">
        <v>0</v>
      </c>
      <c r="G694" s="168"/>
    </row>
    <row r="695" spans="1:7" ht="12.75" customHeight="1" x14ac:dyDescent="0.2">
      <c r="A695" s="165" t="s">
        <v>1039</v>
      </c>
      <c r="B695" s="165" t="s">
        <v>3015</v>
      </c>
      <c r="C695" s="165" t="s">
        <v>3016</v>
      </c>
      <c r="D695" s="165">
        <v>105</v>
      </c>
      <c r="E695" s="165">
        <v>0</v>
      </c>
      <c r="F695" s="165">
        <v>0</v>
      </c>
      <c r="G695" s="168"/>
    </row>
    <row r="696" spans="1:7" ht="12.75" customHeight="1" x14ac:dyDescent="0.2">
      <c r="A696" s="165" t="s">
        <v>1039</v>
      </c>
      <c r="B696" s="165" t="s">
        <v>1299</v>
      </c>
      <c r="C696" s="165" t="s">
        <v>1300</v>
      </c>
      <c r="D696" s="165">
        <v>105</v>
      </c>
      <c r="E696" s="165">
        <v>0</v>
      </c>
      <c r="F696" s="165">
        <v>0</v>
      </c>
      <c r="G696" s="168"/>
    </row>
    <row r="697" spans="1:7" ht="12.75" customHeight="1" x14ac:dyDescent="0.2">
      <c r="A697" s="165" t="s">
        <v>1039</v>
      </c>
      <c r="B697" s="165" t="s">
        <v>1301</v>
      </c>
      <c r="C697" s="165" t="s">
        <v>1302</v>
      </c>
      <c r="D697" s="165">
        <v>105</v>
      </c>
      <c r="E697" s="165">
        <v>0</v>
      </c>
      <c r="F697" s="165">
        <v>0</v>
      </c>
      <c r="G697" s="168"/>
    </row>
    <row r="698" spans="1:7" ht="12.75" customHeight="1" x14ac:dyDescent="0.2">
      <c r="A698" s="165" t="s">
        <v>1039</v>
      </c>
      <c r="B698" s="165" t="s">
        <v>1303</v>
      </c>
      <c r="C698" s="165" t="s">
        <v>1304</v>
      </c>
      <c r="D698" s="165">
        <v>105</v>
      </c>
      <c r="E698" s="165">
        <v>0</v>
      </c>
      <c r="F698" s="165">
        <v>0</v>
      </c>
      <c r="G698" s="168"/>
    </row>
    <row r="699" spans="1:7" ht="12.75" customHeight="1" x14ac:dyDescent="0.2">
      <c r="A699" s="165" t="s">
        <v>1039</v>
      </c>
      <c r="B699" s="165" t="s">
        <v>1305</v>
      </c>
      <c r="C699" s="165" t="s">
        <v>1306</v>
      </c>
      <c r="D699" s="165">
        <v>105</v>
      </c>
      <c r="E699" s="165">
        <v>0</v>
      </c>
      <c r="F699" s="165">
        <v>0</v>
      </c>
      <c r="G699" s="168"/>
    </row>
    <row r="700" spans="1:7" ht="12.75" customHeight="1" x14ac:dyDescent="0.2">
      <c r="A700" s="165" t="s">
        <v>1039</v>
      </c>
      <c r="B700" s="165" t="s">
        <v>1307</v>
      </c>
      <c r="C700" s="165" t="s">
        <v>1308</v>
      </c>
      <c r="D700" s="165">
        <v>105</v>
      </c>
      <c r="E700" s="165">
        <v>0</v>
      </c>
      <c r="F700" s="165">
        <v>0</v>
      </c>
      <c r="G700" s="168"/>
    </row>
    <row r="701" spans="1:7" ht="12.75" customHeight="1" x14ac:dyDescent="0.2">
      <c r="A701" s="165" t="s">
        <v>1039</v>
      </c>
      <c r="B701" s="165" t="s">
        <v>1309</v>
      </c>
      <c r="C701" s="165" t="s">
        <v>1310</v>
      </c>
      <c r="D701" s="165">
        <v>105</v>
      </c>
      <c r="E701" s="165">
        <v>0</v>
      </c>
      <c r="F701" s="165">
        <v>0</v>
      </c>
      <c r="G701" s="168"/>
    </row>
    <row r="702" spans="1:7" ht="12.75" customHeight="1" x14ac:dyDescent="0.2">
      <c r="A702" s="165" t="s">
        <v>1039</v>
      </c>
      <c r="B702" s="165" t="s">
        <v>1311</v>
      </c>
      <c r="C702" s="165" t="s">
        <v>1312</v>
      </c>
      <c r="D702" s="165">
        <v>105</v>
      </c>
      <c r="E702" s="165">
        <v>0</v>
      </c>
      <c r="F702" s="165">
        <v>0</v>
      </c>
      <c r="G702" s="168"/>
    </row>
    <row r="703" spans="1:7" ht="12.75" customHeight="1" x14ac:dyDescent="0.2">
      <c r="A703" s="165" t="s">
        <v>1039</v>
      </c>
      <c r="B703" s="165" t="s">
        <v>1313</v>
      </c>
      <c r="C703" s="165" t="s">
        <v>1314</v>
      </c>
      <c r="D703" s="165">
        <v>105</v>
      </c>
      <c r="E703" s="165">
        <v>0</v>
      </c>
      <c r="F703" s="165">
        <v>0</v>
      </c>
      <c r="G703" s="168"/>
    </row>
    <row r="704" spans="1:7" ht="12.75" customHeight="1" x14ac:dyDescent="0.2">
      <c r="A704" s="165" t="s">
        <v>1039</v>
      </c>
      <c r="B704" s="165" t="s">
        <v>3017</v>
      </c>
      <c r="C704" s="165" t="s">
        <v>3018</v>
      </c>
      <c r="D704" s="165">
        <v>105</v>
      </c>
      <c r="E704" s="165">
        <v>0</v>
      </c>
      <c r="F704" s="165">
        <v>0</v>
      </c>
      <c r="G704" s="168"/>
    </row>
    <row r="705" spans="1:7" ht="12.75" customHeight="1" x14ac:dyDescent="0.2">
      <c r="A705" s="165" t="s">
        <v>1039</v>
      </c>
      <c r="B705" s="165" t="s">
        <v>3019</v>
      </c>
      <c r="C705" s="165" t="s">
        <v>3020</v>
      </c>
      <c r="D705" s="165">
        <v>105</v>
      </c>
      <c r="E705" s="165">
        <v>0</v>
      </c>
      <c r="F705" s="165">
        <v>0</v>
      </c>
      <c r="G705" s="168"/>
    </row>
    <row r="706" spans="1:7" ht="12.75" customHeight="1" x14ac:dyDescent="0.2">
      <c r="A706" s="165" t="s">
        <v>1039</v>
      </c>
      <c r="B706" s="165" t="s">
        <v>3021</v>
      </c>
      <c r="C706" s="165" t="s">
        <v>3022</v>
      </c>
      <c r="D706" s="165">
        <v>105</v>
      </c>
      <c r="E706" s="165">
        <v>0</v>
      </c>
      <c r="F706" s="165">
        <v>0</v>
      </c>
      <c r="G706" s="168"/>
    </row>
    <row r="707" spans="1:7" ht="12.75" customHeight="1" x14ac:dyDescent="0.2">
      <c r="A707" s="165" t="s">
        <v>1039</v>
      </c>
      <c r="B707" s="165" t="s">
        <v>1315</v>
      </c>
      <c r="C707" s="165" t="s">
        <v>2719</v>
      </c>
      <c r="D707" s="165">
        <v>105</v>
      </c>
      <c r="E707" s="165">
        <v>0</v>
      </c>
      <c r="F707" s="165">
        <v>0</v>
      </c>
      <c r="G707" s="168"/>
    </row>
    <row r="708" spans="1:7" ht="12.75" customHeight="1" x14ac:dyDescent="0.2">
      <c r="A708" s="165" t="s">
        <v>1039</v>
      </c>
      <c r="B708" s="165" t="s">
        <v>1316</v>
      </c>
      <c r="C708" s="165" t="s">
        <v>2720</v>
      </c>
      <c r="D708" s="165">
        <v>105</v>
      </c>
      <c r="E708" s="165">
        <v>0</v>
      </c>
      <c r="F708" s="165">
        <v>0</v>
      </c>
      <c r="G708" s="168"/>
    </row>
    <row r="709" spans="1:7" ht="12.75" customHeight="1" x14ac:dyDescent="0.2">
      <c r="A709" s="165" t="s">
        <v>1039</v>
      </c>
      <c r="B709" s="165" t="s">
        <v>1317</v>
      </c>
      <c r="C709" s="165" t="s">
        <v>1318</v>
      </c>
      <c r="D709" s="165">
        <v>105</v>
      </c>
      <c r="E709" s="165">
        <v>0</v>
      </c>
      <c r="F709" s="165">
        <v>0</v>
      </c>
      <c r="G709" s="168"/>
    </row>
    <row r="710" spans="1:7" ht="12.75" customHeight="1" x14ac:dyDescent="0.2">
      <c r="A710" s="165" t="s">
        <v>1039</v>
      </c>
      <c r="B710" s="178" t="s">
        <v>1319</v>
      </c>
      <c r="C710" s="178" t="s">
        <v>1320</v>
      </c>
      <c r="D710" s="165">
        <v>105</v>
      </c>
      <c r="E710" s="178">
        <v>1</v>
      </c>
      <c r="F710" s="165">
        <v>0</v>
      </c>
      <c r="G710" s="168">
        <v>0.26900000000000002</v>
      </c>
    </row>
    <row r="711" spans="1:7" ht="12.75" customHeight="1" x14ac:dyDescent="0.2">
      <c r="A711" s="165" t="s">
        <v>1039</v>
      </c>
      <c r="B711" s="165" t="s">
        <v>1321</v>
      </c>
      <c r="C711" s="165" t="s">
        <v>1322</v>
      </c>
      <c r="D711" s="165">
        <v>105</v>
      </c>
      <c r="E711" s="165">
        <v>0</v>
      </c>
      <c r="F711" s="165">
        <v>0</v>
      </c>
      <c r="G711" s="168"/>
    </row>
    <row r="712" spans="1:7" ht="12.75" customHeight="1" x14ac:dyDescent="0.2">
      <c r="A712" s="165" t="s">
        <v>1039</v>
      </c>
      <c r="B712" s="178" t="s">
        <v>1323</v>
      </c>
      <c r="C712" s="178" t="s">
        <v>3229</v>
      </c>
      <c r="D712" s="165">
        <v>105</v>
      </c>
      <c r="E712" s="178">
        <v>1</v>
      </c>
      <c r="F712" s="165">
        <v>0</v>
      </c>
      <c r="G712" s="168">
        <v>0.51100000000000001</v>
      </c>
    </row>
    <row r="713" spans="1:7" ht="12.75" customHeight="1" x14ac:dyDescent="0.2">
      <c r="A713" s="165" t="s">
        <v>1039</v>
      </c>
      <c r="B713" s="165" t="s">
        <v>3023</v>
      </c>
      <c r="C713" s="165" t="s">
        <v>3024</v>
      </c>
      <c r="D713" s="165">
        <v>105</v>
      </c>
      <c r="E713" s="165">
        <v>0</v>
      </c>
      <c r="F713" s="165">
        <v>0</v>
      </c>
      <c r="G713" s="168"/>
    </row>
    <row r="714" spans="1:7" ht="12.75" customHeight="1" x14ac:dyDescent="0.2">
      <c r="A714" s="165" t="s">
        <v>1039</v>
      </c>
      <c r="B714" s="165" t="s">
        <v>1325</v>
      </c>
      <c r="C714" s="165" t="s">
        <v>1326</v>
      </c>
      <c r="D714" s="165">
        <v>105</v>
      </c>
      <c r="E714" s="165">
        <v>0</v>
      </c>
      <c r="F714" s="165">
        <v>0</v>
      </c>
      <c r="G714" s="168"/>
    </row>
    <row r="715" spans="1:7" ht="12.75" customHeight="1" x14ac:dyDescent="0.2">
      <c r="A715" s="165" t="s">
        <v>1039</v>
      </c>
      <c r="B715" s="165" t="s">
        <v>1327</v>
      </c>
      <c r="C715" s="165" t="s">
        <v>1328</v>
      </c>
      <c r="D715" s="165">
        <v>105</v>
      </c>
      <c r="E715" s="165">
        <v>0</v>
      </c>
      <c r="F715" s="165">
        <v>0</v>
      </c>
      <c r="G715" s="168"/>
    </row>
    <row r="716" spans="1:7" ht="12.75" customHeight="1" x14ac:dyDescent="0.2">
      <c r="A716" s="165" t="s">
        <v>1039</v>
      </c>
      <c r="B716" s="165" t="s">
        <v>1329</v>
      </c>
      <c r="C716" s="165" t="s">
        <v>1330</v>
      </c>
      <c r="D716" s="165">
        <v>105</v>
      </c>
      <c r="E716" s="165">
        <v>0</v>
      </c>
      <c r="F716" s="165">
        <v>0</v>
      </c>
      <c r="G716" s="168"/>
    </row>
    <row r="717" spans="1:7" ht="12.75" customHeight="1" x14ac:dyDescent="0.2">
      <c r="A717" s="165" t="s">
        <v>1039</v>
      </c>
      <c r="B717" s="165" t="s">
        <v>1331</v>
      </c>
      <c r="C717" s="165" t="s">
        <v>1332</v>
      </c>
      <c r="D717" s="165">
        <v>105</v>
      </c>
      <c r="E717" s="165">
        <v>0</v>
      </c>
      <c r="F717" s="165">
        <v>0</v>
      </c>
      <c r="G717" s="168"/>
    </row>
    <row r="718" spans="1:7" ht="12.75" customHeight="1" x14ac:dyDescent="0.2">
      <c r="A718" s="165" t="s">
        <v>1039</v>
      </c>
      <c r="B718" s="178" t="s">
        <v>1333</v>
      </c>
      <c r="C718" s="178" t="s">
        <v>1334</v>
      </c>
      <c r="D718" s="165">
        <v>105</v>
      </c>
      <c r="E718" s="178">
        <v>1</v>
      </c>
      <c r="F718" s="165">
        <v>0</v>
      </c>
      <c r="G718" s="168">
        <v>0.18</v>
      </c>
    </row>
    <row r="719" spans="1:7" ht="12.75" customHeight="1" x14ac:dyDescent="0.2">
      <c r="A719" s="165" t="s">
        <v>1039</v>
      </c>
      <c r="B719" s="165" t="s">
        <v>1335</v>
      </c>
      <c r="C719" s="165" t="s">
        <v>1336</v>
      </c>
      <c r="D719" s="165">
        <v>105</v>
      </c>
      <c r="E719" s="165">
        <v>0</v>
      </c>
      <c r="F719" s="165">
        <v>0</v>
      </c>
      <c r="G719" s="168"/>
    </row>
    <row r="720" spans="1:7" ht="12.75" customHeight="1" x14ac:dyDescent="0.2">
      <c r="A720" s="165" t="s">
        <v>1039</v>
      </c>
      <c r="B720" s="165" t="s">
        <v>1337</v>
      </c>
      <c r="C720" s="165" t="s">
        <v>1338</v>
      </c>
      <c r="D720" s="165">
        <v>105</v>
      </c>
      <c r="E720" s="165">
        <v>0</v>
      </c>
      <c r="F720" s="165">
        <v>0</v>
      </c>
      <c r="G720" s="168"/>
    </row>
    <row r="721" spans="1:7" ht="12.75" customHeight="1" x14ac:dyDescent="0.2">
      <c r="A721" s="165" t="s">
        <v>1039</v>
      </c>
      <c r="B721" s="165" t="s">
        <v>1339</v>
      </c>
      <c r="C721" s="165" t="s">
        <v>1340</v>
      </c>
      <c r="D721" s="165">
        <v>105</v>
      </c>
      <c r="E721" s="165">
        <v>0</v>
      </c>
      <c r="F721" s="165">
        <v>0</v>
      </c>
      <c r="G721" s="168"/>
    </row>
    <row r="722" spans="1:7" ht="12.75" customHeight="1" x14ac:dyDescent="0.2">
      <c r="A722" s="165" t="s">
        <v>1039</v>
      </c>
      <c r="B722" s="165" t="s">
        <v>1341</v>
      </c>
      <c r="C722" s="165" t="s">
        <v>1342</v>
      </c>
      <c r="D722" s="165">
        <v>105</v>
      </c>
      <c r="E722" s="165">
        <v>0</v>
      </c>
      <c r="F722" s="165">
        <v>0</v>
      </c>
      <c r="G722" s="168"/>
    </row>
    <row r="723" spans="1:7" ht="12.75" customHeight="1" x14ac:dyDescent="0.2">
      <c r="A723" s="165" t="s">
        <v>1039</v>
      </c>
      <c r="B723" s="165" t="s">
        <v>1343</v>
      </c>
      <c r="C723" s="165" t="s">
        <v>1344</v>
      </c>
      <c r="D723" s="165">
        <v>105</v>
      </c>
      <c r="E723" s="165">
        <v>0</v>
      </c>
      <c r="F723" s="165">
        <v>0</v>
      </c>
      <c r="G723" s="168"/>
    </row>
    <row r="724" spans="1:7" ht="12.75" customHeight="1" x14ac:dyDescent="0.2">
      <c r="A724" s="165" t="s">
        <v>1039</v>
      </c>
      <c r="B724" s="165" t="s">
        <v>1345</v>
      </c>
      <c r="C724" s="165" t="s">
        <v>1346</v>
      </c>
      <c r="D724" s="165">
        <v>105</v>
      </c>
      <c r="E724" s="165">
        <v>0</v>
      </c>
      <c r="F724" s="165">
        <v>0</v>
      </c>
      <c r="G724" s="168"/>
    </row>
    <row r="725" spans="1:7" ht="12.75" customHeight="1" x14ac:dyDescent="0.2">
      <c r="A725" s="165" t="s">
        <v>1039</v>
      </c>
      <c r="B725" s="165" t="s">
        <v>1347</v>
      </c>
      <c r="C725" s="165" t="s">
        <v>1348</v>
      </c>
      <c r="D725" s="165">
        <v>105</v>
      </c>
      <c r="E725" s="165">
        <v>0</v>
      </c>
      <c r="F725" s="165">
        <v>0</v>
      </c>
      <c r="G725" s="168"/>
    </row>
    <row r="726" spans="1:7" ht="12.75" customHeight="1" x14ac:dyDescent="0.2">
      <c r="A726" s="165" t="s">
        <v>1039</v>
      </c>
      <c r="B726" s="165" t="s">
        <v>1349</v>
      </c>
      <c r="C726" s="165" t="s">
        <v>1350</v>
      </c>
      <c r="D726" s="165">
        <v>105</v>
      </c>
      <c r="E726" s="165">
        <v>0</v>
      </c>
      <c r="F726" s="165">
        <v>0</v>
      </c>
      <c r="G726" s="168"/>
    </row>
    <row r="727" spans="1:7" ht="12.75" customHeight="1" x14ac:dyDescent="0.2">
      <c r="A727" s="165" t="s">
        <v>1039</v>
      </c>
      <c r="B727" s="165" t="s">
        <v>1351</v>
      </c>
      <c r="C727" s="165" t="s">
        <v>1352</v>
      </c>
      <c r="D727" s="165">
        <v>105</v>
      </c>
      <c r="E727" s="165">
        <v>0</v>
      </c>
      <c r="F727" s="165">
        <v>0</v>
      </c>
      <c r="G727" s="168"/>
    </row>
    <row r="728" spans="1:7" ht="12.75" customHeight="1" x14ac:dyDescent="0.2">
      <c r="A728" s="165" t="s">
        <v>1039</v>
      </c>
      <c r="B728" s="165" t="s">
        <v>1353</v>
      </c>
      <c r="C728" s="165" t="s">
        <v>1354</v>
      </c>
      <c r="D728" s="165">
        <v>105</v>
      </c>
      <c r="E728" s="165">
        <v>0</v>
      </c>
      <c r="F728" s="165">
        <v>0</v>
      </c>
      <c r="G728" s="168"/>
    </row>
    <row r="729" spans="1:7" ht="12.75" customHeight="1" x14ac:dyDescent="0.2">
      <c r="A729" s="165" t="s">
        <v>1039</v>
      </c>
      <c r="B729" s="165" t="s">
        <v>1355</v>
      </c>
      <c r="C729" s="165" t="s">
        <v>1356</v>
      </c>
      <c r="D729" s="165">
        <v>105</v>
      </c>
      <c r="E729" s="165">
        <v>0</v>
      </c>
      <c r="F729" s="165">
        <v>0</v>
      </c>
      <c r="G729" s="168"/>
    </row>
    <row r="730" spans="1:7" ht="12.75" customHeight="1" x14ac:dyDescent="0.2">
      <c r="A730" s="165" t="s">
        <v>1039</v>
      </c>
      <c r="B730" s="165" t="s">
        <v>1357</v>
      </c>
      <c r="C730" s="165" t="s">
        <v>1358</v>
      </c>
      <c r="D730" s="165">
        <v>105</v>
      </c>
      <c r="E730" s="165">
        <v>0</v>
      </c>
      <c r="F730" s="165">
        <v>0</v>
      </c>
      <c r="G730" s="168"/>
    </row>
    <row r="731" spans="1:7" ht="12.75" customHeight="1" x14ac:dyDescent="0.2">
      <c r="A731" s="165" t="s">
        <v>1039</v>
      </c>
      <c r="B731" s="165" t="s">
        <v>1359</v>
      </c>
      <c r="C731" s="165" t="s">
        <v>1360</v>
      </c>
      <c r="D731" s="165">
        <v>105</v>
      </c>
      <c r="E731" s="165">
        <v>0</v>
      </c>
      <c r="F731" s="165">
        <v>0</v>
      </c>
      <c r="G731" s="168"/>
    </row>
    <row r="732" spans="1:7" ht="12.75" customHeight="1" x14ac:dyDescent="0.2">
      <c r="A732" s="165" t="s">
        <v>1039</v>
      </c>
      <c r="B732" s="165" t="s">
        <v>1361</v>
      </c>
      <c r="C732" s="165" t="s">
        <v>1362</v>
      </c>
      <c r="D732" s="165">
        <v>105</v>
      </c>
      <c r="E732" s="165">
        <v>0</v>
      </c>
      <c r="F732" s="165">
        <v>0</v>
      </c>
      <c r="G732" s="168"/>
    </row>
    <row r="733" spans="1:7" ht="12.75" customHeight="1" x14ac:dyDescent="0.2">
      <c r="A733" s="165" t="s">
        <v>1039</v>
      </c>
      <c r="B733" s="165" t="s">
        <v>1363</v>
      </c>
      <c r="C733" s="165" t="s">
        <v>1364</v>
      </c>
      <c r="D733" s="165">
        <v>105</v>
      </c>
      <c r="E733" s="165">
        <v>0</v>
      </c>
      <c r="F733" s="165">
        <v>0</v>
      </c>
      <c r="G733" s="168"/>
    </row>
    <row r="734" spans="1:7" ht="12.75" customHeight="1" x14ac:dyDescent="0.2">
      <c r="A734" s="165" t="s">
        <v>1039</v>
      </c>
      <c r="B734" s="165" t="s">
        <v>1365</v>
      </c>
      <c r="C734" s="165" t="s">
        <v>1366</v>
      </c>
      <c r="D734" s="165">
        <v>105</v>
      </c>
      <c r="E734" s="165">
        <v>0</v>
      </c>
      <c r="F734" s="165">
        <v>0</v>
      </c>
      <c r="G734" s="168"/>
    </row>
    <row r="735" spans="1:7" ht="12.75" customHeight="1" x14ac:dyDescent="0.2">
      <c r="A735" s="165" t="s">
        <v>1039</v>
      </c>
      <c r="B735" s="165" t="s">
        <v>1367</v>
      </c>
      <c r="C735" s="165" t="s">
        <v>1368</v>
      </c>
      <c r="D735" s="165">
        <v>105</v>
      </c>
      <c r="E735" s="165">
        <v>0</v>
      </c>
      <c r="F735" s="165">
        <v>0</v>
      </c>
      <c r="G735" s="168"/>
    </row>
    <row r="736" spans="1:7" ht="12.75" customHeight="1" x14ac:dyDescent="0.2">
      <c r="A736" s="165" t="s">
        <v>1039</v>
      </c>
      <c r="B736" s="165" t="s">
        <v>1369</v>
      </c>
      <c r="C736" s="165" t="s">
        <v>1370</v>
      </c>
      <c r="D736" s="165">
        <v>105</v>
      </c>
      <c r="E736" s="165">
        <v>0</v>
      </c>
      <c r="F736" s="165">
        <v>0</v>
      </c>
      <c r="G736" s="168"/>
    </row>
    <row r="737" spans="1:7" ht="12.75" customHeight="1" x14ac:dyDescent="0.2">
      <c r="A737" s="165" t="s">
        <v>1039</v>
      </c>
      <c r="B737" s="165" t="s">
        <v>1371</v>
      </c>
      <c r="C737" s="165" t="s">
        <v>1372</v>
      </c>
      <c r="D737" s="165">
        <v>105</v>
      </c>
      <c r="E737" s="165">
        <v>0</v>
      </c>
      <c r="F737" s="165">
        <v>0</v>
      </c>
      <c r="G737" s="168"/>
    </row>
    <row r="738" spans="1:7" ht="12.75" customHeight="1" x14ac:dyDescent="0.2">
      <c r="A738" s="165" t="s">
        <v>1039</v>
      </c>
      <c r="B738" s="165" t="s">
        <v>1373</v>
      </c>
      <c r="C738" s="165" t="s">
        <v>1374</v>
      </c>
      <c r="D738" s="165">
        <v>105</v>
      </c>
      <c r="E738" s="165">
        <v>0</v>
      </c>
      <c r="F738" s="165">
        <v>0</v>
      </c>
      <c r="G738" s="168"/>
    </row>
    <row r="739" spans="1:7" ht="12.75" customHeight="1" x14ac:dyDescent="0.2">
      <c r="A739" s="165" t="s">
        <v>1039</v>
      </c>
      <c r="B739" s="165" t="s">
        <v>1375</v>
      </c>
      <c r="C739" s="165" t="s">
        <v>1376</v>
      </c>
      <c r="D739" s="165">
        <v>105</v>
      </c>
      <c r="E739" s="165">
        <v>0</v>
      </c>
      <c r="F739" s="165">
        <v>0</v>
      </c>
      <c r="G739" s="168"/>
    </row>
    <row r="740" spans="1:7" ht="12.75" customHeight="1" x14ac:dyDescent="0.2">
      <c r="A740" s="165" t="s">
        <v>1039</v>
      </c>
      <c r="B740" s="165" t="s">
        <v>1377</v>
      </c>
      <c r="C740" s="165" t="s">
        <v>1378</v>
      </c>
      <c r="D740" s="165">
        <v>105</v>
      </c>
      <c r="E740" s="165">
        <v>0</v>
      </c>
      <c r="F740" s="165">
        <v>0</v>
      </c>
      <c r="G740" s="168"/>
    </row>
    <row r="741" spans="1:7" ht="12.75" customHeight="1" x14ac:dyDescent="0.2">
      <c r="A741" s="165" t="s">
        <v>1039</v>
      </c>
      <c r="B741" s="165" t="s">
        <v>1379</v>
      </c>
      <c r="C741" s="165" t="s">
        <v>1380</v>
      </c>
      <c r="D741" s="165">
        <v>105</v>
      </c>
      <c r="E741" s="165">
        <v>0</v>
      </c>
      <c r="F741" s="165">
        <v>0</v>
      </c>
      <c r="G741" s="168"/>
    </row>
    <row r="742" spans="1:7" ht="12.75" customHeight="1" x14ac:dyDescent="0.2">
      <c r="A742" s="165" t="s">
        <v>1039</v>
      </c>
      <c r="B742" s="165" t="s">
        <v>1381</v>
      </c>
      <c r="C742" s="165" t="s">
        <v>1382</v>
      </c>
      <c r="D742" s="165">
        <v>105</v>
      </c>
      <c r="E742" s="165">
        <v>0</v>
      </c>
      <c r="F742" s="165">
        <v>0</v>
      </c>
      <c r="G742" s="168"/>
    </row>
    <row r="743" spans="1:7" ht="12.75" customHeight="1" x14ac:dyDescent="0.2">
      <c r="A743" s="165" t="s">
        <v>1039</v>
      </c>
      <c r="B743" s="165" t="s">
        <v>1383</v>
      </c>
      <c r="C743" s="165" t="s">
        <v>1384</v>
      </c>
      <c r="D743" s="165">
        <v>105</v>
      </c>
      <c r="E743" s="165">
        <v>0</v>
      </c>
      <c r="F743" s="165">
        <v>0</v>
      </c>
      <c r="G743" s="168"/>
    </row>
    <row r="744" spans="1:7" ht="12.75" customHeight="1" x14ac:dyDescent="0.2">
      <c r="A744" s="165" t="s">
        <v>1039</v>
      </c>
      <c r="B744" s="165" t="s">
        <v>3025</v>
      </c>
      <c r="C744" s="165" t="s">
        <v>3026</v>
      </c>
      <c r="D744" s="165">
        <v>105</v>
      </c>
      <c r="E744" s="165">
        <v>0</v>
      </c>
      <c r="F744" s="165">
        <v>0</v>
      </c>
      <c r="G744" s="168"/>
    </row>
    <row r="745" spans="1:7" ht="12.75" customHeight="1" x14ac:dyDescent="0.2">
      <c r="A745" s="165" t="s">
        <v>1039</v>
      </c>
      <c r="B745" s="165" t="s">
        <v>3027</v>
      </c>
      <c r="C745" s="165" t="s">
        <v>3028</v>
      </c>
      <c r="D745" s="165">
        <v>105</v>
      </c>
      <c r="E745" s="165">
        <v>0</v>
      </c>
      <c r="F745" s="165">
        <v>0</v>
      </c>
      <c r="G745" s="168"/>
    </row>
    <row r="746" spans="1:7" ht="12.75" customHeight="1" x14ac:dyDescent="0.2">
      <c r="A746" s="165" t="s">
        <v>1039</v>
      </c>
      <c r="B746" s="165" t="s">
        <v>2721</v>
      </c>
      <c r="C746" s="165" t="s">
        <v>2722</v>
      </c>
      <c r="D746" s="165">
        <v>105</v>
      </c>
      <c r="E746" s="165">
        <v>0</v>
      </c>
      <c r="F746" s="165">
        <v>0</v>
      </c>
      <c r="G746" s="168"/>
    </row>
    <row r="747" spans="1:7" ht="12.75" customHeight="1" x14ac:dyDescent="0.2">
      <c r="A747" s="165" t="s">
        <v>1039</v>
      </c>
      <c r="B747" s="165" t="s">
        <v>1385</v>
      </c>
      <c r="C747" s="165" t="s">
        <v>1386</v>
      </c>
      <c r="D747" s="165">
        <v>105</v>
      </c>
      <c r="E747" s="165">
        <v>0</v>
      </c>
      <c r="F747" s="165">
        <v>0</v>
      </c>
      <c r="G747" s="168"/>
    </row>
    <row r="748" spans="1:7" ht="12.75" customHeight="1" x14ac:dyDescent="0.2">
      <c r="A748" s="165" t="s">
        <v>1039</v>
      </c>
      <c r="B748" s="165" t="s">
        <v>1387</v>
      </c>
      <c r="C748" s="165" t="s">
        <v>1388</v>
      </c>
      <c r="D748" s="165">
        <v>105</v>
      </c>
      <c r="E748" s="165">
        <v>0</v>
      </c>
      <c r="F748" s="165">
        <v>0</v>
      </c>
      <c r="G748" s="168"/>
    </row>
    <row r="749" spans="1:7" ht="12.75" customHeight="1" x14ac:dyDescent="0.2">
      <c r="A749" s="165" t="s">
        <v>1039</v>
      </c>
      <c r="B749" s="165" t="s">
        <v>1389</v>
      </c>
      <c r="C749" s="165" t="s">
        <v>1390</v>
      </c>
      <c r="D749" s="165">
        <v>105</v>
      </c>
      <c r="E749" s="165">
        <v>0</v>
      </c>
      <c r="F749" s="165">
        <v>0</v>
      </c>
      <c r="G749" s="168"/>
    </row>
    <row r="750" spans="1:7" ht="12.75" customHeight="1" x14ac:dyDescent="0.2">
      <c r="A750" s="165" t="s">
        <v>1039</v>
      </c>
      <c r="B750" s="165" t="s">
        <v>1391</v>
      </c>
      <c r="C750" s="165" t="s">
        <v>1392</v>
      </c>
      <c r="D750" s="165">
        <v>105</v>
      </c>
      <c r="E750" s="165">
        <v>0</v>
      </c>
      <c r="F750" s="165">
        <v>0</v>
      </c>
      <c r="G750" s="168"/>
    </row>
    <row r="751" spans="1:7" ht="12.75" customHeight="1" x14ac:dyDescent="0.2">
      <c r="A751" s="165" t="s">
        <v>1039</v>
      </c>
      <c r="B751" s="165" t="s">
        <v>1393</v>
      </c>
      <c r="C751" s="165" t="s">
        <v>1394</v>
      </c>
      <c r="D751" s="165">
        <v>105</v>
      </c>
      <c r="E751" s="165">
        <v>0</v>
      </c>
      <c r="F751" s="165">
        <v>0</v>
      </c>
      <c r="G751" s="168"/>
    </row>
    <row r="752" spans="1:7" ht="12.75" customHeight="1" x14ac:dyDescent="0.2">
      <c r="A752" s="165" t="s">
        <v>1039</v>
      </c>
      <c r="B752" s="165" t="s">
        <v>1395</v>
      </c>
      <c r="C752" s="165" t="s">
        <v>1396</v>
      </c>
      <c r="D752" s="165">
        <v>105</v>
      </c>
      <c r="E752" s="165">
        <v>0</v>
      </c>
      <c r="F752" s="165">
        <v>0</v>
      </c>
      <c r="G752" s="168"/>
    </row>
    <row r="753" spans="1:7" ht="12.75" customHeight="1" x14ac:dyDescent="0.2">
      <c r="A753" s="165" t="s">
        <v>1039</v>
      </c>
      <c r="B753" s="165" t="s">
        <v>1397</v>
      </c>
      <c r="C753" s="165" t="s">
        <v>1398</v>
      </c>
      <c r="D753" s="165">
        <v>105</v>
      </c>
      <c r="E753" s="165">
        <v>0</v>
      </c>
      <c r="F753" s="165">
        <v>0</v>
      </c>
      <c r="G753" s="168"/>
    </row>
    <row r="754" spans="1:7" ht="12.75" customHeight="1" x14ac:dyDescent="0.2">
      <c r="A754" s="165" t="s">
        <v>1039</v>
      </c>
      <c r="B754" s="165" t="s">
        <v>3029</v>
      </c>
      <c r="C754" s="165" t="s">
        <v>3030</v>
      </c>
      <c r="D754" s="165">
        <v>105</v>
      </c>
      <c r="E754" s="165">
        <v>0</v>
      </c>
      <c r="F754" s="165">
        <v>0</v>
      </c>
      <c r="G754" s="168"/>
    </row>
    <row r="755" spans="1:7" ht="12.75" customHeight="1" x14ac:dyDescent="0.2">
      <c r="A755" s="165" t="s">
        <v>1039</v>
      </c>
      <c r="B755" s="165" t="s">
        <v>1182</v>
      </c>
      <c r="C755" s="165" t="s">
        <v>2723</v>
      </c>
      <c r="D755" s="165">
        <v>105</v>
      </c>
      <c r="E755" s="165">
        <v>0</v>
      </c>
      <c r="F755" s="165">
        <v>0</v>
      </c>
      <c r="G755" s="168"/>
    </row>
    <row r="756" spans="1:7" ht="12.75" customHeight="1" x14ac:dyDescent="0.2">
      <c r="A756" s="165" t="s">
        <v>1039</v>
      </c>
      <c r="B756" s="165" t="s">
        <v>1399</v>
      </c>
      <c r="C756" s="165" t="s">
        <v>1400</v>
      </c>
      <c r="D756" s="165">
        <v>105</v>
      </c>
      <c r="E756" s="165">
        <v>0</v>
      </c>
      <c r="F756" s="165">
        <v>0</v>
      </c>
      <c r="G756" s="168"/>
    </row>
    <row r="757" spans="1:7" ht="12.75" customHeight="1" x14ac:dyDescent="0.2">
      <c r="A757" s="165" t="s">
        <v>1039</v>
      </c>
      <c r="B757" s="165" t="s">
        <v>1401</v>
      </c>
      <c r="C757" s="165" t="s">
        <v>1402</v>
      </c>
      <c r="D757" s="165">
        <v>105</v>
      </c>
      <c r="E757" s="165">
        <v>0</v>
      </c>
      <c r="F757" s="165">
        <v>0</v>
      </c>
      <c r="G757" s="168"/>
    </row>
    <row r="758" spans="1:7" ht="12.75" customHeight="1" x14ac:dyDescent="0.2">
      <c r="A758" s="165" t="s">
        <v>1039</v>
      </c>
      <c r="B758" s="165" t="s">
        <v>1403</v>
      </c>
      <c r="C758" s="165" t="s">
        <v>1404</v>
      </c>
      <c r="D758" s="165">
        <v>105</v>
      </c>
      <c r="E758" s="165">
        <v>0</v>
      </c>
      <c r="F758" s="165">
        <v>0</v>
      </c>
      <c r="G758" s="168"/>
    </row>
    <row r="759" spans="1:7" ht="12.75" customHeight="1" x14ac:dyDescent="0.2">
      <c r="A759" s="165" t="s">
        <v>1039</v>
      </c>
      <c r="B759" s="165" t="s">
        <v>1405</v>
      </c>
      <c r="C759" s="165" t="s">
        <v>1406</v>
      </c>
      <c r="D759" s="165">
        <v>105</v>
      </c>
      <c r="E759" s="165">
        <v>0</v>
      </c>
      <c r="F759" s="165">
        <v>0</v>
      </c>
      <c r="G759" s="168"/>
    </row>
    <row r="760" spans="1:7" ht="12.75" customHeight="1" x14ac:dyDescent="0.2">
      <c r="A760" s="161" t="s">
        <v>1039</v>
      </c>
      <c r="B760" s="161" t="s">
        <v>1407</v>
      </c>
      <c r="C760" s="161" t="s">
        <v>2724</v>
      </c>
      <c r="D760" s="161">
        <v>105</v>
      </c>
      <c r="E760" s="161">
        <v>0</v>
      </c>
      <c r="F760" s="161">
        <v>0</v>
      </c>
      <c r="G760" s="173"/>
    </row>
    <row r="761" spans="1:7" x14ac:dyDescent="0.2">
      <c r="A761" s="28"/>
      <c r="B761" s="27">
        <f>COUNTA(B553:B760)</f>
        <v>208</v>
      </c>
      <c r="C761" s="27"/>
      <c r="D761" s="28"/>
      <c r="E761" s="27">
        <f>COUNTIF(E553:E760, "&gt;0")</f>
        <v>12</v>
      </c>
      <c r="F761" s="27"/>
      <c r="G761" s="175"/>
    </row>
    <row r="762" spans="1:7" x14ac:dyDescent="0.2">
      <c r="A762" s="28"/>
      <c r="B762" s="27"/>
      <c r="C762" s="27"/>
      <c r="D762" s="28"/>
      <c r="E762" s="27"/>
      <c r="F762" s="27"/>
      <c r="G762" s="175"/>
    </row>
    <row r="763" spans="1:7" ht="12.75" customHeight="1" x14ac:dyDescent="0.2">
      <c r="A763" s="165" t="s">
        <v>1408</v>
      </c>
      <c r="B763" s="165" t="s">
        <v>1409</v>
      </c>
      <c r="C763" s="165" t="s">
        <v>1410</v>
      </c>
      <c r="D763" s="165">
        <v>105</v>
      </c>
      <c r="E763" s="165">
        <v>0</v>
      </c>
      <c r="F763" s="165">
        <v>0</v>
      </c>
      <c r="G763" s="168"/>
    </row>
    <row r="764" spans="1:7" ht="12.75" customHeight="1" x14ac:dyDescent="0.2">
      <c r="A764" s="165" t="s">
        <v>1408</v>
      </c>
      <c r="B764" s="178" t="s">
        <v>1411</v>
      </c>
      <c r="C764" s="178" t="s">
        <v>1412</v>
      </c>
      <c r="D764" s="165">
        <v>105</v>
      </c>
      <c r="E764" s="178">
        <v>1</v>
      </c>
      <c r="F764" s="165">
        <v>0</v>
      </c>
      <c r="G764" s="168">
        <v>7.9000000000000001E-2</v>
      </c>
    </row>
    <row r="765" spans="1:7" ht="12.75" customHeight="1" x14ac:dyDescent="0.2">
      <c r="A765" s="165" t="s">
        <v>1408</v>
      </c>
      <c r="B765" s="165" t="s">
        <v>1413</v>
      </c>
      <c r="C765" s="165" t="s">
        <v>1414</v>
      </c>
      <c r="D765" s="165">
        <v>105</v>
      </c>
      <c r="E765" s="165">
        <v>0</v>
      </c>
      <c r="F765" s="165">
        <v>0</v>
      </c>
      <c r="G765" s="168"/>
    </row>
    <row r="766" spans="1:7" ht="12.75" customHeight="1" x14ac:dyDescent="0.2">
      <c r="A766" s="165" t="s">
        <v>1408</v>
      </c>
      <c r="B766" s="165" t="s">
        <v>1415</v>
      </c>
      <c r="C766" s="165" t="s">
        <v>1416</v>
      </c>
      <c r="D766" s="165">
        <v>105</v>
      </c>
      <c r="E766" s="165">
        <v>0</v>
      </c>
      <c r="F766" s="165">
        <v>0</v>
      </c>
      <c r="G766" s="168"/>
    </row>
    <row r="767" spans="1:7" ht="12.75" customHeight="1" x14ac:dyDescent="0.2">
      <c r="A767" s="165" t="s">
        <v>1408</v>
      </c>
      <c r="B767" s="179" t="s">
        <v>1417</v>
      </c>
      <c r="C767" s="179" t="s">
        <v>1418</v>
      </c>
      <c r="D767" s="165">
        <v>105</v>
      </c>
      <c r="E767" s="179">
        <v>0</v>
      </c>
      <c r="F767" s="165">
        <v>0</v>
      </c>
      <c r="G767" s="168"/>
    </row>
    <row r="768" spans="1:7" ht="12.75" customHeight="1" x14ac:dyDescent="0.2">
      <c r="A768" s="165" t="s">
        <v>1408</v>
      </c>
      <c r="B768" s="165" t="s">
        <v>3031</v>
      </c>
      <c r="C768" s="165" t="s">
        <v>3032</v>
      </c>
      <c r="D768" s="165">
        <v>105</v>
      </c>
      <c r="E768" s="165">
        <v>0</v>
      </c>
      <c r="F768" s="165">
        <v>0</v>
      </c>
      <c r="G768" s="168"/>
    </row>
    <row r="769" spans="1:7" ht="12.75" customHeight="1" x14ac:dyDescent="0.2">
      <c r="A769" s="165" t="s">
        <v>1408</v>
      </c>
      <c r="B769" s="165" t="s">
        <v>3033</v>
      </c>
      <c r="C769" s="165" t="s">
        <v>3034</v>
      </c>
      <c r="D769" s="165">
        <v>105</v>
      </c>
      <c r="E769" s="165">
        <v>0</v>
      </c>
      <c r="F769" s="165">
        <v>0</v>
      </c>
      <c r="G769" s="168"/>
    </row>
    <row r="770" spans="1:7" ht="12.75" customHeight="1" x14ac:dyDescent="0.2">
      <c r="A770" s="165" t="s">
        <v>1408</v>
      </c>
      <c r="B770" s="165" t="s">
        <v>1419</v>
      </c>
      <c r="C770" s="165" t="s">
        <v>1420</v>
      </c>
      <c r="D770" s="165">
        <v>105</v>
      </c>
      <c r="E770" s="165">
        <v>0</v>
      </c>
      <c r="F770" s="165">
        <v>0</v>
      </c>
      <c r="G770" s="168"/>
    </row>
    <row r="771" spans="1:7" ht="12.75" customHeight="1" x14ac:dyDescent="0.2">
      <c r="A771" s="165" t="s">
        <v>1408</v>
      </c>
      <c r="B771" s="165" t="s">
        <v>1421</v>
      </c>
      <c r="C771" s="165" t="s">
        <v>1422</v>
      </c>
      <c r="D771" s="165">
        <v>105</v>
      </c>
      <c r="E771" s="165">
        <v>0</v>
      </c>
      <c r="F771" s="165">
        <v>0</v>
      </c>
      <c r="G771" s="168"/>
    </row>
    <row r="772" spans="1:7" ht="12.75" customHeight="1" x14ac:dyDescent="0.2">
      <c r="A772" s="165" t="s">
        <v>1408</v>
      </c>
      <c r="B772" s="165" t="s">
        <v>1423</v>
      </c>
      <c r="C772" s="165" t="s">
        <v>1424</v>
      </c>
      <c r="D772" s="165">
        <v>105</v>
      </c>
      <c r="E772" s="165">
        <v>0</v>
      </c>
      <c r="F772" s="165">
        <v>0</v>
      </c>
      <c r="G772" s="168"/>
    </row>
    <row r="773" spans="1:7" ht="12.75" customHeight="1" x14ac:dyDescent="0.2">
      <c r="A773" s="165" t="s">
        <v>1408</v>
      </c>
      <c r="B773" s="165" t="s">
        <v>1430</v>
      </c>
      <c r="C773" s="165" t="s">
        <v>2725</v>
      </c>
      <c r="D773" s="165">
        <v>105</v>
      </c>
      <c r="E773" s="165">
        <v>0</v>
      </c>
      <c r="F773" s="165">
        <v>0</v>
      </c>
      <c r="G773" s="168"/>
    </row>
    <row r="774" spans="1:7" ht="12.75" customHeight="1" x14ac:dyDescent="0.2">
      <c r="A774" s="165" t="s">
        <v>1408</v>
      </c>
      <c r="B774" s="165" t="s">
        <v>1426</v>
      </c>
      <c r="C774" s="165" t="s">
        <v>1427</v>
      </c>
      <c r="D774" s="165">
        <v>105</v>
      </c>
      <c r="E774" s="165">
        <v>0</v>
      </c>
      <c r="F774" s="165">
        <v>0</v>
      </c>
      <c r="G774" s="168"/>
    </row>
    <row r="775" spans="1:7" ht="12.75" customHeight="1" x14ac:dyDescent="0.2">
      <c r="A775" s="165" t="s">
        <v>1408</v>
      </c>
      <c r="B775" s="165" t="s">
        <v>1428</v>
      </c>
      <c r="C775" s="165" t="s">
        <v>1429</v>
      </c>
      <c r="D775" s="165">
        <v>105</v>
      </c>
      <c r="E775" s="165">
        <v>0</v>
      </c>
      <c r="F775" s="165">
        <v>0</v>
      </c>
      <c r="G775" s="168"/>
    </row>
    <row r="776" spans="1:7" ht="12.75" customHeight="1" x14ac:dyDescent="0.2">
      <c r="A776" s="165" t="s">
        <v>1408</v>
      </c>
      <c r="B776" s="165" t="s">
        <v>1425</v>
      </c>
      <c r="C776" s="165" t="s">
        <v>2726</v>
      </c>
      <c r="D776" s="165">
        <v>105</v>
      </c>
      <c r="E776" s="165">
        <v>0</v>
      </c>
      <c r="F776" s="165">
        <v>0</v>
      </c>
      <c r="G776" s="168"/>
    </row>
    <row r="777" spans="1:7" ht="12.75" customHeight="1" x14ac:dyDescent="0.2">
      <c r="A777" s="165" t="s">
        <v>1408</v>
      </c>
      <c r="B777" s="165" t="s">
        <v>1432</v>
      </c>
      <c r="C777" s="165" t="s">
        <v>1433</v>
      </c>
      <c r="D777" s="165">
        <v>105</v>
      </c>
      <c r="E777" s="165">
        <v>0</v>
      </c>
      <c r="F777" s="165">
        <v>0</v>
      </c>
      <c r="G777" s="168"/>
    </row>
    <row r="778" spans="1:7" ht="12.75" customHeight="1" x14ac:dyDescent="0.2">
      <c r="A778" s="165" t="s">
        <v>1408</v>
      </c>
      <c r="B778" s="165" t="s">
        <v>1434</v>
      </c>
      <c r="C778" s="165" t="s">
        <v>1435</v>
      </c>
      <c r="D778" s="165">
        <v>105</v>
      </c>
      <c r="E778" s="165">
        <v>0</v>
      </c>
      <c r="F778" s="165">
        <v>0</v>
      </c>
      <c r="G778" s="168"/>
    </row>
    <row r="779" spans="1:7" ht="12.75" customHeight="1" x14ac:dyDescent="0.2">
      <c r="A779" s="165" t="s">
        <v>1408</v>
      </c>
      <c r="B779" s="165" t="s">
        <v>1436</v>
      </c>
      <c r="C779" s="165" t="s">
        <v>1437</v>
      </c>
      <c r="D779" s="165">
        <v>105</v>
      </c>
      <c r="E779" s="165">
        <v>0</v>
      </c>
      <c r="F779" s="165">
        <v>0</v>
      </c>
      <c r="G779" s="168"/>
    </row>
    <row r="780" spans="1:7" ht="12.75" customHeight="1" x14ac:dyDescent="0.2">
      <c r="A780" s="165" t="s">
        <v>1408</v>
      </c>
      <c r="B780" s="165" t="s">
        <v>1438</v>
      </c>
      <c r="C780" s="165" t="s">
        <v>1439</v>
      </c>
      <c r="D780" s="165">
        <v>105</v>
      </c>
      <c r="E780" s="165">
        <v>0</v>
      </c>
      <c r="F780" s="165">
        <v>0</v>
      </c>
      <c r="G780" s="168"/>
    </row>
    <row r="781" spans="1:7" ht="12.75" customHeight="1" x14ac:dyDescent="0.2">
      <c r="A781" s="165" t="s">
        <v>1408</v>
      </c>
      <c r="B781" s="165" t="s">
        <v>1440</v>
      </c>
      <c r="C781" s="165" t="s">
        <v>1441</v>
      </c>
      <c r="D781" s="165">
        <v>105</v>
      </c>
      <c r="E781" s="165">
        <v>0</v>
      </c>
      <c r="F781" s="165">
        <v>0</v>
      </c>
      <c r="G781" s="168"/>
    </row>
    <row r="782" spans="1:7" ht="12.75" customHeight="1" x14ac:dyDescent="0.2">
      <c r="A782" s="165" t="s">
        <v>1408</v>
      </c>
      <c r="B782" s="165" t="s">
        <v>1442</v>
      </c>
      <c r="C782" s="165" t="s">
        <v>1443</v>
      </c>
      <c r="D782" s="165">
        <v>105</v>
      </c>
      <c r="E782" s="165">
        <v>0</v>
      </c>
      <c r="F782" s="165">
        <v>0</v>
      </c>
      <c r="G782" s="168"/>
    </row>
    <row r="783" spans="1:7" ht="12.75" customHeight="1" x14ac:dyDescent="0.2">
      <c r="A783" s="165" t="s">
        <v>1408</v>
      </c>
      <c r="B783" s="165" t="s">
        <v>1444</v>
      </c>
      <c r="C783" s="165" t="s">
        <v>1445</v>
      </c>
      <c r="D783" s="165">
        <v>105</v>
      </c>
      <c r="E783" s="165">
        <v>0</v>
      </c>
      <c r="F783" s="165">
        <v>0</v>
      </c>
      <c r="G783" s="168"/>
    </row>
    <row r="784" spans="1:7" ht="12.75" customHeight="1" x14ac:dyDescent="0.2">
      <c r="A784" s="165" t="s">
        <v>1408</v>
      </c>
      <c r="B784" s="165" t="s">
        <v>1446</v>
      </c>
      <c r="C784" s="165" t="s">
        <v>1447</v>
      </c>
      <c r="D784" s="165">
        <v>105</v>
      </c>
      <c r="E784" s="165">
        <v>0</v>
      </c>
      <c r="F784" s="165">
        <v>0</v>
      </c>
      <c r="G784" s="168"/>
    </row>
    <row r="785" spans="1:7" ht="12.75" customHeight="1" x14ac:dyDescent="0.2">
      <c r="A785" s="165" t="s">
        <v>1408</v>
      </c>
      <c r="B785" s="165" t="s">
        <v>1448</v>
      </c>
      <c r="C785" s="165" t="s">
        <v>1449</v>
      </c>
      <c r="D785" s="165">
        <v>105</v>
      </c>
      <c r="E785" s="165">
        <v>0</v>
      </c>
      <c r="F785" s="165">
        <v>0</v>
      </c>
      <c r="G785" s="168"/>
    </row>
    <row r="786" spans="1:7" ht="12.75" customHeight="1" x14ac:dyDescent="0.2">
      <c r="A786" s="165" t="s">
        <v>1408</v>
      </c>
      <c r="B786" s="165" t="s">
        <v>1450</v>
      </c>
      <c r="C786" s="165" t="s">
        <v>2727</v>
      </c>
      <c r="D786" s="165">
        <v>105</v>
      </c>
      <c r="E786" s="165">
        <v>0</v>
      </c>
      <c r="F786" s="165">
        <v>0</v>
      </c>
      <c r="G786" s="168"/>
    </row>
    <row r="787" spans="1:7" ht="12.75" customHeight="1" x14ac:dyDescent="0.2">
      <c r="A787" s="165" t="s">
        <v>1408</v>
      </c>
      <c r="B787" s="165" t="s">
        <v>1451</v>
      </c>
      <c r="C787" s="165" t="s">
        <v>1452</v>
      </c>
      <c r="D787" s="165">
        <v>105</v>
      </c>
      <c r="E787" s="165">
        <v>0</v>
      </c>
      <c r="F787" s="165">
        <v>0</v>
      </c>
      <c r="G787" s="168"/>
    </row>
    <row r="788" spans="1:7" ht="12.75" customHeight="1" x14ac:dyDescent="0.2">
      <c r="A788" s="165" t="s">
        <v>1408</v>
      </c>
      <c r="B788" s="165" t="s">
        <v>1453</v>
      </c>
      <c r="C788" s="165" t="s">
        <v>1454</v>
      </c>
      <c r="D788" s="165">
        <v>105</v>
      </c>
      <c r="E788" s="165">
        <v>0</v>
      </c>
      <c r="F788" s="165">
        <v>0</v>
      </c>
      <c r="G788" s="168"/>
    </row>
    <row r="789" spans="1:7" ht="12.75" customHeight="1" x14ac:dyDescent="0.2">
      <c r="A789" s="165" t="s">
        <v>1408</v>
      </c>
      <c r="B789" s="165" t="s">
        <v>3035</v>
      </c>
      <c r="C789" s="165" t="s">
        <v>3036</v>
      </c>
      <c r="D789" s="165">
        <v>105</v>
      </c>
      <c r="E789" s="165">
        <v>0</v>
      </c>
      <c r="F789" s="165">
        <v>0</v>
      </c>
      <c r="G789" s="168"/>
    </row>
    <row r="790" spans="1:7" ht="12.75" customHeight="1" x14ac:dyDescent="0.2">
      <c r="A790" s="165" t="s">
        <v>1408</v>
      </c>
      <c r="B790" s="165" t="s">
        <v>3037</v>
      </c>
      <c r="C790" s="165" t="s">
        <v>3038</v>
      </c>
      <c r="D790" s="165">
        <v>105</v>
      </c>
      <c r="E790" s="165">
        <v>0</v>
      </c>
      <c r="F790" s="165">
        <v>0</v>
      </c>
      <c r="G790" s="168"/>
    </row>
    <row r="791" spans="1:7" ht="12.75" customHeight="1" x14ac:dyDescent="0.2">
      <c r="A791" s="165" t="s">
        <v>1408</v>
      </c>
      <c r="B791" s="178" t="s">
        <v>1455</v>
      </c>
      <c r="C791" s="178" t="s">
        <v>1456</v>
      </c>
      <c r="D791" s="165">
        <v>105</v>
      </c>
      <c r="E791" s="178">
        <v>1</v>
      </c>
      <c r="F791" s="165">
        <v>0</v>
      </c>
      <c r="G791" s="168">
        <v>0.61899999999999999</v>
      </c>
    </row>
    <row r="792" spans="1:7" ht="12.75" customHeight="1" x14ac:dyDescent="0.2">
      <c r="A792" s="165" t="s">
        <v>1408</v>
      </c>
      <c r="B792" s="165" t="s">
        <v>1457</v>
      </c>
      <c r="C792" s="165" t="s">
        <v>1458</v>
      </c>
      <c r="D792" s="165">
        <v>105</v>
      </c>
      <c r="E792" s="165">
        <v>0</v>
      </c>
      <c r="F792" s="165">
        <v>0</v>
      </c>
      <c r="G792" s="168"/>
    </row>
    <row r="793" spans="1:7" ht="12.75" customHeight="1" x14ac:dyDescent="0.2">
      <c r="A793" s="165" t="s">
        <v>1408</v>
      </c>
      <c r="B793" s="165" t="s">
        <v>1459</v>
      </c>
      <c r="C793" s="165" t="s">
        <v>1460</v>
      </c>
      <c r="D793" s="165">
        <v>105</v>
      </c>
      <c r="E793" s="165">
        <v>0</v>
      </c>
      <c r="F793" s="165">
        <v>0</v>
      </c>
      <c r="G793" s="168"/>
    </row>
    <row r="794" spans="1:7" ht="12.75" customHeight="1" x14ac:dyDescent="0.2">
      <c r="A794" s="165" t="s">
        <v>1408</v>
      </c>
      <c r="B794" s="165" t="s">
        <v>1461</v>
      </c>
      <c r="C794" s="165" t="s">
        <v>1462</v>
      </c>
      <c r="D794" s="165">
        <v>105</v>
      </c>
      <c r="E794" s="165">
        <v>0</v>
      </c>
      <c r="F794" s="165">
        <v>0</v>
      </c>
      <c r="G794" s="168"/>
    </row>
    <row r="795" spans="1:7" ht="12.75" customHeight="1" x14ac:dyDescent="0.2">
      <c r="A795" s="165" t="s">
        <v>1408</v>
      </c>
      <c r="B795" s="165" t="s">
        <v>3039</v>
      </c>
      <c r="C795" s="165" t="s">
        <v>3040</v>
      </c>
      <c r="D795" s="165">
        <v>105</v>
      </c>
      <c r="E795" s="165">
        <v>0</v>
      </c>
      <c r="F795" s="165">
        <v>0</v>
      </c>
      <c r="G795" s="168"/>
    </row>
    <row r="796" spans="1:7" ht="12.75" customHeight="1" x14ac:dyDescent="0.2">
      <c r="A796" s="165" t="s">
        <v>1408</v>
      </c>
      <c r="B796" s="165" t="s">
        <v>1431</v>
      </c>
      <c r="C796" s="165" t="s">
        <v>2728</v>
      </c>
      <c r="D796" s="165">
        <v>105</v>
      </c>
      <c r="E796" s="165">
        <v>0</v>
      </c>
      <c r="F796" s="165">
        <v>0</v>
      </c>
      <c r="G796" s="168"/>
    </row>
    <row r="797" spans="1:7" ht="12.75" customHeight="1" x14ac:dyDescent="0.2">
      <c r="A797" s="165" t="s">
        <v>1408</v>
      </c>
      <c r="B797" s="165" t="s">
        <v>1463</v>
      </c>
      <c r="C797" s="165" t="s">
        <v>1464</v>
      </c>
      <c r="D797" s="165">
        <v>105</v>
      </c>
      <c r="E797" s="165">
        <v>0</v>
      </c>
      <c r="F797" s="165">
        <v>0</v>
      </c>
      <c r="G797" s="168"/>
    </row>
    <row r="798" spans="1:7" ht="12.75" customHeight="1" x14ac:dyDescent="0.2">
      <c r="A798" s="165" t="s">
        <v>1408</v>
      </c>
      <c r="B798" s="165" t="s">
        <v>1465</v>
      </c>
      <c r="C798" s="165" t="s">
        <v>1466</v>
      </c>
      <c r="D798" s="165">
        <v>105</v>
      </c>
      <c r="E798" s="165">
        <v>0</v>
      </c>
      <c r="F798" s="165">
        <v>0</v>
      </c>
      <c r="G798" s="168"/>
    </row>
    <row r="799" spans="1:7" ht="12.75" customHeight="1" x14ac:dyDescent="0.2">
      <c r="A799" s="165" t="s">
        <v>1408</v>
      </c>
      <c r="B799" s="165" t="s">
        <v>1467</v>
      </c>
      <c r="C799" s="165" t="s">
        <v>1468</v>
      </c>
      <c r="D799" s="165">
        <v>105</v>
      </c>
      <c r="E799" s="165">
        <v>0</v>
      </c>
      <c r="F799" s="165">
        <v>0</v>
      </c>
      <c r="G799" s="168"/>
    </row>
    <row r="800" spans="1:7" ht="12.75" customHeight="1" x14ac:dyDescent="0.2">
      <c r="A800" s="165" t="s">
        <v>1408</v>
      </c>
      <c r="B800" s="165" t="s">
        <v>3041</v>
      </c>
      <c r="C800" s="165" t="s">
        <v>3042</v>
      </c>
      <c r="D800" s="165">
        <v>105</v>
      </c>
      <c r="E800" s="165">
        <v>0</v>
      </c>
      <c r="F800" s="165">
        <v>0</v>
      </c>
      <c r="G800" s="168"/>
    </row>
    <row r="801" spans="1:7" ht="12.75" customHeight="1" x14ac:dyDescent="0.2">
      <c r="A801" s="165" t="s">
        <v>1408</v>
      </c>
      <c r="B801" s="165" t="s">
        <v>1469</v>
      </c>
      <c r="C801" s="165" t="s">
        <v>1470</v>
      </c>
      <c r="D801" s="165">
        <v>105</v>
      </c>
      <c r="E801" s="165">
        <v>0</v>
      </c>
      <c r="F801" s="165">
        <v>0</v>
      </c>
      <c r="G801" s="168"/>
    </row>
    <row r="802" spans="1:7" ht="12.75" customHeight="1" x14ac:dyDescent="0.2">
      <c r="A802" s="165" t="s">
        <v>1408</v>
      </c>
      <c r="B802" s="165" t="s">
        <v>1471</v>
      </c>
      <c r="C802" s="165" t="s">
        <v>1472</v>
      </c>
      <c r="D802" s="165">
        <v>105</v>
      </c>
      <c r="E802" s="165">
        <v>0</v>
      </c>
      <c r="F802" s="165">
        <v>0</v>
      </c>
      <c r="G802" s="168"/>
    </row>
    <row r="803" spans="1:7" ht="12.75" customHeight="1" x14ac:dyDescent="0.2">
      <c r="A803" s="165" t="s">
        <v>1408</v>
      </c>
      <c r="B803" s="165" t="s">
        <v>2729</v>
      </c>
      <c r="C803" s="165" t="s">
        <v>2730</v>
      </c>
      <c r="D803" s="165">
        <v>105</v>
      </c>
      <c r="E803" s="165">
        <v>0</v>
      </c>
      <c r="F803" s="165">
        <v>0</v>
      </c>
      <c r="G803" s="168"/>
    </row>
    <row r="804" spans="1:7" ht="12.75" customHeight="1" x14ac:dyDescent="0.2">
      <c r="A804" s="165" t="s">
        <v>1408</v>
      </c>
      <c r="B804" s="165" t="s">
        <v>1473</v>
      </c>
      <c r="C804" s="165" t="s">
        <v>1474</v>
      </c>
      <c r="D804" s="165">
        <v>105</v>
      </c>
      <c r="E804" s="165">
        <v>0</v>
      </c>
      <c r="F804" s="165">
        <v>0</v>
      </c>
      <c r="G804" s="168"/>
    </row>
    <row r="805" spans="1:7" ht="12.75" customHeight="1" x14ac:dyDescent="0.2">
      <c r="A805" s="165" t="s">
        <v>1408</v>
      </c>
      <c r="B805" s="165" t="s">
        <v>1475</v>
      </c>
      <c r="C805" s="165" t="s">
        <v>1476</v>
      </c>
      <c r="D805" s="165">
        <v>105</v>
      </c>
      <c r="E805" s="165">
        <v>0</v>
      </c>
      <c r="F805" s="165">
        <v>0</v>
      </c>
      <c r="G805" s="168"/>
    </row>
    <row r="806" spans="1:7" ht="12.75" customHeight="1" x14ac:dyDescent="0.2">
      <c r="A806" s="165" t="s">
        <v>1408</v>
      </c>
      <c r="B806" s="165" t="s">
        <v>3043</v>
      </c>
      <c r="C806" s="165" t="s">
        <v>3044</v>
      </c>
      <c r="D806" s="165">
        <v>105</v>
      </c>
      <c r="E806" s="165">
        <v>0</v>
      </c>
      <c r="F806" s="165">
        <v>0</v>
      </c>
      <c r="G806" s="168"/>
    </row>
    <row r="807" spans="1:7" ht="12.75" customHeight="1" x14ac:dyDescent="0.2">
      <c r="A807" s="165" t="s">
        <v>1408</v>
      </c>
      <c r="B807" s="165" t="s">
        <v>1477</v>
      </c>
      <c r="C807" s="165" t="s">
        <v>1478</v>
      </c>
      <c r="D807" s="165">
        <v>105</v>
      </c>
      <c r="E807" s="165">
        <v>0</v>
      </c>
      <c r="F807" s="165">
        <v>0</v>
      </c>
      <c r="G807" s="168"/>
    </row>
    <row r="808" spans="1:7" ht="12.75" customHeight="1" x14ac:dyDescent="0.2">
      <c r="A808" s="165" t="s">
        <v>1408</v>
      </c>
      <c r="B808" s="165" t="s">
        <v>1479</v>
      </c>
      <c r="C808" s="165" t="s">
        <v>2731</v>
      </c>
      <c r="D808" s="165">
        <v>105</v>
      </c>
      <c r="E808" s="165">
        <v>0</v>
      </c>
      <c r="F808" s="165">
        <v>0</v>
      </c>
      <c r="G808" s="168"/>
    </row>
    <row r="809" spans="1:7" ht="12.75" customHeight="1" x14ac:dyDescent="0.2">
      <c r="A809" s="165" t="s">
        <v>1408</v>
      </c>
      <c r="B809" s="165" t="s">
        <v>1480</v>
      </c>
      <c r="C809" s="165" t="s">
        <v>1481</v>
      </c>
      <c r="D809" s="165">
        <v>105</v>
      </c>
      <c r="E809" s="165">
        <v>0</v>
      </c>
      <c r="F809" s="165">
        <v>0</v>
      </c>
      <c r="G809" s="168"/>
    </row>
    <row r="810" spans="1:7" ht="12.75" customHeight="1" x14ac:dyDescent="0.2">
      <c r="A810" s="165" t="s">
        <v>1408</v>
      </c>
      <c r="B810" s="165" t="s">
        <v>1482</v>
      </c>
      <c r="C810" s="165" t="s">
        <v>1483</v>
      </c>
      <c r="D810" s="165">
        <v>105</v>
      </c>
      <c r="E810" s="165">
        <v>0</v>
      </c>
      <c r="F810" s="165">
        <v>0</v>
      </c>
      <c r="G810" s="168"/>
    </row>
    <row r="811" spans="1:7" ht="12.75" customHeight="1" x14ac:dyDescent="0.2">
      <c r="A811" s="165" t="s">
        <v>1408</v>
      </c>
      <c r="B811" s="165" t="s">
        <v>1484</v>
      </c>
      <c r="C811" s="165" t="s">
        <v>1485</v>
      </c>
      <c r="D811" s="165">
        <v>105</v>
      </c>
      <c r="E811" s="165">
        <v>0</v>
      </c>
      <c r="F811" s="165">
        <v>0</v>
      </c>
      <c r="G811" s="168"/>
    </row>
    <row r="812" spans="1:7" ht="12.75" customHeight="1" x14ac:dyDescent="0.2">
      <c r="A812" s="165" t="s">
        <v>1408</v>
      </c>
      <c r="B812" s="165" t="s">
        <v>1486</v>
      </c>
      <c r="C812" s="165" t="s">
        <v>1487</v>
      </c>
      <c r="D812" s="165">
        <v>105</v>
      </c>
      <c r="E812" s="165">
        <v>0</v>
      </c>
      <c r="F812" s="165">
        <v>0</v>
      </c>
      <c r="G812" s="168"/>
    </row>
    <row r="813" spans="1:7" ht="12.75" customHeight="1" x14ac:dyDescent="0.2">
      <c r="A813" s="165" t="s">
        <v>1408</v>
      </c>
      <c r="B813" s="165" t="s">
        <v>1488</v>
      </c>
      <c r="C813" s="165" t="s">
        <v>1489</v>
      </c>
      <c r="D813" s="165">
        <v>105</v>
      </c>
      <c r="E813" s="165">
        <v>0</v>
      </c>
      <c r="F813" s="165">
        <v>0</v>
      </c>
      <c r="G813" s="168"/>
    </row>
    <row r="814" spans="1:7" ht="12.75" customHeight="1" x14ac:dyDescent="0.2">
      <c r="A814" s="165" t="s">
        <v>1408</v>
      </c>
      <c r="B814" s="165" t="s">
        <v>3045</v>
      </c>
      <c r="C814" s="165" t="s">
        <v>3046</v>
      </c>
      <c r="D814" s="165">
        <v>105</v>
      </c>
      <c r="E814" s="165">
        <v>0</v>
      </c>
      <c r="F814" s="165">
        <v>0</v>
      </c>
      <c r="G814" s="168"/>
    </row>
    <row r="815" spans="1:7" ht="12.75" customHeight="1" x14ac:dyDescent="0.2">
      <c r="A815" s="165" t="s">
        <v>1408</v>
      </c>
      <c r="B815" s="165" t="s">
        <v>3047</v>
      </c>
      <c r="C815" s="165" t="s">
        <v>3048</v>
      </c>
      <c r="D815" s="165">
        <v>105</v>
      </c>
      <c r="E815" s="165">
        <v>0</v>
      </c>
      <c r="F815" s="165">
        <v>0</v>
      </c>
      <c r="G815" s="168"/>
    </row>
    <row r="816" spans="1:7" ht="12.75" customHeight="1" x14ac:dyDescent="0.2">
      <c r="A816" s="165" t="s">
        <v>1408</v>
      </c>
      <c r="B816" s="165" t="s">
        <v>1490</v>
      </c>
      <c r="C816" s="165" t="s">
        <v>1491</v>
      </c>
      <c r="D816" s="165">
        <v>105</v>
      </c>
      <c r="E816" s="165">
        <v>0</v>
      </c>
      <c r="F816" s="165">
        <v>0</v>
      </c>
      <c r="G816" s="168"/>
    </row>
    <row r="817" spans="1:7" ht="12.75" customHeight="1" x14ac:dyDescent="0.2">
      <c r="A817" s="165" t="s">
        <v>1408</v>
      </c>
      <c r="B817" s="165" t="s">
        <v>1492</v>
      </c>
      <c r="C817" s="165" t="s">
        <v>1493</v>
      </c>
      <c r="D817" s="165">
        <v>105</v>
      </c>
      <c r="E817" s="165">
        <v>0</v>
      </c>
      <c r="F817" s="165">
        <v>0</v>
      </c>
      <c r="G817" s="168"/>
    </row>
    <row r="818" spans="1:7" ht="12.75" customHeight="1" x14ac:dyDescent="0.2">
      <c r="A818" s="165" t="s">
        <v>1408</v>
      </c>
      <c r="B818" s="165" t="s">
        <v>1494</v>
      </c>
      <c r="C818" s="165" t="s">
        <v>1495</v>
      </c>
      <c r="D818" s="165">
        <v>105</v>
      </c>
      <c r="E818" s="165">
        <v>0</v>
      </c>
      <c r="F818" s="165">
        <v>0</v>
      </c>
      <c r="G818" s="168"/>
    </row>
    <row r="819" spans="1:7" ht="12.75" customHeight="1" x14ac:dyDescent="0.2">
      <c r="A819" s="165" t="s">
        <v>1408</v>
      </c>
      <c r="B819" s="165" t="s">
        <v>1496</v>
      </c>
      <c r="C819" s="165" t="s">
        <v>1497</v>
      </c>
      <c r="D819" s="165">
        <v>105</v>
      </c>
      <c r="E819" s="165">
        <v>0</v>
      </c>
      <c r="F819" s="165">
        <v>0</v>
      </c>
      <c r="G819" s="168"/>
    </row>
    <row r="820" spans="1:7" ht="12.75" customHeight="1" x14ac:dyDescent="0.2">
      <c r="A820" s="165" t="s">
        <v>1408</v>
      </c>
      <c r="B820" s="165" t="s">
        <v>1498</v>
      </c>
      <c r="C820" s="165" t="s">
        <v>1499</v>
      </c>
      <c r="D820" s="165">
        <v>105</v>
      </c>
      <c r="E820" s="165">
        <v>0</v>
      </c>
      <c r="F820" s="165">
        <v>0</v>
      </c>
      <c r="G820" s="168"/>
    </row>
    <row r="821" spans="1:7" ht="12.75" customHeight="1" x14ac:dyDescent="0.2">
      <c r="A821" s="165" t="s">
        <v>1408</v>
      </c>
      <c r="B821" s="165" t="s">
        <v>1500</v>
      </c>
      <c r="C821" s="165" t="s">
        <v>1501</v>
      </c>
      <c r="D821" s="165">
        <v>105</v>
      </c>
      <c r="E821" s="165">
        <v>0</v>
      </c>
      <c r="F821" s="165">
        <v>0</v>
      </c>
      <c r="G821" s="168"/>
    </row>
    <row r="822" spans="1:7" ht="12.75" customHeight="1" x14ac:dyDescent="0.2">
      <c r="A822" s="165" t="s">
        <v>1408</v>
      </c>
      <c r="B822" s="165" t="s">
        <v>1502</v>
      </c>
      <c r="C822" s="165" t="s">
        <v>1503</v>
      </c>
      <c r="D822" s="165">
        <v>105</v>
      </c>
      <c r="E822" s="165">
        <v>0</v>
      </c>
      <c r="F822" s="165">
        <v>0</v>
      </c>
      <c r="G822" s="168"/>
    </row>
    <row r="823" spans="1:7" ht="12.75" customHeight="1" x14ac:dyDescent="0.2">
      <c r="A823" s="165" t="s">
        <v>1408</v>
      </c>
      <c r="B823" s="165" t="s">
        <v>1504</v>
      </c>
      <c r="C823" s="165" t="s">
        <v>1505</v>
      </c>
      <c r="D823" s="165">
        <v>105</v>
      </c>
      <c r="E823" s="165">
        <v>0</v>
      </c>
      <c r="F823" s="165">
        <v>0</v>
      </c>
      <c r="G823" s="168"/>
    </row>
    <row r="824" spans="1:7" ht="12.75" customHeight="1" x14ac:dyDescent="0.2">
      <c r="A824" s="165" t="s">
        <v>1408</v>
      </c>
      <c r="B824" s="178" t="s">
        <v>1506</v>
      </c>
      <c r="C824" s="178" t="s">
        <v>1507</v>
      </c>
      <c r="D824" s="165">
        <v>105</v>
      </c>
      <c r="E824" s="178">
        <v>1</v>
      </c>
      <c r="F824" s="165">
        <v>0</v>
      </c>
      <c r="G824" s="168">
        <v>0.30599999999999999</v>
      </c>
    </row>
    <row r="825" spans="1:7" ht="12.75" customHeight="1" x14ac:dyDescent="0.2">
      <c r="A825" s="165" t="s">
        <v>1408</v>
      </c>
      <c r="B825" s="165" t="s">
        <v>1508</v>
      </c>
      <c r="C825" s="165" t="s">
        <v>1509</v>
      </c>
      <c r="D825" s="165">
        <v>105</v>
      </c>
      <c r="E825" s="165">
        <v>0</v>
      </c>
      <c r="F825" s="165">
        <v>0</v>
      </c>
      <c r="G825" s="168"/>
    </row>
    <row r="826" spans="1:7" ht="12.75" customHeight="1" x14ac:dyDescent="0.2">
      <c r="A826" s="165" t="s">
        <v>1408</v>
      </c>
      <c r="B826" s="165" t="s">
        <v>1510</v>
      </c>
      <c r="C826" s="165" t="s">
        <v>1511</v>
      </c>
      <c r="D826" s="165">
        <v>105</v>
      </c>
      <c r="E826" s="165">
        <v>0</v>
      </c>
      <c r="F826" s="165">
        <v>0</v>
      </c>
      <c r="G826" s="168"/>
    </row>
    <row r="827" spans="1:7" ht="12.75" customHeight="1" x14ac:dyDescent="0.2">
      <c r="A827" s="165" t="s">
        <v>1408</v>
      </c>
      <c r="B827" s="165" t="s">
        <v>1512</v>
      </c>
      <c r="C827" s="165" t="s">
        <v>1513</v>
      </c>
      <c r="D827" s="165">
        <v>105</v>
      </c>
      <c r="E827" s="165">
        <v>0</v>
      </c>
      <c r="F827" s="165">
        <v>0</v>
      </c>
      <c r="G827" s="168"/>
    </row>
    <row r="828" spans="1:7" ht="12.75" customHeight="1" x14ac:dyDescent="0.2">
      <c r="A828" s="165" t="s">
        <v>1408</v>
      </c>
      <c r="B828" s="165" t="s">
        <v>3049</v>
      </c>
      <c r="C828" s="165" t="s">
        <v>3050</v>
      </c>
      <c r="D828" s="165">
        <v>105</v>
      </c>
      <c r="E828" s="165">
        <v>0</v>
      </c>
      <c r="F828" s="165">
        <v>0</v>
      </c>
      <c r="G828" s="168"/>
    </row>
    <row r="829" spans="1:7" ht="12.75" customHeight="1" x14ac:dyDescent="0.2">
      <c r="A829" s="165" t="s">
        <v>1408</v>
      </c>
      <c r="B829" s="165" t="s">
        <v>3051</v>
      </c>
      <c r="C829" s="165" t="s">
        <v>3052</v>
      </c>
      <c r="D829" s="165">
        <v>105</v>
      </c>
      <c r="E829" s="165">
        <v>0</v>
      </c>
      <c r="F829" s="165">
        <v>0</v>
      </c>
      <c r="G829" s="168"/>
    </row>
    <row r="830" spans="1:7" ht="12.75" customHeight="1" x14ac:dyDescent="0.2">
      <c r="A830" s="165" t="s">
        <v>1408</v>
      </c>
      <c r="B830" s="165" t="s">
        <v>1514</v>
      </c>
      <c r="C830" s="165" t="s">
        <v>1515</v>
      </c>
      <c r="D830" s="165">
        <v>105</v>
      </c>
      <c r="E830" s="165">
        <v>0</v>
      </c>
      <c r="F830" s="165">
        <v>0</v>
      </c>
      <c r="G830" s="168"/>
    </row>
    <row r="831" spans="1:7" ht="12.75" customHeight="1" x14ac:dyDescent="0.2">
      <c r="A831" s="165" t="s">
        <v>1408</v>
      </c>
      <c r="B831" s="165" t="s">
        <v>1516</v>
      </c>
      <c r="C831" s="165" t="s">
        <v>1517</v>
      </c>
      <c r="D831" s="165">
        <v>105</v>
      </c>
      <c r="E831" s="165">
        <v>0</v>
      </c>
      <c r="F831" s="165">
        <v>0</v>
      </c>
      <c r="G831" s="168"/>
    </row>
    <row r="832" spans="1:7" ht="12.75" customHeight="1" x14ac:dyDescent="0.2">
      <c r="A832" s="165" t="s">
        <v>1408</v>
      </c>
      <c r="B832" s="165" t="s">
        <v>1518</v>
      </c>
      <c r="C832" s="165" t="s">
        <v>1519</v>
      </c>
      <c r="D832" s="165">
        <v>105</v>
      </c>
      <c r="E832" s="165">
        <v>0</v>
      </c>
      <c r="F832" s="165">
        <v>0</v>
      </c>
      <c r="G832" s="168"/>
    </row>
    <row r="833" spans="1:7" ht="12.75" customHeight="1" x14ac:dyDescent="0.2">
      <c r="A833" s="165" t="s">
        <v>1408</v>
      </c>
      <c r="B833" s="165" t="s">
        <v>1520</v>
      </c>
      <c r="C833" s="165" t="s">
        <v>1521</v>
      </c>
      <c r="D833" s="165">
        <v>105</v>
      </c>
      <c r="E833" s="165">
        <v>0</v>
      </c>
      <c r="F833" s="165">
        <v>0</v>
      </c>
      <c r="G833" s="168"/>
    </row>
    <row r="834" spans="1:7" ht="12.75" customHeight="1" x14ac:dyDescent="0.2">
      <c r="A834" s="165" t="s">
        <v>1408</v>
      </c>
      <c r="B834" s="165" t="s">
        <v>1522</v>
      </c>
      <c r="C834" s="165" t="s">
        <v>1523</v>
      </c>
      <c r="D834" s="165">
        <v>105</v>
      </c>
      <c r="E834" s="165">
        <v>0</v>
      </c>
      <c r="F834" s="165">
        <v>0</v>
      </c>
      <c r="G834" s="168"/>
    </row>
    <row r="835" spans="1:7" ht="12.75" customHeight="1" x14ac:dyDescent="0.2">
      <c r="A835" s="165" t="s">
        <v>1408</v>
      </c>
      <c r="B835" s="165" t="s">
        <v>1524</v>
      </c>
      <c r="C835" s="165" t="s">
        <v>1525</v>
      </c>
      <c r="D835" s="165">
        <v>105</v>
      </c>
      <c r="E835" s="165">
        <v>0</v>
      </c>
      <c r="F835" s="165">
        <v>0</v>
      </c>
      <c r="G835" s="168"/>
    </row>
    <row r="836" spans="1:7" ht="12.75" customHeight="1" x14ac:dyDescent="0.2">
      <c r="A836" s="165" t="s">
        <v>1408</v>
      </c>
      <c r="B836" s="165" t="s">
        <v>1526</v>
      </c>
      <c r="C836" s="165" t="s">
        <v>1527</v>
      </c>
      <c r="D836" s="165">
        <v>105</v>
      </c>
      <c r="E836" s="165">
        <v>0</v>
      </c>
      <c r="F836" s="165">
        <v>0</v>
      </c>
      <c r="G836" s="168"/>
    </row>
    <row r="837" spans="1:7" ht="12.75" customHeight="1" x14ac:dyDescent="0.2">
      <c r="A837" s="165" t="s">
        <v>1408</v>
      </c>
      <c r="B837" s="165" t="s">
        <v>1528</v>
      </c>
      <c r="C837" s="165" t="s">
        <v>1529</v>
      </c>
      <c r="D837" s="165">
        <v>105</v>
      </c>
      <c r="E837" s="165">
        <v>0</v>
      </c>
      <c r="F837" s="165">
        <v>0</v>
      </c>
      <c r="G837" s="168"/>
    </row>
    <row r="838" spans="1:7" ht="12.75" customHeight="1" x14ac:dyDescent="0.2">
      <c r="A838" s="165" t="s">
        <v>1408</v>
      </c>
      <c r="B838" s="165" t="s">
        <v>1530</v>
      </c>
      <c r="C838" s="165" t="s">
        <v>1531</v>
      </c>
      <c r="D838" s="165">
        <v>105</v>
      </c>
      <c r="E838" s="165">
        <v>0</v>
      </c>
      <c r="F838" s="165">
        <v>0</v>
      </c>
      <c r="G838" s="168"/>
    </row>
    <row r="839" spans="1:7" ht="12.75" customHeight="1" x14ac:dyDescent="0.2">
      <c r="A839" s="165" t="s">
        <v>1408</v>
      </c>
      <c r="B839" s="165" t="s">
        <v>1532</v>
      </c>
      <c r="C839" s="165" t="s">
        <v>1533</v>
      </c>
      <c r="D839" s="165">
        <v>105</v>
      </c>
      <c r="E839" s="165">
        <v>0</v>
      </c>
      <c r="F839" s="165">
        <v>0</v>
      </c>
      <c r="G839" s="168"/>
    </row>
    <row r="840" spans="1:7" ht="12.75" customHeight="1" x14ac:dyDescent="0.2">
      <c r="A840" s="165" t="s">
        <v>1408</v>
      </c>
      <c r="B840" s="165" t="s">
        <v>1534</v>
      </c>
      <c r="C840" s="165" t="s">
        <v>1535</v>
      </c>
      <c r="D840" s="165">
        <v>105</v>
      </c>
      <c r="E840" s="165">
        <v>0</v>
      </c>
      <c r="F840" s="165">
        <v>0</v>
      </c>
      <c r="G840" s="168"/>
    </row>
    <row r="841" spans="1:7" ht="12.75" customHeight="1" x14ac:dyDescent="0.2">
      <c r="A841" s="165" t="s">
        <v>1408</v>
      </c>
      <c r="B841" s="178" t="s">
        <v>1536</v>
      </c>
      <c r="C841" s="178" t="s">
        <v>1537</v>
      </c>
      <c r="D841" s="165">
        <v>105</v>
      </c>
      <c r="E841" s="178">
        <v>1</v>
      </c>
      <c r="F841" s="165">
        <v>0</v>
      </c>
      <c r="G841" s="168">
        <v>0.42</v>
      </c>
    </row>
    <row r="842" spans="1:7" ht="12.75" customHeight="1" x14ac:dyDescent="0.2">
      <c r="A842" s="165" t="s">
        <v>1408</v>
      </c>
      <c r="B842" s="165" t="s">
        <v>1538</v>
      </c>
      <c r="C842" s="165" t="s">
        <v>1539</v>
      </c>
      <c r="D842" s="165">
        <v>105</v>
      </c>
      <c r="E842" s="165">
        <v>0</v>
      </c>
      <c r="F842" s="165">
        <v>0</v>
      </c>
      <c r="G842" s="168"/>
    </row>
    <row r="843" spans="1:7" ht="12.75" customHeight="1" x14ac:dyDescent="0.2">
      <c r="A843" s="165" t="s">
        <v>1408</v>
      </c>
      <c r="B843" s="165" t="s">
        <v>1540</v>
      </c>
      <c r="C843" s="165" t="s">
        <v>1541</v>
      </c>
      <c r="D843" s="165">
        <v>105</v>
      </c>
      <c r="E843" s="165">
        <v>0</v>
      </c>
      <c r="F843" s="165">
        <v>0</v>
      </c>
      <c r="G843" s="168"/>
    </row>
    <row r="844" spans="1:7" x14ac:dyDescent="0.2">
      <c r="A844" s="161" t="s">
        <v>1408</v>
      </c>
      <c r="B844" s="161" t="s">
        <v>1542</v>
      </c>
      <c r="C844" s="161" t="s">
        <v>1543</v>
      </c>
      <c r="D844" s="161">
        <v>105</v>
      </c>
      <c r="E844" s="161">
        <v>0</v>
      </c>
      <c r="F844" s="161">
        <v>0</v>
      </c>
      <c r="G844" s="173"/>
    </row>
    <row r="845" spans="1:7" x14ac:dyDescent="0.2">
      <c r="A845" s="28"/>
      <c r="B845" s="27">
        <f>COUNTA(B763:B844)</f>
        <v>82</v>
      </c>
      <c r="C845" s="27"/>
      <c r="D845" s="28"/>
      <c r="E845" s="27">
        <f>COUNTIF(E763:E844, "&gt;0")</f>
        <v>4</v>
      </c>
      <c r="F845" s="27"/>
      <c r="G845" s="175"/>
    </row>
    <row r="846" spans="1:7" x14ac:dyDescent="0.2">
      <c r="A846" s="28"/>
      <c r="B846" s="27"/>
      <c r="C846" s="27"/>
      <c r="D846" s="28"/>
      <c r="E846" s="27"/>
      <c r="F846" s="27"/>
      <c r="G846" s="175"/>
    </row>
    <row r="847" spans="1:7" ht="12.75" customHeight="1" x14ac:dyDescent="0.2">
      <c r="A847" s="165" t="s">
        <v>1544</v>
      </c>
      <c r="B847" s="165" t="s">
        <v>1546</v>
      </c>
      <c r="C847" s="165" t="s">
        <v>1547</v>
      </c>
      <c r="D847" s="165">
        <v>105</v>
      </c>
      <c r="E847" s="165">
        <v>0</v>
      </c>
      <c r="F847" s="165">
        <v>0</v>
      </c>
      <c r="G847" s="168"/>
    </row>
    <row r="848" spans="1:7" ht="12.75" customHeight="1" x14ac:dyDescent="0.2">
      <c r="A848" s="165" t="s">
        <v>1544</v>
      </c>
      <c r="B848" s="165" t="s">
        <v>1548</v>
      </c>
      <c r="C848" s="165" t="s">
        <v>1549</v>
      </c>
      <c r="D848" s="165">
        <v>105</v>
      </c>
      <c r="E848" s="165">
        <v>0</v>
      </c>
      <c r="F848" s="165">
        <v>0</v>
      </c>
      <c r="G848" s="168"/>
    </row>
    <row r="849" spans="1:7" ht="12.75" customHeight="1" x14ac:dyDescent="0.2">
      <c r="A849" s="165" t="s">
        <v>1544</v>
      </c>
      <c r="B849" s="165" t="s">
        <v>1551</v>
      </c>
      <c r="C849" s="165" t="s">
        <v>1552</v>
      </c>
      <c r="D849" s="165">
        <v>105</v>
      </c>
      <c r="E849" s="165">
        <v>0</v>
      </c>
      <c r="F849" s="165">
        <v>0</v>
      </c>
      <c r="G849" s="168"/>
    </row>
    <row r="850" spans="1:7" ht="12.75" customHeight="1" x14ac:dyDescent="0.2">
      <c r="A850" s="165" t="s">
        <v>1544</v>
      </c>
      <c r="B850" s="165" t="s">
        <v>1553</v>
      </c>
      <c r="C850" s="165" t="s">
        <v>1554</v>
      </c>
      <c r="D850" s="165">
        <v>105</v>
      </c>
      <c r="E850" s="165">
        <v>0</v>
      </c>
      <c r="F850" s="165">
        <v>0</v>
      </c>
      <c r="G850" s="168"/>
    </row>
    <row r="851" spans="1:7" ht="12.75" customHeight="1" x14ac:dyDescent="0.2">
      <c r="A851" s="165" t="s">
        <v>1544</v>
      </c>
      <c r="B851" s="165" t="s">
        <v>1555</v>
      </c>
      <c r="C851" s="165" t="s">
        <v>1556</v>
      </c>
      <c r="D851" s="165">
        <v>105</v>
      </c>
      <c r="E851" s="165">
        <v>0</v>
      </c>
      <c r="F851" s="165">
        <v>0</v>
      </c>
      <c r="G851" s="168"/>
    </row>
    <row r="852" spans="1:7" ht="12.75" customHeight="1" x14ac:dyDescent="0.2">
      <c r="A852" s="165" t="s">
        <v>1544</v>
      </c>
      <c r="B852" s="165" t="s">
        <v>3053</v>
      </c>
      <c r="C852" s="165" t="s">
        <v>3054</v>
      </c>
      <c r="D852" s="165">
        <v>105</v>
      </c>
      <c r="E852" s="165">
        <v>0</v>
      </c>
      <c r="F852" s="165">
        <v>0</v>
      </c>
      <c r="G852" s="168"/>
    </row>
    <row r="853" spans="1:7" ht="12.75" customHeight="1" x14ac:dyDescent="0.2">
      <c r="A853" s="165" t="s">
        <v>1544</v>
      </c>
      <c r="B853" s="165" t="s">
        <v>1557</v>
      </c>
      <c r="C853" s="165" t="s">
        <v>1558</v>
      </c>
      <c r="D853" s="165">
        <v>105</v>
      </c>
      <c r="E853" s="165">
        <v>0</v>
      </c>
      <c r="F853" s="165">
        <v>0</v>
      </c>
      <c r="G853" s="168"/>
    </row>
    <row r="854" spans="1:7" ht="12.75" customHeight="1" x14ac:dyDescent="0.2">
      <c r="A854" s="165" t="s">
        <v>1544</v>
      </c>
      <c r="B854" s="165" t="s">
        <v>1559</v>
      </c>
      <c r="C854" s="165" t="s">
        <v>1560</v>
      </c>
      <c r="D854" s="165">
        <v>105</v>
      </c>
      <c r="E854" s="165">
        <v>0</v>
      </c>
      <c r="F854" s="165">
        <v>0</v>
      </c>
      <c r="G854" s="168"/>
    </row>
    <row r="855" spans="1:7" ht="12.75" customHeight="1" x14ac:dyDescent="0.2">
      <c r="A855" s="165" t="s">
        <v>1544</v>
      </c>
      <c r="B855" s="165" t="s">
        <v>1561</v>
      </c>
      <c r="C855" s="165" t="s">
        <v>1562</v>
      </c>
      <c r="D855" s="165">
        <v>105</v>
      </c>
      <c r="E855" s="165">
        <v>0</v>
      </c>
      <c r="F855" s="165">
        <v>0</v>
      </c>
      <c r="G855" s="168"/>
    </row>
    <row r="856" spans="1:7" ht="12.75" customHeight="1" x14ac:dyDescent="0.2">
      <c r="A856" s="165" t="s">
        <v>1544</v>
      </c>
      <c r="B856" s="165" t="s">
        <v>1564</v>
      </c>
      <c r="C856" s="165" t="s">
        <v>1565</v>
      </c>
      <c r="D856" s="165">
        <v>105</v>
      </c>
      <c r="E856" s="165">
        <v>0</v>
      </c>
      <c r="F856" s="165">
        <v>0</v>
      </c>
      <c r="G856" s="168"/>
    </row>
    <row r="857" spans="1:7" ht="12.75" customHeight="1" x14ac:dyDescent="0.2">
      <c r="A857" s="165" t="s">
        <v>1544</v>
      </c>
      <c r="B857" s="165" t="s">
        <v>3055</v>
      </c>
      <c r="C857" s="165" t="s">
        <v>3056</v>
      </c>
      <c r="D857" s="165">
        <v>105</v>
      </c>
      <c r="E857" s="165">
        <v>0</v>
      </c>
      <c r="F857" s="165">
        <v>0</v>
      </c>
      <c r="G857" s="168"/>
    </row>
    <row r="858" spans="1:7" ht="12.75" customHeight="1" x14ac:dyDescent="0.2">
      <c r="A858" s="165" t="s">
        <v>1544</v>
      </c>
      <c r="B858" s="165" t="s">
        <v>1566</v>
      </c>
      <c r="C858" s="165" t="s">
        <v>1567</v>
      </c>
      <c r="D858" s="165">
        <v>105</v>
      </c>
      <c r="E858" s="165">
        <v>0</v>
      </c>
      <c r="F858" s="165">
        <v>0</v>
      </c>
      <c r="G858" s="168"/>
    </row>
    <row r="859" spans="1:7" ht="12.75" customHeight="1" x14ac:dyDescent="0.2">
      <c r="A859" s="165" t="s">
        <v>1544</v>
      </c>
      <c r="B859" s="165" t="s">
        <v>1568</v>
      </c>
      <c r="C859" s="165" t="s">
        <v>1569</v>
      </c>
      <c r="D859" s="165">
        <v>105</v>
      </c>
      <c r="E859" s="165">
        <v>0</v>
      </c>
      <c r="F859" s="165">
        <v>0</v>
      </c>
      <c r="G859" s="168"/>
    </row>
    <row r="860" spans="1:7" ht="12.75" customHeight="1" x14ac:dyDescent="0.2">
      <c r="A860" s="165" t="s">
        <v>1544</v>
      </c>
      <c r="B860" s="165" t="s">
        <v>1570</v>
      </c>
      <c r="C860" s="165" t="s">
        <v>1571</v>
      </c>
      <c r="D860" s="165">
        <v>105</v>
      </c>
      <c r="E860" s="165">
        <v>0</v>
      </c>
      <c r="F860" s="165">
        <v>0</v>
      </c>
      <c r="G860" s="168"/>
    </row>
    <row r="861" spans="1:7" ht="12.75" customHeight="1" x14ac:dyDescent="0.2">
      <c r="A861" s="165" t="s">
        <v>1544</v>
      </c>
      <c r="B861" s="165" t="s">
        <v>1572</v>
      </c>
      <c r="C861" s="165" t="s">
        <v>1573</v>
      </c>
      <c r="D861" s="165">
        <v>105</v>
      </c>
      <c r="E861" s="165">
        <v>0</v>
      </c>
      <c r="F861" s="165">
        <v>0</v>
      </c>
      <c r="G861" s="168"/>
    </row>
    <row r="862" spans="1:7" ht="12.75" customHeight="1" x14ac:dyDescent="0.2">
      <c r="A862" s="165" t="s">
        <v>1544</v>
      </c>
      <c r="B862" s="165" t="s">
        <v>1574</v>
      </c>
      <c r="C862" s="165" t="s">
        <v>1575</v>
      </c>
      <c r="D862" s="165">
        <v>105</v>
      </c>
      <c r="E862" s="165">
        <v>0</v>
      </c>
      <c r="F862" s="165">
        <v>0</v>
      </c>
      <c r="G862" s="168"/>
    </row>
    <row r="863" spans="1:7" ht="12.75" customHeight="1" x14ac:dyDescent="0.2">
      <c r="A863" s="165" t="s">
        <v>1544</v>
      </c>
      <c r="B863" s="165" t="s">
        <v>3057</v>
      </c>
      <c r="C863" s="165" t="s">
        <v>3058</v>
      </c>
      <c r="D863" s="165">
        <v>105</v>
      </c>
      <c r="E863" s="165">
        <v>0</v>
      </c>
      <c r="F863" s="165">
        <v>0</v>
      </c>
      <c r="G863" s="168"/>
    </row>
    <row r="864" spans="1:7" ht="12.75" customHeight="1" x14ac:dyDescent="0.2">
      <c r="A864" s="165" t="s">
        <v>1544</v>
      </c>
      <c r="B864" s="165" t="s">
        <v>1576</v>
      </c>
      <c r="C864" s="165" t="s">
        <v>1577</v>
      </c>
      <c r="D864" s="165">
        <v>105</v>
      </c>
      <c r="E864" s="165">
        <v>0</v>
      </c>
      <c r="F864" s="165">
        <v>0</v>
      </c>
      <c r="G864" s="168"/>
    </row>
    <row r="865" spans="1:7" ht="12.75" customHeight="1" x14ac:dyDescent="0.2">
      <c r="A865" s="165" t="s">
        <v>1544</v>
      </c>
      <c r="B865" s="165" t="s">
        <v>3059</v>
      </c>
      <c r="C865" s="165" t="s">
        <v>3060</v>
      </c>
      <c r="D865" s="165">
        <v>105</v>
      </c>
      <c r="E865" s="165">
        <v>0</v>
      </c>
      <c r="F865" s="165">
        <v>0</v>
      </c>
      <c r="G865" s="168"/>
    </row>
    <row r="866" spans="1:7" ht="12.75" customHeight="1" x14ac:dyDescent="0.2">
      <c r="A866" s="165" t="s">
        <v>1544</v>
      </c>
      <c r="B866" s="165" t="s">
        <v>1578</v>
      </c>
      <c r="C866" s="165" t="s">
        <v>1579</v>
      </c>
      <c r="D866" s="165">
        <v>105</v>
      </c>
      <c r="E866" s="165">
        <v>0</v>
      </c>
      <c r="F866" s="165">
        <v>0</v>
      </c>
      <c r="G866" s="168"/>
    </row>
    <row r="867" spans="1:7" ht="12.75" customHeight="1" x14ac:dyDescent="0.2">
      <c r="A867" s="165" t="s">
        <v>1544</v>
      </c>
      <c r="B867" s="165" t="s">
        <v>1580</v>
      </c>
      <c r="C867" s="165" t="s">
        <v>1581</v>
      </c>
      <c r="D867" s="165">
        <v>105</v>
      </c>
      <c r="E867" s="165">
        <v>0</v>
      </c>
      <c r="F867" s="165">
        <v>0</v>
      </c>
      <c r="G867" s="168"/>
    </row>
    <row r="868" spans="1:7" ht="12.75" customHeight="1" x14ac:dyDescent="0.2">
      <c r="A868" s="165" t="s">
        <v>1544</v>
      </c>
      <c r="B868" s="165" t="s">
        <v>1582</v>
      </c>
      <c r="C868" s="165" t="s">
        <v>1583</v>
      </c>
      <c r="D868" s="165">
        <v>105</v>
      </c>
      <c r="E868" s="165">
        <v>0</v>
      </c>
      <c r="F868" s="165">
        <v>0</v>
      </c>
      <c r="G868" s="168"/>
    </row>
    <row r="869" spans="1:7" ht="12.75" customHeight="1" x14ac:dyDescent="0.2">
      <c r="A869" s="165" t="s">
        <v>1544</v>
      </c>
      <c r="B869" s="165" t="s">
        <v>1584</v>
      </c>
      <c r="C869" s="165" t="s">
        <v>1585</v>
      </c>
      <c r="D869" s="165">
        <v>105</v>
      </c>
      <c r="E869" s="165">
        <v>0</v>
      </c>
      <c r="F869" s="165">
        <v>0</v>
      </c>
      <c r="G869" s="168"/>
    </row>
    <row r="870" spans="1:7" ht="12.75" customHeight="1" x14ac:dyDescent="0.2">
      <c r="A870" s="165" t="s">
        <v>1544</v>
      </c>
      <c r="B870" s="165" t="s">
        <v>1628</v>
      </c>
      <c r="C870" s="165" t="s">
        <v>2732</v>
      </c>
      <c r="D870" s="165">
        <v>105</v>
      </c>
      <c r="E870" s="165">
        <v>0</v>
      </c>
      <c r="F870" s="165">
        <v>0</v>
      </c>
      <c r="G870" s="168"/>
    </row>
    <row r="871" spans="1:7" ht="12.75" customHeight="1" x14ac:dyDescent="0.2">
      <c r="A871" s="165" t="s">
        <v>1544</v>
      </c>
      <c r="B871" s="165" t="s">
        <v>1550</v>
      </c>
      <c r="C871" s="165" t="s">
        <v>2733</v>
      </c>
      <c r="D871" s="165">
        <v>105</v>
      </c>
      <c r="E871" s="165">
        <v>0</v>
      </c>
      <c r="F871" s="165">
        <v>0</v>
      </c>
      <c r="G871" s="168"/>
    </row>
    <row r="872" spans="1:7" ht="12.75" customHeight="1" x14ac:dyDescent="0.2">
      <c r="A872" s="165" t="s">
        <v>1544</v>
      </c>
      <c r="B872" s="165" t="s">
        <v>1545</v>
      </c>
      <c r="C872" s="165" t="s">
        <v>2734</v>
      </c>
      <c r="D872" s="165">
        <v>105</v>
      </c>
      <c r="E872" s="165">
        <v>0</v>
      </c>
      <c r="F872" s="165">
        <v>0</v>
      </c>
      <c r="G872" s="168"/>
    </row>
    <row r="873" spans="1:7" ht="12.75" customHeight="1" x14ac:dyDescent="0.2">
      <c r="A873" s="165" t="s">
        <v>1544</v>
      </c>
      <c r="B873" s="165" t="s">
        <v>1586</v>
      </c>
      <c r="C873" s="165" t="s">
        <v>2735</v>
      </c>
      <c r="D873" s="165">
        <v>105</v>
      </c>
      <c r="E873" s="165">
        <v>0</v>
      </c>
      <c r="F873" s="165">
        <v>0</v>
      </c>
      <c r="G873" s="168"/>
    </row>
    <row r="874" spans="1:7" ht="12.75" customHeight="1" x14ac:dyDescent="0.2">
      <c r="A874" s="165" t="s">
        <v>1544</v>
      </c>
      <c r="B874" s="165" t="s">
        <v>1587</v>
      </c>
      <c r="C874" s="165" t="s">
        <v>1588</v>
      </c>
      <c r="D874" s="165">
        <v>105</v>
      </c>
      <c r="E874" s="165">
        <v>0</v>
      </c>
      <c r="F874" s="165">
        <v>0</v>
      </c>
      <c r="G874" s="168"/>
    </row>
    <row r="875" spans="1:7" ht="12.75" customHeight="1" x14ac:dyDescent="0.2">
      <c r="A875" s="165" t="s">
        <v>1544</v>
      </c>
      <c r="B875" s="165" t="s">
        <v>1589</v>
      </c>
      <c r="C875" s="165" t="s">
        <v>2736</v>
      </c>
      <c r="D875" s="165">
        <v>105</v>
      </c>
      <c r="E875" s="165">
        <v>0</v>
      </c>
      <c r="F875" s="165">
        <v>0</v>
      </c>
      <c r="G875" s="168"/>
    </row>
    <row r="876" spans="1:7" ht="12.75" customHeight="1" x14ac:dyDescent="0.2">
      <c r="A876" s="165" t="s">
        <v>1544</v>
      </c>
      <c r="B876" s="165" t="s">
        <v>1590</v>
      </c>
      <c r="C876" s="165" t="s">
        <v>1591</v>
      </c>
      <c r="D876" s="165">
        <v>105</v>
      </c>
      <c r="E876" s="165">
        <v>0</v>
      </c>
      <c r="F876" s="165">
        <v>0</v>
      </c>
      <c r="G876" s="168"/>
    </row>
    <row r="877" spans="1:7" ht="12.75" customHeight="1" x14ac:dyDescent="0.2">
      <c r="A877" s="165" t="s">
        <v>1544</v>
      </c>
      <c r="B877" s="165" t="s">
        <v>2737</v>
      </c>
      <c r="C877" s="165" t="s">
        <v>2738</v>
      </c>
      <c r="D877" s="165">
        <v>105</v>
      </c>
      <c r="E877" s="165">
        <v>0</v>
      </c>
      <c r="F877" s="165">
        <v>0</v>
      </c>
      <c r="G877" s="168"/>
    </row>
    <row r="878" spans="1:7" ht="12.75" customHeight="1" x14ac:dyDescent="0.2">
      <c r="A878" s="165" t="s">
        <v>1544</v>
      </c>
      <c r="B878" s="165" t="s">
        <v>1592</v>
      </c>
      <c r="C878" s="165" t="s">
        <v>1593</v>
      </c>
      <c r="D878" s="165">
        <v>105</v>
      </c>
      <c r="E878" s="165">
        <v>0</v>
      </c>
      <c r="F878" s="165">
        <v>0</v>
      </c>
      <c r="G878" s="168"/>
    </row>
    <row r="879" spans="1:7" ht="12.75" customHeight="1" x14ac:dyDescent="0.2">
      <c r="A879" s="165" t="s">
        <v>1544</v>
      </c>
      <c r="B879" s="165" t="s">
        <v>1595</v>
      </c>
      <c r="C879" s="165" t="s">
        <v>1596</v>
      </c>
      <c r="D879" s="165">
        <v>105</v>
      </c>
      <c r="E879" s="165">
        <v>0</v>
      </c>
      <c r="F879" s="165">
        <v>0</v>
      </c>
      <c r="G879" s="168"/>
    </row>
    <row r="880" spans="1:7" ht="12.75" customHeight="1" x14ac:dyDescent="0.2">
      <c r="A880" s="165" t="s">
        <v>1544</v>
      </c>
      <c r="B880" s="165" t="s">
        <v>1597</v>
      </c>
      <c r="C880" s="165" t="s">
        <v>1598</v>
      </c>
      <c r="D880" s="165">
        <v>105</v>
      </c>
      <c r="E880" s="165">
        <v>0</v>
      </c>
      <c r="F880" s="165">
        <v>0</v>
      </c>
      <c r="G880" s="168"/>
    </row>
    <row r="881" spans="1:7" ht="12.75" customHeight="1" x14ac:dyDescent="0.2">
      <c r="A881" s="165" t="s">
        <v>1544</v>
      </c>
      <c r="B881" s="165" t="s">
        <v>1594</v>
      </c>
      <c r="C881" s="165" t="s">
        <v>2739</v>
      </c>
      <c r="D881" s="165">
        <v>105</v>
      </c>
      <c r="E881" s="165">
        <v>0</v>
      </c>
      <c r="F881" s="165">
        <v>0</v>
      </c>
      <c r="G881" s="168"/>
    </row>
    <row r="882" spans="1:7" ht="12.75" customHeight="1" x14ac:dyDescent="0.2">
      <c r="A882" s="165" t="s">
        <v>1544</v>
      </c>
      <c r="B882" s="165" t="s">
        <v>1599</v>
      </c>
      <c r="C882" s="165" t="s">
        <v>1600</v>
      </c>
      <c r="D882" s="165">
        <v>105</v>
      </c>
      <c r="E882" s="165">
        <v>0</v>
      </c>
      <c r="F882" s="165">
        <v>0</v>
      </c>
      <c r="G882" s="168"/>
    </row>
    <row r="883" spans="1:7" ht="12.75" customHeight="1" x14ac:dyDescent="0.2">
      <c r="A883" s="165" t="s">
        <v>1544</v>
      </c>
      <c r="B883" s="165" t="s">
        <v>1601</v>
      </c>
      <c r="C883" s="165" t="s">
        <v>1602</v>
      </c>
      <c r="D883" s="165">
        <v>105</v>
      </c>
      <c r="E883" s="165">
        <v>0</v>
      </c>
      <c r="F883" s="165">
        <v>0</v>
      </c>
      <c r="G883" s="168"/>
    </row>
    <row r="884" spans="1:7" ht="12.75" customHeight="1" x14ac:dyDescent="0.2">
      <c r="A884" s="165" t="s">
        <v>1544</v>
      </c>
      <c r="B884" s="165" t="s">
        <v>1603</v>
      </c>
      <c r="C884" s="165" t="s">
        <v>1604</v>
      </c>
      <c r="D884" s="165">
        <v>105</v>
      </c>
      <c r="E884" s="165">
        <v>0</v>
      </c>
      <c r="F884" s="165">
        <v>0</v>
      </c>
      <c r="G884" s="168"/>
    </row>
    <row r="885" spans="1:7" ht="12.75" customHeight="1" x14ac:dyDescent="0.2">
      <c r="A885" s="165" t="s">
        <v>1544</v>
      </c>
      <c r="B885" s="165" t="s">
        <v>3061</v>
      </c>
      <c r="C885" s="165" t="s">
        <v>3062</v>
      </c>
      <c r="D885" s="165">
        <v>105</v>
      </c>
      <c r="E885" s="165">
        <v>0</v>
      </c>
      <c r="F885" s="165">
        <v>0</v>
      </c>
      <c r="G885" s="168"/>
    </row>
    <row r="886" spans="1:7" ht="12.75" customHeight="1" x14ac:dyDescent="0.2">
      <c r="A886" s="165" t="s">
        <v>1544</v>
      </c>
      <c r="B886" s="165" t="s">
        <v>1606</v>
      </c>
      <c r="C886" s="165" t="s">
        <v>1607</v>
      </c>
      <c r="D886" s="165">
        <v>105</v>
      </c>
      <c r="E886" s="165">
        <v>0</v>
      </c>
      <c r="F886" s="165">
        <v>0</v>
      </c>
      <c r="G886" s="168"/>
    </row>
    <row r="887" spans="1:7" ht="12.75" customHeight="1" x14ac:dyDescent="0.2">
      <c r="A887" s="165" t="s">
        <v>1544</v>
      </c>
      <c r="B887" s="165" t="s">
        <v>1608</v>
      </c>
      <c r="C887" s="165" t="s">
        <v>1609</v>
      </c>
      <c r="D887" s="165">
        <v>105</v>
      </c>
      <c r="E887" s="165">
        <v>0</v>
      </c>
      <c r="F887" s="165">
        <v>0</v>
      </c>
      <c r="G887" s="168"/>
    </row>
    <row r="888" spans="1:7" ht="12.75" customHeight="1" x14ac:dyDescent="0.2">
      <c r="A888" s="165" t="s">
        <v>1544</v>
      </c>
      <c r="B888" s="165" t="s">
        <v>1610</v>
      </c>
      <c r="C888" s="165" t="s">
        <v>1611</v>
      </c>
      <c r="D888" s="165">
        <v>105</v>
      </c>
      <c r="E888" s="165">
        <v>0</v>
      </c>
      <c r="F888" s="165">
        <v>0</v>
      </c>
      <c r="G888" s="168"/>
    </row>
    <row r="889" spans="1:7" ht="12.75" customHeight="1" x14ac:dyDescent="0.2">
      <c r="A889" s="165" t="s">
        <v>1544</v>
      </c>
      <c r="B889" s="165" t="s">
        <v>1612</v>
      </c>
      <c r="C889" s="165" t="s">
        <v>1613</v>
      </c>
      <c r="D889" s="165">
        <v>105</v>
      </c>
      <c r="E889" s="165">
        <v>0</v>
      </c>
      <c r="F889" s="165">
        <v>0</v>
      </c>
      <c r="G889" s="168"/>
    </row>
    <row r="890" spans="1:7" ht="12.75" customHeight="1" x14ac:dyDescent="0.2">
      <c r="A890" s="165" t="s">
        <v>1544</v>
      </c>
      <c r="B890" s="165" t="s">
        <v>1614</v>
      </c>
      <c r="C890" s="165" t="s">
        <v>1615</v>
      </c>
      <c r="D890" s="165">
        <v>105</v>
      </c>
      <c r="E890" s="165">
        <v>0</v>
      </c>
      <c r="F890" s="165">
        <v>0</v>
      </c>
      <c r="G890" s="168"/>
    </row>
    <row r="891" spans="1:7" ht="12.75" customHeight="1" x14ac:dyDescent="0.2">
      <c r="A891" s="165" t="s">
        <v>1544</v>
      </c>
      <c r="B891" s="165" t="s">
        <v>3063</v>
      </c>
      <c r="C891" s="165" t="s">
        <v>3064</v>
      </c>
      <c r="D891" s="165">
        <v>105</v>
      </c>
      <c r="E891" s="165">
        <v>0</v>
      </c>
      <c r="F891" s="165">
        <v>0</v>
      </c>
      <c r="G891" s="168"/>
    </row>
    <row r="892" spans="1:7" ht="12.75" customHeight="1" x14ac:dyDescent="0.2">
      <c r="A892" s="165" t="s">
        <v>1544</v>
      </c>
      <c r="B892" s="165" t="s">
        <v>1616</v>
      </c>
      <c r="C892" s="165" t="s">
        <v>1617</v>
      </c>
      <c r="D892" s="165">
        <v>105</v>
      </c>
      <c r="E892" s="165">
        <v>0</v>
      </c>
      <c r="F892" s="165">
        <v>0</v>
      </c>
      <c r="G892" s="168"/>
    </row>
    <row r="893" spans="1:7" ht="12.75" customHeight="1" x14ac:dyDescent="0.2">
      <c r="A893" s="165" t="s">
        <v>1544</v>
      </c>
      <c r="B893" s="165" t="s">
        <v>1618</v>
      </c>
      <c r="C893" s="165" t="s">
        <v>1619</v>
      </c>
      <c r="D893" s="165">
        <v>105</v>
      </c>
      <c r="E893" s="165">
        <v>0</v>
      </c>
      <c r="F893" s="165">
        <v>0</v>
      </c>
      <c r="G893" s="168"/>
    </row>
    <row r="894" spans="1:7" ht="12.75" customHeight="1" x14ac:dyDescent="0.2">
      <c r="A894" s="165" t="s">
        <v>1544</v>
      </c>
      <c r="B894" s="165" t="s">
        <v>1620</v>
      </c>
      <c r="C894" s="165" t="s">
        <v>1621</v>
      </c>
      <c r="D894" s="165">
        <v>105</v>
      </c>
      <c r="E894" s="165">
        <v>0</v>
      </c>
      <c r="F894" s="165">
        <v>0</v>
      </c>
      <c r="G894" s="168"/>
    </row>
    <row r="895" spans="1:7" ht="12.75" customHeight="1" x14ac:dyDescent="0.2">
      <c r="A895" s="165" t="s">
        <v>1544</v>
      </c>
      <c r="B895" s="165" t="s">
        <v>1622</v>
      </c>
      <c r="C895" s="165" t="s">
        <v>1623</v>
      </c>
      <c r="D895" s="165">
        <v>105</v>
      </c>
      <c r="E895" s="165">
        <v>0</v>
      </c>
      <c r="F895" s="165">
        <v>0</v>
      </c>
      <c r="G895" s="168"/>
    </row>
    <row r="896" spans="1:7" ht="12.75" customHeight="1" x14ac:dyDescent="0.2">
      <c r="A896" s="165" t="s">
        <v>1544</v>
      </c>
      <c r="B896" s="165" t="s">
        <v>1624</v>
      </c>
      <c r="C896" s="165" t="s">
        <v>1625</v>
      </c>
      <c r="D896" s="165">
        <v>105</v>
      </c>
      <c r="E896" s="165">
        <v>0</v>
      </c>
      <c r="F896" s="165">
        <v>0</v>
      </c>
      <c r="G896" s="168"/>
    </row>
    <row r="897" spans="1:7" ht="12.75" customHeight="1" x14ac:dyDescent="0.2">
      <c r="A897" s="165" t="s">
        <v>1544</v>
      </c>
      <c r="B897" s="165" t="s">
        <v>1633</v>
      </c>
      <c r="C897" s="165" t="s">
        <v>2740</v>
      </c>
      <c r="D897" s="165">
        <v>105</v>
      </c>
      <c r="E897" s="165">
        <v>0</v>
      </c>
      <c r="F897" s="165">
        <v>0</v>
      </c>
      <c r="G897" s="168"/>
    </row>
    <row r="898" spans="1:7" ht="12.75" customHeight="1" x14ac:dyDescent="0.2">
      <c r="A898" s="165" t="s">
        <v>1544</v>
      </c>
      <c r="B898" s="165" t="s">
        <v>1626</v>
      </c>
      <c r="C898" s="165" t="s">
        <v>1627</v>
      </c>
      <c r="D898" s="165">
        <v>105</v>
      </c>
      <c r="E898" s="165">
        <v>0</v>
      </c>
      <c r="F898" s="165">
        <v>0</v>
      </c>
      <c r="G898" s="168"/>
    </row>
    <row r="899" spans="1:7" ht="12.75" customHeight="1" x14ac:dyDescent="0.2">
      <c r="A899" s="165" t="s">
        <v>1544</v>
      </c>
      <c r="B899" s="165" t="s">
        <v>1629</v>
      </c>
      <c r="C899" s="165" t="s">
        <v>1630</v>
      </c>
      <c r="D899" s="165">
        <v>105</v>
      </c>
      <c r="E899" s="165">
        <v>0</v>
      </c>
      <c r="F899" s="165">
        <v>0</v>
      </c>
      <c r="G899" s="168"/>
    </row>
    <row r="900" spans="1:7" ht="12.75" customHeight="1" x14ac:dyDescent="0.2">
      <c r="A900" s="165" t="s">
        <v>1544</v>
      </c>
      <c r="B900" s="165" t="s">
        <v>1605</v>
      </c>
      <c r="C900" s="165" t="s">
        <v>2741</v>
      </c>
      <c r="D900" s="165">
        <v>105</v>
      </c>
      <c r="E900" s="165">
        <v>0</v>
      </c>
      <c r="F900" s="165">
        <v>0</v>
      </c>
      <c r="G900" s="168"/>
    </row>
    <row r="901" spans="1:7" ht="12.75" customHeight="1" x14ac:dyDescent="0.2">
      <c r="A901" s="165" t="s">
        <v>1544</v>
      </c>
      <c r="B901" s="165" t="s">
        <v>1631</v>
      </c>
      <c r="C901" s="165" t="s">
        <v>1632</v>
      </c>
      <c r="D901" s="165">
        <v>105</v>
      </c>
      <c r="E901" s="165">
        <v>0</v>
      </c>
      <c r="F901" s="165">
        <v>0</v>
      </c>
      <c r="G901" s="168"/>
    </row>
    <row r="902" spans="1:7" ht="12.75" customHeight="1" x14ac:dyDescent="0.2">
      <c r="A902" s="165" t="s">
        <v>1544</v>
      </c>
      <c r="B902" s="165" t="s">
        <v>1563</v>
      </c>
      <c r="C902" s="165" t="s">
        <v>2742</v>
      </c>
      <c r="D902" s="165">
        <v>105</v>
      </c>
      <c r="E902" s="165">
        <v>0</v>
      </c>
      <c r="F902" s="165">
        <v>0</v>
      </c>
      <c r="G902" s="168"/>
    </row>
    <row r="903" spans="1:7" ht="12.75" customHeight="1" x14ac:dyDescent="0.2">
      <c r="A903" s="165" t="s">
        <v>1544</v>
      </c>
      <c r="B903" s="165" t="s">
        <v>1634</v>
      </c>
      <c r="C903" s="165" t="s">
        <v>1635</v>
      </c>
      <c r="D903" s="165">
        <v>105</v>
      </c>
      <c r="E903" s="165">
        <v>0</v>
      </c>
      <c r="F903" s="165">
        <v>0</v>
      </c>
      <c r="G903" s="168"/>
    </row>
    <row r="904" spans="1:7" ht="12.75" customHeight="1" x14ac:dyDescent="0.2">
      <c r="A904" s="165" t="s">
        <v>1544</v>
      </c>
      <c r="B904" s="165" t="s">
        <v>1636</v>
      </c>
      <c r="C904" s="165" t="s">
        <v>1637</v>
      </c>
      <c r="D904" s="165">
        <v>105</v>
      </c>
      <c r="E904" s="165">
        <v>0</v>
      </c>
      <c r="F904" s="165">
        <v>0</v>
      </c>
      <c r="G904" s="168"/>
    </row>
    <row r="905" spans="1:7" ht="12.75" customHeight="1" x14ac:dyDescent="0.2">
      <c r="A905" s="165" t="s">
        <v>1544</v>
      </c>
      <c r="B905" s="165" t="s">
        <v>3065</v>
      </c>
      <c r="C905" s="165" t="s">
        <v>3066</v>
      </c>
      <c r="D905" s="165">
        <v>105</v>
      </c>
      <c r="E905" s="165">
        <v>0</v>
      </c>
      <c r="F905" s="165">
        <v>0</v>
      </c>
      <c r="G905" s="168"/>
    </row>
    <row r="906" spans="1:7" ht="12.75" customHeight="1" x14ac:dyDescent="0.2">
      <c r="A906" s="165" t="s">
        <v>1544</v>
      </c>
      <c r="B906" s="165" t="s">
        <v>1638</v>
      </c>
      <c r="C906" s="165" t="s">
        <v>2743</v>
      </c>
      <c r="D906" s="165">
        <v>105</v>
      </c>
      <c r="E906" s="165">
        <v>0</v>
      </c>
      <c r="F906" s="165">
        <v>0</v>
      </c>
      <c r="G906" s="168"/>
    </row>
    <row r="907" spans="1:7" ht="12.75" customHeight="1" x14ac:dyDescent="0.2">
      <c r="A907" s="165" t="s">
        <v>1544</v>
      </c>
      <c r="B907" s="165" t="s">
        <v>1639</v>
      </c>
      <c r="C907" s="165" t="s">
        <v>1640</v>
      </c>
      <c r="D907" s="165">
        <v>105</v>
      </c>
      <c r="E907" s="165">
        <v>0</v>
      </c>
      <c r="F907" s="165">
        <v>0</v>
      </c>
      <c r="G907" s="168"/>
    </row>
    <row r="908" spans="1:7" ht="12.75" customHeight="1" x14ac:dyDescent="0.2">
      <c r="A908" s="165" t="s">
        <v>1544</v>
      </c>
      <c r="B908" s="165" t="s">
        <v>1641</v>
      </c>
      <c r="C908" s="165" t="s">
        <v>1642</v>
      </c>
      <c r="D908" s="165">
        <v>105</v>
      </c>
      <c r="E908" s="165">
        <v>0</v>
      </c>
      <c r="F908" s="165">
        <v>0</v>
      </c>
      <c r="G908" s="168"/>
    </row>
    <row r="909" spans="1:7" ht="12.75" customHeight="1" x14ac:dyDescent="0.2">
      <c r="A909" s="165" t="s">
        <v>1544</v>
      </c>
      <c r="B909" s="165" t="s">
        <v>3067</v>
      </c>
      <c r="C909" s="165" t="s">
        <v>3068</v>
      </c>
      <c r="D909" s="165">
        <v>105</v>
      </c>
      <c r="E909" s="165">
        <v>0</v>
      </c>
      <c r="F909" s="165">
        <v>0</v>
      </c>
      <c r="G909" s="168"/>
    </row>
    <row r="910" spans="1:7" ht="12.75" customHeight="1" x14ac:dyDescent="0.2">
      <c r="A910" s="165" t="s">
        <v>1544</v>
      </c>
      <c r="B910" s="165" t="s">
        <v>1643</v>
      </c>
      <c r="C910" s="165" t="s">
        <v>1644</v>
      </c>
      <c r="D910" s="165">
        <v>105</v>
      </c>
      <c r="E910" s="165">
        <v>0</v>
      </c>
      <c r="F910" s="165">
        <v>0</v>
      </c>
      <c r="G910" s="168"/>
    </row>
    <row r="911" spans="1:7" ht="12.75" customHeight="1" x14ac:dyDescent="0.2">
      <c r="A911" s="165" t="s">
        <v>1544</v>
      </c>
      <c r="B911" s="165" t="s">
        <v>3069</v>
      </c>
      <c r="C911" s="165" t="s">
        <v>3070</v>
      </c>
      <c r="D911" s="165">
        <v>105</v>
      </c>
      <c r="E911" s="165">
        <v>0</v>
      </c>
      <c r="F911" s="165">
        <v>0</v>
      </c>
      <c r="G911" s="168"/>
    </row>
    <row r="912" spans="1:7" ht="12.75" customHeight="1" x14ac:dyDescent="0.2">
      <c r="A912" s="161" t="s">
        <v>1544</v>
      </c>
      <c r="B912" s="161" t="s">
        <v>1645</v>
      </c>
      <c r="C912" s="161" t="s">
        <v>1646</v>
      </c>
      <c r="D912" s="161">
        <v>105</v>
      </c>
      <c r="E912" s="161">
        <v>0</v>
      </c>
      <c r="F912" s="161">
        <v>0</v>
      </c>
      <c r="G912" s="173"/>
    </row>
    <row r="913" spans="1:7" x14ac:dyDescent="0.2">
      <c r="A913" s="28"/>
      <c r="B913" s="27">
        <f>COUNTA(B847:B912)</f>
        <v>66</v>
      </c>
      <c r="C913" s="27"/>
      <c r="D913" s="28"/>
      <c r="E913" s="27">
        <f>COUNTIF(E847:E912, "&gt;0")</f>
        <v>0</v>
      </c>
      <c r="F913" s="27"/>
      <c r="G913" s="175"/>
    </row>
    <row r="914" spans="1:7" x14ac:dyDescent="0.2">
      <c r="A914" s="28"/>
      <c r="B914" s="27"/>
      <c r="C914" s="27"/>
      <c r="D914" s="28"/>
      <c r="E914" s="27"/>
      <c r="F914" s="27"/>
      <c r="G914" s="175"/>
    </row>
    <row r="915" spans="1:7" ht="12.75" customHeight="1" x14ac:dyDescent="0.2">
      <c r="A915" s="165" t="s">
        <v>1647</v>
      </c>
      <c r="B915" s="165" t="s">
        <v>3071</v>
      </c>
      <c r="C915" s="165" t="s">
        <v>3072</v>
      </c>
      <c r="D915" s="165">
        <v>105</v>
      </c>
      <c r="E915" s="165">
        <v>0</v>
      </c>
      <c r="F915" s="165">
        <v>0</v>
      </c>
      <c r="G915" s="168"/>
    </row>
    <row r="916" spans="1:7" ht="12.75" customHeight="1" x14ac:dyDescent="0.2">
      <c r="A916" s="165" t="s">
        <v>1647</v>
      </c>
      <c r="B916" s="165" t="s">
        <v>1649</v>
      </c>
      <c r="C916" s="165" t="s">
        <v>1650</v>
      </c>
      <c r="D916" s="165">
        <v>105</v>
      </c>
      <c r="E916" s="165">
        <v>0</v>
      </c>
      <c r="F916" s="165">
        <v>0</v>
      </c>
      <c r="G916" s="168"/>
    </row>
    <row r="917" spans="1:7" ht="12.75" customHeight="1" x14ac:dyDescent="0.2">
      <c r="A917" s="165" t="s">
        <v>1647</v>
      </c>
      <c r="B917" s="165" t="s">
        <v>1651</v>
      </c>
      <c r="C917" s="165" t="s">
        <v>1652</v>
      </c>
      <c r="D917" s="165">
        <v>105</v>
      </c>
      <c r="E917" s="165">
        <v>0</v>
      </c>
      <c r="F917" s="165">
        <v>0</v>
      </c>
      <c r="G917" s="168"/>
    </row>
    <row r="918" spans="1:7" ht="12.75" customHeight="1" x14ac:dyDescent="0.2">
      <c r="A918" s="165" t="s">
        <v>1647</v>
      </c>
      <c r="B918" s="165" t="s">
        <v>1653</v>
      </c>
      <c r="C918" s="165" t="s">
        <v>1654</v>
      </c>
      <c r="D918" s="165">
        <v>105</v>
      </c>
      <c r="E918" s="165">
        <v>0</v>
      </c>
      <c r="F918" s="165">
        <v>0</v>
      </c>
      <c r="G918" s="168"/>
    </row>
    <row r="919" spans="1:7" ht="12.75" customHeight="1" x14ac:dyDescent="0.2">
      <c r="A919" s="165" t="s">
        <v>1647</v>
      </c>
      <c r="B919" s="165" t="s">
        <v>1655</v>
      </c>
      <c r="C919" s="165" t="s">
        <v>1656</v>
      </c>
      <c r="D919" s="165">
        <v>105</v>
      </c>
      <c r="E919" s="165">
        <v>0</v>
      </c>
      <c r="F919" s="165">
        <v>0</v>
      </c>
      <c r="G919" s="168"/>
    </row>
    <row r="920" spans="1:7" ht="12.75" customHeight="1" x14ac:dyDescent="0.2">
      <c r="A920" s="165" t="s">
        <v>1647</v>
      </c>
      <c r="B920" s="165" t="s">
        <v>1657</v>
      </c>
      <c r="C920" s="165" t="s">
        <v>1658</v>
      </c>
      <c r="D920" s="165">
        <v>105</v>
      </c>
      <c r="E920" s="165">
        <v>0</v>
      </c>
      <c r="F920" s="165">
        <v>0</v>
      </c>
      <c r="G920" s="168"/>
    </row>
    <row r="921" spans="1:7" ht="12.75" customHeight="1" x14ac:dyDescent="0.2">
      <c r="A921" s="165" t="s">
        <v>1647</v>
      </c>
      <c r="B921" s="165" t="s">
        <v>1659</v>
      </c>
      <c r="C921" s="165" t="s">
        <v>1658</v>
      </c>
      <c r="D921" s="165">
        <v>105</v>
      </c>
      <c r="E921" s="165">
        <v>0</v>
      </c>
      <c r="F921" s="165">
        <v>0</v>
      </c>
      <c r="G921" s="168"/>
    </row>
    <row r="922" spans="1:7" ht="12.75" customHeight="1" x14ac:dyDescent="0.2">
      <c r="A922" s="165" t="s">
        <v>1647</v>
      </c>
      <c r="B922" s="165" t="s">
        <v>1660</v>
      </c>
      <c r="C922" s="165" t="s">
        <v>1661</v>
      </c>
      <c r="D922" s="165">
        <v>105</v>
      </c>
      <c r="E922" s="165">
        <v>0</v>
      </c>
      <c r="F922" s="165">
        <v>0</v>
      </c>
      <c r="G922" s="168"/>
    </row>
    <row r="923" spans="1:7" ht="12.75" customHeight="1" x14ac:dyDescent="0.2">
      <c r="A923" s="165" t="s">
        <v>1647</v>
      </c>
      <c r="B923" s="165" t="s">
        <v>2744</v>
      </c>
      <c r="C923" s="165" t="s">
        <v>2745</v>
      </c>
      <c r="D923" s="165">
        <v>105</v>
      </c>
      <c r="E923" s="165">
        <v>0</v>
      </c>
      <c r="F923" s="165">
        <v>0</v>
      </c>
      <c r="G923" s="168"/>
    </row>
    <row r="924" spans="1:7" ht="12.75" customHeight="1" x14ac:dyDescent="0.2">
      <c r="A924" s="165" t="s">
        <v>1647</v>
      </c>
      <c r="B924" s="165" t="s">
        <v>1662</v>
      </c>
      <c r="C924" s="165" t="s">
        <v>1663</v>
      </c>
      <c r="D924" s="165">
        <v>105</v>
      </c>
      <c r="E924" s="165">
        <v>0</v>
      </c>
      <c r="F924" s="165">
        <v>0</v>
      </c>
      <c r="G924" s="168"/>
    </row>
    <row r="925" spans="1:7" ht="12.75" customHeight="1" x14ac:dyDescent="0.2">
      <c r="A925" s="165" t="s">
        <v>1647</v>
      </c>
      <c r="B925" s="178" t="s">
        <v>1664</v>
      </c>
      <c r="C925" s="178" t="s">
        <v>1665</v>
      </c>
      <c r="D925" s="165">
        <v>105</v>
      </c>
      <c r="E925" s="178">
        <v>1</v>
      </c>
      <c r="F925" s="165">
        <v>0</v>
      </c>
      <c r="G925" s="168">
        <v>0.151</v>
      </c>
    </row>
    <row r="926" spans="1:7" ht="12.75" customHeight="1" x14ac:dyDescent="0.2">
      <c r="A926" s="165" t="s">
        <v>1647</v>
      </c>
      <c r="B926" s="165" t="s">
        <v>1666</v>
      </c>
      <c r="C926" s="165" t="s">
        <v>1667</v>
      </c>
      <c r="D926" s="165">
        <v>105</v>
      </c>
      <c r="E926" s="165">
        <v>0</v>
      </c>
      <c r="F926" s="165">
        <v>0</v>
      </c>
      <c r="G926" s="168"/>
    </row>
    <row r="927" spans="1:7" ht="12.75" customHeight="1" x14ac:dyDescent="0.2">
      <c r="A927" s="165" t="s">
        <v>1647</v>
      </c>
      <c r="B927" s="165" t="s">
        <v>1668</v>
      </c>
      <c r="C927" s="165" t="s">
        <v>1669</v>
      </c>
      <c r="D927" s="165">
        <v>105</v>
      </c>
      <c r="E927" s="165">
        <v>0</v>
      </c>
      <c r="F927" s="165">
        <v>0</v>
      </c>
      <c r="G927" s="168"/>
    </row>
    <row r="928" spans="1:7" ht="12.75" customHeight="1" x14ac:dyDescent="0.2">
      <c r="A928" s="165" t="s">
        <v>1647</v>
      </c>
      <c r="B928" s="165" t="s">
        <v>1670</v>
      </c>
      <c r="C928" s="165" t="s">
        <v>1671</v>
      </c>
      <c r="D928" s="165">
        <v>105</v>
      </c>
      <c r="E928" s="165">
        <v>0</v>
      </c>
      <c r="F928" s="165">
        <v>0</v>
      </c>
      <c r="G928" s="168"/>
    </row>
    <row r="929" spans="1:7" ht="12.75" customHeight="1" x14ac:dyDescent="0.2">
      <c r="A929" s="165" t="s">
        <v>1647</v>
      </c>
      <c r="B929" s="165" t="s">
        <v>3073</v>
      </c>
      <c r="C929" s="165" t="s">
        <v>3074</v>
      </c>
      <c r="D929" s="165">
        <v>105</v>
      </c>
      <c r="E929" s="165">
        <v>0</v>
      </c>
      <c r="F929" s="165">
        <v>0</v>
      </c>
      <c r="G929" s="168"/>
    </row>
    <row r="930" spans="1:7" ht="12.75" customHeight="1" x14ac:dyDescent="0.2">
      <c r="A930" s="165" t="s">
        <v>1647</v>
      </c>
      <c r="B930" s="179" t="s">
        <v>1672</v>
      </c>
      <c r="C930" s="179" t="s">
        <v>1673</v>
      </c>
      <c r="D930" s="165">
        <v>105</v>
      </c>
      <c r="E930" s="179">
        <v>0</v>
      </c>
      <c r="F930" s="165">
        <v>0</v>
      </c>
      <c r="G930" s="168"/>
    </row>
    <row r="931" spans="1:7" ht="12.75" customHeight="1" x14ac:dyDescent="0.2">
      <c r="A931" s="165" t="s">
        <v>1647</v>
      </c>
      <c r="B931" s="165" t="s">
        <v>2746</v>
      </c>
      <c r="C931" s="165" t="s">
        <v>2747</v>
      </c>
      <c r="D931" s="165">
        <v>105</v>
      </c>
      <c r="E931" s="165">
        <v>0</v>
      </c>
      <c r="F931" s="165">
        <v>0</v>
      </c>
      <c r="G931" s="168"/>
    </row>
    <row r="932" spans="1:7" ht="12.75" customHeight="1" x14ac:dyDescent="0.2">
      <c r="A932" s="165" t="s">
        <v>1647</v>
      </c>
      <c r="B932" s="165" t="s">
        <v>1675</v>
      </c>
      <c r="C932" s="165" t="s">
        <v>1676</v>
      </c>
      <c r="D932" s="165">
        <v>105</v>
      </c>
      <c r="E932" s="165">
        <v>0</v>
      </c>
      <c r="F932" s="165">
        <v>0</v>
      </c>
      <c r="G932" s="168"/>
    </row>
    <row r="933" spans="1:7" ht="12.75" customHeight="1" x14ac:dyDescent="0.2">
      <c r="A933" s="165" t="s">
        <v>1647</v>
      </c>
      <c r="B933" s="165" t="s">
        <v>1677</v>
      </c>
      <c r="C933" s="165" t="s">
        <v>1678</v>
      </c>
      <c r="D933" s="165">
        <v>105</v>
      </c>
      <c r="E933" s="165">
        <v>0</v>
      </c>
      <c r="F933" s="165">
        <v>0</v>
      </c>
      <c r="G933" s="168"/>
    </row>
    <row r="934" spans="1:7" ht="12.75" customHeight="1" x14ac:dyDescent="0.2">
      <c r="A934" s="165" t="s">
        <v>1647</v>
      </c>
      <c r="B934" s="165" t="s">
        <v>3075</v>
      </c>
      <c r="C934" s="165" t="s">
        <v>3076</v>
      </c>
      <c r="D934" s="165">
        <v>105</v>
      </c>
      <c r="E934" s="165">
        <v>0</v>
      </c>
      <c r="F934" s="165">
        <v>0</v>
      </c>
      <c r="G934" s="168"/>
    </row>
    <row r="935" spans="1:7" ht="12.75" customHeight="1" x14ac:dyDescent="0.2">
      <c r="A935" s="165" t="s">
        <v>1647</v>
      </c>
      <c r="B935" s="178" t="s">
        <v>1679</v>
      </c>
      <c r="C935" s="178" t="s">
        <v>1680</v>
      </c>
      <c r="D935" s="165">
        <v>105</v>
      </c>
      <c r="E935" s="178">
        <v>1</v>
      </c>
      <c r="F935" s="165">
        <v>0</v>
      </c>
      <c r="G935" s="168">
        <v>0.189</v>
      </c>
    </row>
    <row r="936" spans="1:7" ht="12.75" customHeight="1" x14ac:dyDescent="0.2">
      <c r="A936" s="165" t="s">
        <v>1647</v>
      </c>
      <c r="B936" s="165" t="s">
        <v>1850</v>
      </c>
      <c r="C936" s="165" t="s">
        <v>2748</v>
      </c>
      <c r="D936" s="165">
        <v>105</v>
      </c>
      <c r="E936" s="165">
        <v>0</v>
      </c>
      <c r="F936" s="165">
        <v>0</v>
      </c>
      <c r="G936" s="168"/>
    </row>
    <row r="937" spans="1:7" ht="12.75" customHeight="1" x14ac:dyDescent="0.2">
      <c r="A937" s="165" t="s">
        <v>1647</v>
      </c>
      <c r="B937" s="165" t="s">
        <v>1681</v>
      </c>
      <c r="C937" s="165" t="s">
        <v>1682</v>
      </c>
      <c r="D937" s="165">
        <v>105</v>
      </c>
      <c r="E937" s="165">
        <v>0</v>
      </c>
      <c r="F937" s="165">
        <v>0</v>
      </c>
      <c r="G937" s="168"/>
    </row>
    <row r="938" spans="1:7" ht="12.75" customHeight="1" x14ac:dyDescent="0.2">
      <c r="A938" s="165" t="s">
        <v>1647</v>
      </c>
      <c r="B938" s="165" t="s">
        <v>1683</v>
      </c>
      <c r="C938" s="165" t="s">
        <v>1684</v>
      </c>
      <c r="D938" s="165">
        <v>105</v>
      </c>
      <c r="E938" s="165">
        <v>0</v>
      </c>
      <c r="F938" s="165">
        <v>0</v>
      </c>
      <c r="G938" s="168"/>
    </row>
    <row r="939" spans="1:7" ht="12.75" customHeight="1" x14ac:dyDescent="0.2">
      <c r="A939" s="165" t="s">
        <v>1647</v>
      </c>
      <c r="B939" s="165" t="s">
        <v>1685</v>
      </c>
      <c r="C939" s="165" t="s">
        <v>1686</v>
      </c>
      <c r="D939" s="165">
        <v>105</v>
      </c>
      <c r="E939" s="165">
        <v>0</v>
      </c>
      <c r="F939" s="165">
        <v>0</v>
      </c>
      <c r="G939" s="168"/>
    </row>
    <row r="940" spans="1:7" ht="12.75" customHeight="1" x14ac:dyDescent="0.2">
      <c r="A940" s="165" t="s">
        <v>1647</v>
      </c>
      <c r="B940" s="165" t="s">
        <v>1687</v>
      </c>
      <c r="C940" s="165" t="s">
        <v>1688</v>
      </c>
      <c r="D940" s="165">
        <v>105</v>
      </c>
      <c r="E940" s="165">
        <v>0</v>
      </c>
      <c r="F940" s="165">
        <v>0</v>
      </c>
      <c r="G940" s="168"/>
    </row>
    <row r="941" spans="1:7" ht="12.75" customHeight="1" x14ac:dyDescent="0.2">
      <c r="A941" s="165" t="s">
        <v>1647</v>
      </c>
      <c r="B941" s="165" t="s">
        <v>1689</v>
      </c>
      <c r="C941" s="165" t="s">
        <v>1690</v>
      </c>
      <c r="D941" s="165">
        <v>105</v>
      </c>
      <c r="E941" s="165">
        <v>0</v>
      </c>
      <c r="F941" s="165">
        <v>0</v>
      </c>
      <c r="G941" s="168"/>
    </row>
    <row r="942" spans="1:7" ht="12.75" customHeight="1" x14ac:dyDescent="0.2">
      <c r="A942" s="165" t="s">
        <v>1647</v>
      </c>
      <c r="B942" s="165" t="s">
        <v>1691</v>
      </c>
      <c r="C942" s="165" t="s">
        <v>1692</v>
      </c>
      <c r="D942" s="165">
        <v>105</v>
      </c>
      <c r="E942" s="165">
        <v>0</v>
      </c>
      <c r="F942" s="165">
        <v>0</v>
      </c>
      <c r="G942" s="168"/>
    </row>
    <row r="943" spans="1:7" ht="12.75" customHeight="1" x14ac:dyDescent="0.2">
      <c r="A943" s="165" t="s">
        <v>1647</v>
      </c>
      <c r="B943" s="165" t="s">
        <v>3077</v>
      </c>
      <c r="C943" s="165" t="s">
        <v>3078</v>
      </c>
      <c r="D943" s="165">
        <v>105</v>
      </c>
      <c r="E943" s="165">
        <v>0</v>
      </c>
      <c r="F943" s="165">
        <v>0</v>
      </c>
      <c r="G943" s="168"/>
    </row>
    <row r="944" spans="1:7" ht="12.75" customHeight="1" x14ac:dyDescent="0.2">
      <c r="A944" s="165" t="s">
        <v>1647</v>
      </c>
      <c r="B944" s="165" t="s">
        <v>1693</v>
      </c>
      <c r="C944" s="165" t="s">
        <v>1694</v>
      </c>
      <c r="D944" s="165">
        <v>105</v>
      </c>
      <c r="E944" s="165">
        <v>0</v>
      </c>
      <c r="F944" s="165">
        <v>0</v>
      </c>
      <c r="G944" s="168"/>
    </row>
    <row r="945" spans="1:7" ht="12.75" customHeight="1" x14ac:dyDescent="0.2">
      <c r="A945" s="165" t="s">
        <v>1647</v>
      </c>
      <c r="B945" s="165" t="s">
        <v>1695</v>
      </c>
      <c r="C945" s="165" t="s">
        <v>1696</v>
      </c>
      <c r="D945" s="165">
        <v>105</v>
      </c>
      <c r="E945" s="165">
        <v>0</v>
      </c>
      <c r="F945" s="165">
        <v>0</v>
      </c>
      <c r="G945" s="168"/>
    </row>
    <row r="946" spans="1:7" ht="12.75" customHeight="1" x14ac:dyDescent="0.2">
      <c r="A946" s="165" t="s">
        <v>1647</v>
      </c>
      <c r="B946" s="165" t="s">
        <v>1857</v>
      </c>
      <c r="C946" s="165" t="s">
        <v>2749</v>
      </c>
      <c r="D946" s="165">
        <v>105</v>
      </c>
      <c r="E946" s="165">
        <v>0</v>
      </c>
      <c r="F946" s="165">
        <v>0</v>
      </c>
      <c r="G946" s="168"/>
    </row>
    <row r="947" spans="1:7" ht="12.75" customHeight="1" x14ac:dyDescent="0.2">
      <c r="A947" s="165" t="s">
        <v>1647</v>
      </c>
      <c r="B947" s="165" t="s">
        <v>1697</v>
      </c>
      <c r="C947" s="165" t="s">
        <v>1698</v>
      </c>
      <c r="D947" s="165">
        <v>105</v>
      </c>
      <c r="E947" s="165">
        <v>0</v>
      </c>
      <c r="F947" s="165">
        <v>0</v>
      </c>
      <c r="G947" s="168"/>
    </row>
    <row r="948" spans="1:7" ht="12.75" customHeight="1" x14ac:dyDescent="0.2">
      <c r="A948" s="165" t="s">
        <v>1647</v>
      </c>
      <c r="B948" s="165" t="s">
        <v>1699</v>
      </c>
      <c r="C948" s="165" t="s">
        <v>1700</v>
      </c>
      <c r="D948" s="165">
        <v>105</v>
      </c>
      <c r="E948" s="165">
        <v>0</v>
      </c>
      <c r="F948" s="165">
        <v>0</v>
      </c>
      <c r="G948" s="168"/>
    </row>
    <row r="949" spans="1:7" ht="12.75" customHeight="1" x14ac:dyDescent="0.2">
      <c r="A949" s="165" t="s">
        <v>1647</v>
      </c>
      <c r="B949" s="165" t="s">
        <v>1701</v>
      </c>
      <c r="C949" s="165" t="s">
        <v>1702</v>
      </c>
      <c r="D949" s="165">
        <v>105</v>
      </c>
      <c r="E949" s="165">
        <v>0</v>
      </c>
      <c r="F949" s="165">
        <v>0</v>
      </c>
      <c r="G949" s="168"/>
    </row>
    <row r="950" spans="1:7" ht="12.75" customHeight="1" x14ac:dyDescent="0.2">
      <c r="A950" s="165" t="s">
        <v>1647</v>
      </c>
      <c r="B950" s="165" t="s">
        <v>1703</v>
      </c>
      <c r="C950" s="165" t="s">
        <v>1704</v>
      </c>
      <c r="D950" s="165">
        <v>105</v>
      </c>
      <c r="E950" s="165">
        <v>0</v>
      </c>
      <c r="F950" s="165">
        <v>0</v>
      </c>
      <c r="G950" s="168"/>
    </row>
    <row r="951" spans="1:7" ht="12.75" customHeight="1" x14ac:dyDescent="0.2">
      <c r="A951" s="165" t="s">
        <v>1647</v>
      </c>
      <c r="B951" s="165" t="s">
        <v>1705</v>
      </c>
      <c r="C951" s="165" t="s">
        <v>1706</v>
      </c>
      <c r="D951" s="165">
        <v>105</v>
      </c>
      <c r="E951" s="165">
        <v>0</v>
      </c>
      <c r="F951" s="165">
        <v>0</v>
      </c>
      <c r="G951" s="168"/>
    </row>
    <row r="952" spans="1:7" ht="12.75" customHeight="1" x14ac:dyDescent="0.2">
      <c r="A952" s="165" t="s">
        <v>1647</v>
      </c>
      <c r="B952" s="165" t="s">
        <v>3079</v>
      </c>
      <c r="C952" s="165" t="s">
        <v>3080</v>
      </c>
      <c r="D952" s="165">
        <v>105</v>
      </c>
      <c r="E952" s="165">
        <v>0</v>
      </c>
      <c r="F952" s="165">
        <v>0</v>
      </c>
      <c r="G952" s="168"/>
    </row>
    <row r="953" spans="1:7" ht="12.75" customHeight="1" x14ac:dyDescent="0.2">
      <c r="A953" s="165" t="s">
        <v>1647</v>
      </c>
      <c r="B953" s="165" t="s">
        <v>3081</v>
      </c>
      <c r="C953" s="165" t="s">
        <v>3082</v>
      </c>
      <c r="D953" s="165">
        <v>105</v>
      </c>
      <c r="E953" s="165">
        <v>0</v>
      </c>
      <c r="F953" s="165">
        <v>0</v>
      </c>
      <c r="G953" s="168"/>
    </row>
    <row r="954" spans="1:7" ht="12.75" customHeight="1" x14ac:dyDescent="0.2">
      <c r="A954" s="165" t="s">
        <v>1647</v>
      </c>
      <c r="B954" s="165" t="s">
        <v>1707</v>
      </c>
      <c r="C954" s="165" t="s">
        <v>1708</v>
      </c>
      <c r="D954" s="165">
        <v>105</v>
      </c>
      <c r="E954" s="165">
        <v>0</v>
      </c>
      <c r="F954" s="165">
        <v>0</v>
      </c>
      <c r="G954" s="168"/>
    </row>
    <row r="955" spans="1:7" ht="12.75" customHeight="1" x14ac:dyDescent="0.2">
      <c r="A955" s="165" t="s">
        <v>1647</v>
      </c>
      <c r="B955" s="165" t="s">
        <v>1709</v>
      </c>
      <c r="C955" s="165" t="s">
        <v>1710</v>
      </c>
      <c r="D955" s="165">
        <v>105</v>
      </c>
      <c r="E955" s="165">
        <v>0</v>
      </c>
      <c r="F955" s="165">
        <v>0</v>
      </c>
      <c r="G955" s="168"/>
    </row>
    <row r="956" spans="1:7" ht="12.75" customHeight="1" x14ac:dyDescent="0.2">
      <c r="A956" s="165" t="s">
        <v>1647</v>
      </c>
      <c r="B956" s="165" t="s">
        <v>1711</v>
      </c>
      <c r="C956" s="165" t="s">
        <v>1712</v>
      </c>
      <c r="D956" s="165">
        <v>105</v>
      </c>
      <c r="E956" s="165">
        <v>0</v>
      </c>
      <c r="F956" s="165">
        <v>0</v>
      </c>
      <c r="G956" s="168"/>
    </row>
    <row r="957" spans="1:7" ht="12.75" customHeight="1" x14ac:dyDescent="0.2">
      <c r="A957" s="165" t="s">
        <v>1647</v>
      </c>
      <c r="B957" s="165" t="s">
        <v>1713</v>
      </c>
      <c r="C957" s="165" t="s">
        <v>1714</v>
      </c>
      <c r="D957" s="165">
        <v>105</v>
      </c>
      <c r="E957" s="165">
        <v>0</v>
      </c>
      <c r="F957" s="165">
        <v>0</v>
      </c>
      <c r="G957" s="168"/>
    </row>
    <row r="958" spans="1:7" ht="12.75" customHeight="1" x14ac:dyDescent="0.2">
      <c r="A958" s="165" t="s">
        <v>1647</v>
      </c>
      <c r="B958" s="165" t="s">
        <v>1715</v>
      </c>
      <c r="C958" s="165" t="s">
        <v>1716</v>
      </c>
      <c r="D958" s="165">
        <v>105</v>
      </c>
      <c r="E958" s="165">
        <v>0</v>
      </c>
      <c r="F958" s="165">
        <v>0</v>
      </c>
      <c r="G958" s="168"/>
    </row>
    <row r="959" spans="1:7" ht="12.75" customHeight="1" x14ac:dyDescent="0.2">
      <c r="A959" s="165" t="s">
        <v>1647</v>
      </c>
      <c r="B959" s="165" t="s">
        <v>3083</v>
      </c>
      <c r="C959" s="165" t="s">
        <v>3084</v>
      </c>
      <c r="D959" s="165">
        <v>105</v>
      </c>
      <c r="E959" s="165">
        <v>0</v>
      </c>
      <c r="F959" s="165">
        <v>0</v>
      </c>
      <c r="G959" s="168"/>
    </row>
    <row r="960" spans="1:7" ht="12.75" customHeight="1" x14ac:dyDescent="0.2">
      <c r="A960" s="165" t="s">
        <v>1647</v>
      </c>
      <c r="B960" s="165" t="s">
        <v>1717</v>
      </c>
      <c r="C960" s="165" t="s">
        <v>1718</v>
      </c>
      <c r="D960" s="165">
        <v>105</v>
      </c>
      <c r="E960" s="165">
        <v>0</v>
      </c>
      <c r="F960" s="165">
        <v>0</v>
      </c>
      <c r="G960" s="168"/>
    </row>
    <row r="961" spans="1:7" ht="12.75" customHeight="1" x14ac:dyDescent="0.2">
      <c r="A961" s="165" t="s">
        <v>1647</v>
      </c>
      <c r="B961" s="165" t="s">
        <v>1719</v>
      </c>
      <c r="C961" s="165" t="s">
        <v>1720</v>
      </c>
      <c r="D961" s="165">
        <v>105</v>
      </c>
      <c r="E961" s="165">
        <v>0</v>
      </c>
      <c r="F961" s="165">
        <v>0</v>
      </c>
      <c r="G961" s="168"/>
    </row>
    <row r="962" spans="1:7" ht="12.75" customHeight="1" x14ac:dyDescent="0.2">
      <c r="A962" s="165" t="s">
        <v>1647</v>
      </c>
      <c r="B962" s="165" t="s">
        <v>1721</v>
      </c>
      <c r="C962" s="165" t="s">
        <v>1722</v>
      </c>
      <c r="D962" s="165">
        <v>105</v>
      </c>
      <c r="E962" s="165">
        <v>0</v>
      </c>
      <c r="F962" s="165">
        <v>0</v>
      </c>
      <c r="G962" s="168"/>
    </row>
    <row r="963" spans="1:7" ht="12.75" customHeight="1" x14ac:dyDescent="0.2">
      <c r="A963" s="165" t="s">
        <v>1647</v>
      </c>
      <c r="B963" s="165" t="s">
        <v>1723</v>
      </c>
      <c r="C963" s="165" t="s">
        <v>1724</v>
      </c>
      <c r="D963" s="165">
        <v>105</v>
      </c>
      <c r="E963" s="165">
        <v>0</v>
      </c>
      <c r="F963" s="165">
        <v>0</v>
      </c>
      <c r="G963" s="168"/>
    </row>
    <row r="964" spans="1:7" ht="12.75" customHeight="1" x14ac:dyDescent="0.2">
      <c r="A964" s="165" t="s">
        <v>1647</v>
      </c>
      <c r="B964" s="165" t="s">
        <v>1648</v>
      </c>
      <c r="C964" s="165" t="s">
        <v>2750</v>
      </c>
      <c r="D964" s="165">
        <v>105</v>
      </c>
      <c r="E964" s="165">
        <v>0</v>
      </c>
      <c r="F964" s="165">
        <v>0</v>
      </c>
      <c r="G964" s="168"/>
    </row>
    <row r="965" spans="1:7" ht="12.75" customHeight="1" x14ac:dyDescent="0.2">
      <c r="A965" s="165" t="s">
        <v>1647</v>
      </c>
      <c r="B965" s="165" t="s">
        <v>1725</v>
      </c>
      <c r="C965" s="165" t="s">
        <v>1726</v>
      </c>
      <c r="D965" s="165">
        <v>105</v>
      </c>
      <c r="E965" s="165">
        <v>0</v>
      </c>
      <c r="F965" s="165">
        <v>0</v>
      </c>
      <c r="G965" s="168"/>
    </row>
    <row r="966" spans="1:7" ht="12.75" customHeight="1" x14ac:dyDescent="0.2">
      <c r="A966" s="165" t="s">
        <v>1647</v>
      </c>
      <c r="B966" s="165" t="s">
        <v>1727</v>
      </c>
      <c r="C966" s="165" t="s">
        <v>1728</v>
      </c>
      <c r="D966" s="165">
        <v>105</v>
      </c>
      <c r="E966" s="165">
        <v>0</v>
      </c>
      <c r="F966" s="165">
        <v>0</v>
      </c>
      <c r="G966" s="168"/>
    </row>
    <row r="967" spans="1:7" ht="12.75" customHeight="1" x14ac:dyDescent="0.2">
      <c r="A967" s="165" t="s">
        <v>1647</v>
      </c>
      <c r="B967" s="165" t="s">
        <v>1729</v>
      </c>
      <c r="C967" s="165" t="s">
        <v>1730</v>
      </c>
      <c r="D967" s="165">
        <v>105</v>
      </c>
      <c r="E967" s="165">
        <v>0</v>
      </c>
      <c r="F967" s="165">
        <v>0</v>
      </c>
      <c r="G967" s="168"/>
    </row>
    <row r="968" spans="1:7" ht="12.75" customHeight="1" x14ac:dyDescent="0.2">
      <c r="A968" s="165" t="s">
        <v>1647</v>
      </c>
      <c r="B968" s="165" t="s">
        <v>1731</v>
      </c>
      <c r="C968" s="165" t="s">
        <v>1732</v>
      </c>
      <c r="D968" s="165">
        <v>105</v>
      </c>
      <c r="E968" s="165">
        <v>0</v>
      </c>
      <c r="F968" s="165">
        <v>0</v>
      </c>
      <c r="G968" s="168"/>
    </row>
    <row r="969" spans="1:7" ht="12.75" customHeight="1" x14ac:dyDescent="0.2">
      <c r="A969" s="165" t="s">
        <v>1647</v>
      </c>
      <c r="B969" s="165" t="s">
        <v>1733</v>
      </c>
      <c r="C969" s="165" t="s">
        <v>1734</v>
      </c>
      <c r="D969" s="165">
        <v>105</v>
      </c>
      <c r="E969" s="165">
        <v>0</v>
      </c>
      <c r="F969" s="165">
        <v>0</v>
      </c>
      <c r="G969" s="168"/>
    </row>
    <row r="970" spans="1:7" ht="12.75" customHeight="1" x14ac:dyDescent="0.2">
      <c r="A970" s="165" t="s">
        <v>1647</v>
      </c>
      <c r="B970" s="165" t="s">
        <v>1735</v>
      </c>
      <c r="C970" s="165" t="s">
        <v>1736</v>
      </c>
      <c r="D970" s="165">
        <v>105</v>
      </c>
      <c r="E970" s="165">
        <v>0</v>
      </c>
      <c r="F970" s="165">
        <v>0</v>
      </c>
      <c r="G970" s="168"/>
    </row>
    <row r="971" spans="1:7" ht="12.75" customHeight="1" x14ac:dyDescent="0.2">
      <c r="A971" s="165" t="s">
        <v>1647</v>
      </c>
      <c r="B971" s="165" t="s">
        <v>1737</v>
      </c>
      <c r="C971" s="165" t="s">
        <v>1738</v>
      </c>
      <c r="D971" s="165">
        <v>105</v>
      </c>
      <c r="E971" s="165">
        <v>0</v>
      </c>
      <c r="F971" s="165">
        <v>0</v>
      </c>
      <c r="G971" s="168"/>
    </row>
    <row r="972" spans="1:7" ht="12.75" customHeight="1" x14ac:dyDescent="0.2">
      <c r="A972" s="165" t="s">
        <v>1647</v>
      </c>
      <c r="B972" s="165" t="s">
        <v>1739</v>
      </c>
      <c r="C972" s="165" t="s">
        <v>1740</v>
      </c>
      <c r="D972" s="165">
        <v>105</v>
      </c>
      <c r="E972" s="165">
        <v>0</v>
      </c>
      <c r="F972" s="165">
        <v>0</v>
      </c>
      <c r="G972" s="168"/>
    </row>
    <row r="973" spans="1:7" ht="12.75" customHeight="1" x14ac:dyDescent="0.2">
      <c r="A973" s="165" t="s">
        <v>1647</v>
      </c>
      <c r="B973" s="165" t="s">
        <v>3085</v>
      </c>
      <c r="C973" s="165" t="s">
        <v>3086</v>
      </c>
      <c r="D973" s="165">
        <v>105</v>
      </c>
      <c r="E973" s="165">
        <v>0</v>
      </c>
      <c r="F973" s="165">
        <v>0</v>
      </c>
      <c r="G973" s="168"/>
    </row>
    <row r="974" spans="1:7" ht="12.75" customHeight="1" x14ac:dyDescent="0.2">
      <c r="A974" s="165" t="s">
        <v>1647</v>
      </c>
      <c r="B974" s="179" t="s">
        <v>1741</v>
      </c>
      <c r="C974" s="179" t="s">
        <v>1742</v>
      </c>
      <c r="D974" s="165">
        <v>105</v>
      </c>
      <c r="E974" s="179">
        <v>0</v>
      </c>
      <c r="F974" s="165">
        <v>0</v>
      </c>
      <c r="G974" s="168"/>
    </row>
    <row r="975" spans="1:7" ht="12.75" customHeight="1" x14ac:dyDescent="0.2">
      <c r="A975" s="165" t="s">
        <v>1647</v>
      </c>
      <c r="B975" s="165" t="s">
        <v>1743</v>
      </c>
      <c r="C975" s="165" t="s">
        <v>1744</v>
      </c>
      <c r="D975" s="165">
        <v>105</v>
      </c>
      <c r="E975" s="165">
        <v>0</v>
      </c>
      <c r="F975" s="165">
        <v>0</v>
      </c>
      <c r="G975" s="168"/>
    </row>
    <row r="976" spans="1:7" ht="12.75" customHeight="1" x14ac:dyDescent="0.2">
      <c r="A976" s="165" t="s">
        <v>1647</v>
      </c>
      <c r="B976" s="165" t="s">
        <v>3087</v>
      </c>
      <c r="C976" s="165" t="s">
        <v>3088</v>
      </c>
      <c r="D976" s="165">
        <v>105</v>
      </c>
      <c r="E976" s="165">
        <v>0</v>
      </c>
      <c r="F976" s="165">
        <v>0</v>
      </c>
      <c r="G976" s="168"/>
    </row>
    <row r="977" spans="1:7" ht="12.75" customHeight="1" x14ac:dyDescent="0.2">
      <c r="A977" s="165" t="s">
        <v>1647</v>
      </c>
      <c r="B977" s="165" t="s">
        <v>1745</v>
      </c>
      <c r="C977" s="165" t="s">
        <v>1746</v>
      </c>
      <c r="D977" s="165">
        <v>105</v>
      </c>
      <c r="E977" s="165">
        <v>0</v>
      </c>
      <c r="F977" s="165">
        <v>0</v>
      </c>
      <c r="G977" s="168"/>
    </row>
    <row r="978" spans="1:7" ht="12.75" customHeight="1" x14ac:dyDescent="0.2">
      <c r="A978" s="165" t="s">
        <v>1647</v>
      </c>
      <c r="B978" s="165" t="s">
        <v>1747</v>
      </c>
      <c r="C978" s="165" t="s">
        <v>1748</v>
      </c>
      <c r="D978" s="165">
        <v>105</v>
      </c>
      <c r="E978" s="165">
        <v>0</v>
      </c>
      <c r="F978" s="165">
        <v>0</v>
      </c>
      <c r="G978" s="168"/>
    </row>
    <row r="979" spans="1:7" ht="12.75" customHeight="1" x14ac:dyDescent="0.2">
      <c r="A979" s="165" t="s">
        <v>1647</v>
      </c>
      <c r="B979" s="165" t="s">
        <v>1749</v>
      </c>
      <c r="C979" s="165" t="s">
        <v>1750</v>
      </c>
      <c r="D979" s="165">
        <v>105</v>
      </c>
      <c r="E979" s="165">
        <v>0</v>
      </c>
      <c r="F979" s="165">
        <v>0</v>
      </c>
      <c r="G979" s="168"/>
    </row>
    <row r="980" spans="1:7" ht="12.75" customHeight="1" x14ac:dyDescent="0.2">
      <c r="A980" s="165" t="s">
        <v>1647</v>
      </c>
      <c r="B980" s="165" t="s">
        <v>3089</v>
      </c>
      <c r="C980" s="165" t="s">
        <v>3090</v>
      </c>
      <c r="D980" s="165">
        <v>105</v>
      </c>
      <c r="E980" s="165">
        <v>0</v>
      </c>
      <c r="F980" s="165">
        <v>0</v>
      </c>
      <c r="G980" s="168"/>
    </row>
    <row r="981" spans="1:7" ht="12.75" customHeight="1" x14ac:dyDescent="0.2">
      <c r="A981" s="165" t="s">
        <v>1647</v>
      </c>
      <c r="B981" s="165" t="s">
        <v>1751</v>
      </c>
      <c r="C981" s="165" t="s">
        <v>1752</v>
      </c>
      <c r="D981" s="165">
        <v>105</v>
      </c>
      <c r="E981" s="165">
        <v>0</v>
      </c>
      <c r="F981" s="165">
        <v>0</v>
      </c>
      <c r="G981" s="168"/>
    </row>
    <row r="982" spans="1:7" ht="12.75" customHeight="1" x14ac:dyDescent="0.2">
      <c r="A982" s="165" t="s">
        <v>1647</v>
      </c>
      <c r="B982" s="165" t="s">
        <v>3091</v>
      </c>
      <c r="C982" s="165" t="s">
        <v>3092</v>
      </c>
      <c r="D982" s="165">
        <v>105</v>
      </c>
      <c r="E982" s="165">
        <v>0</v>
      </c>
      <c r="F982" s="165">
        <v>0</v>
      </c>
      <c r="G982" s="168"/>
    </row>
    <row r="983" spans="1:7" ht="12.75" customHeight="1" x14ac:dyDescent="0.2">
      <c r="A983" s="165" t="s">
        <v>1647</v>
      </c>
      <c r="B983" s="165" t="s">
        <v>3093</v>
      </c>
      <c r="C983" s="165" t="s">
        <v>3094</v>
      </c>
      <c r="D983" s="165">
        <v>105</v>
      </c>
      <c r="E983" s="165">
        <v>0</v>
      </c>
      <c r="F983" s="165">
        <v>0</v>
      </c>
      <c r="G983" s="168"/>
    </row>
    <row r="984" spans="1:7" ht="12.75" customHeight="1" x14ac:dyDescent="0.2">
      <c r="A984" s="165" t="s">
        <v>1647</v>
      </c>
      <c r="B984" s="165" t="s">
        <v>1753</v>
      </c>
      <c r="C984" s="165" t="s">
        <v>1754</v>
      </c>
      <c r="D984" s="165">
        <v>105</v>
      </c>
      <c r="E984" s="165">
        <v>0</v>
      </c>
      <c r="F984" s="165">
        <v>0</v>
      </c>
      <c r="G984" s="168"/>
    </row>
    <row r="985" spans="1:7" ht="12.75" customHeight="1" x14ac:dyDescent="0.2">
      <c r="A985" s="165" t="s">
        <v>1647</v>
      </c>
      <c r="B985" s="165" t="s">
        <v>3095</v>
      </c>
      <c r="C985" s="165" t="s">
        <v>3096</v>
      </c>
      <c r="D985" s="165">
        <v>105</v>
      </c>
      <c r="E985" s="165">
        <v>0</v>
      </c>
      <c r="F985" s="165">
        <v>0</v>
      </c>
      <c r="G985" s="168"/>
    </row>
    <row r="986" spans="1:7" ht="12.75" customHeight="1" x14ac:dyDescent="0.2">
      <c r="A986" s="165" t="s">
        <v>1647</v>
      </c>
      <c r="B986" s="165" t="s">
        <v>1755</v>
      </c>
      <c r="C986" s="165" t="s">
        <v>1756</v>
      </c>
      <c r="D986" s="165">
        <v>105</v>
      </c>
      <c r="E986" s="165">
        <v>0</v>
      </c>
      <c r="F986" s="165">
        <v>0</v>
      </c>
      <c r="G986" s="168"/>
    </row>
    <row r="987" spans="1:7" ht="12.75" customHeight="1" x14ac:dyDescent="0.2">
      <c r="A987" s="165" t="s">
        <v>1647</v>
      </c>
      <c r="B987" s="165" t="s">
        <v>3097</v>
      </c>
      <c r="C987" s="165" t="s">
        <v>3098</v>
      </c>
      <c r="D987" s="165">
        <v>105</v>
      </c>
      <c r="E987" s="165">
        <v>0</v>
      </c>
      <c r="F987" s="165">
        <v>0</v>
      </c>
      <c r="G987" s="168"/>
    </row>
    <row r="988" spans="1:7" ht="12.75" customHeight="1" x14ac:dyDescent="0.2">
      <c r="A988" s="165" t="s">
        <v>1647</v>
      </c>
      <c r="B988" s="165" t="s">
        <v>1757</v>
      </c>
      <c r="C988" s="165" t="s">
        <v>1758</v>
      </c>
      <c r="D988" s="165">
        <v>105</v>
      </c>
      <c r="E988" s="165">
        <v>0</v>
      </c>
      <c r="F988" s="165">
        <v>0</v>
      </c>
      <c r="G988" s="168"/>
    </row>
    <row r="989" spans="1:7" ht="12.75" customHeight="1" x14ac:dyDescent="0.2">
      <c r="A989" s="165" t="s">
        <v>1647</v>
      </c>
      <c r="B989" s="165" t="s">
        <v>1759</v>
      </c>
      <c r="C989" s="165" t="s">
        <v>1760</v>
      </c>
      <c r="D989" s="165">
        <v>105</v>
      </c>
      <c r="E989" s="165">
        <v>0</v>
      </c>
      <c r="F989" s="165">
        <v>0</v>
      </c>
      <c r="G989" s="168"/>
    </row>
    <row r="990" spans="1:7" ht="12.75" customHeight="1" x14ac:dyDescent="0.2">
      <c r="A990" s="165" t="s">
        <v>1647</v>
      </c>
      <c r="B990" s="165" t="s">
        <v>1761</v>
      </c>
      <c r="C990" s="165" t="s">
        <v>1762</v>
      </c>
      <c r="D990" s="165">
        <v>105</v>
      </c>
      <c r="E990" s="165">
        <v>0</v>
      </c>
      <c r="F990" s="165">
        <v>0</v>
      </c>
      <c r="G990" s="168"/>
    </row>
    <row r="991" spans="1:7" ht="12.75" customHeight="1" x14ac:dyDescent="0.2">
      <c r="A991" s="165" t="s">
        <v>1647</v>
      </c>
      <c r="B991" s="165" t="s">
        <v>1674</v>
      </c>
      <c r="C991" s="165" t="s">
        <v>2751</v>
      </c>
      <c r="D991" s="165">
        <v>105</v>
      </c>
      <c r="E991" s="165">
        <v>0</v>
      </c>
      <c r="F991" s="165">
        <v>0</v>
      </c>
      <c r="G991" s="168"/>
    </row>
    <row r="992" spans="1:7" ht="12.75" customHeight="1" x14ac:dyDescent="0.2">
      <c r="A992" s="165" t="s">
        <v>1647</v>
      </c>
      <c r="B992" s="165" t="s">
        <v>1763</v>
      </c>
      <c r="C992" s="165" t="s">
        <v>1764</v>
      </c>
      <c r="D992" s="165">
        <v>105</v>
      </c>
      <c r="E992" s="165">
        <v>0</v>
      </c>
      <c r="F992" s="165">
        <v>0</v>
      </c>
      <c r="G992" s="168"/>
    </row>
    <row r="993" spans="1:7" ht="12.75" customHeight="1" x14ac:dyDescent="0.2">
      <c r="A993" s="165" t="s">
        <v>1647</v>
      </c>
      <c r="B993" s="165" t="s">
        <v>1765</v>
      </c>
      <c r="C993" s="165" t="s">
        <v>1766</v>
      </c>
      <c r="D993" s="165">
        <v>105</v>
      </c>
      <c r="E993" s="165">
        <v>0</v>
      </c>
      <c r="F993" s="165">
        <v>0</v>
      </c>
      <c r="G993" s="168"/>
    </row>
    <row r="994" spans="1:7" ht="12.75" customHeight="1" x14ac:dyDescent="0.2">
      <c r="A994" s="165" t="s">
        <v>1647</v>
      </c>
      <c r="B994" s="165" t="s">
        <v>3099</v>
      </c>
      <c r="C994" s="165" t="s">
        <v>3100</v>
      </c>
      <c r="D994" s="165">
        <v>105</v>
      </c>
      <c r="E994" s="165">
        <v>0</v>
      </c>
      <c r="F994" s="165">
        <v>0</v>
      </c>
      <c r="G994" s="168"/>
    </row>
    <row r="995" spans="1:7" ht="12.75" customHeight="1" x14ac:dyDescent="0.2">
      <c r="A995" s="165" t="s">
        <v>1647</v>
      </c>
      <c r="B995" s="165" t="s">
        <v>1767</v>
      </c>
      <c r="C995" s="165" t="s">
        <v>1768</v>
      </c>
      <c r="D995" s="165">
        <v>105</v>
      </c>
      <c r="E995" s="165">
        <v>0</v>
      </c>
      <c r="F995" s="165">
        <v>0</v>
      </c>
      <c r="G995" s="168"/>
    </row>
    <row r="996" spans="1:7" ht="12.75" customHeight="1" x14ac:dyDescent="0.2">
      <c r="A996" s="165" t="s">
        <v>1647</v>
      </c>
      <c r="B996" s="165" t="s">
        <v>1769</v>
      </c>
      <c r="C996" s="165" t="s">
        <v>1770</v>
      </c>
      <c r="D996" s="165">
        <v>105</v>
      </c>
      <c r="E996" s="165">
        <v>0</v>
      </c>
      <c r="F996" s="165">
        <v>0</v>
      </c>
      <c r="G996" s="168"/>
    </row>
    <row r="997" spans="1:7" ht="12.75" customHeight="1" x14ac:dyDescent="0.2">
      <c r="A997" s="165" t="s">
        <v>1647</v>
      </c>
      <c r="B997" s="165" t="s">
        <v>1771</v>
      </c>
      <c r="C997" s="165" t="s">
        <v>1772</v>
      </c>
      <c r="D997" s="165">
        <v>105</v>
      </c>
      <c r="E997" s="165">
        <v>0</v>
      </c>
      <c r="F997" s="165">
        <v>0</v>
      </c>
      <c r="G997" s="168"/>
    </row>
    <row r="998" spans="1:7" ht="12.75" customHeight="1" x14ac:dyDescent="0.2">
      <c r="A998" s="165" t="s">
        <v>1647</v>
      </c>
      <c r="B998" s="165" t="s">
        <v>3101</v>
      </c>
      <c r="C998" s="165" t="s">
        <v>3102</v>
      </c>
      <c r="D998" s="165">
        <v>105</v>
      </c>
      <c r="E998" s="165">
        <v>0</v>
      </c>
      <c r="F998" s="165">
        <v>0</v>
      </c>
      <c r="G998" s="168"/>
    </row>
    <row r="999" spans="1:7" ht="12.75" customHeight="1" x14ac:dyDescent="0.2">
      <c r="A999" s="165" t="s">
        <v>1647</v>
      </c>
      <c r="B999" s="165" t="s">
        <v>1773</v>
      </c>
      <c r="C999" s="165" t="s">
        <v>1774</v>
      </c>
      <c r="D999" s="165">
        <v>105</v>
      </c>
      <c r="E999" s="165">
        <v>0</v>
      </c>
      <c r="F999" s="165">
        <v>0</v>
      </c>
      <c r="G999" s="168"/>
    </row>
    <row r="1000" spans="1:7" ht="12.75" customHeight="1" x14ac:dyDescent="0.2">
      <c r="A1000" s="165" t="s">
        <v>1647</v>
      </c>
      <c r="B1000" s="165" t="s">
        <v>1775</v>
      </c>
      <c r="C1000" s="165" t="s">
        <v>1776</v>
      </c>
      <c r="D1000" s="165">
        <v>105</v>
      </c>
      <c r="E1000" s="165">
        <v>0</v>
      </c>
      <c r="F1000" s="165">
        <v>0</v>
      </c>
      <c r="G1000" s="168"/>
    </row>
    <row r="1001" spans="1:7" ht="12.75" customHeight="1" x14ac:dyDescent="0.2">
      <c r="A1001" s="165" t="s">
        <v>1647</v>
      </c>
      <c r="B1001" s="165" t="s">
        <v>3103</v>
      </c>
      <c r="C1001" s="165" t="s">
        <v>3104</v>
      </c>
      <c r="D1001" s="165">
        <v>105</v>
      </c>
      <c r="E1001" s="165">
        <v>0</v>
      </c>
      <c r="F1001" s="165">
        <v>0</v>
      </c>
      <c r="G1001" s="168"/>
    </row>
    <row r="1002" spans="1:7" ht="12.75" customHeight="1" x14ac:dyDescent="0.2">
      <c r="A1002" s="165" t="s">
        <v>1647</v>
      </c>
      <c r="B1002" s="165" t="s">
        <v>1777</v>
      </c>
      <c r="C1002" s="165" t="s">
        <v>1778</v>
      </c>
      <c r="D1002" s="165">
        <v>105</v>
      </c>
      <c r="E1002" s="165">
        <v>0</v>
      </c>
      <c r="F1002" s="165">
        <v>0</v>
      </c>
      <c r="G1002" s="168"/>
    </row>
    <row r="1003" spans="1:7" ht="12.75" customHeight="1" x14ac:dyDescent="0.2">
      <c r="A1003" s="165" t="s">
        <v>1647</v>
      </c>
      <c r="B1003" s="165" t="s">
        <v>1779</v>
      </c>
      <c r="C1003" s="165" t="s">
        <v>1780</v>
      </c>
      <c r="D1003" s="165">
        <v>105</v>
      </c>
      <c r="E1003" s="165">
        <v>0</v>
      </c>
      <c r="F1003" s="165">
        <v>0</v>
      </c>
      <c r="G1003" s="168"/>
    </row>
    <row r="1004" spans="1:7" ht="12.75" customHeight="1" x14ac:dyDescent="0.2">
      <c r="A1004" s="165" t="s">
        <v>1647</v>
      </c>
      <c r="B1004" s="165" t="s">
        <v>1781</v>
      </c>
      <c r="C1004" s="165" t="s">
        <v>1782</v>
      </c>
      <c r="D1004" s="165">
        <v>105</v>
      </c>
      <c r="E1004" s="165">
        <v>0</v>
      </c>
      <c r="F1004" s="165">
        <v>0</v>
      </c>
      <c r="G1004" s="168"/>
    </row>
    <row r="1005" spans="1:7" ht="12.75" customHeight="1" x14ac:dyDescent="0.2">
      <c r="A1005" s="165" t="s">
        <v>1647</v>
      </c>
      <c r="B1005" s="178" t="s">
        <v>1783</v>
      </c>
      <c r="C1005" s="178" t="s">
        <v>1784</v>
      </c>
      <c r="D1005" s="165">
        <v>105</v>
      </c>
      <c r="E1005" s="178">
        <v>1</v>
      </c>
      <c r="F1005" s="165">
        <v>0</v>
      </c>
      <c r="G1005" s="168">
        <v>4.7089999999999996</v>
      </c>
    </row>
    <row r="1006" spans="1:7" ht="12.75" customHeight="1" x14ac:dyDescent="0.2">
      <c r="A1006" s="165" t="s">
        <v>1647</v>
      </c>
      <c r="B1006" s="165" t="s">
        <v>3105</v>
      </c>
      <c r="C1006" s="165" t="s">
        <v>3106</v>
      </c>
      <c r="D1006" s="165">
        <v>105</v>
      </c>
      <c r="E1006" s="165">
        <v>0</v>
      </c>
      <c r="F1006" s="165">
        <v>0</v>
      </c>
      <c r="G1006" s="168"/>
    </row>
    <row r="1007" spans="1:7" ht="12.75" customHeight="1" x14ac:dyDescent="0.2">
      <c r="A1007" s="165" t="s">
        <v>1647</v>
      </c>
      <c r="B1007" s="178" t="s">
        <v>1785</v>
      </c>
      <c r="C1007" s="178" t="s">
        <v>1786</v>
      </c>
      <c r="D1007" s="165">
        <v>105</v>
      </c>
      <c r="E1007" s="178">
        <v>1</v>
      </c>
      <c r="F1007" s="165">
        <v>0</v>
      </c>
      <c r="G1007" s="168">
        <v>2.206</v>
      </c>
    </row>
    <row r="1008" spans="1:7" ht="12.75" customHeight="1" x14ac:dyDescent="0.2">
      <c r="A1008" s="165" t="s">
        <v>1647</v>
      </c>
      <c r="B1008" s="165" t="s">
        <v>1787</v>
      </c>
      <c r="C1008" s="165" t="s">
        <v>1788</v>
      </c>
      <c r="D1008" s="165">
        <v>105</v>
      </c>
      <c r="E1008" s="165">
        <v>0</v>
      </c>
      <c r="F1008" s="165">
        <v>0</v>
      </c>
      <c r="G1008" s="168"/>
    </row>
    <row r="1009" spans="1:7" ht="12.75" customHeight="1" x14ac:dyDescent="0.2">
      <c r="A1009" s="165" t="s">
        <v>1647</v>
      </c>
      <c r="B1009" s="165" t="s">
        <v>1789</v>
      </c>
      <c r="C1009" s="165" t="s">
        <v>1790</v>
      </c>
      <c r="D1009" s="165">
        <v>105</v>
      </c>
      <c r="E1009" s="165">
        <v>0</v>
      </c>
      <c r="F1009" s="165">
        <v>0</v>
      </c>
      <c r="G1009" s="168"/>
    </row>
    <row r="1010" spans="1:7" ht="12.75" customHeight="1" x14ac:dyDescent="0.2">
      <c r="A1010" s="165" t="s">
        <v>1647</v>
      </c>
      <c r="B1010" s="165" t="s">
        <v>1791</v>
      </c>
      <c r="C1010" s="165" t="s">
        <v>1792</v>
      </c>
      <c r="D1010" s="165">
        <v>105</v>
      </c>
      <c r="E1010" s="165">
        <v>0</v>
      </c>
      <c r="F1010" s="165">
        <v>0</v>
      </c>
      <c r="G1010" s="168"/>
    </row>
    <row r="1011" spans="1:7" ht="12.75" customHeight="1" x14ac:dyDescent="0.2">
      <c r="A1011" s="165" t="s">
        <v>1647</v>
      </c>
      <c r="B1011" s="165" t="s">
        <v>1793</v>
      </c>
      <c r="C1011" s="165" t="s">
        <v>1794</v>
      </c>
      <c r="D1011" s="165">
        <v>105</v>
      </c>
      <c r="E1011" s="165">
        <v>0</v>
      </c>
      <c r="F1011" s="165">
        <v>0</v>
      </c>
      <c r="G1011" s="168"/>
    </row>
    <row r="1012" spans="1:7" ht="12.75" customHeight="1" x14ac:dyDescent="0.2">
      <c r="A1012" s="165" t="s">
        <v>1647</v>
      </c>
      <c r="B1012" s="165" t="s">
        <v>1795</v>
      </c>
      <c r="C1012" s="165" t="s">
        <v>1796</v>
      </c>
      <c r="D1012" s="165">
        <v>105</v>
      </c>
      <c r="E1012" s="165">
        <v>0</v>
      </c>
      <c r="F1012" s="165">
        <v>0</v>
      </c>
      <c r="G1012" s="168"/>
    </row>
    <row r="1013" spans="1:7" ht="12.75" customHeight="1" x14ac:dyDescent="0.2">
      <c r="A1013" s="165" t="s">
        <v>1647</v>
      </c>
      <c r="B1013" s="178" t="s">
        <v>1797</v>
      </c>
      <c r="C1013" s="178" t="s">
        <v>1798</v>
      </c>
      <c r="D1013" s="165">
        <v>105</v>
      </c>
      <c r="E1013" s="178">
        <v>1</v>
      </c>
      <c r="F1013" s="165">
        <v>0</v>
      </c>
      <c r="G1013" s="168">
        <v>1.397</v>
      </c>
    </row>
    <row r="1014" spans="1:7" ht="12.75" customHeight="1" x14ac:dyDescent="0.2">
      <c r="A1014" s="165" t="s">
        <v>1647</v>
      </c>
      <c r="B1014" s="165" t="s">
        <v>1799</v>
      </c>
      <c r="C1014" s="165" t="s">
        <v>1800</v>
      </c>
      <c r="D1014" s="165">
        <v>105</v>
      </c>
      <c r="E1014" s="165">
        <v>0</v>
      </c>
      <c r="F1014" s="165">
        <v>0</v>
      </c>
      <c r="G1014" s="168"/>
    </row>
    <row r="1015" spans="1:7" ht="12.75" customHeight="1" x14ac:dyDescent="0.2">
      <c r="A1015" s="165" t="s">
        <v>1647</v>
      </c>
      <c r="B1015" s="165" t="s">
        <v>1801</v>
      </c>
      <c r="C1015" s="165" t="s">
        <v>1802</v>
      </c>
      <c r="D1015" s="165">
        <v>105</v>
      </c>
      <c r="E1015" s="165">
        <v>0</v>
      </c>
      <c r="F1015" s="165">
        <v>0</v>
      </c>
      <c r="G1015" s="168"/>
    </row>
    <row r="1016" spans="1:7" ht="12.75" customHeight="1" x14ac:dyDescent="0.2">
      <c r="A1016" s="165" t="s">
        <v>1647</v>
      </c>
      <c r="B1016" s="165" t="s">
        <v>1803</v>
      </c>
      <c r="C1016" s="165" t="s">
        <v>1804</v>
      </c>
      <c r="D1016" s="165">
        <v>105</v>
      </c>
      <c r="E1016" s="165">
        <v>0</v>
      </c>
      <c r="F1016" s="165">
        <v>0</v>
      </c>
      <c r="G1016" s="168"/>
    </row>
    <row r="1017" spans="1:7" ht="12.75" customHeight="1" x14ac:dyDescent="0.2">
      <c r="A1017" s="165" t="s">
        <v>1647</v>
      </c>
      <c r="B1017" s="165" t="s">
        <v>1805</v>
      </c>
      <c r="C1017" s="165" t="s">
        <v>1806</v>
      </c>
      <c r="D1017" s="165">
        <v>105</v>
      </c>
      <c r="E1017" s="165">
        <v>0</v>
      </c>
      <c r="F1017" s="165">
        <v>0</v>
      </c>
      <c r="G1017" s="168"/>
    </row>
    <row r="1018" spans="1:7" ht="12.75" customHeight="1" x14ac:dyDescent="0.2">
      <c r="A1018" s="165" t="s">
        <v>1647</v>
      </c>
      <c r="B1018" s="165" t="s">
        <v>1807</v>
      </c>
      <c r="C1018" s="165" t="s">
        <v>1808</v>
      </c>
      <c r="D1018" s="165">
        <v>105</v>
      </c>
      <c r="E1018" s="165">
        <v>0</v>
      </c>
      <c r="F1018" s="165">
        <v>0</v>
      </c>
      <c r="G1018" s="168"/>
    </row>
    <row r="1019" spans="1:7" ht="12.75" customHeight="1" x14ac:dyDescent="0.2">
      <c r="A1019" s="165" t="s">
        <v>1647</v>
      </c>
      <c r="B1019" s="165" t="s">
        <v>1809</v>
      </c>
      <c r="C1019" s="165" t="s">
        <v>1810</v>
      </c>
      <c r="D1019" s="165">
        <v>105</v>
      </c>
      <c r="E1019" s="165">
        <v>0</v>
      </c>
      <c r="F1019" s="165">
        <v>0</v>
      </c>
      <c r="G1019" s="168"/>
    </row>
    <row r="1020" spans="1:7" ht="12.75" customHeight="1" x14ac:dyDescent="0.2">
      <c r="A1020" s="165" t="s">
        <v>1647</v>
      </c>
      <c r="B1020" s="165" t="s">
        <v>1811</v>
      </c>
      <c r="C1020" s="165" t="s">
        <v>1812</v>
      </c>
      <c r="D1020" s="165">
        <v>105</v>
      </c>
      <c r="E1020" s="165">
        <v>0</v>
      </c>
      <c r="F1020" s="165">
        <v>0</v>
      </c>
      <c r="G1020" s="168"/>
    </row>
    <row r="1021" spans="1:7" ht="12.75" customHeight="1" x14ac:dyDescent="0.2">
      <c r="A1021" s="165" t="s">
        <v>1647</v>
      </c>
      <c r="B1021" s="165" t="s">
        <v>1813</v>
      </c>
      <c r="C1021" s="165" t="s">
        <v>1814</v>
      </c>
      <c r="D1021" s="165">
        <v>105</v>
      </c>
      <c r="E1021" s="165">
        <v>0</v>
      </c>
      <c r="F1021" s="165">
        <v>0</v>
      </c>
      <c r="G1021" s="168"/>
    </row>
    <row r="1022" spans="1:7" ht="12.75" customHeight="1" x14ac:dyDescent="0.2">
      <c r="A1022" s="165" t="s">
        <v>1647</v>
      </c>
      <c r="B1022" s="165" t="s">
        <v>1815</v>
      </c>
      <c r="C1022" s="165" t="s">
        <v>1816</v>
      </c>
      <c r="D1022" s="165">
        <v>105</v>
      </c>
      <c r="E1022" s="165">
        <v>0</v>
      </c>
      <c r="F1022" s="165">
        <v>0</v>
      </c>
      <c r="G1022" s="168"/>
    </row>
    <row r="1023" spans="1:7" ht="12.75" customHeight="1" x14ac:dyDescent="0.2">
      <c r="A1023" s="165" t="s">
        <v>1647</v>
      </c>
      <c r="B1023" s="165" t="s">
        <v>1817</v>
      </c>
      <c r="C1023" s="165" t="s">
        <v>1818</v>
      </c>
      <c r="D1023" s="165">
        <v>105</v>
      </c>
      <c r="E1023" s="165">
        <v>0</v>
      </c>
      <c r="F1023" s="165">
        <v>0</v>
      </c>
      <c r="G1023" s="168"/>
    </row>
    <row r="1024" spans="1:7" ht="12.75" customHeight="1" x14ac:dyDescent="0.2">
      <c r="A1024" s="165" t="s">
        <v>1647</v>
      </c>
      <c r="B1024" s="165" t="s">
        <v>1819</v>
      </c>
      <c r="C1024" s="165" t="s">
        <v>1820</v>
      </c>
      <c r="D1024" s="165">
        <v>105</v>
      </c>
      <c r="E1024" s="165">
        <v>0</v>
      </c>
      <c r="F1024" s="165">
        <v>0</v>
      </c>
      <c r="G1024" s="168"/>
    </row>
    <row r="1025" spans="1:7" ht="12.75" customHeight="1" x14ac:dyDescent="0.2">
      <c r="A1025" s="165" t="s">
        <v>1647</v>
      </c>
      <c r="B1025" s="165" t="s">
        <v>1821</v>
      </c>
      <c r="C1025" s="165" t="s">
        <v>1822</v>
      </c>
      <c r="D1025" s="165">
        <v>105</v>
      </c>
      <c r="E1025" s="165">
        <v>0</v>
      </c>
      <c r="F1025" s="165">
        <v>0</v>
      </c>
      <c r="G1025" s="168"/>
    </row>
    <row r="1026" spans="1:7" ht="12.75" customHeight="1" x14ac:dyDescent="0.2">
      <c r="A1026" s="165" t="s">
        <v>1647</v>
      </c>
      <c r="B1026" s="165" t="s">
        <v>1823</v>
      </c>
      <c r="C1026" s="165" t="s">
        <v>1824</v>
      </c>
      <c r="D1026" s="165">
        <v>105</v>
      </c>
      <c r="E1026" s="165">
        <v>0</v>
      </c>
      <c r="F1026" s="165">
        <v>0</v>
      </c>
      <c r="G1026" s="168"/>
    </row>
    <row r="1027" spans="1:7" ht="12.75" customHeight="1" x14ac:dyDescent="0.2">
      <c r="A1027" s="165" t="s">
        <v>1647</v>
      </c>
      <c r="B1027" s="165" t="s">
        <v>3107</v>
      </c>
      <c r="C1027" s="165" t="s">
        <v>3108</v>
      </c>
      <c r="D1027" s="165">
        <v>105</v>
      </c>
      <c r="E1027" s="165">
        <v>0</v>
      </c>
      <c r="F1027" s="165">
        <v>0</v>
      </c>
      <c r="G1027" s="168"/>
    </row>
    <row r="1028" spans="1:7" ht="12.75" customHeight="1" x14ac:dyDescent="0.2">
      <c r="A1028" s="165" t="s">
        <v>1647</v>
      </c>
      <c r="B1028" s="165" t="s">
        <v>1825</v>
      </c>
      <c r="C1028" s="165" t="s">
        <v>1826</v>
      </c>
      <c r="D1028" s="165">
        <v>105</v>
      </c>
      <c r="E1028" s="165">
        <v>0</v>
      </c>
      <c r="F1028" s="165">
        <v>0</v>
      </c>
      <c r="G1028" s="168"/>
    </row>
    <row r="1029" spans="1:7" ht="12.75" customHeight="1" x14ac:dyDescent="0.2">
      <c r="A1029" s="165" t="s">
        <v>1647</v>
      </c>
      <c r="B1029" s="165" t="s">
        <v>3109</v>
      </c>
      <c r="C1029" s="165" t="s">
        <v>3110</v>
      </c>
      <c r="D1029" s="165">
        <v>105</v>
      </c>
      <c r="E1029" s="165">
        <v>0</v>
      </c>
      <c r="F1029" s="165">
        <v>0</v>
      </c>
      <c r="G1029" s="168"/>
    </row>
    <row r="1030" spans="1:7" ht="12.75" customHeight="1" x14ac:dyDescent="0.2">
      <c r="A1030" s="165" t="s">
        <v>1647</v>
      </c>
      <c r="B1030" s="165" t="s">
        <v>1827</v>
      </c>
      <c r="C1030" s="165" t="s">
        <v>1828</v>
      </c>
      <c r="D1030" s="165">
        <v>105</v>
      </c>
      <c r="E1030" s="165">
        <v>0</v>
      </c>
      <c r="F1030" s="165">
        <v>0</v>
      </c>
      <c r="G1030" s="168"/>
    </row>
    <row r="1031" spans="1:7" ht="12.75" customHeight="1" x14ac:dyDescent="0.2">
      <c r="A1031" s="165" t="s">
        <v>1647</v>
      </c>
      <c r="B1031" s="165" t="s">
        <v>3111</v>
      </c>
      <c r="C1031" s="165" t="s">
        <v>3112</v>
      </c>
      <c r="D1031" s="165">
        <v>105</v>
      </c>
      <c r="E1031" s="165">
        <v>0</v>
      </c>
      <c r="F1031" s="165">
        <v>0</v>
      </c>
      <c r="G1031" s="168"/>
    </row>
    <row r="1032" spans="1:7" ht="12.75" customHeight="1" x14ac:dyDescent="0.2">
      <c r="A1032" s="165" t="s">
        <v>1647</v>
      </c>
      <c r="B1032" s="165" t="s">
        <v>1829</v>
      </c>
      <c r="C1032" s="165" t="s">
        <v>1830</v>
      </c>
      <c r="D1032" s="165">
        <v>105</v>
      </c>
      <c r="E1032" s="165">
        <v>0</v>
      </c>
      <c r="F1032" s="165">
        <v>0</v>
      </c>
      <c r="G1032" s="168"/>
    </row>
    <row r="1033" spans="1:7" ht="12.75" customHeight="1" x14ac:dyDescent="0.2">
      <c r="A1033" s="165" t="s">
        <v>1647</v>
      </c>
      <c r="B1033" s="165" t="s">
        <v>1831</v>
      </c>
      <c r="C1033" s="165" t="s">
        <v>1832</v>
      </c>
      <c r="D1033" s="165">
        <v>105</v>
      </c>
      <c r="E1033" s="165">
        <v>0</v>
      </c>
      <c r="F1033" s="165">
        <v>0</v>
      </c>
      <c r="G1033" s="168"/>
    </row>
    <row r="1034" spans="1:7" ht="12.75" customHeight="1" x14ac:dyDescent="0.2">
      <c r="A1034" s="165" t="s">
        <v>1647</v>
      </c>
      <c r="B1034" s="165" t="s">
        <v>1833</v>
      </c>
      <c r="C1034" s="165" t="s">
        <v>1834</v>
      </c>
      <c r="D1034" s="165">
        <v>105</v>
      </c>
      <c r="E1034" s="165">
        <v>0</v>
      </c>
      <c r="F1034" s="165">
        <v>0</v>
      </c>
      <c r="G1034" s="168"/>
    </row>
    <row r="1035" spans="1:7" ht="12.75" customHeight="1" x14ac:dyDescent="0.2">
      <c r="A1035" s="165" t="s">
        <v>1647</v>
      </c>
      <c r="B1035" s="165" t="s">
        <v>1835</v>
      </c>
      <c r="C1035" s="165" t="s">
        <v>1836</v>
      </c>
      <c r="D1035" s="165">
        <v>105</v>
      </c>
      <c r="E1035" s="165">
        <v>0</v>
      </c>
      <c r="F1035" s="165">
        <v>0</v>
      </c>
      <c r="G1035" s="168"/>
    </row>
    <row r="1036" spans="1:7" ht="12.75" customHeight="1" x14ac:dyDescent="0.2">
      <c r="A1036" s="165" t="s">
        <v>1647</v>
      </c>
      <c r="B1036" s="165" t="s">
        <v>1837</v>
      </c>
      <c r="C1036" s="165" t="s">
        <v>1838</v>
      </c>
      <c r="D1036" s="165">
        <v>105</v>
      </c>
      <c r="E1036" s="165">
        <v>0</v>
      </c>
      <c r="F1036" s="165">
        <v>0</v>
      </c>
      <c r="G1036" s="168"/>
    </row>
    <row r="1037" spans="1:7" ht="12.75" customHeight="1" x14ac:dyDescent="0.2">
      <c r="A1037" s="165" t="s">
        <v>1647</v>
      </c>
      <c r="B1037" s="165" t="s">
        <v>1839</v>
      </c>
      <c r="C1037" s="165" t="s">
        <v>1840</v>
      </c>
      <c r="D1037" s="165">
        <v>105</v>
      </c>
      <c r="E1037" s="165">
        <v>0</v>
      </c>
      <c r="F1037" s="165">
        <v>0</v>
      </c>
      <c r="G1037" s="168"/>
    </row>
    <row r="1038" spans="1:7" ht="12.75" customHeight="1" x14ac:dyDescent="0.2">
      <c r="A1038" s="165" t="s">
        <v>1647</v>
      </c>
      <c r="B1038" s="178" t="s">
        <v>1841</v>
      </c>
      <c r="C1038" s="178" t="s">
        <v>1842</v>
      </c>
      <c r="D1038" s="165">
        <v>105</v>
      </c>
      <c r="E1038" s="178">
        <v>1</v>
      </c>
      <c r="F1038" s="165">
        <v>0</v>
      </c>
      <c r="G1038" s="168">
        <v>0.44400000000000001</v>
      </c>
    </row>
    <row r="1039" spans="1:7" ht="12.75" customHeight="1" x14ac:dyDescent="0.2">
      <c r="A1039" s="165" t="s">
        <v>1647</v>
      </c>
      <c r="B1039" s="165" t="s">
        <v>1843</v>
      </c>
      <c r="C1039" s="165" t="s">
        <v>2752</v>
      </c>
      <c r="D1039" s="165">
        <v>105</v>
      </c>
      <c r="E1039" s="165">
        <v>0</v>
      </c>
      <c r="F1039" s="165">
        <v>0</v>
      </c>
      <c r="G1039" s="168"/>
    </row>
    <row r="1040" spans="1:7" ht="12.75" customHeight="1" x14ac:dyDescent="0.2">
      <c r="A1040" s="165" t="s">
        <v>1647</v>
      </c>
      <c r="B1040" s="178" t="s">
        <v>1844</v>
      </c>
      <c r="C1040" s="178" t="s">
        <v>1845</v>
      </c>
      <c r="D1040" s="165">
        <v>105</v>
      </c>
      <c r="E1040" s="178">
        <v>1</v>
      </c>
      <c r="F1040" s="165">
        <v>0</v>
      </c>
      <c r="G1040" s="168">
        <v>0.39400000000000002</v>
      </c>
    </row>
    <row r="1041" spans="1:7" ht="12.75" customHeight="1" x14ac:dyDescent="0.2">
      <c r="A1041" s="165" t="s">
        <v>1647</v>
      </c>
      <c r="B1041" s="165" t="s">
        <v>1846</v>
      </c>
      <c r="C1041" s="165" t="s">
        <v>1847</v>
      </c>
      <c r="D1041" s="165">
        <v>105</v>
      </c>
      <c r="E1041" s="165">
        <v>0</v>
      </c>
      <c r="F1041" s="165">
        <v>0</v>
      </c>
      <c r="G1041" s="168"/>
    </row>
    <row r="1042" spans="1:7" ht="12.75" customHeight="1" x14ac:dyDescent="0.2">
      <c r="A1042" s="165" t="s">
        <v>1647</v>
      </c>
      <c r="B1042" s="165" t="s">
        <v>1848</v>
      </c>
      <c r="C1042" s="165" t="s">
        <v>1849</v>
      </c>
      <c r="D1042" s="165">
        <v>105</v>
      </c>
      <c r="E1042" s="165">
        <v>0</v>
      </c>
      <c r="F1042" s="165">
        <v>0</v>
      </c>
      <c r="G1042" s="168"/>
    </row>
    <row r="1043" spans="1:7" ht="12.75" customHeight="1" x14ac:dyDescent="0.2">
      <c r="A1043" s="165" t="s">
        <v>1647</v>
      </c>
      <c r="B1043" s="165" t="s">
        <v>1851</v>
      </c>
      <c r="C1043" s="165" t="s">
        <v>1852</v>
      </c>
      <c r="D1043" s="165">
        <v>105</v>
      </c>
      <c r="E1043" s="165">
        <v>0</v>
      </c>
      <c r="F1043" s="165">
        <v>0</v>
      </c>
      <c r="G1043" s="168"/>
    </row>
    <row r="1044" spans="1:7" ht="12.75" customHeight="1" x14ac:dyDescent="0.2">
      <c r="A1044" s="165" t="s">
        <v>1647</v>
      </c>
      <c r="B1044" s="165" t="s">
        <v>1853</v>
      </c>
      <c r="C1044" s="165" t="s">
        <v>1854</v>
      </c>
      <c r="D1044" s="165">
        <v>105</v>
      </c>
      <c r="E1044" s="165">
        <v>0</v>
      </c>
      <c r="F1044" s="165">
        <v>0</v>
      </c>
      <c r="G1044" s="168"/>
    </row>
    <row r="1045" spans="1:7" ht="12.75" customHeight="1" x14ac:dyDescent="0.2">
      <c r="A1045" s="165" t="s">
        <v>1647</v>
      </c>
      <c r="B1045" s="178" t="s">
        <v>1855</v>
      </c>
      <c r="C1045" s="178" t="s">
        <v>1856</v>
      </c>
      <c r="D1045" s="165">
        <v>105</v>
      </c>
      <c r="E1045" s="178">
        <v>1</v>
      </c>
      <c r="F1045" s="165">
        <v>0</v>
      </c>
      <c r="G1045" s="168">
        <v>0.97599999999999998</v>
      </c>
    </row>
    <row r="1046" spans="1:7" ht="12.75" customHeight="1" x14ac:dyDescent="0.2">
      <c r="A1046" s="165" t="s">
        <v>1647</v>
      </c>
      <c r="B1046" s="165" t="s">
        <v>1858</v>
      </c>
      <c r="C1046" s="165" t="s">
        <v>1859</v>
      </c>
      <c r="D1046" s="165">
        <v>105</v>
      </c>
      <c r="E1046" s="165">
        <v>0</v>
      </c>
      <c r="F1046" s="165">
        <v>0</v>
      </c>
      <c r="G1046" s="168"/>
    </row>
    <row r="1047" spans="1:7" ht="12.75" customHeight="1" x14ac:dyDescent="0.2">
      <c r="A1047" s="165" t="s">
        <v>1647</v>
      </c>
      <c r="B1047" s="165" t="s">
        <v>1860</v>
      </c>
      <c r="C1047" s="165" t="s">
        <v>1861</v>
      </c>
      <c r="D1047" s="165">
        <v>105</v>
      </c>
      <c r="E1047" s="165">
        <v>0</v>
      </c>
      <c r="F1047" s="165">
        <v>0</v>
      </c>
      <c r="G1047" s="168"/>
    </row>
    <row r="1048" spans="1:7" ht="12.75" customHeight="1" x14ac:dyDescent="0.2">
      <c r="A1048" s="165" t="s">
        <v>1647</v>
      </c>
      <c r="B1048" s="165" t="s">
        <v>3113</v>
      </c>
      <c r="C1048" s="165" t="s">
        <v>3114</v>
      </c>
      <c r="D1048" s="165">
        <v>105</v>
      </c>
      <c r="E1048" s="165">
        <v>0</v>
      </c>
      <c r="F1048" s="165">
        <v>0</v>
      </c>
      <c r="G1048" s="168"/>
    </row>
    <row r="1049" spans="1:7" ht="12.75" customHeight="1" x14ac:dyDescent="0.2">
      <c r="A1049" s="165" t="s">
        <v>1647</v>
      </c>
      <c r="B1049" s="165" t="s">
        <v>3115</v>
      </c>
      <c r="C1049" s="165" t="s">
        <v>3116</v>
      </c>
      <c r="D1049" s="165">
        <v>105</v>
      </c>
      <c r="E1049" s="165">
        <v>0</v>
      </c>
      <c r="F1049" s="165">
        <v>0</v>
      </c>
      <c r="G1049" s="168"/>
    </row>
    <row r="1050" spans="1:7" ht="12.75" customHeight="1" x14ac:dyDescent="0.2">
      <c r="A1050" s="165" t="s">
        <v>1647</v>
      </c>
      <c r="B1050" s="178" t="s">
        <v>1862</v>
      </c>
      <c r="C1050" s="178" t="s">
        <v>1863</v>
      </c>
      <c r="D1050" s="165">
        <v>105</v>
      </c>
      <c r="E1050" s="178">
        <v>1</v>
      </c>
      <c r="F1050" s="165">
        <v>0</v>
      </c>
      <c r="G1050" s="168">
        <v>3.9E-2</v>
      </c>
    </row>
    <row r="1051" spans="1:7" ht="12.75" customHeight="1" x14ac:dyDescent="0.2">
      <c r="A1051" s="165" t="s">
        <v>1647</v>
      </c>
      <c r="B1051" s="165" t="s">
        <v>1864</v>
      </c>
      <c r="C1051" s="165" t="s">
        <v>1865</v>
      </c>
      <c r="D1051" s="165">
        <v>105</v>
      </c>
      <c r="E1051" s="165">
        <v>0</v>
      </c>
      <c r="F1051" s="165">
        <v>0</v>
      </c>
      <c r="G1051" s="168"/>
    </row>
    <row r="1052" spans="1:7" ht="12.75" customHeight="1" x14ac:dyDescent="0.2">
      <c r="A1052" s="165" t="s">
        <v>1647</v>
      </c>
      <c r="B1052" s="165" t="s">
        <v>1866</v>
      </c>
      <c r="C1052" s="165" t="s">
        <v>1867</v>
      </c>
      <c r="D1052" s="165">
        <v>105</v>
      </c>
      <c r="E1052" s="165">
        <v>0</v>
      </c>
      <c r="F1052" s="165">
        <v>0</v>
      </c>
      <c r="G1052" s="168"/>
    </row>
    <row r="1053" spans="1:7" ht="12.75" customHeight="1" x14ac:dyDescent="0.2">
      <c r="A1053" s="165" t="s">
        <v>1647</v>
      </c>
      <c r="B1053" s="165" t="s">
        <v>1868</v>
      </c>
      <c r="C1053" s="165" t="s">
        <v>1869</v>
      </c>
      <c r="D1053" s="165">
        <v>105</v>
      </c>
      <c r="E1053" s="165">
        <v>0</v>
      </c>
      <c r="F1053" s="165">
        <v>0</v>
      </c>
      <c r="G1053" s="168"/>
    </row>
    <row r="1054" spans="1:7" ht="12.75" customHeight="1" x14ac:dyDescent="0.2">
      <c r="A1054" s="165" t="s">
        <v>1647</v>
      </c>
      <c r="B1054" s="165" t="s">
        <v>1870</v>
      </c>
      <c r="C1054" s="165" t="s">
        <v>1871</v>
      </c>
      <c r="D1054" s="165">
        <v>105</v>
      </c>
      <c r="E1054" s="165">
        <v>0</v>
      </c>
      <c r="F1054" s="165">
        <v>0</v>
      </c>
      <c r="G1054" s="168"/>
    </row>
    <row r="1055" spans="1:7" ht="12.75" customHeight="1" x14ac:dyDescent="0.2">
      <c r="A1055" s="165" t="s">
        <v>1647</v>
      </c>
      <c r="B1055" s="165" t="s">
        <v>1872</v>
      </c>
      <c r="C1055" s="165" t="s">
        <v>1873</v>
      </c>
      <c r="D1055" s="165">
        <v>105</v>
      </c>
      <c r="E1055" s="165">
        <v>0</v>
      </c>
      <c r="F1055" s="165">
        <v>0</v>
      </c>
      <c r="G1055" s="168"/>
    </row>
    <row r="1056" spans="1:7" ht="12.75" customHeight="1" x14ac:dyDescent="0.2">
      <c r="A1056" s="165" t="s">
        <v>1647</v>
      </c>
      <c r="B1056" s="165" t="s">
        <v>1874</v>
      </c>
      <c r="C1056" s="165" t="s">
        <v>1875</v>
      </c>
      <c r="D1056" s="165">
        <v>105</v>
      </c>
      <c r="E1056" s="165">
        <v>0</v>
      </c>
      <c r="F1056" s="165">
        <v>0</v>
      </c>
      <c r="G1056" s="168"/>
    </row>
    <row r="1057" spans="1:7" ht="12.75" customHeight="1" x14ac:dyDescent="0.2">
      <c r="A1057" s="165" t="s">
        <v>1647</v>
      </c>
      <c r="B1057" s="165" t="s">
        <v>3117</v>
      </c>
      <c r="C1057" s="165" t="s">
        <v>3118</v>
      </c>
      <c r="D1057" s="165">
        <v>105</v>
      </c>
      <c r="E1057" s="165">
        <v>0</v>
      </c>
      <c r="F1057" s="165">
        <v>0</v>
      </c>
      <c r="G1057" s="168"/>
    </row>
    <row r="1058" spans="1:7" ht="12.75" customHeight="1" x14ac:dyDescent="0.2">
      <c r="A1058" s="165" t="s">
        <v>1647</v>
      </c>
      <c r="B1058" s="165" t="s">
        <v>1876</v>
      </c>
      <c r="C1058" s="165" t="s">
        <v>1877</v>
      </c>
      <c r="D1058" s="165">
        <v>105</v>
      </c>
      <c r="E1058" s="165">
        <v>0</v>
      </c>
      <c r="F1058" s="165">
        <v>0</v>
      </c>
      <c r="G1058" s="168"/>
    </row>
    <row r="1059" spans="1:7" ht="12.75" customHeight="1" x14ac:dyDescent="0.2">
      <c r="A1059" s="165" t="s">
        <v>1647</v>
      </c>
      <c r="B1059" s="165" t="s">
        <v>1878</v>
      </c>
      <c r="C1059" s="165" t="s">
        <v>1879</v>
      </c>
      <c r="D1059" s="165">
        <v>105</v>
      </c>
      <c r="E1059" s="165">
        <v>0</v>
      </c>
      <c r="F1059" s="165">
        <v>0</v>
      </c>
      <c r="G1059" s="168"/>
    </row>
    <row r="1060" spans="1:7" ht="12.75" customHeight="1" x14ac:dyDescent="0.2">
      <c r="A1060" s="165" t="s">
        <v>1647</v>
      </c>
      <c r="B1060" s="165" t="s">
        <v>1880</v>
      </c>
      <c r="C1060" s="165" t="s">
        <v>1881</v>
      </c>
      <c r="D1060" s="165">
        <v>105</v>
      </c>
      <c r="E1060" s="165">
        <v>0</v>
      </c>
      <c r="F1060" s="165">
        <v>0</v>
      </c>
      <c r="G1060" s="168"/>
    </row>
    <row r="1061" spans="1:7" ht="12.75" customHeight="1" x14ac:dyDescent="0.2">
      <c r="A1061" s="161" t="s">
        <v>1647</v>
      </c>
      <c r="B1061" s="161" t="s">
        <v>2753</v>
      </c>
      <c r="C1061" s="161" t="s">
        <v>2754</v>
      </c>
      <c r="D1061" s="161">
        <v>105</v>
      </c>
      <c r="E1061" s="161">
        <v>0</v>
      </c>
      <c r="F1061" s="161">
        <v>0</v>
      </c>
      <c r="G1061" s="173"/>
    </row>
    <row r="1062" spans="1:7" x14ac:dyDescent="0.2">
      <c r="A1062" s="28"/>
      <c r="B1062" s="27">
        <f>COUNTA(B915:B1061)</f>
        <v>147</v>
      </c>
      <c r="C1062" s="27"/>
      <c r="D1062" s="28"/>
      <c r="E1062" s="27">
        <f>COUNTIF(E915:E1061, "&gt;0")</f>
        <v>9</v>
      </c>
      <c r="F1062" s="27"/>
      <c r="G1062" s="175"/>
    </row>
    <row r="1063" spans="1:7" x14ac:dyDescent="0.2">
      <c r="A1063" s="28"/>
      <c r="B1063" s="27"/>
      <c r="C1063" s="27"/>
      <c r="D1063" s="28"/>
      <c r="E1063" s="27"/>
      <c r="F1063" s="27"/>
      <c r="G1063" s="175"/>
    </row>
    <row r="1064" spans="1:7" ht="12.75" customHeight="1" x14ac:dyDescent="0.2">
      <c r="A1064" s="165" t="s">
        <v>1882</v>
      </c>
      <c r="B1064" s="165" t="s">
        <v>1884</v>
      </c>
      <c r="C1064" s="165" t="s">
        <v>1885</v>
      </c>
      <c r="D1064" s="165">
        <v>105</v>
      </c>
      <c r="E1064" s="165">
        <v>0</v>
      </c>
      <c r="F1064" s="165">
        <v>0</v>
      </c>
      <c r="G1064" s="168"/>
    </row>
    <row r="1065" spans="1:7" ht="12.75" customHeight="1" x14ac:dyDescent="0.2">
      <c r="A1065" s="165" t="s">
        <v>1882</v>
      </c>
      <c r="B1065" s="165" t="s">
        <v>3119</v>
      </c>
      <c r="C1065" s="165" t="s">
        <v>3120</v>
      </c>
      <c r="D1065" s="165">
        <v>105</v>
      </c>
      <c r="E1065" s="165">
        <v>0</v>
      </c>
      <c r="F1065" s="165">
        <v>0</v>
      </c>
      <c r="G1065" s="168"/>
    </row>
    <row r="1066" spans="1:7" ht="12.75" customHeight="1" x14ac:dyDescent="0.2">
      <c r="A1066" s="165" t="s">
        <v>1882</v>
      </c>
      <c r="B1066" s="165" t="s">
        <v>1886</v>
      </c>
      <c r="C1066" s="165" t="s">
        <v>2755</v>
      </c>
      <c r="D1066" s="165">
        <v>105</v>
      </c>
      <c r="E1066" s="165">
        <v>0</v>
      </c>
      <c r="F1066" s="165">
        <v>0</v>
      </c>
      <c r="G1066" s="168"/>
    </row>
    <row r="1067" spans="1:7" ht="12.75" customHeight="1" x14ac:dyDescent="0.2">
      <c r="A1067" s="165" t="s">
        <v>1882</v>
      </c>
      <c r="B1067" s="165" t="s">
        <v>1887</v>
      </c>
      <c r="C1067" s="165" t="s">
        <v>1888</v>
      </c>
      <c r="D1067" s="165">
        <v>105</v>
      </c>
      <c r="E1067" s="165">
        <v>0</v>
      </c>
      <c r="F1067" s="165">
        <v>0</v>
      </c>
      <c r="G1067" s="168"/>
    </row>
    <row r="1068" spans="1:7" ht="12.75" customHeight="1" x14ac:dyDescent="0.2">
      <c r="A1068" s="165" t="s">
        <v>1882</v>
      </c>
      <c r="B1068" s="165" t="s">
        <v>1883</v>
      </c>
      <c r="C1068" s="165" t="s">
        <v>2756</v>
      </c>
      <c r="D1068" s="165">
        <v>105</v>
      </c>
      <c r="E1068" s="165">
        <v>0</v>
      </c>
      <c r="F1068" s="165">
        <v>0</v>
      </c>
      <c r="G1068" s="168"/>
    </row>
    <row r="1069" spans="1:7" ht="12.75" customHeight="1" x14ac:dyDescent="0.2">
      <c r="A1069" s="165" t="s">
        <v>1882</v>
      </c>
      <c r="B1069" s="165" t="s">
        <v>1889</v>
      </c>
      <c r="C1069" s="165" t="s">
        <v>1890</v>
      </c>
      <c r="D1069" s="165">
        <v>105</v>
      </c>
      <c r="E1069" s="165">
        <v>0</v>
      </c>
      <c r="F1069" s="165">
        <v>0</v>
      </c>
      <c r="G1069" s="168"/>
    </row>
    <row r="1070" spans="1:7" ht="12.75" customHeight="1" x14ac:dyDescent="0.2">
      <c r="A1070" s="165" t="s">
        <v>1882</v>
      </c>
      <c r="B1070" s="165" t="s">
        <v>1891</v>
      </c>
      <c r="C1070" s="165" t="s">
        <v>1892</v>
      </c>
      <c r="D1070" s="165">
        <v>105</v>
      </c>
      <c r="E1070" s="165">
        <v>0</v>
      </c>
      <c r="F1070" s="165">
        <v>0</v>
      </c>
      <c r="G1070" s="168"/>
    </row>
    <row r="1071" spans="1:7" ht="12.75" customHeight="1" x14ac:dyDescent="0.2">
      <c r="A1071" s="165" t="s">
        <v>1882</v>
      </c>
      <c r="B1071" s="165" t="s">
        <v>3121</v>
      </c>
      <c r="C1071" s="165" t="s">
        <v>3122</v>
      </c>
      <c r="D1071" s="165">
        <v>105</v>
      </c>
      <c r="E1071" s="165">
        <v>0</v>
      </c>
      <c r="F1071" s="165">
        <v>0</v>
      </c>
      <c r="G1071" s="168"/>
    </row>
    <row r="1072" spans="1:7" ht="12.75" customHeight="1" x14ac:dyDescent="0.2">
      <c r="A1072" s="165" t="s">
        <v>1882</v>
      </c>
      <c r="B1072" s="165" t="s">
        <v>1893</v>
      </c>
      <c r="C1072" s="165" t="s">
        <v>1894</v>
      </c>
      <c r="D1072" s="165">
        <v>105</v>
      </c>
      <c r="E1072" s="165">
        <v>0</v>
      </c>
      <c r="F1072" s="165">
        <v>0</v>
      </c>
      <c r="G1072" s="168"/>
    </row>
    <row r="1073" spans="1:7" ht="12.75" customHeight="1" x14ac:dyDescent="0.2">
      <c r="A1073" s="165" t="s">
        <v>1882</v>
      </c>
      <c r="B1073" s="165" t="s">
        <v>1895</v>
      </c>
      <c r="C1073" s="165" t="s">
        <v>1896</v>
      </c>
      <c r="D1073" s="165">
        <v>105</v>
      </c>
      <c r="E1073" s="165">
        <v>0</v>
      </c>
      <c r="F1073" s="165">
        <v>0</v>
      </c>
      <c r="G1073" s="168"/>
    </row>
    <row r="1074" spans="1:7" ht="12.75" customHeight="1" x14ac:dyDescent="0.2">
      <c r="A1074" s="165" t="s">
        <v>1882</v>
      </c>
      <c r="B1074" s="165" t="s">
        <v>1897</v>
      </c>
      <c r="C1074" s="165" t="s">
        <v>1898</v>
      </c>
      <c r="D1074" s="165">
        <v>105</v>
      </c>
      <c r="E1074" s="165">
        <v>0</v>
      </c>
      <c r="F1074" s="165">
        <v>0</v>
      </c>
      <c r="G1074" s="168"/>
    </row>
    <row r="1075" spans="1:7" ht="12.75" customHeight="1" x14ac:dyDescent="0.2">
      <c r="A1075" s="165" t="s">
        <v>1882</v>
      </c>
      <c r="B1075" s="165" t="s">
        <v>1899</v>
      </c>
      <c r="C1075" s="165" t="s">
        <v>1900</v>
      </c>
      <c r="D1075" s="165">
        <v>105</v>
      </c>
      <c r="E1075" s="165">
        <v>0</v>
      </c>
      <c r="F1075" s="165">
        <v>0</v>
      </c>
      <c r="G1075" s="168"/>
    </row>
    <row r="1076" spans="1:7" ht="12.75" customHeight="1" x14ac:dyDescent="0.2">
      <c r="A1076" s="165" t="s">
        <v>1882</v>
      </c>
      <c r="B1076" s="165" t="s">
        <v>2757</v>
      </c>
      <c r="C1076" s="165" t="s">
        <v>2758</v>
      </c>
      <c r="D1076" s="165">
        <v>105</v>
      </c>
      <c r="E1076" s="165">
        <v>0</v>
      </c>
      <c r="F1076" s="165">
        <v>0</v>
      </c>
      <c r="G1076" s="168"/>
    </row>
    <row r="1077" spans="1:7" ht="12.75" customHeight="1" x14ac:dyDescent="0.2">
      <c r="A1077" s="165" t="s">
        <v>1882</v>
      </c>
      <c r="B1077" s="165" t="s">
        <v>1901</v>
      </c>
      <c r="C1077" s="165" t="s">
        <v>1902</v>
      </c>
      <c r="D1077" s="165">
        <v>105</v>
      </c>
      <c r="E1077" s="165">
        <v>0</v>
      </c>
      <c r="F1077" s="165">
        <v>0</v>
      </c>
      <c r="G1077" s="168"/>
    </row>
    <row r="1078" spans="1:7" ht="12.75" customHeight="1" x14ac:dyDescent="0.2">
      <c r="A1078" s="165" t="s">
        <v>1882</v>
      </c>
      <c r="B1078" s="165" t="s">
        <v>1903</v>
      </c>
      <c r="C1078" s="165" t="s">
        <v>1904</v>
      </c>
      <c r="D1078" s="165">
        <v>105</v>
      </c>
      <c r="E1078" s="165">
        <v>0</v>
      </c>
      <c r="F1078" s="165">
        <v>0</v>
      </c>
      <c r="G1078" s="168"/>
    </row>
    <row r="1079" spans="1:7" ht="12.75" customHeight="1" x14ac:dyDescent="0.2">
      <c r="A1079" s="165" t="s">
        <v>1882</v>
      </c>
      <c r="B1079" s="165" t="s">
        <v>1905</v>
      </c>
      <c r="C1079" s="165" t="s">
        <v>1906</v>
      </c>
      <c r="D1079" s="165">
        <v>105</v>
      </c>
      <c r="E1079" s="165">
        <v>0</v>
      </c>
      <c r="F1079" s="165">
        <v>0</v>
      </c>
      <c r="G1079" s="168"/>
    </row>
    <row r="1080" spans="1:7" ht="12.75" customHeight="1" x14ac:dyDescent="0.2">
      <c r="A1080" s="165" t="s">
        <v>1882</v>
      </c>
      <c r="B1080" s="165" t="s">
        <v>1907</v>
      </c>
      <c r="C1080" s="165" t="s">
        <v>1908</v>
      </c>
      <c r="D1080" s="165">
        <v>105</v>
      </c>
      <c r="E1080" s="165">
        <v>0</v>
      </c>
      <c r="F1080" s="165">
        <v>0</v>
      </c>
      <c r="G1080" s="168"/>
    </row>
    <row r="1081" spans="1:7" ht="12.75" customHeight="1" x14ac:dyDescent="0.2">
      <c r="A1081" s="165" t="s">
        <v>1882</v>
      </c>
      <c r="B1081" s="165" t="s">
        <v>1909</v>
      </c>
      <c r="C1081" s="165" t="s">
        <v>1910</v>
      </c>
      <c r="D1081" s="165">
        <v>105</v>
      </c>
      <c r="E1081" s="165">
        <v>0</v>
      </c>
      <c r="F1081" s="165">
        <v>0</v>
      </c>
      <c r="G1081" s="168"/>
    </row>
    <row r="1082" spans="1:7" ht="12.75" customHeight="1" x14ac:dyDescent="0.2">
      <c r="A1082" s="165" t="s">
        <v>1882</v>
      </c>
      <c r="B1082" s="165" t="s">
        <v>1911</v>
      </c>
      <c r="C1082" s="165" t="s">
        <v>1912</v>
      </c>
      <c r="D1082" s="165">
        <v>105</v>
      </c>
      <c r="E1082" s="165">
        <v>0</v>
      </c>
      <c r="F1082" s="165">
        <v>0</v>
      </c>
      <c r="G1082" s="168"/>
    </row>
    <row r="1083" spans="1:7" ht="12.75" customHeight="1" x14ac:dyDescent="0.2">
      <c r="A1083" s="165" t="s">
        <v>1882</v>
      </c>
      <c r="B1083" s="165" t="s">
        <v>1913</v>
      </c>
      <c r="C1083" s="165" t="s">
        <v>1914</v>
      </c>
      <c r="D1083" s="165">
        <v>105</v>
      </c>
      <c r="E1083" s="165">
        <v>0</v>
      </c>
      <c r="F1083" s="165">
        <v>0</v>
      </c>
      <c r="G1083" s="168"/>
    </row>
    <row r="1084" spans="1:7" ht="12.75" customHeight="1" x14ac:dyDescent="0.2">
      <c r="A1084" s="165" t="s">
        <v>1882</v>
      </c>
      <c r="B1084" s="165" t="s">
        <v>3123</v>
      </c>
      <c r="C1084" s="165" t="s">
        <v>3124</v>
      </c>
      <c r="D1084" s="165">
        <v>105</v>
      </c>
      <c r="E1084" s="165">
        <v>0</v>
      </c>
      <c r="F1084" s="165">
        <v>0</v>
      </c>
      <c r="G1084" s="168"/>
    </row>
    <row r="1085" spans="1:7" ht="12.75" customHeight="1" x14ac:dyDescent="0.2">
      <c r="A1085" s="165" t="s">
        <v>1882</v>
      </c>
      <c r="B1085" s="165" t="s">
        <v>1915</v>
      </c>
      <c r="C1085" s="165" t="s">
        <v>2759</v>
      </c>
      <c r="D1085" s="165">
        <v>105</v>
      </c>
      <c r="E1085" s="165">
        <v>0</v>
      </c>
      <c r="F1085" s="165">
        <v>0</v>
      </c>
      <c r="G1085" s="168"/>
    </row>
    <row r="1086" spans="1:7" ht="12.75" customHeight="1" x14ac:dyDescent="0.2">
      <c r="A1086" s="165" t="s">
        <v>1882</v>
      </c>
      <c r="B1086" s="165" t="s">
        <v>1916</v>
      </c>
      <c r="C1086" s="165" t="s">
        <v>2760</v>
      </c>
      <c r="D1086" s="165">
        <v>105</v>
      </c>
      <c r="E1086" s="165">
        <v>0</v>
      </c>
      <c r="F1086" s="165">
        <v>0</v>
      </c>
      <c r="G1086" s="168"/>
    </row>
    <row r="1087" spans="1:7" ht="12.75" customHeight="1" x14ac:dyDescent="0.2">
      <c r="A1087" s="165" t="s">
        <v>1882</v>
      </c>
      <c r="B1087" s="165" t="s">
        <v>1917</v>
      </c>
      <c r="C1087" s="165" t="s">
        <v>1918</v>
      </c>
      <c r="D1087" s="165">
        <v>105</v>
      </c>
      <c r="E1087" s="165">
        <v>0</v>
      </c>
      <c r="F1087" s="165">
        <v>0</v>
      </c>
      <c r="G1087" s="168"/>
    </row>
    <row r="1088" spans="1:7" ht="12.75" customHeight="1" x14ac:dyDescent="0.2">
      <c r="A1088" s="165" t="s">
        <v>1882</v>
      </c>
      <c r="B1088" s="165" t="s">
        <v>1919</v>
      </c>
      <c r="C1088" s="165" t="s">
        <v>2761</v>
      </c>
      <c r="D1088" s="165">
        <v>105</v>
      </c>
      <c r="E1088" s="165">
        <v>0</v>
      </c>
      <c r="F1088" s="165">
        <v>0</v>
      </c>
      <c r="G1088" s="168"/>
    </row>
    <row r="1089" spans="1:7" ht="12.75" customHeight="1" x14ac:dyDescent="0.2">
      <c r="A1089" s="165" t="s">
        <v>1882</v>
      </c>
      <c r="B1089" s="165" t="s">
        <v>1920</v>
      </c>
      <c r="C1089" s="165" t="s">
        <v>2762</v>
      </c>
      <c r="D1089" s="165">
        <v>105</v>
      </c>
      <c r="E1089" s="165">
        <v>0</v>
      </c>
      <c r="F1089" s="165">
        <v>0</v>
      </c>
      <c r="G1089" s="168"/>
    </row>
    <row r="1090" spans="1:7" ht="12.75" customHeight="1" x14ac:dyDescent="0.2">
      <c r="A1090" s="165" t="s">
        <v>1882</v>
      </c>
      <c r="B1090" s="165" t="s">
        <v>1921</v>
      </c>
      <c r="C1090" s="165" t="s">
        <v>1922</v>
      </c>
      <c r="D1090" s="165">
        <v>105</v>
      </c>
      <c r="E1090" s="165">
        <v>0</v>
      </c>
      <c r="F1090" s="165">
        <v>0</v>
      </c>
      <c r="G1090" s="168"/>
    </row>
    <row r="1091" spans="1:7" ht="12.75" customHeight="1" x14ac:dyDescent="0.2">
      <c r="A1091" s="165" t="s">
        <v>1882</v>
      </c>
      <c r="B1091" s="165" t="s">
        <v>1923</v>
      </c>
      <c r="C1091" s="165" t="s">
        <v>1924</v>
      </c>
      <c r="D1091" s="165">
        <v>105</v>
      </c>
      <c r="E1091" s="165">
        <v>0</v>
      </c>
      <c r="F1091" s="165">
        <v>0</v>
      </c>
      <c r="G1091" s="168"/>
    </row>
    <row r="1092" spans="1:7" ht="12.75" customHeight="1" x14ac:dyDescent="0.2">
      <c r="A1092" s="165" t="s">
        <v>1882</v>
      </c>
      <c r="B1092" s="165" t="s">
        <v>1925</v>
      </c>
      <c r="C1092" s="165" t="s">
        <v>1926</v>
      </c>
      <c r="D1092" s="165">
        <v>105</v>
      </c>
      <c r="E1092" s="165">
        <v>0</v>
      </c>
      <c r="F1092" s="165">
        <v>0</v>
      </c>
      <c r="G1092" s="168"/>
    </row>
    <row r="1093" spans="1:7" ht="12.75" customHeight="1" x14ac:dyDescent="0.2">
      <c r="A1093" s="165" t="s">
        <v>1882</v>
      </c>
      <c r="B1093" s="165" t="s">
        <v>3125</v>
      </c>
      <c r="C1093" s="165" t="s">
        <v>3126</v>
      </c>
      <c r="D1093" s="165">
        <v>105</v>
      </c>
      <c r="E1093" s="165">
        <v>0</v>
      </c>
      <c r="F1093" s="165">
        <v>0</v>
      </c>
      <c r="G1093" s="168"/>
    </row>
    <row r="1094" spans="1:7" ht="12.75" customHeight="1" x14ac:dyDescent="0.2">
      <c r="A1094" s="165" t="s">
        <v>1882</v>
      </c>
      <c r="B1094" s="165" t="s">
        <v>1927</v>
      </c>
      <c r="C1094" s="165" t="s">
        <v>1928</v>
      </c>
      <c r="D1094" s="165">
        <v>105</v>
      </c>
      <c r="E1094" s="165">
        <v>0</v>
      </c>
      <c r="F1094" s="165">
        <v>0</v>
      </c>
      <c r="G1094" s="168"/>
    </row>
    <row r="1095" spans="1:7" ht="12.75" customHeight="1" x14ac:dyDescent="0.2">
      <c r="A1095" s="165" t="s">
        <v>1882</v>
      </c>
      <c r="B1095" s="165" t="s">
        <v>1929</v>
      </c>
      <c r="C1095" s="165" t="s">
        <v>1930</v>
      </c>
      <c r="D1095" s="165">
        <v>105</v>
      </c>
      <c r="E1095" s="165">
        <v>0</v>
      </c>
      <c r="F1095" s="165">
        <v>0</v>
      </c>
      <c r="G1095" s="168"/>
    </row>
    <row r="1096" spans="1:7" ht="12.75" customHeight="1" x14ac:dyDescent="0.2">
      <c r="A1096" s="165" t="s">
        <v>1882</v>
      </c>
      <c r="B1096" s="165" t="s">
        <v>1932</v>
      </c>
      <c r="C1096" s="165" t="s">
        <v>1933</v>
      </c>
      <c r="D1096" s="165">
        <v>105</v>
      </c>
      <c r="E1096" s="165">
        <v>0</v>
      </c>
      <c r="F1096" s="165">
        <v>0</v>
      </c>
      <c r="G1096" s="168"/>
    </row>
    <row r="1097" spans="1:7" ht="12.75" customHeight="1" x14ac:dyDescent="0.2">
      <c r="A1097" s="165" t="s">
        <v>1882</v>
      </c>
      <c r="B1097" s="165" t="s">
        <v>1934</v>
      </c>
      <c r="C1097" s="165" t="s">
        <v>1935</v>
      </c>
      <c r="D1097" s="165">
        <v>105</v>
      </c>
      <c r="E1097" s="165">
        <v>0</v>
      </c>
      <c r="F1097" s="165">
        <v>0</v>
      </c>
      <c r="G1097" s="168"/>
    </row>
    <row r="1098" spans="1:7" ht="12.75" customHeight="1" x14ac:dyDescent="0.2">
      <c r="A1098" s="165" t="s">
        <v>1882</v>
      </c>
      <c r="B1098" s="165" t="s">
        <v>1936</v>
      </c>
      <c r="C1098" s="165" t="s">
        <v>1937</v>
      </c>
      <c r="D1098" s="165">
        <v>105</v>
      </c>
      <c r="E1098" s="165">
        <v>0</v>
      </c>
      <c r="F1098" s="165">
        <v>0</v>
      </c>
      <c r="G1098" s="168"/>
    </row>
    <row r="1099" spans="1:7" ht="12.75" customHeight="1" x14ac:dyDescent="0.2">
      <c r="A1099" s="165" t="s">
        <v>1882</v>
      </c>
      <c r="B1099" s="165" t="s">
        <v>1938</v>
      </c>
      <c r="C1099" s="165" t="s">
        <v>1939</v>
      </c>
      <c r="D1099" s="165">
        <v>105</v>
      </c>
      <c r="E1099" s="165">
        <v>0</v>
      </c>
      <c r="F1099" s="165">
        <v>0</v>
      </c>
      <c r="G1099" s="168"/>
    </row>
    <row r="1100" spans="1:7" ht="12.75" customHeight="1" x14ac:dyDescent="0.2">
      <c r="A1100" s="165" t="s">
        <v>1882</v>
      </c>
      <c r="B1100" s="165" t="s">
        <v>2215</v>
      </c>
      <c r="C1100" s="165" t="s">
        <v>2763</v>
      </c>
      <c r="D1100" s="165">
        <v>105</v>
      </c>
      <c r="E1100" s="165">
        <v>0</v>
      </c>
      <c r="F1100" s="165">
        <v>0</v>
      </c>
      <c r="G1100" s="168"/>
    </row>
    <row r="1101" spans="1:7" ht="12.75" customHeight="1" x14ac:dyDescent="0.2">
      <c r="A1101" s="165" t="s">
        <v>1882</v>
      </c>
      <c r="B1101" s="165" t="s">
        <v>3127</v>
      </c>
      <c r="C1101" s="165" t="s">
        <v>3128</v>
      </c>
      <c r="D1101" s="165">
        <v>105</v>
      </c>
      <c r="E1101" s="165">
        <v>0</v>
      </c>
      <c r="F1101" s="165">
        <v>0</v>
      </c>
      <c r="G1101" s="168"/>
    </row>
    <row r="1102" spans="1:7" ht="12.75" customHeight="1" x14ac:dyDescent="0.2">
      <c r="A1102" s="165" t="s">
        <v>1882</v>
      </c>
      <c r="B1102" s="165" t="s">
        <v>1940</v>
      </c>
      <c r="C1102" s="165" t="s">
        <v>1941</v>
      </c>
      <c r="D1102" s="165">
        <v>105</v>
      </c>
      <c r="E1102" s="165">
        <v>0</v>
      </c>
      <c r="F1102" s="165">
        <v>0</v>
      </c>
      <c r="G1102" s="168"/>
    </row>
    <row r="1103" spans="1:7" ht="12.75" customHeight="1" x14ac:dyDescent="0.2">
      <c r="A1103" s="165" t="s">
        <v>1882</v>
      </c>
      <c r="B1103" s="165" t="s">
        <v>1942</v>
      </c>
      <c r="C1103" s="165" t="s">
        <v>1943</v>
      </c>
      <c r="D1103" s="165">
        <v>105</v>
      </c>
      <c r="E1103" s="165">
        <v>0</v>
      </c>
      <c r="F1103" s="165">
        <v>0</v>
      </c>
      <c r="G1103" s="168"/>
    </row>
    <row r="1104" spans="1:7" ht="12.75" customHeight="1" x14ac:dyDescent="0.2">
      <c r="A1104" s="165" t="s">
        <v>1882</v>
      </c>
      <c r="B1104" s="165" t="s">
        <v>1944</v>
      </c>
      <c r="C1104" s="165" t="s">
        <v>1945</v>
      </c>
      <c r="D1104" s="165">
        <v>105</v>
      </c>
      <c r="E1104" s="165">
        <v>0</v>
      </c>
      <c r="F1104" s="165">
        <v>0</v>
      </c>
      <c r="G1104" s="168"/>
    </row>
    <row r="1105" spans="1:7" ht="12.75" customHeight="1" x14ac:dyDescent="0.2">
      <c r="A1105" s="165" t="s">
        <v>1882</v>
      </c>
      <c r="B1105" s="165" t="s">
        <v>1946</v>
      </c>
      <c r="C1105" s="165" t="s">
        <v>1947</v>
      </c>
      <c r="D1105" s="165">
        <v>105</v>
      </c>
      <c r="E1105" s="165">
        <v>0</v>
      </c>
      <c r="F1105" s="165">
        <v>0</v>
      </c>
      <c r="G1105" s="168"/>
    </row>
    <row r="1106" spans="1:7" ht="12.75" customHeight="1" x14ac:dyDescent="0.2">
      <c r="A1106" s="165" t="s">
        <v>1882</v>
      </c>
      <c r="B1106" s="165" t="s">
        <v>1948</v>
      </c>
      <c r="C1106" s="165" t="s">
        <v>1949</v>
      </c>
      <c r="D1106" s="165">
        <v>105</v>
      </c>
      <c r="E1106" s="165">
        <v>0</v>
      </c>
      <c r="F1106" s="165">
        <v>0</v>
      </c>
      <c r="G1106" s="168"/>
    </row>
    <row r="1107" spans="1:7" ht="12.75" customHeight="1" x14ac:dyDescent="0.2">
      <c r="A1107" s="165" t="s">
        <v>1882</v>
      </c>
      <c r="B1107" s="165" t="s">
        <v>1950</v>
      </c>
      <c r="C1107" s="165" t="s">
        <v>2764</v>
      </c>
      <c r="D1107" s="165">
        <v>105</v>
      </c>
      <c r="E1107" s="165">
        <v>0</v>
      </c>
      <c r="F1107" s="165">
        <v>0</v>
      </c>
      <c r="G1107" s="168"/>
    </row>
    <row r="1108" spans="1:7" ht="12.75" customHeight="1" x14ac:dyDescent="0.2">
      <c r="A1108" s="165" t="s">
        <v>1882</v>
      </c>
      <c r="B1108" s="165" t="s">
        <v>1951</v>
      </c>
      <c r="C1108" s="165" t="s">
        <v>1952</v>
      </c>
      <c r="D1108" s="165">
        <v>105</v>
      </c>
      <c r="E1108" s="165">
        <v>0</v>
      </c>
      <c r="F1108" s="165">
        <v>0</v>
      </c>
      <c r="G1108" s="168"/>
    </row>
    <row r="1109" spans="1:7" ht="12.75" customHeight="1" x14ac:dyDescent="0.2">
      <c r="A1109" s="165" t="s">
        <v>1882</v>
      </c>
      <c r="B1109" s="165" t="s">
        <v>1953</v>
      </c>
      <c r="C1109" s="165" t="s">
        <v>1954</v>
      </c>
      <c r="D1109" s="165">
        <v>105</v>
      </c>
      <c r="E1109" s="165">
        <v>0</v>
      </c>
      <c r="F1109" s="165">
        <v>0</v>
      </c>
      <c r="G1109" s="168"/>
    </row>
    <row r="1110" spans="1:7" ht="12.75" customHeight="1" x14ac:dyDescent="0.2">
      <c r="A1110" s="165" t="s">
        <v>1882</v>
      </c>
      <c r="B1110" s="165" t="s">
        <v>2168</v>
      </c>
      <c r="C1110" s="165" t="s">
        <v>2765</v>
      </c>
      <c r="D1110" s="165">
        <v>105</v>
      </c>
      <c r="E1110" s="165">
        <v>0</v>
      </c>
      <c r="F1110" s="165">
        <v>0</v>
      </c>
      <c r="G1110" s="168"/>
    </row>
    <row r="1111" spans="1:7" ht="12.75" customHeight="1" x14ac:dyDescent="0.2">
      <c r="A1111" s="165" t="s">
        <v>1882</v>
      </c>
      <c r="B1111" s="165" t="s">
        <v>2766</v>
      </c>
      <c r="C1111" s="165" t="s">
        <v>2767</v>
      </c>
      <c r="D1111" s="165">
        <v>105</v>
      </c>
      <c r="E1111" s="165">
        <v>0</v>
      </c>
      <c r="F1111" s="165">
        <v>0</v>
      </c>
      <c r="G1111" s="168"/>
    </row>
    <row r="1112" spans="1:7" ht="12.75" customHeight="1" x14ac:dyDescent="0.2">
      <c r="A1112" s="165" t="s">
        <v>1882</v>
      </c>
      <c r="B1112" s="165" t="s">
        <v>1955</v>
      </c>
      <c r="C1112" s="165" t="s">
        <v>1956</v>
      </c>
      <c r="D1112" s="165">
        <v>105</v>
      </c>
      <c r="E1112" s="165">
        <v>0</v>
      </c>
      <c r="F1112" s="165">
        <v>0</v>
      </c>
      <c r="G1112" s="168"/>
    </row>
    <row r="1113" spans="1:7" ht="12.75" customHeight="1" x14ac:dyDescent="0.2">
      <c r="A1113" s="165" t="s">
        <v>1882</v>
      </c>
      <c r="B1113" s="165" t="s">
        <v>1957</v>
      </c>
      <c r="C1113" s="165" t="s">
        <v>1958</v>
      </c>
      <c r="D1113" s="165">
        <v>105</v>
      </c>
      <c r="E1113" s="165">
        <v>0</v>
      </c>
      <c r="F1113" s="165">
        <v>0</v>
      </c>
      <c r="G1113" s="168"/>
    </row>
    <row r="1114" spans="1:7" ht="12.75" customHeight="1" x14ac:dyDescent="0.2">
      <c r="A1114" s="165" t="s">
        <v>1882</v>
      </c>
      <c r="B1114" s="165" t="s">
        <v>1959</v>
      </c>
      <c r="C1114" s="165" t="s">
        <v>1960</v>
      </c>
      <c r="D1114" s="165">
        <v>105</v>
      </c>
      <c r="E1114" s="165">
        <v>0</v>
      </c>
      <c r="F1114" s="165">
        <v>0</v>
      </c>
      <c r="G1114" s="168"/>
    </row>
    <row r="1115" spans="1:7" ht="12.75" customHeight="1" x14ac:dyDescent="0.2">
      <c r="A1115" s="165" t="s">
        <v>1882</v>
      </c>
      <c r="B1115" s="165" t="s">
        <v>1961</v>
      </c>
      <c r="C1115" s="165" t="s">
        <v>1962</v>
      </c>
      <c r="D1115" s="165">
        <v>105</v>
      </c>
      <c r="E1115" s="165">
        <v>0</v>
      </c>
      <c r="F1115" s="165">
        <v>0</v>
      </c>
      <c r="G1115" s="168"/>
    </row>
    <row r="1116" spans="1:7" ht="12.75" customHeight="1" x14ac:dyDescent="0.2">
      <c r="A1116" s="165" t="s">
        <v>1882</v>
      </c>
      <c r="B1116" s="165" t="s">
        <v>1963</v>
      </c>
      <c r="C1116" s="165" t="s">
        <v>1964</v>
      </c>
      <c r="D1116" s="165">
        <v>105</v>
      </c>
      <c r="E1116" s="165">
        <v>0</v>
      </c>
      <c r="F1116" s="165">
        <v>0</v>
      </c>
      <c r="G1116" s="168"/>
    </row>
    <row r="1117" spans="1:7" ht="12.75" customHeight="1" x14ac:dyDescent="0.2">
      <c r="A1117" s="165" t="s">
        <v>1882</v>
      </c>
      <c r="B1117" s="165" t="s">
        <v>1965</v>
      </c>
      <c r="C1117" s="165" t="s">
        <v>1966</v>
      </c>
      <c r="D1117" s="165">
        <v>105</v>
      </c>
      <c r="E1117" s="165">
        <v>0</v>
      </c>
      <c r="F1117" s="165">
        <v>0</v>
      </c>
      <c r="G1117" s="168"/>
    </row>
    <row r="1118" spans="1:7" ht="12.75" customHeight="1" x14ac:dyDescent="0.2">
      <c r="A1118" s="165" t="s">
        <v>1882</v>
      </c>
      <c r="B1118" s="165" t="s">
        <v>1967</v>
      </c>
      <c r="C1118" s="165" t="s">
        <v>1968</v>
      </c>
      <c r="D1118" s="165">
        <v>105</v>
      </c>
      <c r="E1118" s="165">
        <v>0</v>
      </c>
      <c r="F1118" s="165">
        <v>0</v>
      </c>
      <c r="G1118" s="168"/>
    </row>
    <row r="1119" spans="1:7" ht="12.75" customHeight="1" x14ac:dyDescent="0.2">
      <c r="A1119" s="165" t="s">
        <v>1882</v>
      </c>
      <c r="B1119" s="165" t="s">
        <v>1969</v>
      </c>
      <c r="C1119" s="165" t="s">
        <v>1970</v>
      </c>
      <c r="D1119" s="165">
        <v>105</v>
      </c>
      <c r="E1119" s="165">
        <v>0</v>
      </c>
      <c r="F1119" s="165">
        <v>0</v>
      </c>
      <c r="G1119" s="168"/>
    </row>
    <row r="1120" spans="1:7" ht="12.75" customHeight="1" x14ac:dyDescent="0.2">
      <c r="A1120" s="165" t="s">
        <v>1882</v>
      </c>
      <c r="B1120" s="165" t="s">
        <v>2120</v>
      </c>
      <c r="C1120" s="165" t="s">
        <v>2768</v>
      </c>
      <c r="D1120" s="165">
        <v>105</v>
      </c>
      <c r="E1120" s="165">
        <v>0</v>
      </c>
      <c r="F1120" s="165">
        <v>0</v>
      </c>
      <c r="G1120" s="168"/>
    </row>
    <row r="1121" spans="1:7" ht="12.75" customHeight="1" x14ac:dyDescent="0.2">
      <c r="A1121" s="165" t="s">
        <v>1882</v>
      </c>
      <c r="B1121" s="165" t="s">
        <v>1971</v>
      </c>
      <c r="C1121" s="165" t="s">
        <v>1972</v>
      </c>
      <c r="D1121" s="165">
        <v>105</v>
      </c>
      <c r="E1121" s="165">
        <v>0</v>
      </c>
      <c r="F1121" s="165">
        <v>0</v>
      </c>
      <c r="G1121" s="168"/>
    </row>
    <row r="1122" spans="1:7" ht="12.75" customHeight="1" x14ac:dyDescent="0.2">
      <c r="A1122" s="165" t="s">
        <v>1882</v>
      </c>
      <c r="B1122" s="165" t="s">
        <v>1973</v>
      </c>
      <c r="C1122" s="165" t="s">
        <v>1974</v>
      </c>
      <c r="D1122" s="165">
        <v>105</v>
      </c>
      <c r="E1122" s="165">
        <v>0</v>
      </c>
      <c r="F1122" s="165">
        <v>0</v>
      </c>
      <c r="G1122" s="168"/>
    </row>
    <row r="1123" spans="1:7" ht="12.75" customHeight="1" x14ac:dyDescent="0.2">
      <c r="A1123" s="165" t="s">
        <v>1882</v>
      </c>
      <c r="B1123" s="165" t="s">
        <v>1997</v>
      </c>
      <c r="C1123" s="165" t="s">
        <v>2769</v>
      </c>
      <c r="D1123" s="165">
        <v>105</v>
      </c>
      <c r="E1123" s="165">
        <v>0</v>
      </c>
      <c r="F1123" s="165">
        <v>0</v>
      </c>
      <c r="G1123" s="168"/>
    </row>
    <row r="1124" spans="1:7" ht="12.75" customHeight="1" x14ac:dyDescent="0.2">
      <c r="A1124" s="165" t="s">
        <v>1882</v>
      </c>
      <c r="B1124" s="165" t="s">
        <v>1975</v>
      </c>
      <c r="C1124" s="165" t="s">
        <v>1976</v>
      </c>
      <c r="D1124" s="165">
        <v>105</v>
      </c>
      <c r="E1124" s="165">
        <v>0</v>
      </c>
      <c r="F1124" s="165">
        <v>0</v>
      </c>
      <c r="G1124" s="168"/>
    </row>
    <row r="1125" spans="1:7" ht="12.75" customHeight="1" x14ac:dyDescent="0.2">
      <c r="A1125" s="165" t="s">
        <v>1882</v>
      </c>
      <c r="B1125" s="165" t="s">
        <v>1977</v>
      </c>
      <c r="C1125" s="165" t="s">
        <v>1978</v>
      </c>
      <c r="D1125" s="165">
        <v>105</v>
      </c>
      <c r="E1125" s="165">
        <v>0</v>
      </c>
      <c r="F1125" s="165">
        <v>0</v>
      </c>
      <c r="G1125" s="168"/>
    </row>
    <row r="1126" spans="1:7" ht="12.75" customHeight="1" x14ac:dyDescent="0.2">
      <c r="A1126" s="165" t="s">
        <v>1882</v>
      </c>
      <c r="B1126" s="165" t="s">
        <v>1979</v>
      </c>
      <c r="C1126" s="165" t="s">
        <v>1980</v>
      </c>
      <c r="D1126" s="165">
        <v>105</v>
      </c>
      <c r="E1126" s="165">
        <v>0</v>
      </c>
      <c r="F1126" s="165">
        <v>0</v>
      </c>
      <c r="G1126" s="168"/>
    </row>
    <row r="1127" spans="1:7" ht="12.75" customHeight="1" x14ac:dyDescent="0.2">
      <c r="A1127" s="165" t="s">
        <v>1882</v>
      </c>
      <c r="B1127" s="165" t="s">
        <v>1981</v>
      </c>
      <c r="C1127" s="165" t="s">
        <v>1982</v>
      </c>
      <c r="D1127" s="165">
        <v>105</v>
      </c>
      <c r="E1127" s="165">
        <v>0</v>
      </c>
      <c r="F1127" s="165">
        <v>0</v>
      </c>
      <c r="G1127" s="168"/>
    </row>
    <row r="1128" spans="1:7" ht="12.75" customHeight="1" x14ac:dyDescent="0.2">
      <c r="A1128" s="165" t="s">
        <v>1882</v>
      </c>
      <c r="B1128" s="165" t="s">
        <v>1983</v>
      </c>
      <c r="C1128" s="165" t="s">
        <v>1984</v>
      </c>
      <c r="D1128" s="165">
        <v>105</v>
      </c>
      <c r="E1128" s="165">
        <v>0</v>
      </c>
      <c r="F1128" s="165">
        <v>0</v>
      </c>
      <c r="G1128" s="168"/>
    </row>
    <row r="1129" spans="1:7" ht="12.75" customHeight="1" x14ac:dyDescent="0.2">
      <c r="A1129" s="165" t="s">
        <v>1882</v>
      </c>
      <c r="B1129" s="165" t="s">
        <v>1985</v>
      </c>
      <c r="C1129" s="165" t="s">
        <v>1986</v>
      </c>
      <c r="D1129" s="165">
        <v>105</v>
      </c>
      <c r="E1129" s="165">
        <v>0</v>
      </c>
      <c r="F1129" s="165">
        <v>0</v>
      </c>
      <c r="G1129" s="168"/>
    </row>
    <row r="1130" spans="1:7" ht="12.75" customHeight="1" x14ac:dyDescent="0.2">
      <c r="A1130" s="165" t="s">
        <v>1882</v>
      </c>
      <c r="B1130" s="165" t="s">
        <v>1987</v>
      </c>
      <c r="C1130" s="165" t="s">
        <v>1988</v>
      </c>
      <c r="D1130" s="165">
        <v>105</v>
      </c>
      <c r="E1130" s="165">
        <v>0</v>
      </c>
      <c r="F1130" s="165">
        <v>0</v>
      </c>
      <c r="G1130" s="168"/>
    </row>
    <row r="1131" spans="1:7" ht="12.75" customHeight="1" x14ac:dyDescent="0.2">
      <c r="A1131" s="165" t="s">
        <v>1882</v>
      </c>
      <c r="B1131" s="165" t="s">
        <v>1989</v>
      </c>
      <c r="C1131" s="165" t="s">
        <v>1990</v>
      </c>
      <c r="D1131" s="165">
        <v>105</v>
      </c>
      <c r="E1131" s="165">
        <v>0</v>
      </c>
      <c r="F1131" s="165">
        <v>0</v>
      </c>
      <c r="G1131" s="168"/>
    </row>
    <row r="1132" spans="1:7" ht="12.75" customHeight="1" x14ac:dyDescent="0.2">
      <c r="A1132" s="165" t="s">
        <v>1882</v>
      </c>
      <c r="B1132" s="165" t="s">
        <v>3129</v>
      </c>
      <c r="C1132" s="165" t="s">
        <v>3130</v>
      </c>
      <c r="D1132" s="165">
        <v>105</v>
      </c>
      <c r="E1132" s="165">
        <v>0</v>
      </c>
      <c r="F1132" s="165">
        <v>0</v>
      </c>
      <c r="G1132" s="168"/>
    </row>
    <row r="1133" spans="1:7" ht="12.75" customHeight="1" x14ac:dyDescent="0.2">
      <c r="A1133" s="165" t="s">
        <v>1882</v>
      </c>
      <c r="B1133" s="165" t="s">
        <v>1991</v>
      </c>
      <c r="C1133" s="165" t="s">
        <v>1992</v>
      </c>
      <c r="D1133" s="165">
        <v>105</v>
      </c>
      <c r="E1133" s="165">
        <v>0</v>
      </c>
      <c r="F1133" s="165">
        <v>0</v>
      </c>
      <c r="G1133" s="168"/>
    </row>
    <row r="1134" spans="1:7" ht="12.75" customHeight="1" x14ac:dyDescent="0.2">
      <c r="A1134" s="165" t="s">
        <v>1882</v>
      </c>
      <c r="B1134" s="165" t="s">
        <v>2770</v>
      </c>
      <c r="C1134" s="165" t="s">
        <v>2771</v>
      </c>
      <c r="D1134" s="165">
        <v>105</v>
      </c>
      <c r="E1134" s="165">
        <v>0</v>
      </c>
      <c r="F1134" s="165">
        <v>0</v>
      </c>
      <c r="G1134" s="168"/>
    </row>
    <row r="1135" spans="1:7" ht="12.75" customHeight="1" x14ac:dyDescent="0.2">
      <c r="A1135" s="165" t="s">
        <v>1882</v>
      </c>
      <c r="B1135" s="165" t="s">
        <v>1994</v>
      </c>
      <c r="C1135" s="165" t="s">
        <v>1995</v>
      </c>
      <c r="D1135" s="165">
        <v>105</v>
      </c>
      <c r="E1135" s="165">
        <v>0</v>
      </c>
      <c r="F1135" s="165">
        <v>0</v>
      </c>
      <c r="G1135" s="168"/>
    </row>
    <row r="1136" spans="1:7" ht="12.75" customHeight="1" x14ac:dyDescent="0.2">
      <c r="A1136" s="165" t="s">
        <v>1882</v>
      </c>
      <c r="B1136" s="165" t="s">
        <v>1998</v>
      </c>
      <c r="C1136" s="165" t="s">
        <v>1999</v>
      </c>
      <c r="D1136" s="165">
        <v>105</v>
      </c>
      <c r="E1136" s="165">
        <v>0</v>
      </c>
      <c r="F1136" s="165">
        <v>0</v>
      </c>
      <c r="G1136" s="168"/>
    </row>
    <row r="1137" spans="1:7" ht="12.75" customHeight="1" x14ac:dyDescent="0.2">
      <c r="A1137" s="165" t="s">
        <v>1882</v>
      </c>
      <c r="B1137" s="165" t="s">
        <v>2000</v>
      </c>
      <c r="C1137" s="165" t="s">
        <v>2001</v>
      </c>
      <c r="D1137" s="165">
        <v>105</v>
      </c>
      <c r="E1137" s="165">
        <v>0</v>
      </c>
      <c r="F1137" s="165">
        <v>0</v>
      </c>
      <c r="G1137" s="168"/>
    </row>
    <row r="1138" spans="1:7" ht="12.75" customHeight="1" x14ac:dyDescent="0.2">
      <c r="A1138" s="165" t="s">
        <v>1882</v>
      </c>
      <c r="B1138" s="165" t="s">
        <v>2002</v>
      </c>
      <c r="C1138" s="165" t="s">
        <v>2003</v>
      </c>
      <c r="D1138" s="165">
        <v>105</v>
      </c>
      <c r="E1138" s="165">
        <v>0</v>
      </c>
      <c r="F1138" s="165">
        <v>0</v>
      </c>
      <c r="G1138" s="168"/>
    </row>
    <row r="1139" spans="1:7" ht="12.75" customHeight="1" x14ac:dyDescent="0.2">
      <c r="A1139" s="165" t="s">
        <v>1882</v>
      </c>
      <c r="B1139" s="165" t="s">
        <v>2004</v>
      </c>
      <c r="C1139" s="165" t="s">
        <v>2005</v>
      </c>
      <c r="D1139" s="165">
        <v>105</v>
      </c>
      <c r="E1139" s="165">
        <v>0</v>
      </c>
      <c r="F1139" s="165">
        <v>0</v>
      </c>
      <c r="G1139" s="168"/>
    </row>
    <row r="1140" spans="1:7" ht="12.75" customHeight="1" x14ac:dyDescent="0.2">
      <c r="A1140" s="165" t="s">
        <v>1882</v>
      </c>
      <c r="B1140" s="165" t="s">
        <v>2006</v>
      </c>
      <c r="C1140" s="165" t="s">
        <v>2007</v>
      </c>
      <c r="D1140" s="165">
        <v>105</v>
      </c>
      <c r="E1140" s="165">
        <v>0</v>
      </c>
      <c r="F1140" s="165">
        <v>0</v>
      </c>
      <c r="G1140" s="168"/>
    </row>
    <row r="1141" spans="1:7" ht="12.75" customHeight="1" x14ac:dyDescent="0.2">
      <c r="A1141" s="165" t="s">
        <v>1882</v>
      </c>
      <c r="B1141" s="165" t="s">
        <v>2008</v>
      </c>
      <c r="C1141" s="165" t="s">
        <v>2009</v>
      </c>
      <c r="D1141" s="165">
        <v>105</v>
      </c>
      <c r="E1141" s="165">
        <v>0</v>
      </c>
      <c r="F1141" s="165">
        <v>0</v>
      </c>
      <c r="G1141" s="168"/>
    </row>
    <row r="1142" spans="1:7" ht="12.75" customHeight="1" x14ac:dyDescent="0.2">
      <c r="A1142" s="165" t="s">
        <v>1882</v>
      </c>
      <c r="B1142" s="165" t="s">
        <v>3131</v>
      </c>
      <c r="C1142" s="165" t="s">
        <v>3132</v>
      </c>
      <c r="D1142" s="165">
        <v>105</v>
      </c>
      <c r="E1142" s="165">
        <v>0</v>
      </c>
      <c r="F1142" s="165">
        <v>0</v>
      </c>
      <c r="G1142" s="168"/>
    </row>
    <row r="1143" spans="1:7" ht="12.75" customHeight="1" x14ac:dyDescent="0.2">
      <c r="A1143" s="165" t="s">
        <v>1882</v>
      </c>
      <c r="B1143" s="165" t="s">
        <v>3133</v>
      </c>
      <c r="C1143" s="165" t="s">
        <v>3134</v>
      </c>
      <c r="D1143" s="165">
        <v>105</v>
      </c>
      <c r="E1143" s="165">
        <v>0</v>
      </c>
      <c r="F1143" s="165">
        <v>0</v>
      </c>
      <c r="G1143" s="168"/>
    </row>
    <row r="1144" spans="1:7" ht="12.75" customHeight="1" x14ac:dyDescent="0.2">
      <c r="A1144" s="165" t="s">
        <v>1882</v>
      </c>
      <c r="B1144" s="165" t="s">
        <v>3135</v>
      </c>
      <c r="C1144" s="165" t="s">
        <v>3136</v>
      </c>
      <c r="D1144" s="165">
        <v>105</v>
      </c>
      <c r="E1144" s="165">
        <v>0</v>
      </c>
      <c r="F1144" s="165">
        <v>0</v>
      </c>
      <c r="G1144" s="168"/>
    </row>
    <row r="1145" spans="1:7" ht="12.75" customHeight="1" x14ac:dyDescent="0.2">
      <c r="A1145" s="165" t="s">
        <v>1882</v>
      </c>
      <c r="B1145" s="165" t="s">
        <v>2010</v>
      </c>
      <c r="C1145" s="165" t="s">
        <v>2772</v>
      </c>
      <c r="D1145" s="165">
        <v>105</v>
      </c>
      <c r="E1145" s="165">
        <v>0</v>
      </c>
      <c r="F1145" s="165">
        <v>0</v>
      </c>
      <c r="G1145" s="168"/>
    </row>
    <row r="1146" spans="1:7" ht="12.75" customHeight="1" x14ac:dyDescent="0.2">
      <c r="A1146" s="165" t="s">
        <v>1882</v>
      </c>
      <c r="B1146" s="165" t="s">
        <v>2011</v>
      </c>
      <c r="C1146" s="165" t="s">
        <v>2012</v>
      </c>
      <c r="D1146" s="165">
        <v>105</v>
      </c>
      <c r="E1146" s="165">
        <v>0</v>
      </c>
      <c r="F1146" s="165">
        <v>0</v>
      </c>
      <c r="G1146" s="168"/>
    </row>
    <row r="1147" spans="1:7" ht="12.75" customHeight="1" x14ac:dyDescent="0.2">
      <c r="A1147" s="165" t="s">
        <v>1882</v>
      </c>
      <c r="B1147" s="165" t="s">
        <v>2013</v>
      </c>
      <c r="C1147" s="165" t="s">
        <v>2014</v>
      </c>
      <c r="D1147" s="165">
        <v>105</v>
      </c>
      <c r="E1147" s="165">
        <v>0</v>
      </c>
      <c r="F1147" s="165">
        <v>0</v>
      </c>
      <c r="G1147" s="168"/>
    </row>
    <row r="1148" spans="1:7" ht="12.75" customHeight="1" x14ac:dyDescent="0.2">
      <c r="A1148" s="165" t="s">
        <v>1882</v>
      </c>
      <c r="B1148" s="165" t="s">
        <v>2015</v>
      </c>
      <c r="C1148" s="165" t="s">
        <v>2016</v>
      </c>
      <c r="D1148" s="165">
        <v>105</v>
      </c>
      <c r="E1148" s="165">
        <v>0</v>
      </c>
      <c r="F1148" s="165">
        <v>0</v>
      </c>
      <c r="G1148" s="168"/>
    </row>
    <row r="1149" spans="1:7" ht="12.75" customHeight="1" x14ac:dyDescent="0.2">
      <c r="A1149" s="165" t="s">
        <v>1882</v>
      </c>
      <c r="B1149" s="165" t="s">
        <v>2017</v>
      </c>
      <c r="C1149" s="165" t="s">
        <v>2018</v>
      </c>
      <c r="D1149" s="165">
        <v>105</v>
      </c>
      <c r="E1149" s="165">
        <v>0</v>
      </c>
      <c r="F1149" s="165">
        <v>0</v>
      </c>
      <c r="G1149" s="168"/>
    </row>
    <row r="1150" spans="1:7" ht="12.75" customHeight="1" x14ac:dyDescent="0.2">
      <c r="A1150" s="165" t="s">
        <v>1882</v>
      </c>
      <c r="B1150" s="165" t="s">
        <v>2019</v>
      </c>
      <c r="C1150" s="165" t="s">
        <v>2020</v>
      </c>
      <c r="D1150" s="165">
        <v>105</v>
      </c>
      <c r="E1150" s="165">
        <v>0</v>
      </c>
      <c r="F1150" s="165">
        <v>0</v>
      </c>
      <c r="G1150" s="168"/>
    </row>
    <row r="1151" spans="1:7" ht="12.75" customHeight="1" x14ac:dyDescent="0.2">
      <c r="A1151" s="165" t="s">
        <v>1882</v>
      </c>
      <c r="B1151" s="165" t="s">
        <v>2021</v>
      </c>
      <c r="C1151" s="165" t="s">
        <v>2022</v>
      </c>
      <c r="D1151" s="165">
        <v>105</v>
      </c>
      <c r="E1151" s="165">
        <v>0</v>
      </c>
      <c r="F1151" s="165">
        <v>0</v>
      </c>
      <c r="G1151" s="168"/>
    </row>
    <row r="1152" spans="1:7" ht="12.75" customHeight="1" x14ac:dyDescent="0.2">
      <c r="A1152" s="165" t="s">
        <v>1882</v>
      </c>
      <c r="B1152" s="165" t="s">
        <v>2023</v>
      </c>
      <c r="C1152" s="165" t="s">
        <v>2024</v>
      </c>
      <c r="D1152" s="165">
        <v>105</v>
      </c>
      <c r="E1152" s="165">
        <v>0</v>
      </c>
      <c r="F1152" s="165">
        <v>0</v>
      </c>
      <c r="G1152" s="168"/>
    </row>
    <row r="1153" spans="1:7" ht="12.75" customHeight="1" x14ac:dyDescent="0.2">
      <c r="A1153" s="165" t="s">
        <v>1882</v>
      </c>
      <c r="B1153" s="165" t="s">
        <v>2025</v>
      </c>
      <c r="C1153" s="165" t="s">
        <v>2026</v>
      </c>
      <c r="D1153" s="165">
        <v>105</v>
      </c>
      <c r="E1153" s="165">
        <v>0</v>
      </c>
      <c r="F1153" s="165">
        <v>0</v>
      </c>
      <c r="G1153" s="168"/>
    </row>
    <row r="1154" spans="1:7" ht="12.75" customHeight="1" x14ac:dyDescent="0.2">
      <c r="A1154" s="165" t="s">
        <v>1882</v>
      </c>
      <c r="B1154" s="165" t="s">
        <v>2027</v>
      </c>
      <c r="C1154" s="165" t="s">
        <v>2028</v>
      </c>
      <c r="D1154" s="165">
        <v>105</v>
      </c>
      <c r="E1154" s="165">
        <v>0</v>
      </c>
      <c r="F1154" s="165">
        <v>0</v>
      </c>
      <c r="G1154" s="168"/>
    </row>
    <row r="1155" spans="1:7" ht="12.75" customHeight="1" x14ac:dyDescent="0.2">
      <c r="A1155" s="165" t="s">
        <v>1882</v>
      </c>
      <c r="B1155" s="165" t="s">
        <v>2029</v>
      </c>
      <c r="C1155" s="165" t="s">
        <v>2030</v>
      </c>
      <c r="D1155" s="165">
        <v>105</v>
      </c>
      <c r="E1155" s="165">
        <v>0</v>
      </c>
      <c r="F1155" s="165">
        <v>0</v>
      </c>
      <c r="G1155" s="168"/>
    </row>
    <row r="1156" spans="1:7" ht="12.75" customHeight="1" x14ac:dyDescent="0.2">
      <c r="A1156" s="165" t="s">
        <v>1882</v>
      </c>
      <c r="B1156" s="165" t="s">
        <v>3137</v>
      </c>
      <c r="C1156" s="165" t="s">
        <v>3138</v>
      </c>
      <c r="D1156" s="165">
        <v>105</v>
      </c>
      <c r="E1156" s="165">
        <v>0</v>
      </c>
      <c r="F1156" s="165">
        <v>0</v>
      </c>
      <c r="G1156" s="168"/>
    </row>
    <row r="1157" spans="1:7" ht="12.75" customHeight="1" x14ac:dyDescent="0.2">
      <c r="A1157" s="165" t="s">
        <v>1882</v>
      </c>
      <c r="B1157" s="165" t="s">
        <v>2031</v>
      </c>
      <c r="C1157" s="165" t="s">
        <v>2032</v>
      </c>
      <c r="D1157" s="165">
        <v>105</v>
      </c>
      <c r="E1157" s="165">
        <v>0</v>
      </c>
      <c r="F1157" s="165">
        <v>0</v>
      </c>
      <c r="G1157" s="168"/>
    </row>
    <row r="1158" spans="1:7" ht="12.75" customHeight="1" x14ac:dyDescent="0.2">
      <c r="A1158" s="165" t="s">
        <v>1882</v>
      </c>
      <c r="B1158" s="165" t="s">
        <v>2033</v>
      </c>
      <c r="C1158" s="165" t="s">
        <v>2034</v>
      </c>
      <c r="D1158" s="165">
        <v>105</v>
      </c>
      <c r="E1158" s="165">
        <v>0</v>
      </c>
      <c r="F1158" s="165">
        <v>0</v>
      </c>
      <c r="G1158" s="168"/>
    </row>
    <row r="1159" spans="1:7" ht="12.75" customHeight="1" x14ac:dyDescent="0.2">
      <c r="A1159" s="165" t="s">
        <v>1882</v>
      </c>
      <c r="B1159" s="165" t="s">
        <v>2035</v>
      </c>
      <c r="C1159" s="165" t="s">
        <v>2036</v>
      </c>
      <c r="D1159" s="165">
        <v>105</v>
      </c>
      <c r="E1159" s="165">
        <v>0</v>
      </c>
      <c r="F1159" s="165">
        <v>0</v>
      </c>
      <c r="G1159" s="168"/>
    </row>
    <row r="1160" spans="1:7" ht="12.75" customHeight="1" x14ac:dyDescent="0.2">
      <c r="A1160" s="165" t="s">
        <v>1882</v>
      </c>
      <c r="B1160" s="165" t="s">
        <v>2037</v>
      </c>
      <c r="C1160" s="165" t="s">
        <v>2038</v>
      </c>
      <c r="D1160" s="165">
        <v>105</v>
      </c>
      <c r="E1160" s="165">
        <v>0</v>
      </c>
      <c r="F1160" s="165">
        <v>0</v>
      </c>
      <c r="G1160" s="168"/>
    </row>
    <row r="1161" spans="1:7" ht="12.75" customHeight="1" x14ac:dyDescent="0.2">
      <c r="A1161" s="165" t="s">
        <v>1882</v>
      </c>
      <c r="B1161" s="165" t="s">
        <v>2039</v>
      </c>
      <c r="C1161" s="165" t="s">
        <v>2040</v>
      </c>
      <c r="D1161" s="165">
        <v>105</v>
      </c>
      <c r="E1161" s="165">
        <v>0</v>
      </c>
      <c r="F1161" s="165">
        <v>0</v>
      </c>
      <c r="G1161" s="168"/>
    </row>
    <row r="1162" spans="1:7" ht="12.75" customHeight="1" x14ac:dyDescent="0.2">
      <c r="A1162" s="165" t="s">
        <v>1882</v>
      </c>
      <c r="B1162" s="165" t="s">
        <v>2041</v>
      </c>
      <c r="C1162" s="165" t="s">
        <v>2042</v>
      </c>
      <c r="D1162" s="165">
        <v>105</v>
      </c>
      <c r="E1162" s="165">
        <v>0</v>
      </c>
      <c r="F1162" s="165">
        <v>0</v>
      </c>
      <c r="G1162" s="168"/>
    </row>
    <row r="1163" spans="1:7" ht="12.75" customHeight="1" x14ac:dyDescent="0.2">
      <c r="A1163" s="165" t="s">
        <v>1882</v>
      </c>
      <c r="B1163" s="165" t="s">
        <v>2043</v>
      </c>
      <c r="C1163" s="165" t="s">
        <v>2044</v>
      </c>
      <c r="D1163" s="165">
        <v>105</v>
      </c>
      <c r="E1163" s="165">
        <v>0</v>
      </c>
      <c r="F1163" s="165">
        <v>0</v>
      </c>
      <c r="G1163" s="168"/>
    </row>
    <row r="1164" spans="1:7" ht="12.75" customHeight="1" x14ac:dyDescent="0.2">
      <c r="A1164" s="165" t="s">
        <v>1882</v>
      </c>
      <c r="B1164" s="165" t="s">
        <v>2045</v>
      </c>
      <c r="C1164" s="165" t="s">
        <v>2773</v>
      </c>
      <c r="D1164" s="165">
        <v>105</v>
      </c>
      <c r="E1164" s="165">
        <v>0</v>
      </c>
      <c r="F1164" s="165">
        <v>0</v>
      </c>
      <c r="G1164" s="168"/>
    </row>
    <row r="1165" spans="1:7" ht="12.75" customHeight="1" x14ac:dyDescent="0.2">
      <c r="A1165" s="165" t="s">
        <v>1882</v>
      </c>
      <c r="B1165" s="165" t="s">
        <v>2046</v>
      </c>
      <c r="C1165" s="165" t="s">
        <v>2047</v>
      </c>
      <c r="D1165" s="165">
        <v>105</v>
      </c>
      <c r="E1165" s="165">
        <v>0</v>
      </c>
      <c r="F1165" s="165">
        <v>0</v>
      </c>
      <c r="G1165" s="168"/>
    </row>
    <row r="1166" spans="1:7" ht="12.75" customHeight="1" x14ac:dyDescent="0.2">
      <c r="A1166" s="165" t="s">
        <v>1882</v>
      </c>
      <c r="B1166" s="165" t="s">
        <v>3139</v>
      </c>
      <c r="C1166" s="165" t="s">
        <v>3140</v>
      </c>
      <c r="D1166" s="165">
        <v>105</v>
      </c>
      <c r="E1166" s="165">
        <v>0</v>
      </c>
      <c r="F1166" s="165">
        <v>0</v>
      </c>
      <c r="G1166" s="168"/>
    </row>
    <row r="1167" spans="1:7" ht="12.75" customHeight="1" x14ac:dyDescent="0.2">
      <c r="A1167" s="165" t="s">
        <v>1882</v>
      </c>
      <c r="B1167" s="165" t="s">
        <v>2048</v>
      </c>
      <c r="C1167" s="165" t="s">
        <v>2049</v>
      </c>
      <c r="D1167" s="165">
        <v>105</v>
      </c>
      <c r="E1167" s="165">
        <v>0</v>
      </c>
      <c r="F1167" s="165">
        <v>0</v>
      </c>
      <c r="G1167" s="168"/>
    </row>
    <row r="1168" spans="1:7" ht="12.75" customHeight="1" x14ac:dyDescent="0.2">
      <c r="A1168" s="165" t="s">
        <v>1882</v>
      </c>
      <c r="B1168" s="165" t="s">
        <v>2050</v>
      </c>
      <c r="C1168" s="165" t="s">
        <v>2051</v>
      </c>
      <c r="D1168" s="165">
        <v>105</v>
      </c>
      <c r="E1168" s="165">
        <v>0</v>
      </c>
      <c r="F1168" s="165">
        <v>0</v>
      </c>
      <c r="G1168" s="168"/>
    </row>
    <row r="1169" spans="1:7" ht="12.75" customHeight="1" x14ac:dyDescent="0.2">
      <c r="A1169" s="165" t="s">
        <v>1882</v>
      </c>
      <c r="B1169" s="165" t="s">
        <v>2052</v>
      </c>
      <c r="C1169" s="165" t="s">
        <v>2053</v>
      </c>
      <c r="D1169" s="165">
        <v>105</v>
      </c>
      <c r="E1169" s="165">
        <v>0</v>
      </c>
      <c r="F1169" s="165">
        <v>0</v>
      </c>
      <c r="G1169" s="168"/>
    </row>
    <row r="1170" spans="1:7" ht="12.75" customHeight="1" x14ac:dyDescent="0.2">
      <c r="A1170" s="165" t="s">
        <v>1882</v>
      </c>
      <c r="B1170" s="165" t="s">
        <v>2054</v>
      </c>
      <c r="C1170" s="165" t="s">
        <v>2055</v>
      </c>
      <c r="D1170" s="165">
        <v>105</v>
      </c>
      <c r="E1170" s="165">
        <v>0</v>
      </c>
      <c r="F1170" s="165">
        <v>0</v>
      </c>
      <c r="G1170" s="168"/>
    </row>
    <row r="1171" spans="1:7" ht="12.75" customHeight="1" x14ac:dyDescent="0.2">
      <c r="A1171" s="165" t="s">
        <v>1882</v>
      </c>
      <c r="B1171" s="165" t="s">
        <v>3141</v>
      </c>
      <c r="C1171" s="165" t="s">
        <v>3142</v>
      </c>
      <c r="D1171" s="165">
        <v>105</v>
      </c>
      <c r="E1171" s="165">
        <v>0</v>
      </c>
      <c r="F1171" s="165">
        <v>0</v>
      </c>
      <c r="G1171" s="168"/>
    </row>
    <row r="1172" spans="1:7" ht="12.75" customHeight="1" x14ac:dyDescent="0.2">
      <c r="A1172" s="165" t="s">
        <v>1882</v>
      </c>
      <c r="B1172" s="165" t="s">
        <v>2056</v>
      </c>
      <c r="C1172" s="165" t="s">
        <v>2057</v>
      </c>
      <c r="D1172" s="165">
        <v>105</v>
      </c>
      <c r="E1172" s="165">
        <v>0</v>
      </c>
      <c r="F1172" s="165">
        <v>0</v>
      </c>
      <c r="G1172" s="168"/>
    </row>
    <row r="1173" spans="1:7" ht="12.75" customHeight="1" x14ac:dyDescent="0.2">
      <c r="A1173" s="165" t="s">
        <v>1882</v>
      </c>
      <c r="B1173" s="165" t="s">
        <v>2058</v>
      </c>
      <c r="C1173" s="165" t="s">
        <v>2059</v>
      </c>
      <c r="D1173" s="165">
        <v>105</v>
      </c>
      <c r="E1173" s="165">
        <v>0</v>
      </c>
      <c r="F1173" s="165">
        <v>0</v>
      </c>
      <c r="G1173" s="168"/>
    </row>
    <row r="1174" spans="1:7" ht="12.75" customHeight="1" x14ac:dyDescent="0.2">
      <c r="A1174" s="165" t="s">
        <v>1882</v>
      </c>
      <c r="B1174" s="165" t="s">
        <v>2060</v>
      </c>
      <c r="C1174" s="165" t="s">
        <v>2061</v>
      </c>
      <c r="D1174" s="165">
        <v>105</v>
      </c>
      <c r="E1174" s="165">
        <v>0</v>
      </c>
      <c r="F1174" s="165">
        <v>0</v>
      </c>
      <c r="G1174" s="168"/>
    </row>
    <row r="1175" spans="1:7" ht="12.75" customHeight="1" x14ac:dyDescent="0.2">
      <c r="A1175" s="165" t="s">
        <v>1882</v>
      </c>
      <c r="B1175" s="165" t="s">
        <v>2063</v>
      </c>
      <c r="C1175" s="165" t="s">
        <v>2064</v>
      </c>
      <c r="D1175" s="165">
        <v>105</v>
      </c>
      <c r="E1175" s="165">
        <v>0</v>
      </c>
      <c r="F1175" s="165">
        <v>0</v>
      </c>
      <c r="G1175" s="168"/>
    </row>
    <row r="1176" spans="1:7" ht="12.75" customHeight="1" x14ac:dyDescent="0.2">
      <c r="A1176" s="165" t="s">
        <v>1882</v>
      </c>
      <c r="B1176" s="165" t="s">
        <v>2065</v>
      </c>
      <c r="C1176" s="165" t="s">
        <v>2066</v>
      </c>
      <c r="D1176" s="165">
        <v>105</v>
      </c>
      <c r="E1176" s="165">
        <v>0</v>
      </c>
      <c r="F1176" s="165">
        <v>0</v>
      </c>
      <c r="G1176" s="168"/>
    </row>
    <row r="1177" spans="1:7" ht="12.75" customHeight="1" x14ac:dyDescent="0.2">
      <c r="A1177" s="165" t="s">
        <v>1882</v>
      </c>
      <c r="B1177" s="165" t="s">
        <v>2067</v>
      </c>
      <c r="C1177" s="165" t="s">
        <v>2068</v>
      </c>
      <c r="D1177" s="165">
        <v>105</v>
      </c>
      <c r="E1177" s="165">
        <v>0</v>
      </c>
      <c r="F1177" s="165">
        <v>0</v>
      </c>
      <c r="G1177" s="168"/>
    </row>
    <row r="1178" spans="1:7" ht="12.75" customHeight="1" x14ac:dyDescent="0.2">
      <c r="A1178" s="165" t="s">
        <v>1882</v>
      </c>
      <c r="B1178" s="165" t="s">
        <v>3143</v>
      </c>
      <c r="C1178" s="165" t="s">
        <v>3144</v>
      </c>
      <c r="D1178" s="165">
        <v>105</v>
      </c>
      <c r="E1178" s="165">
        <v>0</v>
      </c>
      <c r="F1178" s="165">
        <v>0</v>
      </c>
      <c r="G1178" s="168"/>
    </row>
    <row r="1179" spans="1:7" ht="12.75" customHeight="1" x14ac:dyDescent="0.2">
      <c r="A1179" s="165" t="s">
        <v>1882</v>
      </c>
      <c r="B1179" s="165" t="s">
        <v>2069</v>
      </c>
      <c r="C1179" s="165" t="s">
        <v>2070</v>
      </c>
      <c r="D1179" s="165">
        <v>105</v>
      </c>
      <c r="E1179" s="165">
        <v>0</v>
      </c>
      <c r="F1179" s="165">
        <v>0</v>
      </c>
      <c r="G1179" s="168"/>
    </row>
    <row r="1180" spans="1:7" ht="12.75" customHeight="1" x14ac:dyDescent="0.2">
      <c r="A1180" s="165" t="s">
        <v>1882</v>
      </c>
      <c r="B1180" s="165" t="s">
        <v>1996</v>
      </c>
      <c r="C1180" s="165" t="s">
        <v>2774</v>
      </c>
      <c r="D1180" s="165">
        <v>105</v>
      </c>
      <c r="E1180" s="165">
        <v>0</v>
      </c>
      <c r="F1180" s="165">
        <v>0</v>
      </c>
      <c r="G1180" s="168"/>
    </row>
    <row r="1181" spans="1:7" ht="12.75" customHeight="1" x14ac:dyDescent="0.2">
      <c r="A1181" s="165" t="s">
        <v>1882</v>
      </c>
      <c r="B1181" s="165" t="s">
        <v>2071</v>
      </c>
      <c r="C1181" s="165" t="s">
        <v>2072</v>
      </c>
      <c r="D1181" s="165">
        <v>105</v>
      </c>
      <c r="E1181" s="165">
        <v>0</v>
      </c>
      <c r="F1181" s="165">
        <v>0</v>
      </c>
      <c r="G1181" s="168"/>
    </row>
    <row r="1182" spans="1:7" ht="12.75" customHeight="1" x14ac:dyDescent="0.2">
      <c r="A1182" s="165" t="s">
        <v>1882</v>
      </c>
      <c r="B1182" s="165" t="s">
        <v>2073</v>
      </c>
      <c r="C1182" s="165" t="s">
        <v>2775</v>
      </c>
      <c r="D1182" s="165">
        <v>105</v>
      </c>
      <c r="E1182" s="165">
        <v>0</v>
      </c>
      <c r="F1182" s="165">
        <v>0</v>
      </c>
      <c r="G1182" s="168"/>
    </row>
    <row r="1183" spans="1:7" ht="12.75" customHeight="1" x14ac:dyDescent="0.2">
      <c r="A1183" s="165" t="s">
        <v>1882</v>
      </c>
      <c r="B1183" s="165" t="s">
        <v>2074</v>
      </c>
      <c r="C1183" s="165" t="s">
        <v>2075</v>
      </c>
      <c r="D1183" s="165">
        <v>105</v>
      </c>
      <c r="E1183" s="165">
        <v>0</v>
      </c>
      <c r="F1183" s="165">
        <v>0</v>
      </c>
      <c r="G1183" s="168"/>
    </row>
    <row r="1184" spans="1:7" ht="12.75" customHeight="1" x14ac:dyDescent="0.2">
      <c r="A1184" s="165" t="s">
        <v>1882</v>
      </c>
      <c r="B1184" s="165" t="s">
        <v>2076</v>
      </c>
      <c r="C1184" s="165" t="s">
        <v>2077</v>
      </c>
      <c r="D1184" s="165">
        <v>105</v>
      </c>
      <c r="E1184" s="165">
        <v>0</v>
      </c>
      <c r="F1184" s="165">
        <v>0</v>
      </c>
      <c r="G1184" s="168"/>
    </row>
    <row r="1185" spans="1:7" ht="12.75" customHeight="1" x14ac:dyDescent="0.2">
      <c r="A1185" s="165" t="s">
        <v>1882</v>
      </c>
      <c r="B1185" s="165" t="s">
        <v>2078</v>
      </c>
      <c r="C1185" s="165" t="s">
        <v>2079</v>
      </c>
      <c r="D1185" s="165">
        <v>105</v>
      </c>
      <c r="E1185" s="165">
        <v>0</v>
      </c>
      <c r="F1185" s="165">
        <v>0</v>
      </c>
      <c r="G1185" s="168"/>
    </row>
    <row r="1186" spans="1:7" ht="12.75" customHeight="1" x14ac:dyDescent="0.2">
      <c r="A1186" s="165" t="s">
        <v>1882</v>
      </c>
      <c r="B1186" s="165" t="s">
        <v>2080</v>
      </c>
      <c r="C1186" s="165" t="s">
        <v>2776</v>
      </c>
      <c r="D1186" s="165">
        <v>105</v>
      </c>
      <c r="E1186" s="165">
        <v>0</v>
      </c>
      <c r="F1186" s="165">
        <v>0</v>
      </c>
      <c r="G1186" s="168"/>
    </row>
    <row r="1187" spans="1:7" ht="12.75" customHeight="1" x14ac:dyDescent="0.2">
      <c r="A1187" s="165" t="s">
        <v>1882</v>
      </c>
      <c r="B1187" s="165" t="s">
        <v>2081</v>
      </c>
      <c r="C1187" s="165" t="s">
        <v>2082</v>
      </c>
      <c r="D1187" s="165">
        <v>105</v>
      </c>
      <c r="E1187" s="165">
        <v>0</v>
      </c>
      <c r="F1187" s="165">
        <v>0</v>
      </c>
      <c r="G1187" s="168"/>
    </row>
    <row r="1188" spans="1:7" ht="12.75" customHeight="1" x14ac:dyDescent="0.2">
      <c r="A1188" s="165" t="s">
        <v>1882</v>
      </c>
      <c r="B1188" s="165" t="s">
        <v>2083</v>
      </c>
      <c r="C1188" s="165" t="s">
        <v>2084</v>
      </c>
      <c r="D1188" s="165">
        <v>105</v>
      </c>
      <c r="E1188" s="165">
        <v>0</v>
      </c>
      <c r="F1188" s="165">
        <v>0</v>
      </c>
      <c r="G1188" s="168"/>
    </row>
    <row r="1189" spans="1:7" ht="12.75" customHeight="1" x14ac:dyDescent="0.2">
      <c r="A1189" s="165" t="s">
        <v>1882</v>
      </c>
      <c r="B1189" s="165" t="s">
        <v>2085</v>
      </c>
      <c r="C1189" s="165" t="s">
        <v>2086</v>
      </c>
      <c r="D1189" s="165">
        <v>105</v>
      </c>
      <c r="E1189" s="165">
        <v>0</v>
      </c>
      <c r="F1189" s="165">
        <v>0</v>
      </c>
      <c r="G1189" s="168"/>
    </row>
    <row r="1190" spans="1:7" ht="12.75" customHeight="1" x14ac:dyDescent="0.2">
      <c r="A1190" s="165" t="s">
        <v>1882</v>
      </c>
      <c r="B1190" s="165" t="s">
        <v>2087</v>
      </c>
      <c r="C1190" s="165" t="s">
        <v>2088</v>
      </c>
      <c r="D1190" s="165">
        <v>105</v>
      </c>
      <c r="E1190" s="165">
        <v>0</v>
      </c>
      <c r="F1190" s="165">
        <v>0</v>
      </c>
      <c r="G1190" s="168"/>
    </row>
    <row r="1191" spans="1:7" ht="12.75" customHeight="1" x14ac:dyDescent="0.2">
      <c r="A1191" s="165" t="s">
        <v>1882</v>
      </c>
      <c r="B1191" s="165" t="s">
        <v>2089</v>
      </c>
      <c r="C1191" s="165" t="s">
        <v>2090</v>
      </c>
      <c r="D1191" s="165">
        <v>105</v>
      </c>
      <c r="E1191" s="165">
        <v>0</v>
      </c>
      <c r="F1191" s="165">
        <v>0</v>
      </c>
      <c r="G1191" s="168"/>
    </row>
    <row r="1192" spans="1:7" ht="12.75" customHeight="1" x14ac:dyDescent="0.2">
      <c r="A1192" s="165" t="s">
        <v>1882</v>
      </c>
      <c r="B1192" s="165" t="s">
        <v>2091</v>
      </c>
      <c r="C1192" s="165" t="s">
        <v>2092</v>
      </c>
      <c r="D1192" s="165">
        <v>105</v>
      </c>
      <c r="E1192" s="165">
        <v>0</v>
      </c>
      <c r="F1192" s="165">
        <v>0</v>
      </c>
      <c r="G1192" s="168"/>
    </row>
    <row r="1193" spans="1:7" ht="12.75" customHeight="1" x14ac:dyDescent="0.2">
      <c r="A1193" s="165" t="s">
        <v>1882</v>
      </c>
      <c r="B1193" s="165" t="s">
        <v>2093</v>
      </c>
      <c r="C1193" s="165" t="s">
        <v>2094</v>
      </c>
      <c r="D1193" s="165">
        <v>105</v>
      </c>
      <c r="E1193" s="165">
        <v>0</v>
      </c>
      <c r="F1193" s="165">
        <v>0</v>
      </c>
      <c r="G1193" s="168"/>
    </row>
    <row r="1194" spans="1:7" ht="12.75" customHeight="1" x14ac:dyDescent="0.2">
      <c r="A1194" s="165" t="s">
        <v>1882</v>
      </c>
      <c r="B1194" s="165" t="s">
        <v>3145</v>
      </c>
      <c r="C1194" s="165" t="s">
        <v>3146</v>
      </c>
      <c r="D1194" s="165">
        <v>105</v>
      </c>
      <c r="E1194" s="165">
        <v>0</v>
      </c>
      <c r="F1194" s="165">
        <v>0</v>
      </c>
      <c r="G1194" s="168"/>
    </row>
    <row r="1195" spans="1:7" ht="12.75" customHeight="1" x14ac:dyDescent="0.2">
      <c r="A1195" s="165" t="s">
        <v>1882</v>
      </c>
      <c r="B1195" s="165" t="s">
        <v>2095</v>
      </c>
      <c r="C1195" s="165" t="s">
        <v>2777</v>
      </c>
      <c r="D1195" s="165">
        <v>105</v>
      </c>
      <c r="E1195" s="165">
        <v>0</v>
      </c>
      <c r="F1195" s="165">
        <v>0</v>
      </c>
      <c r="G1195" s="168"/>
    </row>
    <row r="1196" spans="1:7" ht="12.75" customHeight="1" x14ac:dyDescent="0.2">
      <c r="A1196" s="165" t="s">
        <v>1882</v>
      </c>
      <c r="B1196" s="165" t="s">
        <v>2096</v>
      </c>
      <c r="C1196" s="165" t="s">
        <v>2097</v>
      </c>
      <c r="D1196" s="165">
        <v>105</v>
      </c>
      <c r="E1196" s="165">
        <v>0</v>
      </c>
      <c r="F1196" s="165">
        <v>0</v>
      </c>
      <c r="G1196" s="168"/>
    </row>
    <row r="1197" spans="1:7" ht="12.75" customHeight="1" x14ac:dyDescent="0.2">
      <c r="A1197" s="165" t="s">
        <v>1882</v>
      </c>
      <c r="B1197" s="165" t="s">
        <v>2098</v>
      </c>
      <c r="C1197" s="165" t="s">
        <v>2099</v>
      </c>
      <c r="D1197" s="165">
        <v>105</v>
      </c>
      <c r="E1197" s="165">
        <v>0</v>
      </c>
      <c r="F1197" s="165">
        <v>0</v>
      </c>
      <c r="G1197" s="168"/>
    </row>
    <row r="1198" spans="1:7" ht="12.75" customHeight="1" x14ac:dyDescent="0.2">
      <c r="A1198" s="165" t="s">
        <v>1882</v>
      </c>
      <c r="B1198" s="165" t="s">
        <v>2100</v>
      </c>
      <c r="C1198" s="165" t="s">
        <v>2101</v>
      </c>
      <c r="D1198" s="165">
        <v>105</v>
      </c>
      <c r="E1198" s="165">
        <v>0</v>
      </c>
      <c r="F1198" s="165">
        <v>0</v>
      </c>
      <c r="G1198" s="168"/>
    </row>
    <row r="1199" spans="1:7" ht="12.75" customHeight="1" x14ac:dyDescent="0.2">
      <c r="A1199" s="165" t="s">
        <v>1882</v>
      </c>
      <c r="B1199" s="165" t="s">
        <v>2102</v>
      </c>
      <c r="C1199" s="165" t="s">
        <v>2103</v>
      </c>
      <c r="D1199" s="165">
        <v>105</v>
      </c>
      <c r="E1199" s="165">
        <v>0</v>
      </c>
      <c r="F1199" s="165">
        <v>0</v>
      </c>
      <c r="G1199" s="168"/>
    </row>
    <row r="1200" spans="1:7" ht="12.75" customHeight="1" x14ac:dyDescent="0.2">
      <c r="A1200" s="165" t="s">
        <v>1882</v>
      </c>
      <c r="B1200" s="165" t="s">
        <v>2104</v>
      </c>
      <c r="C1200" s="165" t="s">
        <v>2105</v>
      </c>
      <c r="D1200" s="165">
        <v>105</v>
      </c>
      <c r="E1200" s="165">
        <v>0</v>
      </c>
      <c r="F1200" s="165">
        <v>0</v>
      </c>
      <c r="G1200" s="168"/>
    </row>
    <row r="1201" spans="1:7" ht="12.75" customHeight="1" x14ac:dyDescent="0.2">
      <c r="A1201" s="165" t="s">
        <v>1882</v>
      </c>
      <c r="B1201" s="165" t="s">
        <v>2106</v>
      </c>
      <c r="C1201" s="165" t="s">
        <v>2107</v>
      </c>
      <c r="D1201" s="165">
        <v>105</v>
      </c>
      <c r="E1201" s="165">
        <v>0</v>
      </c>
      <c r="F1201" s="165">
        <v>0</v>
      </c>
      <c r="G1201" s="168"/>
    </row>
    <row r="1202" spans="1:7" ht="12.75" customHeight="1" x14ac:dyDescent="0.2">
      <c r="A1202" s="165" t="s">
        <v>1882</v>
      </c>
      <c r="B1202" s="165" t="s">
        <v>2108</v>
      </c>
      <c r="C1202" s="165" t="s">
        <v>2109</v>
      </c>
      <c r="D1202" s="165">
        <v>105</v>
      </c>
      <c r="E1202" s="165">
        <v>0</v>
      </c>
      <c r="F1202" s="165">
        <v>0</v>
      </c>
      <c r="G1202" s="168"/>
    </row>
    <row r="1203" spans="1:7" ht="12.75" customHeight="1" x14ac:dyDescent="0.2">
      <c r="A1203" s="165" t="s">
        <v>1882</v>
      </c>
      <c r="B1203" s="165" t="s">
        <v>2110</v>
      </c>
      <c r="C1203" s="165" t="s">
        <v>2111</v>
      </c>
      <c r="D1203" s="165">
        <v>105</v>
      </c>
      <c r="E1203" s="165">
        <v>0</v>
      </c>
      <c r="F1203" s="165">
        <v>0</v>
      </c>
      <c r="G1203" s="168"/>
    </row>
    <row r="1204" spans="1:7" ht="12.75" customHeight="1" x14ac:dyDescent="0.2">
      <c r="A1204" s="165" t="s">
        <v>1882</v>
      </c>
      <c r="B1204" s="165" t="s">
        <v>2112</v>
      </c>
      <c r="C1204" s="165" t="s">
        <v>2113</v>
      </c>
      <c r="D1204" s="165">
        <v>105</v>
      </c>
      <c r="E1204" s="165">
        <v>0</v>
      </c>
      <c r="F1204" s="165">
        <v>0</v>
      </c>
      <c r="G1204" s="168"/>
    </row>
    <row r="1205" spans="1:7" ht="12.75" customHeight="1" x14ac:dyDescent="0.2">
      <c r="A1205" s="165" t="s">
        <v>1882</v>
      </c>
      <c r="B1205" s="165" t="s">
        <v>2114</v>
      </c>
      <c r="C1205" s="165" t="s">
        <v>2115</v>
      </c>
      <c r="D1205" s="165">
        <v>105</v>
      </c>
      <c r="E1205" s="165">
        <v>0</v>
      </c>
      <c r="F1205" s="165">
        <v>0</v>
      </c>
      <c r="G1205" s="168"/>
    </row>
    <row r="1206" spans="1:7" ht="12.75" customHeight="1" x14ac:dyDescent="0.2">
      <c r="A1206" s="165" t="s">
        <v>1882</v>
      </c>
      <c r="B1206" s="165" t="s">
        <v>2116</v>
      </c>
      <c r="C1206" s="165" t="s">
        <v>2117</v>
      </c>
      <c r="D1206" s="165">
        <v>105</v>
      </c>
      <c r="E1206" s="165">
        <v>0</v>
      </c>
      <c r="F1206" s="165">
        <v>0</v>
      </c>
      <c r="G1206" s="168"/>
    </row>
    <row r="1207" spans="1:7" ht="12.75" customHeight="1" x14ac:dyDescent="0.2">
      <c r="A1207" s="165" t="s">
        <v>1882</v>
      </c>
      <c r="B1207" s="165" t="s">
        <v>2118</v>
      </c>
      <c r="C1207" s="165" t="s">
        <v>2119</v>
      </c>
      <c r="D1207" s="165">
        <v>105</v>
      </c>
      <c r="E1207" s="165">
        <v>0</v>
      </c>
      <c r="F1207" s="165">
        <v>0</v>
      </c>
      <c r="G1207" s="168"/>
    </row>
    <row r="1208" spans="1:7" ht="12.75" customHeight="1" x14ac:dyDescent="0.2">
      <c r="A1208" s="165" t="s">
        <v>1882</v>
      </c>
      <c r="B1208" s="165" t="s">
        <v>2062</v>
      </c>
      <c r="C1208" s="165" t="s">
        <v>2778</v>
      </c>
      <c r="D1208" s="165">
        <v>105</v>
      </c>
      <c r="E1208" s="165">
        <v>0</v>
      </c>
      <c r="F1208" s="165">
        <v>0</v>
      </c>
      <c r="G1208" s="168"/>
    </row>
    <row r="1209" spans="1:7" ht="12.75" customHeight="1" x14ac:dyDescent="0.2">
      <c r="A1209" s="165" t="s">
        <v>1882</v>
      </c>
      <c r="B1209" s="165" t="s">
        <v>2121</v>
      </c>
      <c r="C1209" s="165" t="s">
        <v>2779</v>
      </c>
      <c r="D1209" s="165">
        <v>105</v>
      </c>
      <c r="E1209" s="165">
        <v>0</v>
      </c>
      <c r="F1209" s="165">
        <v>0</v>
      </c>
      <c r="G1209" s="168"/>
    </row>
    <row r="1210" spans="1:7" ht="12.75" customHeight="1" x14ac:dyDescent="0.2">
      <c r="A1210" s="165" t="s">
        <v>1882</v>
      </c>
      <c r="B1210" s="165" t="s">
        <v>2122</v>
      </c>
      <c r="C1210" s="165" t="s">
        <v>2780</v>
      </c>
      <c r="D1210" s="165">
        <v>105</v>
      </c>
      <c r="E1210" s="165">
        <v>0</v>
      </c>
      <c r="F1210" s="165">
        <v>0</v>
      </c>
      <c r="G1210" s="168"/>
    </row>
    <row r="1211" spans="1:7" ht="12.75" customHeight="1" x14ac:dyDescent="0.2">
      <c r="A1211" s="165" t="s">
        <v>1882</v>
      </c>
      <c r="B1211" s="165" t="s">
        <v>2123</v>
      </c>
      <c r="C1211" s="165" t="s">
        <v>2124</v>
      </c>
      <c r="D1211" s="165">
        <v>105</v>
      </c>
      <c r="E1211" s="165">
        <v>0</v>
      </c>
      <c r="F1211" s="165">
        <v>0</v>
      </c>
      <c r="G1211" s="168"/>
    </row>
    <row r="1212" spans="1:7" ht="12.75" customHeight="1" x14ac:dyDescent="0.2">
      <c r="A1212" s="165" t="s">
        <v>1882</v>
      </c>
      <c r="B1212" s="165" t="s">
        <v>2125</v>
      </c>
      <c r="C1212" s="165" t="s">
        <v>2781</v>
      </c>
      <c r="D1212" s="165">
        <v>105</v>
      </c>
      <c r="E1212" s="165">
        <v>0</v>
      </c>
      <c r="F1212" s="165">
        <v>0</v>
      </c>
      <c r="G1212" s="168"/>
    </row>
    <row r="1213" spans="1:7" ht="12.75" customHeight="1" x14ac:dyDescent="0.2">
      <c r="A1213" s="165" t="s">
        <v>1882</v>
      </c>
      <c r="B1213" s="165" t="s">
        <v>2126</v>
      </c>
      <c r="C1213" s="165" t="s">
        <v>2127</v>
      </c>
      <c r="D1213" s="165">
        <v>105</v>
      </c>
      <c r="E1213" s="165">
        <v>0</v>
      </c>
      <c r="F1213" s="165">
        <v>0</v>
      </c>
      <c r="G1213" s="168"/>
    </row>
    <row r="1214" spans="1:7" ht="12.75" customHeight="1" x14ac:dyDescent="0.2">
      <c r="A1214" s="165" t="s">
        <v>1882</v>
      </c>
      <c r="B1214" s="165" t="s">
        <v>2128</v>
      </c>
      <c r="C1214" s="165" t="s">
        <v>2129</v>
      </c>
      <c r="D1214" s="165">
        <v>105</v>
      </c>
      <c r="E1214" s="165">
        <v>0</v>
      </c>
      <c r="F1214" s="165">
        <v>0</v>
      </c>
      <c r="G1214" s="168"/>
    </row>
    <row r="1215" spans="1:7" ht="12.75" customHeight="1" x14ac:dyDescent="0.2">
      <c r="A1215" s="165" t="s">
        <v>1882</v>
      </c>
      <c r="B1215" s="165" t="s">
        <v>2130</v>
      </c>
      <c r="C1215" s="165" t="s">
        <v>2131</v>
      </c>
      <c r="D1215" s="165">
        <v>105</v>
      </c>
      <c r="E1215" s="165">
        <v>0</v>
      </c>
      <c r="F1215" s="165">
        <v>0</v>
      </c>
      <c r="G1215" s="168"/>
    </row>
    <row r="1216" spans="1:7" ht="12.75" customHeight="1" x14ac:dyDescent="0.2">
      <c r="A1216" s="165" t="s">
        <v>1882</v>
      </c>
      <c r="B1216" s="165" t="s">
        <v>2132</v>
      </c>
      <c r="C1216" s="165" t="s">
        <v>2133</v>
      </c>
      <c r="D1216" s="165">
        <v>105</v>
      </c>
      <c r="E1216" s="165">
        <v>0</v>
      </c>
      <c r="F1216" s="165">
        <v>0</v>
      </c>
      <c r="G1216" s="168"/>
    </row>
    <row r="1217" spans="1:7" ht="12.75" customHeight="1" x14ac:dyDescent="0.2">
      <c r="A1217" s="165" t="s">
        <v>1882</v>
      </c>
      <c r="B1217" s="165" t="s">
        <v>3147</v>
      </c>
      <c r="C1217" s="165" t="s">
        <v>3148</v>
      </c>
      <c r="D1217" s="165">
        <v>105</v>
      </c>
      <c r="E1217" s="165">
        <v>0</v>
      </c>
      <c r="F1217" s="165">
        <v>0</v>
      </c>
      <c r="G1217" s="168"/>
    </row>
    <row r="1218" spans="1:7" ht="12.75" customHeight="1" x14ac:dyDescent="0.2">
      <c r="A1218" s="165" t="s">
        <v>1882</v>
      </c>
      <c r="B1218" s="165" t="s">
        <v>3149</v>
      </c>
      <c r="C1218" s="165" t="s">
        <v>3150</v>
      </c>
      <c r="D1218" s="165">
        <v>105</v>
      </c>
      <c r="E1218" s="165">
        <v>0</v>
      </c>
      <c r="F1218" s="165">
        <v>0</v>
      </c>
      <c r="G1218" s="168"/>
    </row>
    <row r="1219" spans="1:7" ht="12.75" customHeight="1" x14ac:dyDescent="0.2">
      <c r="A1219" s="165" t="s">
        <v>1882</v>
      </c>
      <c r="B1219" s="165" t="s">
        <v>2134</v>
      </c>
      <c r="C1219" s="165" t="s">
        <v>2135</v>
      </c>
      <c r="D1219" s="165">
        <v>105</v>
      </c>
      <c r="E1219" s="165">
        <v>0</v>
      </c>
      <c r="F1219" s="165">
        <v>0</v>
      </c>
      <c r="G1219" s="168"/>
    </row>
    <row r="1220" spans="1:7" ht="12.75" customHeight="1" x14ac:dyDescent="0.2">
      <c r="A1220" s="165" t="s">
        <v>1882</v>
      </c>
      <c r="B1220" s="165" t="s">
        <v>2136</v>
      </c>
      <c r="C1220" s="165" t="s">
        <v>2137</v>
      </c>
      <c r="D1220" s="165">
        <v>105</v>
      </c>
      <c r="E1220" s="165">
        <v>0</v>
      </c>
      <c r="F1220" s="165">
        <v>0</v>
      </c>
      <c r="G1220" s="168"/>
    </row>
    <row r="1221" spans="1:7" ht="12.75" customHeight="1" x14ac:dyDescent="0.2">
      <c r="A1221" s="165" t="s">
        <v>1882</v>
      </c>
      <c r="B1221" s="165" t="s">
        <v>2138</v>
      </c>
      <c r="C1221" s="165" t="s">
        <v>2139</v>
      </c>
      <c r="D1221" s="165">
        <v>105</v>
      </c>
      <c r="E1221" s="165">
        <v>0</v>
      </c>
      <c r="F1221" s="165">
        <v>0</v>
      </c>
      <c r="G1221" s="168"/>
    </row>
    <row r="1222" spans="1:7" ht="12.75" customHeight="1" x14ac:dyDescent="0.2">
      <c r="A1222" s="165" t="s">
        <v>1882</v>
      </c>
      <c r="B1222" s="165" t="s">
        <v>2140</v>
      </c>
      <c r="C1222" s="165" t="s">
        <v>2141</v>
      </c>
      <c r="D1222" s="165">
        <v>105</v>
      </c>
      <c r="E1222" s="165">
        <v>0</v>
      </c>
      <c r="F1222" s="165">
        <v>0</v>
      </c>
      <c r="G1222" s="168"/>
    </row>
    <row r="1223" spans="1:7" ht="12.75" customHeight="1" x14ac:dyDescent="0.2">
      <c r="A1223" s="165" t="s">
        <v>1882</v>
      </c>
      <c r="B1223" s="165" t="s">
        <v>2142</v>
      </c>
      <c r="C1223" s="165" t="s">
        <v>2143</v>
      </c>
      <c r="D1223" s="165">
        <v>105</v>
      </c>
      <c r="E1223" s="165">
        <v>0</v>
      </c>
      <c r="F1223" s="165">
        <v>0</v>
      </c>
      <c r="G1223" s="168"/>
    </row>
    <row r="1224" spans="1:7" ht="12.75" customHeight="1" x14ac:dyDescent="0.2">
      <c r="A1224" s="165" t="s">
        <v>1882</v>
      </c>
      <c r="B1224" s="165" t="s">
        <v>2144</v>
      </c>
      <c r="C1224" s="165" t="s">
        <v>2145</v>
      </c>
      <c r="D1224" s="165">
        <v>105</v>
      </c>
      <c r="E1224" s="165">
        <v>0</v>
      </c>
      <c r="F1224" s="165">
        <v>0</v>
      </c>
      <c r="G1224" s="168"/>
    </row>
    <row r="1225" spans="1:7" ht="12.75" customHeight="1" x14ac:dyDescent="0.2">
      <c r="A1225" s="165" t="s">
        <v>1882</v>
      </c>
      <c r="B1225" s="165" t="s">
        <v>2146</v>
      </c>
      <c r="C1225" s="165" t="s">
        <v>2147</v>
      </c>
      <c r="D1225" s="165">
        <v>105</v>
      </c>
      <c r="E1225" s="165">
        <v>0</v>
      </c>
      <c r="F1225" s="165">
        <v>0</v>
      </c>
      <c r="G1225" s="168"/>
    </row>
    <row r="1226" spans="1:7" ht="12.75" customHeight="1" x14ac:dyDescent="0.2">
      <c r="A1226" s="165" t="s">
        <v>1882</v>
      </c>
      <c r="B1226" s="165" t="s">
        <v>2148</v>
      </c>
      <c r="C1226" s="165" t="s">
        <v>2149</v>
      </c>
      <c r="D1226" s="165">
        <v>105</v>
      </c>
      <c r="E1226" s="165">
        <v>0</v>
      </c>
      <c r="F1226" s="165">
        <v>0</v>
      </c>
      <c r="G1226" s="168"/>
    </row>
    <row r="1227" spans="1:7" ht="12.75" customHeight="1" x14ac:dyDescent="0.2">
      <c r="A1227" s="165" t="s">
        <v>1882</v>
      </c>
      <c r="B1227" s="165" t="s">
        <v>2150</v>
      </c>
      <c r="C1227" s="165" t="s">
        <v>2151</v>
      </c>
      <c r="D1227" s="165">
        <v>105</v>
      </c>
      <c r="E1227" s="165">
        <v>0</v>
      </c>
      <c r="F1227" s="165">
        <v>0</v>
      </c>
      <c r="G1227" s="168"/>
    </row>
    <row r="1228" spans="1:7" ht="12.75" customHeight="1" x14ac:dyDescent="0.2">
      <c r="A1228" s="165" t="s">
        <v>1882</v>
      </c>
      <c r="B1228" s="165" t="s">
        <v>2152</v>
      </c>
      <c r="C1228" s="165" t="s">
        <v>2153</v>
      </c>
      <c r="D1228" s="165">
        <v>105</v>
      </c>
      <c r="E1228" s="165">
        <v>0</v>
      </c>
      <c r="F1228" s="165">
        <v>0</v>
      </c>
      <c r="G1228" s="168"/>
    </row>
    <row r="1229" spans="1:7" ht="12.75" customHeight="1" x14ac:dyDescent="0.2">
      <c r="A1229" s="165" t="s">
        <v>1882</v>
      </c>
      <c r="B1229" s="165" t="s">
        <v>2154</v>
      </c>
      <c r="C1229" s="165" t="s">
        <v>2155</v>
      </c>
      <c r="D1229" s="165">
        <v>105</v>
      </c>
      <c r="E1229" s="165">
        <v>0</v>
      </c>
      <c r="F1229" s="165">
        <v>0</v>
      </c>
      <c r="G1229" s="168"/>
    </row>
    <row r="1230" spans="1:7" ht="12.75" customHeight="1" x14ac:dyDescent="0.2">
      <c r="A1230" s="165" t="s">
        <v>1882</v>
      </c>
      <c r="B1230" s="165" t="s">
        <v>2156</v>
      </c>
      <c r="C1230" s="165" t="s">
        <v>2157</v>
      </c>
      <c r="D1230" s="165">
        <v>105</v>
      </c>
      <c r="E1230" s="165">
        <v>0</v>
      </c>
      <c r="F1230" s="165">
        <v>0</v>
      </c>
      <c r="G1230" s="168"/>
    </row>
    <row r="1231" spans="1:7" ht="12.75" customHeight="1" x14ac:dyDescent="0.2">
      <c r="A1231" s="165" t="s">
        <v>1882</v>
      </c>
      <c r="B1231" s="165" t="s">
        <v>2158</v>
      </c>
      <c r="C1231" s="165" t="s">
        <v>2159</v>
      </c>
      <c r="D1231" s="165">
        <v>105</v>
      </c>
      <c r="E1231" s="165">
        <v>0</v>
      </c>
      <c r="F1231" s="165">
        <v>0</v>
      </c>
      <c r="G1231" s="168"/>
    </row>
    <row r="1232" spans="1:7" ht="12.75" customHeight="1" x14ac:dyDescent="0.2">
      <c r="A1232" s="165" t="s">
        <v>1882</v>
      </c>
      <c r="B1232" s="165" t="s">
        <v>2160</v>
      </c>
      <c r="C1232" s="165" t="s">
        <v>2161</v>
      </c>
      <c r="D1232" s="165">
        <v>105</v>
      </c>
      <c r="E1232" s="165">
        <v>0</v>
      </c>
      <c r="F1232" s="165">
        <v>0</v>
      </c>
      <c r="G1232" s="168"/>
    </row>
    <row r="1233" spans="1:7" ht="12.75" customHeight="1" x14ac:dyDescent="0.2">
      <c r="A1233" s="165" t="s">
        <v>1882</v>
      </c>
      <c r="B1233" s="165" t="s">
        <v>2162</v>
      </c>
      <c r="C1233" s="165" t="s">
        <v>2163</v>
      </c>
      <c r="D1233" s="165">
        <v>105</v>
      </c>
      <c r="E1233" s="165">
        <v>0</v>
      </c>
      <c r="F1233" s="165">
        <v>0</v>
      </c>
      <c r="G1233" s="168"/>
    </row>
    <row r="1234" spans="1:7" ht="12.75" customHeight="1" x14ac:dyDescent="0.2">
      <c r="A1234" s="165" t="s">
        <v>1882</v>
      </c>
      <c r="B1234" s="165" t="s">
        <v>2164</v>
      </c>
      <c r="C1234" s="165" t="s">
        <v>2165</v>
      </c>
      <c r="D1234" s="165">
        <v>105</v>
      </c>
      <c r="E1234" s="165">
        <v>0</v>
      </c>
      <c r="F1234" s="165">
        <v>0</v>
      </c>
      <c r="G1234" s="168"/>
    </row>
    <row r="1235" spans="1:7" ht="12.75" customHeight="1" x14ac:dyDescent="0.2">
      <c r="A1235" s="165" t="s">
        <v>1882</v>
      </c>
      <c r="B1235" s="165" t="s">
        <v>2166</v>
      </c>
      <c r="C1235" s="165" t="s">
        <v>2167</v>
      </c>
      <c r="D1235" s="165">
        <v>105</v>
      </c>
      <c r="E1235" s="165">
        <v>0</v>
      </c>
      <c r="F1235" s="165">
        <v>0</v>
      </c>
      <c r="G1235" s="168"/>
    </row>
    <row r="1236" spans="1:7" ht="12.75" customHeight="1" x14ac:dyDescent="0.2">
      <c r="A1236" s="165" t="s">
        <v>1882</v>
      </c>
      <c r="B1236" s="165" t="s">
        <v>2169</v>
      </c>
      <c r="C1236" s="165" t="s">
        <v>2170</v>
      </c>
      <c r="D1236" s="165">
        <v>105</v>
      </c>
      <c r="E1236" s="165">
        <v>0</v>
      </c>
      <c r="F1236" s="165">
        <v>0</v>
      </c>
      <c r="G1236" s="168"/>
    </row>
    <row r="1237" spans="1:7" ht="12.75" customHeight="1" x14ac:dyDescent="0.2">
      <c r="A1237" s="165" t="s">
        <v>1882</v>
      </c>
      <c r="B1237" s="165" t="s">
        <v>2171</v>
      </c>
      <c r="C1237" s="165" t="s">
        <v>2172</v>
      </c>
      <c r="D1237" s="165">
        <v>105</v>
      </c>
      <c r="E1237" s="165">
        <v>0</v>
      </c>
      <c r="F1237" s="165">
        <v>0</v>
      </c>
      <c r="G1237" s="168"/>
    </row>
    <row r="1238" spans="1:7" ht="12.75" customHeight="1" x14ac:dyDescent="0.2">
      <c r="A1238" s="165" t="s">
        <v>1882</v>
      </c>
      <c r="B1238" s="165" t="s">
        <v>2173</v>
      </c>
      <c r="C1238" s="165" t="s">
        <v>2174</v>
      </c>
      <c r="D1238" s="165">
        <v>105</v>
      </c>
      <c r="E1238" s="165">
        <v>0</v>
      </c>
      <c r="F1238" s="165">
        <v>0</v>
      </c>
      <c r="G1238" s="168"/>
    </row>
    <row r="1239" spans="1:7" ht="12.75" customHeight="1" x14ac:dyDescent="0.2">
      <c r="A1239" s="165" t="s">
        <v>1882</v>
      </c>
      <c r="B1239" s="165" t="s">
        <v>2175</v>
      </c>
      <c r="C1239" s="165" t="s">
        <v>2176</v>
      </c>
      <c r="D1239" s="165">
        <v>105</v>
      </c>
      <c r="E1239" s="165">
        <v>0</v>
      </c>
      <c r="F1239" s="165">
        <v>0</v>
      </c>
      <c r="G1239" s="168"/>
    </row>
    <row r="1240" spans="1:7" ht="12.75" customHeight="1" x14ac:dyDescent="0.2">
      <c r="A1240" s="165" t="s">
        <v>1882</v>
      </c>
      <c r="B1240" s="165" t="s">
        <v>2177</v>
      </c>
      <c r="C1240" s="165" t="s">
        <v>2178</v>
      </c>
      <c r="D1240" s="165">
        <v>105</v>
      </c>
      <c r="E1240" s="165">
        <v>0</v>
      </c>
      <c r="F1240" s="165">
        <v>0</v>
      </c>
      <c r="G1240" s="168"/>
    </row>
    <row r="1241" spans="1:7" ht="12.75" customHeight="1" x14ac:dyDescent="0.2">
      <c r="A1241" s="165" t="s">
        <v>1882</v>
      </c>
      <c r="B1241" s="165" t="s">
        <v>2179</v>
      </c>
      <c r="C1241" s="165" t="s">
        <v>2180</v>
      </c>
      <c r="D1241" s="165">
        <v>105</v>
      </c>
      <c r="E1241" s="165">
        <v>0</v>
      </c>
      <c r="F1241" s="165">
        <v>0</v>
      </c>
      <c r="G1241" s="168"/>
    </row>
    <row r="1242" spans="1:7" ht="12.75" customHeight="1" x14ac:dyDescent="0.2">
      <c r="A1242" s="165" t="s">
        <v>1882</v>
      </c>
      <c r="B1242" s="165" t="s">
        <v>2181</v>
      </c>
      <c r="C1242" s="165" t="s">
        <v>2182</v>
      </c>
      <c r="D1242" s="165">
        <v>105</v>
      </c>
      <c r="E1242" s="165">
        <v>0</v>
      </c>
      <c r="F1242" s="165">
        <v>0</v>
      </c>
      <c r="G1242" s="168"/>
    </row>
    <row r="1243" spans="1:7" ht="12.75" customHeight="1" x14ac:dyDescent="0.2">
      <c r="A1243" s="165" t="s">
        <v>1882</v>
      </c>
      <c r="B1243" s="165" t="s">
        <v>3151</v>
      </c>
      <c r="C1243" s="165" t="s">
        <v>3152</v>
      </c>
      <c r="D1243" s="165">
        <v>105</v>
      </c>
      <c r="E1243" s="165">
        <v>0</v>
      </c>
      <c r="F1243" s="165">
        <v>0</v>
      </c>
      <c r="G1243" s="168"/>
    </row>
    <row r="1244" spans="1:7" ht="12.75" customHeight="1" x14ac:dyDescent="0.2">
      <c r="A1244" s="165" t="s">
        <v>1882</v>
      </c>
      <c r="B1244" s="165" t="s">
        <v>3153</v>
      </c>
      <c r="C1244" s="165" t="s">
        <v>3154</v>
      </c>
      <c r="D1244" s="165">
        <v>105</v>
      </c>
      <c r="E1244" s="165">
        <v>0</v>
      </c>
      <c r="F1244" s="165">
        <v>0</v>
      </c>
      <c r="G1244" s="168"/>
    </row>
    <row r="1245" spans="1:7" ht="12.75" customHeight="1" x14ac:dyDescent="0.2">
      <c r="A1245" s="165" t="s">
        <v>1882</v>
      </c>
      <c r="B1245" s="165" t="s">
        <v>3155</v>
      </c>
      <c r="C1245" s="165" t="s">
        <v>3156</v>
      </c>
      <c r="D1245" s="165">
        <v>105</v>
      </c>
      <c r="E1245" s="165">
        <v>0</v>
      </c>
      <c r="F1245" s="165">
        <v>0</v>
      </c>
      <c r="G1245" s="168"/>
    </row>
    <row r="1246" spans="1:7" ht="12.75" customHeight="1" x14ac:dyDescent="0.2">
      <c r="A1246" s="165" t="s">
        <v>1882</v>
      </c>
      <c r="B1246" s="165" t="s">
        <v>2183</v>
      </c>
      <c r="C1246" s="165" t="s">
        <v>2184</v>
      </c>
      <c r="D1246" s="165">
        <v>105</v>
      </c>
      <c r="E1246" s="165">
        <v>0</v>
      </c>
      <c r="F1246" s="165">
        <v>0</v>
      </c>
      <c r="G1246" s="168"/>
    </row>
    <row r="1247" spans="1:7" ht="12.75" customHeight="1" x14ac:dyDescent="0.2">
      <c r="A1247" s="165" t="s">
        <v>1882</v>
      </c>
      <c r="B1247" s="165" t="s">
        <v>2185</v>
      </c>
      <c r="C1247" s="165" t="s">
        <v>2186</v>
      </c>
      <c r="D1247" s="165">
        <v>105</v>
      </c>
      <c r="E1247" s="165">
        <v>0</v>
      </c>
      <c r="F1247" s="165">
        <v>0</v>
      </c>
      <c r="G1247" s="168"/>
    </row>
    <row r="1248" spans="1:7" ht="12.75" customHeight="1" x14ac:dyDescent="0.2">
      <c r="A1248" s="165" t="s">
        <v>1882</v>
      </c>
      <c r="B1248" s="165" t="s">
        <v>2187</v>
      </c>
      <c r="C1248" s="165" t="s">
        <v>2188</v>
      </c>
      <c r="D1248" s="165">
        <v>105</v>
      </c>
      <c r="E1248" s="165">
        <v>0</v>
      </c>
      <c r="F1248" s="165">
        <v>0</v>
      </c>
      <c r="G1248" s="168"/>
    </row>
    <row r="1249" spans="1:7" ht="12.75" customHeight="1" x14ac:dyDescent="0.2">
      <c r="A1249" s="165" t="s">
        <v>1882</v>
      </c>
      <c r="B1249" s="165" t="s">
        <v>2189</v>
      </c>
      <c r="C1249" s="165" t="s">
        <v>2190</v>
      </c>
      <c r="D1249" s="165">
        <v>105</v>
      </c>
      <c r="E1249" s="165">
        <v>0</v>
      </c>
      <c r="F1249" s="165">
        <v>0</v>
      </c>
      <c r="G1249" s="168"/>
    </row>
    <row r="1250" spans="1:7" ht="12.75" customHeight="1" x14ac:dyDescent="0.2">
      <c r="A1250" s="165" t="s">
        <v>1882</v>
      </c>
      <c r="B1250" s="165" t="s">
        <v>2191</v>
      </c>
      <c r="C1250" s="165" t="s">
        <v>2192</v>
      </c>
      <c r="D1250" s="165">
        <v>105</v>
      </c>
      <c r="E1250" s="165">
        <v>0</v>
      </c>
      <c r="F1250" s="165">
        <v>0</v>
      </c>
      <c r="G1250" s="168"/>
    </row>
    <row r="1251" spans="1:7" ht="12.75" customHeight="1" x14ac:dyDescent="0.2">
      <c r="A1251" s="165" t="s">
        <v>1882</v>
      </c>
      <c r="B1251" s="165" t="s">
        <v>2193</v>
      </c>
      <c r="C1251" s="165" t="s">
        <v>2194</v>
      </c>
      <c r="D1251" s="165">
        <v>105</v>
      </c>
      <c r="E1251" s="165">
        <v>0</v>
      </c>
      <c r="F1251" s="165">
        <v>0</v>
      </c>
      <c r="G1251" s="168"/>
    </row>
    <row r="1252" spans="1:7" ht="12.75" customHeight="1" x14ac:dyDescent="0.2">
      <c r="A1252" s="165" t="s">
        <v>1882</v>
      </c>
      <c r="B1252" s="165" t="s">
        <v>2195</v>
      </c>
      <c r="C1252" s="165" t="s">
        <v>2196</v>
      </c>
      <c r="D1252" s="165">
        <v>105</v>
      </c>
      <c r="E1252" s="165">
        <v>0</v>
      </c>
      <c r="F1252" s="165">
        <v>0</v>
      </c>
      <c r="G1252" s="168"/>
    </row>
    <row r="1253" spans="1:7" ht="12.75" customHeight="1" x14ac:dyDescent="0.2">
      <c r="A1253" s="165" t="s">
        <v>1882</v>
      </c>
      <c r="B1253" s="165" t="s">
        <v>2197</v>
      </c>
      <c r="C1253" s="165" t="s">
        <v>2198</v>
      </c>
      <c r="D1253" s="165">
        <v>105</v>
      </c>
      <c r="E1253" s="165">
        <v>0</v>
      </c>
      <c r="F1253" s="165">
        <v>0</v>
      </c>
      <c r="G1253" s="168"/>
    </row>
    <row r="1254" spans="1:7" ht="12.75" customHeight="1" x14ac:dyDescent="0.2">
      <c r="A1254" s="165" t="s">
        <v>1882</v>
      </c>
      <c r="B1254" s="165" t="s">
        <v>2199</v>
      </c>
      <c r="C1254" s="165" t="s">
        <v>2200</v>
      </c>
      <c r="D1254" s="165">
        <v>105</v>
      </c>
      <c r="E1254" s="165">
        <v>0</v>
      </c>
      <c r="F1254" s="165">
        <v>0</v>
      </c>
      <c r="G1254" s="168"/>
    </row>
    <row r="1255" spans="1:7" ht="12.75" customHeight="1" x14ac:dyDescent="0.2">
      <c r="A1255" s="165" t="s">
        <v>1882</v>
      </c>
      <c r="B1255" s="165" t="s">
        <v>2201</v>
      </c>
      <c r="C1255" s="165" t="s">
        <v>2202</v>
      </c>
      <c r="D1255" s="165">
        <v>105</v>
      </c>
      <c r="E1255" s="165">
        <v>0</v>
      </c>
      <c r="F1255" s="165">
        <v>0</v>
      </c>
      <c r="G1255" s="168"/>
    </row>
    <row r="1256" spans="1:7" ht="12.75" customHeight="1" x14ac:dyDescent="0.2">
      <c r="A1256" s="165" t="s">
        <v>1882</v>
      </c>
      <c r="B1256" s="165" t="s">
        <v>2203</v>
      </c>
      <c r="C1256" s="165" t="s">
        <v>2204</v>
      </c>
      <c r="D1256" s="165">
        <v>105</v>
      </c>
      <c r="E1256" s="165">
        <v>0</v>
      </c>
      <c r="F1256" s="165">
        <v>0</v>
      </c>
      <c r="G1256" s="168"/>
    </row>
    <row r="1257" spans="1:7" ht="12.75" customHeight="1" x14ac:dyDescent="0.2">
      <c r="A1257" s="165" t="s">
        <v>1882</v>
      </c>
      <c r="B1257" s="165" t="s">
        <v>2205</v>
      </c>
      <c r="C1257" s="165" t="s">
        <v>2206</v>
      </c>
      <c r="D1257" s="165">
        <v>105</v>
      </c>
      <c r="E1257" s="165">
        <v>0</v>
      </c>
      <c r="F1257" s="165">
        <v>0</v>
      </c>
      <c r="G1257" s="168"/>
    </row>
    <row r="1258" spans="1:7" ht="12.75" customHeight="1" x14ac:dyDescent="0.2">
      <c r="A1258" s="165" t="s">
        <v>1882</v>
      </c>
      <c r="B1258" s="165" t="s">
        <v>2207</v>
      </c>
      <c r="C1258" s="165" t="s">
        <v>2782</v>
      </c>
      <c r="D1258" s="165">
        <v>105</v>
      </c>
      <c r="E1258" s="165">
        <v>0</v>
      </c>
      <c r="F1258" s="165">
        <v>0</v>
      </c>
      <c r="G1258" s="168"/>
    </row>
    <row r="1259" spans="1:7" ht="12.75" customHeight="1" x14ac:dyDescent="0.2">
      <c r="A1259" s="165" t="s">
        <v>1882</v>
      </c>
      <c r="B1259" s="165" t="s">
        <v>2783</v>
      </c>
      <c r="C1259" s="165" t="s">
        <v>2784</v>
      </c>
      <c r="D1259" s="165">
        <v>105</v>
      </c>
      <c r="E1259" s="165">
        <v>0</v>
      </c>
      <c r="F1259" s="165">
        <v>0</v>
      </c>
      <c r="G1259" s="168"/>
    </row>
    <row r="1260" spans="1:7" ht="12.75" customHeight="1" x14ac:dyDescent="0.2">
      <c r="A1260" s="165" t="s">
        <v>1882</v>
      </c>
      <c r="B1260" s="165" t="s">
        <v>2208</v>
      </c>
      <c r="C1260" s="165" t="s">
        <v>2209</v>
      </c>
      <c r="D1260" s="165">
        <v>105</v>
      </c>
      <c r="E1260" s="165">
        <v>0</v>
      </c>
      <c r="F1260" s="165">
        <v>0</v>
      </c>
      <c r="G1260" s="168"/>
    </row>
    <row r="1261" spans="1:7" ht="12.75" customHeight="1" x14ac:dyDescent="0.2">
      <c r="A1261" s="165" t="s">
        <v>1882</v>
      </c>
      <c r="B1261" s="165" t="s">
        <v>2210</v>
      </c>
      <c r="C1261" s="165" t="s">
        <v>2211</v>
      </c>
      <c r="D1261" s="165">
        <v>105</v>
      </c>
      <c r="E1261" s="165">
        <v>0</v>
      </c>
      <c r="F1261" s="165">
        <v>0</v>
      </c>
      <c r="G1261" s="168"/>
    </row>
    <row r="1262" spans="1:7" ht="12.75" customHeight="1" x14ac:dyDescent="0.2">
      <c r="A1262" s="165" t="s">
        <v>1882</v>
      </c>
      <c r="B1262" s="165" t="s">
        <v>2212</v>
      </c>
      <c r="C1262" s="165" t="s">
        <v>2213</v>
      </c>
      <c r="D1262" s="165">
        <v>105</v>
      </c>
      <c r="E1262" s="165">
        <v>0</v>
      </c>
      <c r="F1262" s="165">
        <v>0</v>
      </c>
      <c r="G1262" s="168"/>
    </row>
    <row r="1263" spans="1:7" ht="12.75" customHeight="1" x14ac:dyDescent="0.2">
      <c r="A1263" s="165" t="s">
        <v>1882</v>
      </c>
      <c r="B1263" s="165" t="s">
        <v>2785</v>
      </c>
      <c r="C1263" s="165" t="s">
        <v>2786</v>
      </c>
      <c r="D1263" s="165">
        <v>105</v>
      </c>
      <c r="E1263" s="165">
        <v>0</v>
      </c>
      <c r="F1263" s="165">
        <v>0</v>
      </c>
      <c r="G1263" s="168"/>
    </row>
    <row r="1264" spans="1:7" ht="12.75" customHeight="1" x14ac:dyDescent="0.2">
      <c r="A1264" s="165" t="s">
        <v>1882</v>
      </c>
      <c r="B1264" s="165" t="s">
        <v>2214</v>
      </c>
      <c r="C1264" s="165" t="s">
        <v>2787</v>
      </c>
      <c r="D1264" s="165">
        <v>105</v>
      </c>
      <c r="E1264" s="165">
        <v>0</v>
      </c>
      <c r="F1264" s="165">
        <v>0</v>
      </c>
      <c r="G1264" s="168"/>
    </row>
    <row r="1265" spans="1:7" ht="12.75" customHeight="1" x14ac:dyDescent="0.2">
      <c r="A1265" s="165" t="s">
        <v>1882</v>
      </c>
      <c r="B1265" s="165" t="s">
        <v>2216</v>
      </c>
      <c r="C1265" s="165" t="s">
        <v>2217</v>
      </c>
      <c r="D1265" s="165">
        <v>105</v>
      </c>
      <c r="E1265" s="165">
        <v>0</v>
      </c>
      <c r="F1265" s="165">
        <v>0</v>
      </c>
      <c r="G1265" s="168"/>
    </row>
    <row r="1266" spans="1:7" ht="12.75" customHeight="1" x14ac:dyDescent="0.2">
      <c r="A1266" s="165" t="s">
        <v>1882</v>
      </c>
      <c r="B1266" s="165" t="s">
        <v>2218</v>
      </c>
      <c r="C1266" s="165" t="s">
        <v>2219</v>
      </c>
      <c r="D1266" s="165">
        <v>105</v>
      </c>
      <c r="E1266" s="165">
        <v>0</v>
      </c>
      <c r="F1266" s="165">
        <v>0</v>
      </c>
      <c r="G1266" s="168"/>
    </row>
    <row r="1267" spans="1:7" ht="12.75" customHeight="1" x14ac:dyDescent="0.2">
      <c r="A1267" s="165" t="s">
        <v>1882</v>
      </c>
      <c r="B1267" s="165" t="s">
        <v>3157</v>
      </c>
      <c r="C1267" s="165" t="s">
        <v>3158</v>
      </c>
      <c r="D1267" s="165">
        <v>105</v>
      </c>
      <c r="E1267" s="165">
        <v>0</v>
      </c>
      <c r="F1267" s="165">
        <v>0</v>
      </c>
      <c r="G1267" s="168"/>
    </row>
    <row r="1268" spans="1:7" ht="12.75" customHeight="1" x14ac:dyDescent="0.2">
      <c r="A1268" s="165" t="s">
        <v>1882</v>
      </c>
      <c r="B1268" s="165" t="s">
        <v>2220</v>
      </c>
      <c r="C1268" s="165" t="s">
        <v>2221</v>
      </c>
      <c r="D1268" s="165">
        <v>105</v>
      </c>
      <c r="E1268" s="165">
        <v>0</v>
      </c>
      <c r="F1268" s="165">
        <v>0</v>
      </c>
      <c r="G1268" s="168"/>
    </row>
    <row r="1269" spans="1:7" ht="12.75" customHeight="1" x14ac:dyDescent="0.2">
      <c r="A1269" s="165" t="s">
        <v>1882</v>
      </c>
      <c r="B1269" s="165" t="s">
        <v>2222</v>
      </c>
      <c r="C1269" s="165" t="s">
        <v>2223</v>
      </c>
      <c r="D1269" s="165">
        <v>105</v>
      </c>
      <c r="E1269" s="165">
        <v>0</v>
      </c>
      <c r="F1269" s="165">
        <v>0</v>
      </c>
      <c r="G1269" s="168"/>
    </row>
    <row r="1270" spans="1:7" ht="12.75" customHeight="1" x14ac:dyDescent="0.2">
      <c r="A1270" s="165" t="s">
        <v>1882</v>
      </c>
      <c r="B1270" s="165" t="s">
        <v>2224</v>
      </c>
      <c r="C1270" s="165" t="s">
        <v>2788</v>
      </c>
      <c r="D1270" s="165">
        <v>105</v>
      </c>
      <c r="E1270" s="165">
        <v>0</v>
      </c>
      <c r="F1270" s="165">
        <v>0</v>
      </c>
      <c r="G1270" s="168"/>
    </row>
    <row r="1271" spans="1:7" ht="12.75" customHeight="1" x14ac:dyDescent="0.2">
      <c r="A1271" s="165" t="s">
        <v>1882</v>
      </c>
      <c r="B1271" s="165" t="s">
        <v>2225</v>
      </c>
      <c r="C1271" s="165" t="s">
        <v>2226</v>
      </c>
      <c r="D1271" s="165">
        <v>105</v>
      </c>
      <c r="E1271" s="165">
        <v>0</v>
      </c>
      <c r="F1271" s="165">
        <v>0</v>
      </c>
      <c r="G1271" s="168"/>
    </row>
    <row r="1272" spans="1:7" ht="12.75" customHeight="1" x14ac:dyDescent="0.2">
      <c r="A1272" s="165" t="s">
        <v>1882</v>
      </c>
      <c r="B1272" s="165" t="s">
        <v>2227</v>
      </c>
      <c r="C1272" s="165" t="s">
        <v>2228</v>
      </c>
      <c r="D1272" s="165">
        <v>105</v>
      </c>
      <c r="E1272" s="165">
        <v>0</v>
      </c>
      <c r="F1272" s="165">
        <v>0</v>
      </c>
      <c r="G1272" s="168"/>
    </row>
    <row r="1273" spans="1:7" ht="12.75" customHeight="1" x14ac:dyDescent="0.2">
      <c r="A1273" s="165" t="s">
        <v>1882</v>
      </c>
      <c r="B1273" s="165" t="s">
        <v>2229</v>
      </c>
      <c r="C1273" s="165" t="s">
        <v>2230</v>
      </c>
      <c r="D1273" s="165">
        <v>105</v>
      </c>
      <c r="E1273" s="165">
        <v>0</v>
      </c>
      <c r="F1273" s="165">
        <v>0</v>
      </c>
      <c r="G1273" s="168"/>
    </row>
    <row r="1274" spans="1:7" ht="12.75" customHeight="1" x14ac:dyDescent="0.2">
      <c r="A1274" s="165" t="s">
        <v>1882</v>
      </c>
      <c r="B1274" s="165" t="s">
        <v>2231</v>
      </c>
      <c r="C1274" s="165" t="s">
        <v>2232</v>
      </c>
      <c r="D1274" s="165">
        <v>105</v>
      </c>
      <c r="E1274" s="165">
        <v>0</v>
      </c>
      <c r="F1274" s="165">
        <v>0</v>
      </c>
      <c r="G1274" s="168"/>
    </row>
    <row r="1275" spans="1:7" ht="12.75" customHeight="1" x14ac:dyDescent="0.2">
      <c r="A1275" s="165" t="s">
        <v>1882</v>
      </c>
      <c r="B1275" s="165" t="s">
        <v>2233</v>
      </c>
      <c r="C1275" s="165" t="s">
        <v>2789</v>
      </c>
      <c r="D1275" s="165">
        <v>105</v>
      </c>
      <c r="E1275" s="165">
        <v>0</v>
      </c>
      <c r="F1275" s="165">
        <v>0</v>
      </c>
      <c r="G1275" s="168"/>
    </row>
    <row r="1276" spans="1:7" ht="12.75" customHeight="1" x14ac:dyDescent="0.2">
      <c r="A1276" s="165" t="s">
        <v>1882</v>
      </c>
      <c r="B1276" s="165" t="s">
        <v>2234</v>
      </c>
      <c r="C1276" s="165" t="s">
        <v>2235</v>
      </c>
      <c r="D1276" s="165">
        <v>105</v>
      </c>
      <c r="E1276" s="165">
        <v>0</v>
      </c>
      <c r="F1276" s="165">
        <v>0</v>
      </c>
      <c r="G1276" s="168"/>
    </row>
    <row r="1277" spans="1:7" ht="12.75" customHeight="1" x14ac:dyDescent="0.2">
      <c r="A1277" s="165" t="s">
        <v>1882</v>
      </c>
      <c r="B1277" s="165" t="s">
        <v>2236</v>
      </c>
      <c r="C1277" s="165" t="s">
        <v>2237</v>
      </c>
      <c r="D1277" s="165">
        <v>105</v>
      </c>
      <c r="E1277" s="165">
        <v>0</v>
      </c>
      <c r="F1277" s="165">
        <v>0</v>
      </c>
      <c r="G1277" s="168"/>
    </row>
    <row r="1278" spans="1:7" ht="12.75" customHeight="1" x14ac:dyDescent="0.2">
      <c r="A1278" s="165" t="s">
        <v>1882</v>
      </c>
      <c r="B1278" s="165" t="s">
        <v>2238</v>
      </c>
      <c r="C1278" s="165" t="s">
        <v>2239</v>
      </c>
      <c r="D1278" s="165">
        <v>105</v>
      </c>
      <c r="E1278" s="165">
        <v>0</v>
      </c>
      <c r="F1278" s="165">
        <v>0</v>
      </c>
      <c r="G1278" s="168"/>
    </row>
    <row r="1279" spans="1:7" ht="12.75" customHeight="1" x14ac:dyDescent="0.2">
      <c r="A1279" s="165" t="s">
        <v>1882</v>
      </c>
      <c r="B1279" s="165" t="s">
        <v>2240</v>
      </c>
      <c r="C1279" s="165" t="s">
        <v>2241</v>
      </c>
      <c r="D1279" s="165">
        <v>105</v>
      </c>
      <c r="E1279" s="165">
        <v>0</v>
      </c>
      <c r="F1279" s="165">
        <v>0</v>
      </c>
      <c r="G1279" s="168"/>
    </row>
    <row r="1280" spans="1:7" ht="12.75" customHeight="1" x14ac:dyDescent="0.2">
      <c r="A1280" s="165" t="s">
        <v>1882</v>
      </c>
      <c r="B1280" s="165" t="s">
        <v>2242</v>
      </c>
      <c r="C1280" s="165" t="s">
        <v>2243</v>
      </c>
      <c r="D1280" s="165">
        <v>105</v>
      </c>
      <c r="E1280" s="165">
        <v>0</v>
      </c>
      <c r="F1280" s="165">
        <v>0</v>
      </c>
      <c r="G1280" s="168"/>
    </row>
    <row r="1281" spans="1:7" ht="12.75" customHeight="1" x14ac:dyDescent="0.2">
      <c r="A1281" s="165" t="s">
        <v>1882</v>
      </c>
      <c r="B1281" s="165" t="s">
        <v>2244</v>
      </c>
      <c r="C1281" s="165" t="s">
        <v>2245</v>
      </c>
      <c r="D1281" s="165">
        <v>105</v>
      </c>
      <c r="E1281" s="165">
        <v>0</v>
      </c>
      <c r="F1281" s="165">
        <v>0</v>
      </c>
      <c r="G1281" s="168"/>
    </row>
    <row r="1282" spans="1:7" ht="12.75" customHeight="1" x14ac:dyDescent="0.2">
      <c r="A1282" s="165" t="s">
        <v>1882</v>
      </c>
      <c r="B1282" s="165" t="s">
        <v>2246</v>
      </c>
      <c r="C1282" s="165" t="s">
        <v>2247</v>
      </c>
      <c r="D1282" s="165">
        <v>105</v>
      </c>
      <c r="E1282" s="165">
        <v>0</v>
      </c>
      <c r="F1282" s="165">
        <v>0</v>
      </c>
      <c r="G1282" s="168"/>
    </row>
    <row r="1283" spans="1:7" ht="12.75" customHeight="1" x14ac:dyDescent="0.2">
      <c r="A1283" s="165" t="s">
        <v>1882</v>
      </c>
      <c r="B1283" s="165" t="s">
        <v>2248</v>
      </c>
      <c r="C1283" s="165" t="s">
        <v>2249</v>
      </c>
      <c r="D1283" s="165">
        <v>105</v>
      </c>
      <c r="E1283" s="165">
        <v>0</v>
      </c>
      <c r="F1283" s="165">
        <v>0</v>
      </c>
      <c r="G1283" s="168"/>
    </row>
    <row r="1284" spans="1:7" ht="12.75" customHeight="1" x14ac:dyDescent="0.2">
      <c r="A1284" s="165" t="s">
        <v>1882</v>
      </c>
      <c r="B1284" s="165" t="s">
        <v>2250</v>
      </c>
      <c r="C1284" s="165" t="s">
        <v>2251</v>
      </c>
      <c r="D1284" s="165">
        <v>105</v>
      </c>
      <c r="E1284" s="165">
        <v>0</v>
      </c>
      <c r="F1284" s="165">
        <v>0</v>
      </c>
      <c r="G1284" s="168"/>
    </row>
    <row r="1285" spans="1:7" ht="12.75" customHeight="1" x14ac:dyDescent="0.2">
      <c r="A1285" s="165" t="s">
        <v>1882</v>
      </c>
      <c r="B1285" s="165" t="s">
        <v>2252</v>
      </c>
      <c r="C1285" s="165" t="s">
        <v>2253</v>
      </c>
      <c r="D1285" s="165">
        <v>105</v>
      </c>
      <c r="E1285" s="165">
        <v>0</v>
      </c>
      <c r="F1285" s="165">
        <v>0</v>
      </c>
      <c r="G1285" s="168"/>
    </row>
    <row r="1286" spans="1:7" ht="12.75" customHeight="1" x14ac:dyDescent="0.2">
      <c r="A1286" s="165" t="s">
        <v>1882</v>
      </c>
      <c r="B1286" s="165" t="s">
        <v>1931</v>
      </c>
      <c r="C1286" s="165" t="s">
        <v>2790</v>
      </c>
      <c r="D1286" s="165">
        <v>105</v>
      </c>
      <c r="E1286" s="165">
        <v>0</v>
      </c>
      <c r="F1286" s="165">
        <v>0</v>
      </c>
      <c r="G1286" s="168"/>
    </row>
    <row r="1287" spans="1:7" ht="12.75" customHeight="1" x14ac:dyDescent="0.2">
      <c r="A1287" s="165" t="s">
        <v>1882</v>
      </c>
      <c r="B1287" s="165" t="s">
        <v>2254</v>
      </c>
      <c r="C1287" s="165" t="s">
        <v>2255</v>
      </c>
      <c r="D1287" s="165">
        <v>105</v>
      </c>
      <c r="E1287" s="165">
        <v>0</v>
      </c>
      <c r="F1287" s="165">
        <v>0</v>
      </c>
      <c r="G1287" s="168"/>
    </row>
    <row r="1288" spans="1:7" ht="12.75" customHeight="1" x14ac:dyDescent="0.2">
      <c r="A1288" s="165" t="s">
        <v>1882</v>
      </c>
      <c r="B1288" s="165" t="s">
        <v>2256</v>
      </c>
      <c r="C1288" s="165" t="s">
        <v>2257</v>
      </c>
      <c r="D1288" s="165">
        <v>105</v>
      </c>
      <c r="E1288" s="165">
        <v>0</v>
      </c>
      <c r="F1288" s="165">
        <v>0</v>
      </c>
      <c r="G1288" s="168"/>
    </row>
    <row r="1289" spans="1:7" ht="12.75" customHeight="1" x14ac:dyDescent="0.2">
      <c r="A1289" s="165" t="s">
        <v>1882</v>
      </c>
      <c r="B1289" s="165" t="s">
        <v>2258</v>
      </c>
      <c r="C1289" s="165" t="s">
        <v>2259</v>
      </c>
      <c r="D1289" s="165">
        <v>105</v>
      </c>
      <c r="E1289" s="165">
        <v>0</v>
      </c>
      <c r="F1289" s="165">
        <v>0</v>
      </c>
      <c r="G1289" s="168"/>
    </row>
    <row r="1290" spans="1:7" ht="12.75" customHeight="1" x14ac:dyDescent="0.2">
      <c r="A1290" s="165" t="s">
        <v>1882</v>
      </c>
      <c r="B1290" s="165" t="s">
        <v>2260</v>
      </c>
      <c r="C1290" s="165" t="s">
        <v>2261</v>
      </c>
      <c r="D1290" s="165">
        <v>105</v>
      </c>
      <c r="E1290" s="165">
        <v>0</v>
      </c>
      <c r="F1290" s="165">
        <v>0</v>
      </c>
      <c r="G1290" s="168"/>
    </row>
    <row r="1291" spans="1:7" ht="12.75" customHeight="1" x14ac:dyDescent="0.2">
      <c r="A1291" s="165" t="s">
        <v>1882</v>
      </c>
      <c r="B1291" s="165" t="s">
        <v>2262</v>
      </c>
      <c r="C1291" s="165" t="s">
        <v>2263</v>
      </c>
      <c r="D1291" s="165">
        <v>105</v>
      </c>
      <c r="E1291" s="165">
        <v>0</v>
      </c>
      <c r="F1291" s="165">
        <v>0</v>
      </c>
      <c r="G1291" s="168"/>
    </row>
    <row r="1292" spans="1:7" ht="12.75" customHeight="1" x14ac:dyDescent="0.2">
      <c r="A1292" s="165" t="s">
        <v>1882</v>
      </c>
      <c r="B1292" s="165" t="s">
        <v>3159</v>
      </c>
      <c r="C1292" s="165" t="s">
        <v>3160</v>
      </c>
      <c r="D1292" s="165">
        <v>105</v>
      </c>
      <c r="E1292" s="165">
        <v>0</v>
      </c>
      <c r="F1292" s="165">
        <v>0</v>
      </c>
      <c r="G1292" s="168"/>
    </row>
    <row r="1293" spans="1:7" ht="12.75" customHeight="1" x14ac:dyDescent="0.2">
      <c r="A1293" s="165" t="s">
        <v>1882</v>
      </c>
      <c r="B1293" s="165" t="s">
        <v>3161</v>
      </c>
      <c r="C1293" s="165" t="s">
        <v>3162</v>
      </c>
      <c r="D1293" s="165">
        <v>105</v>
      </c>
      <c r="E1293" s="165">
        <v>0</v>
      </c>
      <c r="F1293" s="165">
        <v>0</v>
      </c>
      <c r="G1293" s="168"/>
    </row>
    <row r="1294" spans="1:7" ht="12.75" customHeight="1" x14ac:dyDescent="0.2">
      <c r="A1294" s="165" t="s">
        <v>1882</v>
      </c>
      <c r="B1294" s="165" t="s">
        <v>2264</v>
      </c>
      <c r="C1294" s="165" t="s">
        <v>2791</v>
      </c>
      <c r="D1294" s="165">
        <v>105</v>
      </c>
      <c r="E1294" s="165">
        <v>0</v>
      </c>
      <c r="F1294" s="165">
        <v>0</v>
      </c>
      <c r="G1294" s="168"/>
    </row>
    <row r="1295" spans="1:7" ht="12.75" customHeight="1" x14ac:dyDescent="0.2">
      <c r="A1295" s="165" t="s">
        <v>1882</v>
      </c>
      <c r="B1295" s="165" t="s">
        <v>2265</v>
      </c>
      <c r="C1295" s="165" t="s">
        <v>2266</v>
      </c>
      <c r="D1295" s="165">
        <v>105</v>
      </c>
      <c r="E1295" s="165">
        <v>0</v>
      </c>
      <c r="F1295" s="165">
        <v>0</v>
      </c>
      <c r="G1295" s="168"/>
    </row>
    <row r="1296" spans="1:7" ht="12.75" customHeight="1" x14ac:dyDescent="0.2">
      <c r="A1296" s="165" t="s">
        <v>1882</v>
      </c>
      <c r="B1296" s="165" t="s">
        <v>2267</v>
      </c>
      <c r="C1296" s="165" t="s">
        <v>2268</v>
      </c>
      <c r="D1296" s="165">
        <v>105</v>
      </c>
      <c r="E1296" s="165">
        <v>0</v>
      </c>
      <c r="F1296" s="165">
        <v>0</v>
      </c>
      <c r="G1296" s="168"/>
    </row>
    <row r="1297" spans="1:7" ht="12.75" customHeight="1" x14ac:dyDescent="0.2">
      <c r="A1297" s="165" t="s">
        <v>1882</v>
      </c>
      <c r="B1297" s="165" t="s">
        <v>2269</v>
      </c>
      <c r="C1297" s="165" t="s">
        <v>2792</v>
      </c>
      <c r="D1297" s="165">
        <v>105</v>
      </c>
      <c r="E1297" s="165">
        <v>0</v>
      </c>
      <c r="F1297" s="165">
        <v>0</v>
      </c>
      <c r="G1297" s="168"/>
    </row>
    <row r="1298" spans="1:7" ht="12.75" customHeight="1" x14ac:dyDescent="0.2">
      <c r="A1298" s="165" t="s">
        <v>1882</v>
      </c>
      <c r="B1298" s="165" t="s">
        <v>2270</v>
      </c>
      <c r="C1298" s="165" t="s">
        <v>2271</v>
      </c>
      <c r="D1298" s="165">
        <v>105</v>
      </c>
      <c r="E1298" s="165">
        <v>0</v>
      </c>
      <c r="F1298" s="165">
        <v>0</v>
      </c>
      <c r="G1298" s="168"/>
    </row>
    <row r="1299" spans="1:7" ht="12.75" customHeight="1" x14ac:dyDescent="0.2">
      <c r="A1299" s="165" t="s">
        <v>1882</v>
      </c>
      <c r="B1299" s="165" t="s">
        <v>2793</v>
      </c>
      <c r="C1299" s="165" t="s">
        <v>2794</v>
      </c>
      <c r="D1299" s="165">
        <v>105</v>
      </c>
      <c r="E1299" s="165">
        <v>0</v>
      </c>
      <c r="F1299" s="165">
        <v>0</v>
      </c>
      <c r="G1299" s="168"/>
    </row>
    <row r="1300" spans="1:7" ht="12.75" customHeight="1" x14ac:dyDescent="0.2">
      <c r="A1300" s="165" t="s">
        <v>1882</v>
      </c>
      <c r="B1300" s="165" t="s">
        <v>2272</v>
      </c>
      <c r="C1300" s="165" t="s">
        <v>2273</v>
      </c>
      <c r="D1300" s="165">
        <v>105</v>
      </c>
      <c r="E1300" s="165">
        <v>0</v>
      </c>
      <c r="F1300" s="165">
        <v>0</v>
      </c>
      <c r="G1300" s="168"/>
    </row>
    <row r="1301" spans="1:7" ht="12.75" customHeight="1" x14ac:dyDescent="0.2">
      <c r="A1301" s="165" t="s">
        <v>1882</v>
      </c>
      <c r="B1301" s="165" t="s">
        <v>1993</v>
      </c>
      <c r="C1301" s="165" t="s">
        <v>2795</v>
      </c>
      <c r="D1301" s="165">
        <v>105</v>
      </c>
      <c r="E1301" s="165">
        <v>0</v>
      </c>
      <c r="F1301" s="165">
        <v>0</v>
      </c>
      <c r="G1301" s="168"/>
    </row>
    <row r="1302" spans="1:7" ht="12.75" customHeight="1" x14ac:dyDescent="0.2">
      <c r="A1302" s="165" t="s">
        <v>1882</v>
      </c>
      <c r="B1302" s="165" t="s">
        <v>2796</v>
      </c>
      <c r="C1302" s="165" t="s">
        <v>2797</v>
      </c>
      <c r="D1302" s="165">
        <v>105</v>
      </c>
      <c r="E1302" s="165">
        <v>0</v>
      </c>
      <c r="F1302" s="165">
        <v>0</v>
      </c>
      <c r="G1302" s="168"/>
    </row>
    <row r="1303" spans="1:7" ht="12.75" customHeight="1" x14ac:dyDescent="0.2">
      <c r="A1303" s="165" t="s">
        <v>1882</v>
      </c>
      <c r="B1303" s="165" t="s">
        <v>3163</v>
      </c>
      <c r="C1303" s="165" t="s">
        <v>3164</v>
      </c>
      <c r="D1303" s="165">
        <v>105</v>
      </c>
      <c r="E1303" s="165">
        <v>0</v>
      </c>
      <c r="F1303" s="165">
        <v>0</v>
      </c>
      <c r="G1303" s="168"/>
    </row>
    <row r="1304" spans="1:7" ht="12.75" customHeight="1" x14ac:dyDescent="0.2">
      <c r="A1304" s="165" t="s">
        <v>1882</v>
      </c>
      <c r="B1304" s="165" t="s">
        <v>2798</v>
      </c>
      <c r="C1304" s="165" t="s">
        <v>2799</v>
      </c>
      <c r="D1304" s="165">
        <v>105</v>
      </c>
      <c r="E1304" s="165">
        <v>0</v>
      </c>
      <c r="F1304" s="165">
        <v>0</v>
      </c>
      <c r="G1304" s="168"/>
    </row>
    <row r="1305" spans="1:7" ht="12.75" customHeight="1" x14ac:dyDescent="0.2">
      <c r="A1305" s="165" t="s">
        <v>1882</v>
      </c>
      <c r="B1305" s="165" t="s">
        <v>2274</v>
      </c>
      <c r="C1305" s="165" t="s">
        <v>2275</v>
      </c>
      <c r="D1305" s="165">
        <v>105</v>
      </c>
      <c r="E1305" s="165">
        <v>0</v>
      </c>
      <c r="F1305" s="165">
        <v>0</v>
      </c>
      <c r="G1305" s="168"/>
    </row>
    <row r="1306" spans="1:7" ht="12.75" customHeight="1" x14ac:dyDescent="0.2">
      <c r="A1306" s="161" t="s">
        <v>1882</v>
      </c>
      <c r="B1306" s="161" t="s">
        <v>2276</v>
      </c>
      <c r="C1306" s="161" t="s">
        <v>2800</v>
      </c>
      <c r="D1306" s="161">
        <v>105</v>
      </c>
      <c r="E1306" s="161">
        <v>0</v>
      </c>
      <c r="F1306" s="161">
        <v>0</v>
      </c>
      <c r="G1306" s="173"/>
    </row>
    <row r="1307" spans="1:7" x14ac:dyDescent="0.2">
      <c r="A1307" s="28"/>
      <c r="B1307" s="27">
        <f>COUNTA(B1064:B1306)</f>
        <v>243</v>
      </c>
      <c r="C1307" s="27"/>
      <c r="D1307" s="28"/>
      <c r="E1307" s="27">
        <f>COUNTIF(E1064:E1306, "&gt;0")</f>
        <v>0</v>
      </c>
      <c r="F1307" s="27"/>
      <c r="G1307" s="175"/>
    </row>
    <row r="1308" spans="1:7" x14ac:dyDescent="0.2">
      <c r="A1308" s="28"/>
      <c r="B1308" s="27"/>
      <c r="C1308" s="27"/>
      <c r="D1308" s="28"/>
      <c r="E1308" s="27"/>
      <c r="F1308" s="27"/>
      <c r="G1308" s="175"/>
    </row>
    <row r="1309" spans="1:7" ht="12.75" customHeight="1" x14ac:dyDescent="0.2">
      <c r="A1309" s="165" t="s">
        <v>2277</v>
      </c>
      <c r="B1309" s="165" t="s">
        <v>3165</v>
      </c>
      <c r="C1309" s="165" t="s">
        <v>3166</v>
      </c>
      <c r="D1309" s="165">
        <v>105</v>
      </c>
      <c r="E1309" s="165">
        <v>0</v>
      </c>
      <c r="F1309" s="165">
        <v>0</v>
      </c>
      <c r="G1309" s="168"/>
    </row>
    <row r="1310" spans="1:7" ht="12.75" customHeight="1" x14ac:dyDescent="0.2">
      <c r="A1310" s="165" t="s">
        <v>2277</v>
      </c>
      <c r="B1310" s="165" t="s">
        <v>2278</v>
      </c>
      <c r="C1310" s="165" t="s">
        <v>2279</v>
      </c>
      <c r="D1310" s="165">
        <v>105</v>
      </c>
      <c r="E1310" s="165">
        <v>0</v>
      </c>
      <c r="F1310" s="165">
        <v>0</v>
      </c>
      <c r="G1310" s="168"/>
    </row>
    <row r="1311" spans="1:7" ht="12.75" customHeight="1" x14ac:dyDescent="0.2">
      <c r="A1311" s="165" t="s">
        <v>2277</v>
      </c>
      <c r="B1311" s="165" t="s">
        <v>2280</v>
      </c>
      <c r="C1311" s="165" t="s">
        <v>2281</v>
      </c>
      <c r="D1311" s="165">
        <v>105</v>
      </c>
      <c r="E1311" s="165">
        <v>0</v>
      </c>
      <c r="F1311" s="165">
        <v>0</v>
      </c>
      <c r="G1311" s="168"/>
    </row>
    <row r="1312" spans="1:7" ht="12.75" customHeight="1" x14ac:dyDescent="0.2">
      <c r="A1312" s="165" t="s">
        <v>2277</v>
      </c>
      <c r="B1312" s="178" t="s">
        <v>2282</v>
      </c>
      <c r="C1312" s="178" t="s">
        <v>2283</v>
      </c>
      <c r="D1312" s="165">
        <v>105</v>
      </c>
      <c r="E1312" s="178">
        <v>1</v>
      </c>
      <c r="F1312" s="165">
        <v>0</v>
      </c>
      <c r="G1312" s="168">
        <v>1.6E-2</v>
      </c>
    </row>
    <row r="1313" spans="1:7" ht="12.75" customHeight="1" x14ac:dyDescent="0.2">
      <c r="A1313" s="165" t="s">
        <v>2277</v>
      </c>
      <c r="B1313" s="178" t="s">
        <v>2284</v>
      </c>
      <c r="C1313" s="178" t="s">
        <v>2285</v>
      </c>
      <c r="D1313" s="165">
        <v>105</v>
      </c>
      <c r="E1313" s="178">
        <v>1</v>
      </c>
      <c r="F1313" s="165">
        <v>0</v>
      </c>
      <c r="G1313" s="168">
        <v>0.51700000000000002</v>
      </c>
    </row>
    <row r="1314" spans="1:7" ht="12.75" customHeight="1" x14ac:dyDescent="0.2">
      <c r="A1314" s="165" t="s">
        <v>2277</v>
      </c>
      <c r="B1314" s="165" t="s">
        <v>2286</v>
      </c>
      <c r="C1314" s="165" t="s">
        <v>2287</v>
      </c>
      <c r="D1314" s="165">
        <v>105</v>
      </c>
      <c r="E1314" s="165">
        <v>0</v>
      </c>
      <c r="F1314" s="165">
        <v>0</v>
      </c>
      <c r="G1314" s="168"/>
    </row>
    <row r="1315" spans="1:7" ht="12.75" customHeight="1" x14ac:dyDescent="0.2">
      <c r="A1315" s="165" t="s">
        <v>2277</v>
      </c>
      <c r="B1315" s="165" t="s">
        <v>2288</v>
      </c>
      <c r="C1315" s="165" t="s">
        <v>2289</v>
      </c>
      <c r="D1315" s="165">
        <v>105</v>
      </c>
      <c r="E1315" s="165">
        <v>0</v>
      </c>
      <c r="F1315" s="165">
        <v>0</v>
      </c>
      <c r="G1315" s="168"/>
    </row>
    <row r="1316" spans="1:7" ht="12.75" customHeight="1" x14ac:dyDescent="0.2">
      <c r="A1316" s="165" t="s">
        <v>2277</v>
      </c>
      <c r="B1316" s="165" t="s">
        <v>2290</v>
      </c>
      <c r="C1316" s="165" t="s">
        <v>2291</v>
      </c>
      <c r="D1316" s="165">
        <v>105</v>
      </c>
      <c r="E1316" s="165">
        <v>0</v>
      </c>
      <c r="F1316" s="165">
        <v>0</v>
      </c>
      <c r="G1316" s="168"/>
    </row>
    <row r="1317" spans="1:7" ht="12.75" customHeight="1" x14ac:dyDescent="0.2">
      <c r="A1317" s="165" t="s">
        <v>2277</v>
      </c>
      <c r="B1317" s="165" t="s">
        <v>2292</v>
      </c>
      <c r="C1317" s="165" t="s">
        <v>2293</v>
      </c>
      <c r="D1317" s="165">
        <v>105</v>
      </c>
      <c r="E1317" s="165">
        <v>0</v>
      </c>
      <c r="F1317" s="165">
        <v>0</v>
      </c>
      <c r="G1317" s="168"/>
    </row>
    <row r="1318" spans="1:7" ht="12.75" customHeight="1" x14ac:dyDescent="0.2">
      <c r="A1318" s="165" t="s">
        <v>2277</v>
      </c>
      <c r="B1318" s="165" t="s">
        <v>2294</v>
      </c>
      <c r="C1318" s="165" t="s">
        <v>2295</v>
      </c>
      <c r="D1318" s="165">
        <v>105</v>
      </c>
      <c r="E1318" s="165">
        <v>0</v>
      </c>
      <c r="F1318" s="165">
        <v>0</v>
      </c>
      <c r="G1318" s="168"/>
    </row>
    <row r="1319" spans="1:7" ht="12.75" customHeight="1" x14ac:dyDescent="0.2">
      <c r="A1319" s="165" t="s">
        <v>2277</v>
      </c>
      <c r="B1319" s="165" t="s">
        <v>2296</v>
      </c>
      <c r="C1319" s="165" t="s">
        <v>2297</v>
      </c>
      <c r="D1319" s="165">
        <v>105</v>
      </c>
      <c r="E1319" s="165">
        <v>0</v>
      </c>
      <c r="F1319" s="165">
        <v>0</v>
      </c>
      <c r="G1319" s="168"/>
    </row>
    <row r="1320" spans="1:7" ht="12.75" customHeight="1" x14ac:dyDescent="0.2">
      <c r="A1320" s="165" t="s">
        <v>2277</v>
      </c>
      <c r="B1320" s="165" t="s">
        <v>2298</v>
      </c>
      <c r="C1320" s="165" t="s">
        <v>2299</v>
      </c>
      <c r="D1320" s="165">
        <v>105</v>
      </c>
      <c r="E1320" s="165">
        <v>0</v>
      </c>
      <c r="F1320" s="165">
        <v>0</v>
      </c>
      <c r="G1320" s="168"/>
    </row>
    <row r="1321" spans="1:7" ht="12.75" customHeight="1" x14ac:dyDescent="0.2">
      <c r="A1321" s="165" t="s">
        <v>2277</v>
      </c>
      <c r="B1321" s="165" t="s">
        <v>2302</v>
      </c>
      <c r="C1321" s="165" t="s">
        <v>2801</v>
      </c>
      <c r="D1321" s="165">
        <v>105</v>
      </c>
      <c r="E1321" s="165">
        <v>0</v>
      </c>
      <c r="F1321" s="165">
        <v>0</v>
      </c>
      <c r="G1321" s="168"/>
    </row>
    <row r="1322" spans="1:7" ht="12.75" customHeight="1" x14ac:dyDescent="0.2">
      <c r="A1322" s="165" t="s">
        <v>2277</v>
      </c>
      <c r="B1322" s="165" t="s">
        <v>2300</v>
      </c>
      <c r="C1322" s="165" t="s">
        <v>2301</v>
      </c>
      <c r="D1322" s="165">
        <v>105</v>
      </c>
      <c r="E1322" s="165">
        <v>0</v>
      </c>
      <c r="F1322" s="165">
        <v>0</v>
      </c>
      <c r="G1322" s="168"/>
    </row>
    <row r="1323" spans="1:7" ht="12.75" customHeight="1" x14ac:dyDescent="0.2">
      <c r="A1323" s="165" t="s">
        <v>2277</v>
      </c>
      <c r="B1323" s="165" t="s">
        <v>2303</v>
      </c>
      <c r="C1323" s="165" t="s">
        <v>2304</v>
      </c>
      <c r="D1323" s="165">
        <v>105</v>
      </c>
      <c r="E1323" s="165">
        <v>0</v>
      </c>
      <c r="F1323" s="165">
        <v>0</v>
      </c>
      <c r="G1323" s="168"/>
    </row>
    <row r="1324" spans="1:7" ht="12.75" customHeight="1" x14ac:dyDescent="0.2">
      <c r="A1324" s="165" t="s">
        <v>2277</v>
      </c>
      <c r="B1324" s="165" t="s">
        <v>2305</v>
      </c>
      <c r="C1324" s="165" t="s">
        <v>2306</v>
      </c>
      <c r="D1324" s="165">
        <v>105</v>
      </c>
      <c r="E1324" s="165">
        <v>0</v>
      </c>
      <c r="F1324" s="165">
        <v>0</v>
      </c>
      <c r="G1324" s="168"/>
    </row>
    <row r="1325" spans="1:7" ht="12.75" customHeight="1" x14ac:dyDescent="0.2">
      <c r="A1325" s="165" t="s">
        <v>2277</v>
      </c>
      <c r="B1325" s="165" t="s">
        <v>2307</v>
      </c>
      <c r="C1325" s="165" t="s">
        <v>2308</v>
      </c>
      <c r="D1325" s="165">
        <v>105</v>
      </c>
      <c r="E1325" s="165">
        <v>0</v>
      </c>
      <c r="F1325" s="165">
        <v>0</v>
      </c>
      <c r="G1325" s="168"/>
    </row>
    <row r="1326" spans="1:7" ht="12.75" customHeight="1" x14ac:dyDescent="0.2">
      <c r="A1326" s="165" t="s">
        <v>2277</v>
      </c>
      <c r="B1326" s="165" t="s">
        <v>2309</v>
      </c>
      <c r="C1326" s="165" t="s">
        <v>2310</v>
      </c>
      <c r="D1326" s="165">
        <v>105</v>
      </c>
      <c r="E1326" s="165">
        <v>0</v>
      </c>
      <c r="F1326" s="165">
        <v>0</v>
      </c>
      <c r="G1326" s="168"/>
    </row>
    <row r="1327" spans="1:7" ht="12.75" customHeight="1" x14ac:dyDescent="0.2">
      <c r="A1327" s="165" t="s">
        <v>2277</v>
      </c>
      <c r="B1327" s="165" t="s">
        <v>2311</v>
      </c>
      <c r="C1327" s="165" t="s">
        <v>2312</v>
      </c>
      <c r="D1327" s="165">
        <v>105</v>
      </c>
      <c r="E1327" s="165">
        <v>0</v>
      </c>
      <c r="F1327" s="165">
        <v>0</v>
      </c>
      <c r="G1327" s="168"/>
    </row>
    <row r="1328" spans="1:7" ht="12.75" customHeight="1" x14ac:dyDescent="0.2">
      <c r="A1328" s="165" t="s">
        <v>2277</v>
      </c>
      <c r="B1328" s="165" t="s">
        <v>2313</v>
      </c>
      <c r="C1328" s="165" t="s">
        <v>2314</v>
      </c>
      <c r="D1328" s="165">
        <v>105</v>
      </c>
      <c r="E1328" s="165">
        <v>0</v>
      </c>
      <c r="F1328" s="165">
        <v>0</v>
      </c>
      <c r="G1328" s="168"/>
    </row>
    <row r="1329" spans="1:7" ht="12.75" customHeight="1" x14ac:dyDescent="0.2">
      <c r="A1329" s="165" t="s">
        <v>2277</v>
      </c>
      <c r="B1329" s="165" t="s">
        <v>2315</v>
      </c>
      <c r="C1329" s="165" t="s">
        <v>2316</v>
      </c>
      <c r="D1329" s="165">
        <v>105</v>
      </c>
      <c r="E1329" s="165">
        <v>0</v>
      </c>
      <c r="F1329" s="165">
        <v>0</v>
      </c>
      <c r="G1329" s="168"/>
    </row>
    <row r="1330" spans="1:7" ht="12.75" customHeight="1" x14ac:dyDescent="0.2">
      <c r="A1330" s="165" t="s">
        <v>2277</v>
      </c>
      <c r="B1330" s="165" t="s">
        <v>2317</v>
      </c>
      <c r="C1330" s="165" t="s">
        <v>2318</v>
      </c>
      <c r="D1330" s="165">
        <v>105</v>
      </c>
      <c r="E1330" s="165">
        <v>0</v>
      </c>
      <c r="F1330" s="165">
        <v>0</v>
      </c>
      <c r="G1330" s="168"/>
    </row>
    <row r="1331" spans="1:7" ht="12.75" customHeight="1" x14ac:dyDescent="0.2">
      <c r="A1331" s="165" t="s">
        <v>2277</v>
      </c>
      <c r="B1331" s="165" t="s">
        <v>2319</v>
      </c>
      <c r="C1331" s="165" t="s">
        <v>2320</v>
      </c>
      <c r="D1331" s="165">
        <v>105</v>
      </c>
      <c r="E1331" s="165">
        <v>0</v>
      </c>
      <c r="F1331" s="165">
        <v>0</v>
      </c>
      <c r="G1331" s="168"/>
    </row>
    <row r="1332" spans="1:7" ht="12.75" customHeight="1" x14ac:dyDescent="0.2">
      <c r="A1332" s="165" t="s">
        <v>2277</v>
      </c>
      <c r="B1332" s="165" t="s">
        <v>2321</v>
      </c>
      <c r="C1332" s="165" t="s">
        <v>2322</v>
      </c>
      <c r="D1332" s="165">
        <v>105</v>
      </c>
      <c r="E1332" s="165">
        <v>0</v>
      </c>
      <c r="F1332" s="165">
        <v>0</v>
      </c>
      <c r="G1332" s="168"/>
    </row>
    <row r="1333" spans="1:7" ht="12.75" customHeight="1" x14ac:dyDescent="0.2">
      <c r="A1333" s="165" t="s">
        <v>2277</v>
      </c>
      <c r="B1333" s="165" t="s">
        <v>2802</v>
      </c>
      <c r="C1333" s="165" t="s">
        <v>2803</v>
      </c>
      <c r="D1333" s="165">
        <v>105</v>
      </c>
      <c r="E1333" s="165">
        <v>0</v>
      </c>
      <c r="F1333" s="165">
        <v>0</v>
      </c>
      <c r="G1333" s="168"/>
    </row>
    <row r="1334" spans="1:7" ht="12.75" customHeight="1" x14ac:dyDescent="0.2">
      <c r="A1334" s="165" t="s">
        <v>2277</v>
      </c>
      <c r="B1334" s="165" t="s">
        <v>2323</v>
      </c>
      <c r="C1334" s="165" t="s">
        <v>2324</v>
      </c>
      <c r="D1334" s="165">
        <v>105</v>
      </c>
      <c r="E1334" s="165">
        <v>0</v>
      </c>
      <c r="F1334" s="165">
        <v>0</v>
      </c>
      <c r="G1334" s="168"/>
    </row>
    <row r="1335" spans="1:7" ht="12.75" customHeight="1" x14ac:dyDescent="0.2">
      <c r="A1335" s="165" t="s">
        <v>2277</v>
      </c>
      <c r="B1335" s="165" t="s">
        <v>2325</v>
      </c>
      <c r="C1335" s="165" t="s">
        <v>2326</v>
      </c>
      <c r="D1335" s="165">
        <v>105</v>
      </c>
      <c r="E1335" s="165">
        <v>0</v>
      </c>
      <c r="F1335" s="165">
        <v>0</v>
      </c>
      <c r="G1335" s="168"/>
    </row>
    <row r="1336" spans="1:7" ht="12.75" customHeight="1" x14ac:dyDescent="0.2">
      <c r="A1336" s="165" t="s">
        <v>2277</v>
      </c>
      <c r="B1336" s="165" t="s">
        <v>2327</v>
      </c>
      <c r="C1336" s="165" t="s">
        <v>2328</v>
      </c>
      <c r="D1336" s="165">
        <v>105</v>
      </c>
      <c r="E1336" s="165">
        <v>0</v>
      </c>
      <c r="F1336" s="165">
        <v>0</v>
      </c>
      <c r="G1336" s="168"/>
    </row>
    <row r="1337" spans="1:7" ht="12.75" customHeight="1" x14ac:dyDescent="0.2">
      <c r="A1337" s="165" t="s">
        <v>2277</v>
      </c>
      <c r="B1337" s="165" t="s">
        <v>2804</v>
      </c>
      <c r="C1337" s="165" t="s">
        <v>2805</v>
      </c>
      <c r="D1337" s="165">
        <v>105</v>
      </c>
      <c r="E1337" s="165">
        <v>0</v>
      </c>
      <c r="F1337" s="165">
        <v>0</v>
      </c>
      <c r="G1337" s="168"/>
    </row>
    <row r="1338" spans="1:7" ht="12.75" customHeight="1" x14ac:dyDescent="0.2">
      <c r="A1338" s="165" t="s">
        <v>2277</v>
      </c>
      <c r="B1338" s="165" t="s">
        <v>2329</v>
      </c>
      <c r="C1338" s="165" t="s">
        <v>2330</v>
      </c>
      <c r="D1338" s="165">
        <v>105</v>
      </c>
      <c r="E1338" s="165">
        <v>0</v>
      </c>
      <c r="F1338" s="165">
        <v>0</v>
      </c>
      <c r="G1338" s="168"/>
    </row>
    <row r="1339" spans="1:7" ht="12.75" customHeight="1" x14ac:dyDescent="0.2">
      <c r="A1339" s="165" t="s">
        <v>2277</v>
      </c>
      <c r="B1339" s="165" t="s">
        <v>2331</v>
      </c>
      <c r="C1339" s="165" t="s">
        <v>2332</v>
      </c>
      <c r="D1339" s="165">
        <v>105</v>
      </c>
      <c r="E1339" s="165">
        <v>0</v>
      </c>
      <c r="F1339" s="165">
        <v>0</v>
      </c>
      <c r="G1339" s="168"/>
    </row>
    <row r="1340" spans="1:7" ht="12.75" customHeight="1" x14ac:dyDescent="0.2">
      <c r="A1340" s="165" t="s">
        <v>2277</v>
      </c>
      <c r="B1340" s="165" t="s">
        <v>2333</v>
      </c>
      <c r="C1340" s="165" t="s">
        <v>2334</v>
      </c>
      <c r="D1340" s="165">
        <v>105</v>
      </c>
      <c r="E1340" s="165">
        <v>0</v>
      </c>
      <c r="F1340" s="165">
        <v>0</v>
      </c>
      <c r="G1340" s="168"/>
    </row>
    <row r="1341" spans="1:7" ht="12.75" customHeight="1" x14ac:dyDescent="0.2">
      <c r="A1341" s="165" t="s">
        <v>2277</v>
      </c>
      <c r="B1341" s="165" t="s">
        <v>3167</v>
      </c>
      <c r="C1341" s="165" t="s">
        <v>3168</v>
      </c>
      <c r="D1341" s="165">
        <v>105</v>
      </c>
      <c r="E1341" s="165">
        <v>0</v>
      </c>
      <c r="F1341" s="165">
        <v>0</v>
      </c>
      <c r="G1341" s="168"/>
    </row>
    <row r="1342" spans="1:7" ht="12.75" customHeight="1" x14ac:dyDescent="0.2">
      <c r="A1342" s="165" t="s">
        <v>2277</v>
      </c>
      <c r="B1342" s="165" t="s">
        <v>2335</v>
      </c>
      <c r="C1342" s="165" t="s">
        <v>2336</v>
      </c>
      <c r="D1342" s="165">
        <v>105</v>
      </c>
      <c r="E1342" s="165">
        <v>0</v>
      </c>
      <c r="F1342" s="165">
        <v>0</v>
      </c>
      <c r="G1342" s="168"/>
    </row>
    <row r="1343" spans="1:7" ht="12.75" customHeight="1" x14ac:dyDescent="0.2">
      <c r="A1343" s="165" t="s">
        <v>2277</v>
      </c>
      <c r="B1343" s="165" t="s">
        <v>2337</v>
      </c>
      <c r="C1343" s="165" t="s">
        <v>2338</v>
      </c>
      <c r="D1343" s="165">
        <v>105</v>
      </c>
      <c r="E1343" s="165">
        <v>0</v>
      </c>
      <c r="F1343" s="165">
        <v>0</v>
      </c>
      <c r="G1343" s="168"/>
    </row>
    <row r="1344" spans="1:7" ht="12.75" customHeight="1" x14ac:dyDescent="0.2">
      <c r="A1344" s="165" t="s">
        <v>2277</v>
      </c>
      <c r="B1344" s="165" t="s">
        <v>2806</v>
      </c>
      <c r="C1344" s="165" t="s">
        <v>2807</v>
      </c>
      <c r="D1344" s="165">
        <v>105</v>
      </c>
      <c r="E1344" s="165">
        <v>0</v>
      </c>
      <c r="F1344" s="165">
        <v>0</v>
      </c>
      <c r="G1344" s="168"/>
    </row>
    <row r="1345" spans="1:7" ht="12.75" customHeight="1" x14ac:dyDescent="0.2">
      <c r="A1345" s="165" t="s">
        <v>2277</v>
      </c>
      <c r="B1345" s="165" t="s">
        <v>2361</v>
      </c>
      <c r="C1345" s="165" t="s">
        <v>2808</v>
      </c>
      <c r="D1345" s="165">
        <v>105</v>
      </c>
      <c r="E1345" s="165">
        <v>0</v>
      </c>
      <c r="F1345" s="165">
        <v>0</v>
      </c>
      <c r="G1345" s="168"/>
    </row>
    <row r="1346" spans="1:7" ht="12.75" customHeight="1" x14ac:dyDescent="0.2">
      <c r="A1346" s="165" t="s">
        <v>2277</v>
      </c>
      <c r="B1346" s="165" t="s">
        <v>2340</v>
      </c>
      <c r="C1346" s="165" t="s">
        <v>2341</v>
      </c>
      <c r="D1346" s="165">
        <v>105</v>
      </c>
      <c r="E1346" s="165">
        <v>0</v>
      </c>
      <c r="F1346" s="165">
        <v>0</v>
      </c>
      <c r="G1346" s="168"/>
    </row>
    <row r="1347" spans="1:7" ht="12.75" customHeight="1" x14ac:dyDescent="0.2">
      <c r="A1347" s="165" t="s">
        <v>2277</v>
      </c>
      <c r="B1347" s="165" t="s">
        <v>2342</v>
      </c>
      <c r="C1347" s="165" t="s">
        <v>2343</v>
      </c>
      <c r="D1347" s="165">
        <v>105</v>
      </c>
      <c r="E1347" s="165">
        <v>0</v>
      </c>
      <c r="F1347" s="165">
        <v>0</v>
      </c>
      <c r="G1347" s="168"/>
    </row>
    <row r="1348" spans="1:7" ht="12.75" customHeight="1" x14ac:dyDescent="0.2">
      <c r="A1348" s="165" t="s">
        <v>2277</v>
      </c>
      <c r="B1348" s="165" t="s">
        <v>2344</v>
      </c>
      <c r="C1348" s="165" t="s">
        <v>2345</v>
      </c>
      <c r="D1348" s="165">
        <v>105</v>
      </c>
      <c r="E1348" s="165">
        <v>0</v>
      </c>
      <c r="F1348" s="165">
        <v>0</v>
      </c>
      <c r="G1348" s="168"/>
    </row>
    <row r="1349" spans="1:7" ht="12.75" customHeight="1" x14ac:dyDescent="0.2">
      <c r="A1349" s="165" t="s">
        <v>2277</v>
      </c>
      <c r="B1349" s="165" t="s">
        <v>3169</v>
      </c>
      <c r="C1349" s="165" t="s">
        <v>3170</v>
      </c>
      <c r="D1349" s="165">
        <v>105</v>
      </c>
      <c r="E1349" s="165">
        <v>0</v>
      </c>
      <c r="F1349" s="165">
        <v>0</v>
      </c>
      <c r="G1349" s="168"/>
    </row>
    <row r="1350" spans="1:7" ht="12.75" customHeight="1" x14ac:dyDescent="0.2">
      <c r="A1350" s="165" t="s">
        <v>2277</v>
      </c>
      <c r="B1350" s="165" t="s">
        <v>2346</v>
      </c>
      <c r="C1350" s="165" t="s">
        <v>2347</v>
      </c>
      <c r="D1350" s="165">
        <v>105</v>
      </c>
      <c r="E1350" s="165">
        <v>0</v>
      </c>
      <c r="F1350" s="165">
        <v>0</v>
      </c>
      <c r="G1350" s="168"/>
    </row>
    <row r="1351" spans="1:7" ht="12.75" customHeight="1" x14ac:dyDescent="0.2">
      <c r="A1351" s="165" t="s">
        <v>2277</v>
      </c>
      <c r="B1351" s="165" t="s">
        <v>2348</v>
      </c>
      <c r="C1351" s="165" t="s">
        <v>2349</v>
      </c>
      <c r="D1351" s="165">
        <v>105</v>
      </c>
      <c r="E1351" s="165">
        <v>0</v>
      </c>
      <c r="F1351" s="165">
        <v>0</v>
      </c>
      <c r="G1351" s="168"/>
    </row>
    <row r="1352" spans="1:7" ht="12.75" customHeight="1" x14ac:dyDescent="0.2">
      <c r="A1352" s="165" t="s">
        <v>2277</v>
      </c>
      <c r="B1352" s="165" t="s">
        <v>2350</v>
      </c>
      <c r="C1352" s="165" t="s">
        <v>2351</v>
      </c>
      <c r="D1352" s="165">
        <v>105</v>
      </c>
      <c r="E1352" s="165">
        <v>0</v>
      </c>
      <c r="F1352" s="165">
        <v>0</v>
      </c>
      <c r="G1352" s="168"/>
    </row>
    <row r="1353" spans="1:7" ht="12.75" customHeight="1" x14ac:dyDescent="0.2">
      <c r="A1353" s="165" t="s">
        <v>2277</v>
      </c>
      <c r="B1353" s="165" t="s">
        <v>2352</v>
      </c>
      <c r="C1353" s="165" t="s">
        <v>2353</v>
      </c>
      <c r="D1353" s="165">
        <v>105</v>
      </c>
      <c r="E1353" s="165">
        <v>0</v>
      </c>
      <c r="F1353" s="165">
        <v>0</v>
      </c>
      <c r="G1353" s="168"/>
    </row>
    <row r="1354" spans="1:7" ht="12.75" customHeight="1" x14ac:dyDescent="0.2">
      <c r="A1354" s="165" t="s">
        <v>2277</v>
      </c>
      <c r="B1354" s="165" t="s">
        <v>2354</v>
      </c>
      <c r="C1354" s="165" t="s">
        <v>2355</v>
      </c>
      <c r="D1354" s="165">
        <v>105</v>
      </c>
      <c r="E1354" s="165">
        <v>0</v>
      </c>
      <c r="F1354" s="165">
        <v>0</v>
      </c>
      <c r="G1354" s="168"/>
    </row>
    <row r="1355" spans="1:7" ht="12.75" customHeight="1" x14ac:dyDescent="0.2">
      <c r="A1355" s="165" t="s">
        <v>2277</v>
      </c>
      <c r="B1355" s="165" t="s">
        <v>2357</v>
      </c>
      <c r="C1355" s="165" t="s">
        <v>2358</v>
      </c>
      <c r="D1355" s="165">
        <v>105</v>
      </c>
      <c r="E1355" s="165">
        <v>0</v>
      </c>
      <c r="F1355" s="165">
        <v>0</v>
      </c>
      <c r="G1355" s="168"/>
    </row>
    <row r="1356" spans="1:7" ht="12.75" customHeight="1" x14ac:dyDescent="0.2">
      <c r="A1356" s="165" t="s">
        <v>2277</v>
      </c>
      <c r="B1356" s="165" t="s">
        <v>2356</v>
      </c>
      <c r="C1356" s="165" t="s">
        <v>2809</v>
      </c>
      <c r="D1356" s="165">
        <v>105</v>
      </c>
      <c r="E1356" s="165">
        <v>0</v>
      </c>
      <c r="F1356" s="165">
        <v>0</v>
      </c>
      <c r="G1356" s="168"/>
    </row>
    <row r="1357" spans="1:7" ht="12.75" customHeight="1" x14ac:dyDescent="0.2">
      <c r="A1357" s="165" t="s">
        <v>2277</v>
      </c>
      <c r="B1357" s="165" t="s">
        <v>2359</v>
      </c>
      <c r="C1357" s="165" t="s">
        <v>2360</v>
      </c>
      <c r="D1357" s="165">
        <v>105</v>
      </c>
      <c r="E1357" s="165">
        <v>0</v>
      </c>
      <c r="F1357" s="165">
        <v>0</v>
      </c>
      <c r="G1357" s="168"/>
    </row>
    <row r="1358" spans="1:7" ht="12.75" customHeight="1" x14ac:dyDescent="0.2">
      <c r="A1358" s="165" t="s">
        <v>2277</v>
      </c>
      <c r="B1358" s="165" t="s">
        <v>2362</v>
      </c>
      <c r="C1358" s="165" t="s">
        <v>2363</v>
      </c>
      <c r="D1358" s="165">
        <v>105</v>
      </c>
      <c r="E1358" s="165">
        <v>0</v>
      </c>
      <c r="F1358" s="165">
        <v>0</v>
      </c>
      <c r="G1358" s="168"/>
    </row>
    <row r="1359" spans="1:7" ht="12.75" customHeight="1" x14ac:dyDescent="0.2">
      <c r="A1359" s="165" t="s">
        <v>2277</v>
      </c>
      <c r="B1359" s="165" t="s">
        <v>2364</v>
      </c>
      <c r="C1359" s="165" t="s">
        <v>2365</v>
      </c>
      <c r="D1359" s="165">
        <v>105</v>
      </c>
      <c r="E1359" s="165">
        <v>0</v>
      </c>
      <c r="F1359" s="165">
        <v>0</v>
      </c>
      <c r="G1359" s="168"/>
    </row>
    <row r="1360" spans="1:7" ht="12.75" customHeight="1" x14ac:dyDescent="0.2">
      <c r="A1360" s="165" t="s">
        <v>2277</v>
      </c>
      <c r="B1360" s="165" t="s">
        <v>3171</v>
      </c>
      <c r="C1360" s="165" t="s">
        <v>3172</v>
      </c>
      <c r="D1360" s="165">
        <v>105</v>
      </c>
      <c r="E1360" s="165">
        <v>0</v>
      </c>
      <c r="F1360" s="165">
        <v>0</v>
      </c>
      <c r="G1360" s="168"/>
    </row>
    <row r="1361" spans="1:7" ht="12.75" customHeight="1" x14ac:dyDescent="0.2">
      <c r="A1361" s="165" t="s">
        <v>2277</v>
      </c>
      <c r="B1361" s="165" t="s">
        <v>2366</v>
      </c>
      <c r="C1361" s="165" t="s">
        <v>2367</v>
      </c>
      <c r="D1361" s="165">
        <v>105</v>
      </c>
      <c r="E1361" s="165">
        <v>0</v>
      </c>
      <c r="F1361" s="165">
        <v>0</v>
      </c>
      <c r="G1361" s="168"/>
    </row>
    <row r="1362" spans="1:7" ht="12.75" customHeight="1" x14ac:dyDescent="0.2">
      <c r="A1362" s="165" t="s">
        <v>2277</v>
      </c>
      <c r="B1362" s="165" t="s">
        <v>2368</v>
      </c>
      <c r="C1362" s="165" t="s">
        <v>2369</v>
      </c>
      <c r="D1362" s="165">
        <v>105</v>
      </c>
      <c r="E1362" s="165">
        <v>0</v>
      </c>
      <c r="F1362" s="165">
        <v>0</v>
      </c>
      <c r="G1362" s="168"/>
    </row>
    <row r="1363" spans="1:7" ht="12.75" customHeight="1" x14ac:dyDescent="0.2">
      <c r="A1363" s="165" t="s">
        <v>2277</v>
      </c>
      <c r="B1363" s="165" t="s">
        <v>2370</v>
      </c>
      <c r="C1363" s="165" t="s">
        <v>2371</v>
      </c>
      <c r="D1363" s="165">
        <v>105</v>
      </c>
      <c r="E1363" s="165">
        <v>0</v>
      </c>
      <c r="F1363" s="165">
        <v>0</v>
      </c>
      <c r="G1363" s="168"/>
    </row>
    <row r="1364" spans="1:7" ht="12.75" customHeight="1" x14ac:dyDescent="0.2">
      <c r="A1364" s="165" t="s">
        <v>2277</v>
      </c>
      <c r="B1364" s="165" t="s">
        <v>2372</v>
      </c>
      <c r="C1364" s="165" t="s">
        <v>2373</v>
      </c>
      <c r="D1364" s="165">
        <v>105</v>
      </c>
      <c r="E1364" s="165">
        <v>0</v>
      </c>
      <c r="F1364" s="165">
        <v>0</v>
      </c>
      <c r="G1364" s="168"/>
    </row>
    <row r="1365" spans="1:7" ht="12.75" customHeight="1" x14ac:dyDescent="0.2">
      <c r="A1365" s="165" t="s">
        <v>2277</v>
      </c>
      <c r="B1365" s="165" t="s">
        <v>3173</v>
      </c>
      <c r="C1365" s="165" t="s">
        <v>3174</v>
      </c>
      <c r="D1365" s="165">
        <v>105</v>
      </c>
      <c r="E1365" s="165">
        <v>0</v>
      </c>
      <c r="F1365" s="165">
        <v>0</v>
      </c>
      <c r="G1365" s="168"/>
    </row>
    <row r="1366" spans="1:7" ht="12.75" customHeight="1" x14ac:dyDescent="0.2">
      <c r="A1366" s="165" t="s">
        <v>2277</v>
      </c>
      <c r="B1366" s="165" t="s">
        <v>2374</v>
      </c>
      <c r="C1366" s="165" t="s">
        <v>2375</v>
      </c>
      <c r="D1366" s="165">
        <v>105</v>
      </c>
      <c r="E1366" s="165">
        <v>0</v>
      </c>
      <c r="F1366" s="165">
        <v>0</v>
      </c>
      <c r="G1366" s="168"/>
    </row>
    <row r="1367" spans="1:7" ht="12.75" customHeight="1" x14ac:dyDescent="0.2">
      <c r="A1367" s="165" t="s">
        <v>2277</v>
      </c>
      <c r="B1367" s="165" t="s">
        <v>2376</v>
      </c>
      <c r="C1367" s="165" t="s">
        <v>2377</v>
      </c>
      <c r="D1367" s="165">
        <v>105</v>
      </c>
      <c r="E1367" s="165">
        <v>0</v>
      </c>
      <c r="F1367" s="165">
        <v>0</v>
      </c>
      <c r="G1367" s="168"/>
    </row>
    <row r="1368" spans="1:7" ht="12.75" customHeight="1" x14ac:dyDescent="0.2">
      <c r="A1368" s="165" t="s">
        <v>2277</v>
      </c>
      <c r="B1368" s="165" t="s">
        <v>2378</v>
      </c>
      <c r="C1368" s="165" t="s">
        <v>2379</v>
      </c>
      <c r="D1368" s="165">
        <v>105</v>
      </c>
      <c r="E1368" s="165">
        <v>0</v>
      </c>
      <c r="F1368" s="165">
        <v>0</v>
      </c>
      <c r="G1368" s="168"/>
    </row>
    <row r="1369" spans="1:7" ht="12.75" customHeight="1" x14ac:dyDescent="0.2">
      <c r="A1369" s="165" t="s">
        <v>2277</v>
      </c>
      <c r="B1369" s="165" t="s">
        <v>2381</v>
      </c>
      <c r="C1369" s="165" t="s">
        <v>2810</v>
      </c>
      <c r="D1369" s="165">
        <v>105</v>
      </c>
      <c r="E1369" s="165">
        <v>0</v>
      </c>
      <c r="F1369" s="165">
        <v>0</v>
      </c>
      <c r="G1369" s="168"/>
    </row>
    <row r="1370" spans="1:7" ht="12.75" customHeight="1" x14ac:dyDescent="0.2">
      <c r="A1370" s="165" t="s">
        <v>2277</v>
      </c>
      <c r="B1370" s="165" t="s">
        <v>2380</v>
      </c>
      <c r="C1370" s="165" t="s">
        <v>2811</v>
      </c>
      <c r="D1370" s="165">
        <v>105</v>
      </c>
      <c r="E1370" s="165">
        <v>0</v>
      </c>
      <c r="F1370" s="165">
        <v>0</v>
      </c>
      <c r="G1370" s="168"/>
    </row>
    <row r="1371" spans="1:7" ht="12.75" customHeight="1" x14ac:dyDescent="0.2">
      <c r="A1371" s="165" t="s">
        <v>2277</v>
      </c>
      <c r="B1371" s="165" t="s">
        <v>2382</v>
      </c>
      <c r="C1371" s="165" t="s">
        <v>2383</v>
      </c>
      <c r="D1371" s="165">
        <v>105</v>
      </c>
      <c r="E1371" s="165">
        <v>0</v>
      </c>
      <c r="F1371" s="165">
        <v>0</v>
      </c>
      <c r="G1371" s="168"/>
    </row>
    <row r="1372" spans="1:7" ht="12.75" customHeight="1" x14ac:dyDescent="0.2">
      <c r="A1372" s="165" t="s">
        <v>2277</v>
      </c>
      <c r="B1372" s="165" t="s">
        <v>2339</v>
      </c>
      <c r="C1372" s="165" t="s">
        <v>2812</v>
      </c>
      <c r="D1372" s="165">
        <v>105</v>
      </c>
      <c r="E1372" s="165">
        <v>0</v>
      </c>
      <c r="F1372" s="165">
        <v>0</v>
      </c>
      <c r="G1372" s="168"/>
    </row>
    <row r="1373" spans="1:7" ht="12.75" customHeight="1" x14ac:dyDescent="0.2">
      <c r="A1373" s="165" t="s">
        <v>2277</v>
      </c>
      <c r="B1373" s="165" t="s">
        <v>2384</v>
      </c>
      <c r="C1373" s="165" t="s">
        <v>2385</v>
      </c>
      <c r="D1373" s="165">
        <v>105</v>
      </c>
      <c r="E1373" s="165">
        <v>0</v>
      </c>
      <c r="F1373" s="165">
        <v>0</v>
      </c>
      <c r="G1373" s="168"/>
    </row>
    <row r="1374" spans="1:7" ht="12.75" customHeight="1" x14ac:dyDescent="0.2">
      <c r="A1374" s="165" t="s">
        <v>2277</v>
      </c>
      <c r="B1374" s="165" t="s">
        <v>3175</v>
      </c>
      <c r="C1374" s="165" t="s">
        <v>3176</v>
      </c>
      <c r="D1374" s="165">
        <v>105</v>
      </c>
      <c r="E1374" s="165">
        <v>0</v>
      </c>
      <c r="F1374" s="165">
        <v>0</v>
      </c>
      <c r="G1374" s="168"/>
    </row>
    <row r="1375" spans="1:7" ht="12.75" customHeight="1" x14ac:dyDescent="0.2">
      <c r="A1375" s="165" t="s">
        <v>2277</v>
      </c>
      <c r="B1375" s="165" t="s">
        <v>2386</v>
      </c>
      <c r="C1375" s="165" t="s">
        <v>2387</v>
      </c>
      <c r="D1375" s="165">
        <v>105</v>
      </c>
      <c r="E1375" s="165">
        <v>0</v>
      </c>
      <c r="F1375" s="165">
        <v>0</v>
      </c>
      <c r="G1375" s="168"/>
    </row>
    <row r="1376" spans="1:7" ht="12.75" customHeight="1" x14ac:dyDescent="0.2">
      <c r="A1376" s="165" t="s">
        <v>2277</v>
      </c>
      <c r="B1376" s="165" t="s">
        <v>2388</v>
      </c>
      <c r="C1376" s="165" t="s">
        <v>2389</v>
      </c>
      <c r="D1376" s="165">
        <v>105</v>
      </c>
      <c r="E1376" s="165">
        <v>0</v>
      </c>
      <c r="F1376" s="165">
        <v>0</v>
      </c>
      <c r="G1376" s="168"/>
    </row>
    <row r="1377" spans="1:7" ht="12.75" customHeight="1" x14ac:dyDescent="0.2">
      <c r="A1377" s="165" t="s">
        <v>2277</v>
      </c>
      <c r="B1377" s="165" t="s">
        <v>2390</v>
      </c>
      <c r="C1377" s="165" t="s">
        <v>2391</v>
      </c>
      <c r="D1377" s="165">
        <v>105</v>
      </c>
      <c r="E1377" s="165">
        <v>0</v>
      </c>
      <c r="F1377" s="165">
        <v>0</v>
      </c>
      <c r="G1377" s="168"/>
    </row>
    <row r="1378" spans="1:7" ht="12.75" customHeight="1" x14ac:dyDescent="0.2">
      <c r="A1378" s="165" t="s">
        <v>2277</v>
      </c>
      <c r="B1378" s="165" t="s">
        <v>2813</v>
      </c>
      <c r="C1378" s="165" t="s">
        <v>2814</v>
      </c>
      <c r="D1378" s="165">
        <v>105</v>
      </c>
      <c r="E1378" s="165">
        <v>0</v>
      </c>
      <c r="F1378" s="165">
        <v>0</v>
      </c>
      <c r="G1378" s="168"/>
    </row>
    <row r="1379" spans="1:7" ht="12.75" customHeight="1" x14ac:dyDescent="0.2">
      <c r="A1379" s="165" t="s">
        <v>2277</v>
      </c>
      <c r="B1379" s="165" t="s">
        <v>2392</v>
      </c>
      <c r="C1379" s="165" t="s">
        <v>2393</v>
      </c>
      <c r="D1379" s="165">
        <v>105</v>
      </c>
      <c r="E1379" s="165">
        <v>0</v>
      </c>
      <c r="F1379" s="165">
        <v>0</v>
      </c>
      <c r="G1379" s="168"/>
    </row>
    <row r="1380" spans="1:7" ht="12.75" customHeight="1" x14ac:dyDescent="0.2">
      <c r="A1380" s="165" t="s">
        <v>2277</v>
      </c>
      <c r="B1380" s="165" t="s">
        <v>2394</v>
      </c>
      <c r="C1380" s="165" t="s">
        <v>2395</v>
      </c>
      <c r="D1380" s="165">
        <v>105</v>
      </c>
      <c r="E1380" s="165">
        <v>0</v>
      </c>
      <c r="F1380" s="165">
        <v>0</v>
      </c>
      <c r="G1380" s="168"/>
    </row>
    <row r="1381" spans="1:7" ht="12.75" customHeight="1" x14ac:dyDescent="0.2">
      <c r="A1381" s="165" t="s">
        <v>2277</v>
      </c>
      <c r="B1381" s="165" t="s">
        <v>2815</v>
      </c>
      <c r="C1381" s="165" t="s">
        <v>2816</v>
      </c>
      <c r="D1381" s="165">
        <v>105</v>
      </c>
      <c r="E1381" s="165">
        <v>0</v>
      </c>
      <c r="F1381" s="165">
        <v>0</v>
      </c>
      <c r="G1381" s="168"/>
    </row>
    <row r="1382" spans="1:7" ht="12.75" customHeight="1" x14ac:dyDescent="0.2">
      <c r="A1382" s="161" t="s">
        <v>2277</v>
      </c>
      <c r="B1382" s="161" t="s">
        <v>2396</v>
      </c>
      <c r="C1382" s="161" t="s">
        <v>2397</v>
      </c>
      <c r="D1382" s="161">
        <v>105</v>
      </c>
      <c r="E1382" s="161">
        <v>0</v>
      </c>
      <c r="F1382" s="161">
        <v>0</v>
      </c>
      <c r="G1382" s="173"/>
    </row>
    <row r="1383" spans="1:7" x14ac:dyDescent="0.2">
      <c r="A1383" s="28"/>
      <c r="B1383" s="27">
        <f>COUNTA(B1309:B1382)</f>
        <v>74</v>
      </c>
      <c r="C1383" s="27"/>
      <c r="D1383" s="28"/>
      <c r="E1383" s="27">
        <f>COUNTIF(E1309:E1382, "&gt;0")</f>
        <v>2</v>
      </c>
      <c r="F1383" s="27"/>
      <c r="G1383" s="175"/>
    </row>
    <row r="1384" spans="1:7" x14ac:dyDescent="0.2">
      <c r="A1384" s="28"/>
      <c r="B1384" s="27"/>
      <c r="C1384" s="27"/>
      <c r="D1384" s="28"/>
      <c r="E1384" s="27"/>
      <c r="F1384" s="27"/>
      <c r="G1384" s="175"/>
    </row>
    <row r="1385" spans="1:7" ht="12.75" customHeight="1" x14ac:dyDescent="0.2">
      <c r="A1385" s="165" t="s">
        <v>2398</v>
      </c>
      <c r="B1385" s="165" t="s">
        <v>2399</v>
      </c>
      <c r="C1385" s="165" t="s">
        <v>2400</v>
      </c>
      <c r="D1385" s="165">
        <v>90</v>
      </c>
      <c r="E1385" s="165">
        <v>0</v>
      </c>
      <c r="F1385" s="165">
        <v>0</v>
      </c>
      <c r="G1385" s="168"/>
    </row>
    <row r="1386" spans="1:7" ht="12.75" customHeight="1" x14ac:dyDescent="0.2">
      <c r="A1386" s="165" t="s">
        <v>2398</v>
      </c>
      <c r="B1386" s="178" t="s">
        <v>2409</v>
      </c>
      <c r="C1386" s="178" t="s">
        <v>3230</v>
      </c>
      <c r="D1386" s="165">
        <v>365</v>
      </c>
      <c r="E1386" s="178">
        <v>1</v>
      </c>
      <c r="F1386" s="165">
        <v>0</v>
      </c>
      <c r="G1386" s="168">
        <v>0.434</v>
      </c>
    </row>
    <row r="1387" spans="1:7" ht="12.75" customHeight="1" x14ac:dyDescent="0.2">
      <c r="A1387" s="165" t="s">
        <v>2398</v>
      </c>
      <c r="B1387" s="165" t="s">
        <v>2401</v>
      </c>
      <c r="C1387" s="165" t="s">
        <v>2402</v>
      </c>
      <c r="D1387" s="165">
        <v>105</v>
      </c>
      <c r="E1387" s="165">
        <v>0</v>
      </c>
      <c r="F1387" s="165">
        <v>0</v>
      </c>
      <c r="G1387" s="168"/>
    </row>
    <row r="1388" spans="1:7" ht="12.75" customHeight="1" x14ac:dyDescent="0.2">
      <c r="A1388" s="165" t="s">
        <v>2398</v>
      </c>
      <c r="B1388" s="165" t="s">
        <v>3177</v>
      </c>
      <c r="C1388" s="165" t="s">
        <v>3178</v>
      </c>
      <c r="D1388" s="165">
        <v>105</v>
      </c>
      <c r="E1388" s="165">
        <v>0</v>
      </c>
      <c r="F1388" s="165">
        <v>0</v>
      </c>
      <c r="G1388" s="168"/>
    </row>
    <row r="1389" spans="1:7" ht="12.75" customHeight="1" x14ac:dyDescent="0.2">
      <c r="A1389" s="165" t="s">
        <v>2398</v>
      </c>
      <c r="B1389" s="165" t="s">
        <v>2403</v>
      </c>
      <c r="C1389" s="165" t="s">
        <v>2404</v>
      </c>
      <c r="D1389" s="165">
        <v>105</v>
      </c>
      <c r="E1389" s="165">
        <v>0</v>
      </c>
      <c r="F1389" s="165">
        <v>0</v>
      </c>
      <c r="G1389" s="168"/>
    </row>
    <row r="1390" spans="1:7" ht="12.75" customHeight="1" x14ac:dyDescent="0.2">
      <c r="A1390" s="165" t="s">
        <v>2398</v>
      </c>
      <c r="B1390" s="165" t="s">
        <v>2405</v>
      </c>
      <c r="C1390" s="165" t="s">
        <v>2406</v>
      </c>
      <c r="D1390" s="165">
        <v>105</v>
      </c>
      <c r="E1390" s="165">
        <v>0</v>
      </c>
      <c r="F1390" s="165">
        <v>0</v>
      </c>
      <c r="G1390" s="168"/>
    </row>
    <row r="1391" spans="1:7" ht="12.75" customHeight="1" x14ac:dyDescent="0.2">
      <c r="A1391" s="165" t="s">
        <v>2398</v>
      </c>
      <c r="B1391" s="165" t="s">
        <v>3179</v>
      </c>
      <c r="C1391" s="165" t="s">
        <v>3180</v>
      </c>
      <c r="D1391" s="165">
        <v>105</v>
      </c>
      <c r="E1391" s="165">
        <v>0</v>
      </c>
      <c r="F1391" s="165">
        <v>0</v>
      </c>
      <c r="G1391" s="168"/>
    </row>
    <row r="1392" spans="1:7" ht="12.75" customHeight="1" x14ac:dyDescent="0.2">
      <c r="A1392" s="165" t="s">
        <v>2398</v>
      </c>
      <c r="B1392" s="165" t="s">
        <v>2407</v>
      </c>
      <c r="C1392" s="165" t="s">
        <v>2408</v>
      </c>
      <c r="D1392" s="165">
        <v>105</v>
      </c>
      <c r="E1392" s="165">
        <v>0</v>
      </c>
      <c r="F1392" s="165">
        <v>0</v>
      </c>
      <c r="G1392" s="168"/>
    </row>
    <row r="1393" spans="1:7" ht="12.75" customHeight="1" x14ac:dyDescent="0.2">
      <c r="A1393" s="165" t="s">
        <v>2398</v>
      </c>
      <c r="B1393" s="165" t="s">
        <v>2423</v>
      </c>
      <c r="C1393" s="165" t="s">
        <v>2818</v>
      </c>
      <c r="D1393" s="165">
        <v>105</v>
      </c>
      <c r="E1393" s="165">
        <v>0</v>
      </c>
      <c r="F1393" s="165">
        <v>0</v>
      </c>
      <c r="G1393" s="168"/>
    </row>
    <row r="1394" spans="1:7" ht="12.75" customHeight="1" x14ac:dyDescent="0.2">
      <c r="A1394" s="165" t="s">
        <v>2398</v>
      </c>
      <c r="B1394" s="178" t="s">
        <v>2422</v>
      </c>
      <c r="C1394" s="178" t="s">
        <v>2819</v>
      </c>
      <c r="D1394" s="165">
        <v>105</v>
      </c>
      <c r="E1394" s="178">
        <v>1</v>
      </c>
      <c r="F1394" s="165">
        <v>0</v>
      </c>
      <c r="G1394" s="168">
        <v>0.157</v>
      </c>
    </row>
    <row r="1395" spans="1:7" ht="12.75" customHeight="1" x14ac:dyDescent="0.2">
      <c r="A1395" s="165" t="s">
        <v>2398</v>
      </c>
      <c r="B1395" s="165" t="s">
        <v>2410</v>
      </c>
      <c r="C1395" s="165" t="s">
        <v>2411</v>
      </c>
      <c r="D1395" s="165">
        <v>90</v>
      </c>
      <c r="E1395" s="165">
        <v>0</v>
      </c>
      <c r="F1395" s="165">
        <v>0</v>
      </c>
      <c r="G1395" s="168"/>
    </row>
    <row r="1396" spans="1:7" ht="12.75" customHeight="1" x14ac:dyDescent="0.2">
      <c r="A1396" s="165" t="s">
        <v>2398</v>
      </c>
      <c r="B1396" s="165" t="s">
        <v>3181</v>
      </c>
      <c r="C1396" s="165" t="s">
        <v>3182</v>
      </c>
      <c r="D1396" s="165">
        <v>98</v>
      </c>
      <c r="E1396" s="165">
        <v>0</v>
      </c>
      <c r="F1396" s="165">
        <v>0</v>
      </c>
      <c r="G1396" s="168"/>
    </row>
    <row r="1397" spans="1:7" ht="12.75" customHeight="1" x14ac:dyDescent="0.2">
      <c r="A1397" s="165" t="s">
        <v>2398</v>
      </c>
      <c r="B1397" s="165" t="s">
        <v>3183</v>
      </c>
      <c r="C1397" s="165" t="s">
        <v>3184</v>
      </c>
      <c r="D1397" s="165">
        <v>98</v>
      </c>
      <c r="E1397" s="165">
        <v>0</v>
      </c>
      <c r="F1397" s="165">
        <v>0</v>
      </c>
      <c r="G1397" s="168"/>
    </row>
    <row r="1398" spans="1:7" ht="12.75" customHeight="1" x14ac:dyDescent="0.2">
      <c r="A1398" s="165" t="s">
        <v>2398</v>
      </c>
      <c r="B1398" s="178" t="s">
        <v>2412</v>
      </c>
      <c r="C1398" s="178" t="s">
        <v>2413</v>
      </c>
      <c r="D1398" s="165">
        <v>105</v>
      </c>
      <c r="E1398" s="178">
        <v>1</v>
      </c>
      <c r="F1398" s="165">
        <v>0</v>
      </c>
      <c r="G1398" s="168">
        <v>0.71699999999999997</v>
      </c>
    </row>
    <row r="1399" spans="1:7" ht="12.75" customHeight="1" x14ac:dyDescent="0.2">
      <c r="A1399" s="165" t="s">
        <v>2398</v>
      </c>
      <c r="B1399" s="165" t="s">
        <v>2414</v>
      </c>
      <c r="C1399" s="165" t="s">
        <v>2415</v>
      </c>
      <c r="D1399" s="165">
        <v>90</v>
      </c>
      <c r="E1399" s="165">
        <v>0</v>
      </c>
      <c r="F1399" s="165">
        <v>0</v>
      </c>
      <c r="G1399" s="168"/>
    </row>
    <row r="1400" spans="1:7" ht="12.75" customHeight="1" x14ac:dyDescent="0.2">
      <c r="A1400" s="165" t="s">
        <v>2398</v>
      </c>
      <c r="B1400" s="178" t="s">
        <v>2416</v>
      </c>
      <c r="C1400" s="178" t="s">
        <v>2417</v>
      </c>
      <c r="D1400" s="165">
        <v>105</v>
      </c>
      <c r="E1400" s="178">
        <v>1</v>
      </c>
      <c r="F1400" s="165">
        <v>0</v>
      </c>
      <c r="G1400" s="168">
        <v>5.3949999999999996</v>
      </c>
    </row>
    <row r="1401" spans="1:7" ht="12.75" customHeight="1" x14ac:dyDescent="0.2">
      <c r="A1401" s="165" t="s">
        <v>2398</v>
      </c>
      <c r="B1401" s="178" t="s">
        <v>2418</v>
      </c>
      <c r="C1401" s="178" t="s">
        <v>2419</v>
      </c>
      <c r="D1401" s="165">
        <v>105</v>
      </c>
      <c r="E1401" s="178">
        <v>1</v>
      </c>
      <c r="F1401" s="165">
        <v>0</v>
      </c>
      <c r="G1401" s="168">
        <v>0.72799999999999998</v>
      </c>
    </row>
    <row r="1402" spans="1:7" ht="12.75" customHeight="1" x14ac:dyDescent="0.2">
      <c r="A1402" s="165" t="s">
        <v>2398</v>
      </c>
      <c r="B1402" s="165" t="s">
        <v>2420</v>
      </c>
      <c r="C1402" s="165" t="s">
        <v>2421</v>
      </c>
      <c r="D1402" s="165">
        <v>90</v>
      </c>
      <c r="E1402" s="165">
        <v>0</v>
      </c>
      <c r="F1402" s="165">
        <v>0</v>
      </c>
      <c r="G1402" s="168"/>
    </row>
    <row r="1403" spans="1:7" ht="12.75" customHeight="1" x14ac:dyDescent="0.2">
      <c r="A1403" s="165" t="s">
        <v>2398</v>
      </c>
      <c r="B1403" s="165" t="s">
        <v>3185</v>
      </c>
      <c r="C1403" s="165" t="s">
        <v>3186</v>
      </c>
      <c r="D1403" s="165">
        <v>90</v>
      </c>
      <c r="E1403" s="165">
        <v>0</v>
      </c>
      <c r="F1403" s="165">
        <v>0</v>
      </c>
      <c r="G1403" s="168"/>
    </row>
    <row r="1404" spans="1:7" ht="12.75" customHeight="1" x14ac:dyDescent="0.2">
      <c r="A1404" s="165" t="s">
        <v>2398</v>
      </c>
      <c r="B1404" s="165" t="s">
        <v>2424</v>
      </c>
      <c r="C1404" s="165" t="s">
        <v>2425</v>
      </c>
      <c r="D1404" s="165">
        <v>90</v>
      </c>
      <c r="E1404" s="165">
        <v>0</v>
      </c>
      <c r="F1404" s="165">
        <v>0</v>
      </c>
      <c r="G1404" s="168"/>
    </row>
    <row r="1405" spans="1:7" ht="12.75" customHeight="1" x14ac:dyDescent="0.2">
      <c r="A1405" s="165" t="s">
        <v>2398</v>
      </c>
      <c r="B1405" s="165" t="s">
        <v>2442</v>
      </c>
      <c r="C1405" s="165" t="s">
        <v>2820</v>
      </c>
      <c r="D1405" s="165">
        <v>90</v>
      </c>
      <c r="E1405" s="165">
        <v>0</v>
      </c>
      <c r="F1405" s="165">
        <v>0</v>
      </c>
      <c r="G1405" s="168"/>
    </row>
    <row r="1406" spans="1:7" ht="12.75" customHeight="1" x14ac:dyDescent="0.2">
      <c r="A1406" s="165" t="s">
        <v>2398</v>
      </c>
      <c r="B1406" s="165" t="s">
        <v>2426</v>
      </c>
      <c r="C1406" s="165" t="s">
        <v>2427</v>
      </c>
      <c r="D1406" s="165">
        <v>90</v>
      </c>
      <c r="E1406" s="165">
        <v>0</v>
      </c>
      <c r="F1406" s="165">
        <v>0</v>
      </c>
      <c r="G1406" s="168"/>
    </row>
    <row r="1407" spans="1:7" ht="12.75" customHeight="1" x14ac:dyDescent="0.2">
      <c r="A1407" s="165" t="s">
        <v>2398</v>
      </c>
      <c r="B1407" s="178" t="s">
        <v>2428</v>
      </c>
      <c r="C1407" s="178" t="s">
        <v>2429</v>
      </c>
      <c r="D1407" s="165">
        <v>105</v>
      </c>
      <c r="E1407" s="178">
        <v>1</v>
      </c>
      <c r="F1407" s="165">
        <v>0</v>
      </c>
      <c r="G1407" s="168">
        <v>0.29299999999999998</v>
      </c>
    </row>
    <row r="1408" spans="1:7" ht="12.75" customHeight="1" x14ac:dyDescent="0.2">
      <c r="A1408" s="165" t="s">
        <v>2398</v>
      </c>
      <c r="B1408" s="165" t="s">
        <v>2430</v>
      </c>
      <c r="C1408" s="165" t="s">
        <v>2431</v>
      </c>
      <c r="D1408" s="165">
        <v>90</v>
      </c>
      <c r="E1408" s="165">
        <v>0</v>
      </c>
      <c r="F1408" s="165">
        <v>0</v>
      </c>
      <c r="G1408" s="168"/>
    </row>
    <row r="1409" spans="1:7" ht="12.75" customHeight="1" x14ac:dyDescent="0.2">
      <c r="A1409" s="165" t="s">
        <v>2398</v>
      </c>
      <c r="B1409" s="165" t="s">
        <v>3187</v>
      </c>
      <c r="C1409" s="165" t="s">
        <v>3188</v>
      </c>
      <c r="D1409" s="165">
        <v>98</v>
      </c>
      <c r="E1409" s="165">
        <v>0</v>
      </c>
      <c r="F1409" s="165">
        <v>0</v>
      </c>
      <c r="G1409" s="168"/>
    </row>
    <row r="1410" spans="1:7" ht="12.75" customHeight="1" x14ac:dyDescent="0.2">
      <c r="A1410" s="165" t="s">
        <v>2398</v>
      </c>
      <c r="B1410" s="165" t="s">
        <v>2432</v>
      </c>
      <c r="C1410" s="165" t="s">
        <v>2433</v>
      </c>
      <c r="D1410" s="165">
        <v>90</v>
      </c>
      <c r="E1410" s="165">
        <v>0</v>
      </c>
      <c r="F1410" s="165">
        <v>0</v>
      </c>
      <c r="G1410" s="168"/>
    </row>
    <row r="1411" spans="1:7" ht="12.75" customHeight="1" x14ac:dyDescent="0.2">
      <c r="A1411" s="165" t="s">
        <v>2398</v>
      </c>
      <c r="B1411" s="165" t="s">
        <v>2434</v>
      </c>
      <c r="C1411" s="165" t="s">
        <v>2435</v>
      </c>
      <c r="D1411" s="165">
        <v>90</v>
      </c>
      <c r="E1411" s="165">
        <v>0</v>
      </c>
      <c r="F1411" s="165">
        <v>0</v>
      </c>
      <c r="G1411" s="168"/>
    </row>
    <row r="1412" spans="1:7" ht="12.75" customHeight="1" x14ac:dyDescent="0.2">
      <c r="A1412" s="165" t="s">
        <v>2398</v>
      </c>
      <c r="B1412" s="165" t="s">
        <v>2436</v>
      </c>
      <c r="C1412" s="165" t="s">
        <v>2437</v>
      </c>
      <c r="D1412" s="165">
        <v>90</v>
      </c>
      <c r="E1412" s="165">
        <v>0</v>
      </c>
      <c r="F1412" s="165">
        <v>0</v>
      </c>
      <c r="G1412" s="168"/>
    </row>
    <row r="1413" spans="1:7" ht="12.75" customHeight="1" x14ac:dyDescent="0.2">
      <c r="A1413" s="165" t="s">
        <v>2398</v>
      </c>
      <c r="B1413" s="165" t="s">
        <v>3189</v>
      </c>
      <c r="C1413" s="165" t="s">
        <v>3190</v>
      </c>
      <c r="D1413" s="165">
        <v>98</v>
      </c>
      <c r="E1413" s="165">
        <v>0</v>
      </c>
      <c r="F1413" s="165">
        <v>0</v>
      </c>
      <c r="G1413" s="168"/>
    </row>
    <row r="1414" spans="1:7" ht="12.75" customHeight="1" x14ac:dyDescent="0.2">
      <c r="A1414" s="165" t="s">
        <v>2398</v>
      </c>
      <c r="B1414" s="165" t="s">
        <v>2438</v>
      </c>
      <c r="C1414" s="165" t="s">
        <v>2439</v>
      </c>
      <c r="D1414" s="165">
        <v>90</v>
      </c>
      <c r="E1414" s="165">
        <v>0</v>
      </c>
      <c r="F1414" s="165">
        <v>0</v>
      </c>
      <c r="G1414" s="168"/>
    </row>
    <row r="1415" spans="1:7" ht="12.75" customHeight="1" x14ac:dyDescent="0.2">
      <c r="A1415" s="165" t="s">
        <v>2398</v>
      </c>
      <c r="B1415" s="165" t="s">
        <v>2440</v>
      </c>
      <c r="C1415" s="165" t="s">
        <v>2441</v>
      </c>
      <c r="D1415" s="165">
        <v>90</v>
      </c>
      <c r="E1415" s="165">
        <v>0</v>
      </c>
      <c r="F1415" s="165">
        <v>0</v>
      </c>
      <c r="G1415" s="168"/>
    </row>
    <row r="1416" spans="1:7" ht="12.75" customHeight="1" x14ac:dyDescent="0.2">
      <c r="A1416" s="165" t="s">
        <v>2398</v>
      </c>
      <c r="B1416" s="178" t="s">
        <v>2443</v>
      </c>
      <c r="C1416" s="178" t="s">
        <v>2444</v>
      </c>
      <c r="D1416" s="165">
        <v>365</v>
      </c>
      <c r="E1416" s="178">
        <v>1</v>
      </c>
      <c r="F1416" s="165">
        <v>0</v>
      </c>
      <c r="G1416" s="168">
        <v>0.434</v>
      </c>
    </row>
    <row r="1417" spans="1:7" ht="12.75" customHeight="1" x14ac:dyDescent="0.2">
      <c r="A1417" s="165" t="s">
        <v>2398</v>
      </c>
      <c r="B1417" s="165" t="s">
        <v>2445</v>
      </c>
      <c r="C1417" s="165" t="s">
        <v>2446</v>
      </c>
      <c r="D1417" s="165">
        <v>90</v>
      </c>
      <c r="E1417" s="165">
        <v>0</v>
      </c>
      <c r="F1417" s="165">
        <v>0</v>
      </c>
      <c r="G1417" s="168"/>
    </row>
    <row r="1418" spans="1:7" ht="12.75" customHeight="1" x14ac:dyDescent="0.2">
      <c r="A1418" s="165" t="s">
        <v>2398</v>
      </c>
      <c r="B1418" s="165" t="s">
        <v>2447</v>
      </c>
      <c r="C1418" s="165" t="s">
        <v>2448</v>
      </c>
      <c r="D1418" s="165">
        <v>90</v>
      </c>
      <c r="E1418" s="165">
        <v>0</v>
      </c>
      <c r="F1418" s="165">
        <v>0</v>
      </c>
      <c r="G1418" s="168"/>
    </row>
    <row r="1419" spans="1:7" ht="12.75" customHeight="1" x14ac:dyDescent="0.2">
      <c r="A1419" s="165" t="s">
        <v>2398</v>
      </c>
      <c r="B1419" s="165" t="s">
        <v>2449</v>
      </c>
      <c r="C1419" s="165" t="s">
        <v>2450</v>
      </c>
      <c r="D1419" s="165">
        <v>90</v>
      </c>
      <c r="E1419" s="165">
        <v>0</v>
      </c>
      <c r="F1419" s="165">
        <v>0</v>
      </c>
      <c r="G1419" s="168"/>
    </row>
    <row r="1420" spans="1:7" ht="12.75" customHeight="1" x14ac:dyDescent="0.2">
      <c r="A1420" s="165" t="s">
        <v>2398</v>
      </c>
      <c r="B1420" s="165" t="s">
        <v>2451</v>
      </c>
      <c r="C1420" s="165" t="s">
        <v>2452</v>
      </c>
      <c r="D1420" s="165">
        <v>90</v>
      </c>
      <c r="E1420" s="165">
        <v>0</v>
      </c>
      <c r="F1420" s="165">
        <v>0</v>
      </c>
      <c r="G1420" s="168"/>
    </row>
    <row r="1421" spans="1:7" ht="12.75" customHeight="1" x14ac:dyDescent="0.2">
      <c r="A1421" s="165" t="s">
        <v>2398</v>
      </c>
      <c r="B1421" s="165" t="s">
        <v>3191</v>
      </c>
      <c r="C1421" s="165" t="s">
        <v>3192</v>
      </c>
      <c r="D1421" s="165">
        <v>98</v>
      </c>
      <c r="E1421" s="165">
        <v>0</v>
      </c>
      <c r="F1421" s="165">
        <v>0</v>
      </c>
      <c r="G1421" s="168"/>
    </row>
    <row r="1422" spans="1:7" ht="12.75" customHeight="1" x14ac:dyDescent="0.2">
      <c r="A1422" s="165" t="s">
        <v>2398</v>
      </c>
      <c r="B1422" s="165" t="s">
        <v>2453</v>
      </c>
      <c r="C1422" s="165" t="s">
        <v>2454</v>
      </c>
      <c r="D1422" s="165">
        <v>90</v>
      </c>
      <c r="E1422" s="165">
        <v>0</v>
      </c>
      <c r="F1422" s="165">
        <v>0</v>
      </c>
      <c r="G1422" s="168"/>
    </row>
    <row r="1423" spans="1:7" ht="12.75" customHeight="1" x14ac:dyDescent="0.2">
      <c r="A1423" s="165" t="s">
        <v>2398</v>
      </c>
      <c r="B1423" s="165" t="s">
        <v>2455</v>
      </c>
      <c r="C1423" s="165" t="s">
        <v>2456</v>
      </c>
      <c r="D1423" s="165">
        <v>90</v>
      </c>
      <c r="E1423" s="165">
        <v>0</v>
      </c>
      <c r="F1423" s="165">
        <v>0</v>
      </c>
      <c r="G1423" s="168"/>
    </row>
    <row r="1424" spans="1:7" ht="12.75" customHeight="1" x14ac:dyDescent="0.2">
      <c r="A1424" s="165" t="s">
        <v>2398</v>
      </c>
      <c r="B1424" s="165" t="s">
        <v>2457</v>
      </c>
      <c r="C1424" s="165" t="s">
        <v>2458</v>
      </c>
      <c r="D1424" s="165">
        <v>90</v>
      </c>
      <c r="E1424" s="165">
        <v>0</v>
      </c>
      <c r="F1424" s="165">
        <v>0</v>
      </c>
      <c r="G1424" s="168"/>
    </row>
    <row r="1425" spans="1:7" ht="12.75" customHeight="1" x14ac:dyDescent="0.2">
      <c r="A1425" s="165" t="s">
        <v>2398</v>
      </c>
      <c r="B1425" s="165" t="s">
        <v>2459</v>
      </c>
      <c r="C1425" s="165" t="s">
        <v>2460</v>
      </c>
      <c r="D1425" s="165">
        <v>90</v>
      </c>
      <c r="E1425" s="165">
        <v>0</v>
      </c>
      <c r="F1425" s="165">
        <v>0</v>
      </c>
      <c r="G1425" s="168"/>
    </row>
    <row r="1426" spans="1:7" ht="12.75" customHeight="1" x14ac:dyDescent="0.2">
      <c r="A1426" s="165" t="s">
        <v>2398</v>
      </c>
      <c r="B1426" s="165" t="s">
        <v>2461</v>
      </c>
      <c r="C1426" s="165" t="s">
        <v>2821</v>
      </c>
      <c r="D1426" s="165">
        <v>90</v>
      </c>
      <c r="E1426" s="165">
        <v>0</v>
      </c>
      <c r="F1426" s="165">
        <v>0</v>
      </c>
      <c r="G1426" s="168"/>
    </row>
    <row r="1427" spans="1:7" ht="12.75" customHeight="1" x14ac:dyDescent="0.2">
      <c r="A1427" s="165" t="s">
        <v>2398</v>
      </c>
      <c r="B1427" s="165" t="s">
        <v>2462</v>
      </c>
      <c r="C1427" s="165" t="s">
        <v>2463</v>
      </c>
      <c r="D1427" s="165">
        <v>90</v>
      </c>
      <c r="E1427" s="165">
        <v>0</v>
      </c>
      <c r="F1427" s="165">
        <v>0</v>
      </c>
      <c r="G1427" s="168"/>
    </row>
    <row r="1428" spans="1:7" ht="12.75" customHeight="1" x14ac:dyDescent="0.2">
      <c r="A1428" s="165" t="s">
        <v>2398</v>
      </c>
      <c r="B1428" s="165" t="s">
        <v>3193</v>
      </c>
      <c r="C1428" s="165" t="s">
        <v>3194</v>
      </c>
      <c r="D1428" s="165">
        <v>98</v>
      </c>
      <c r="E1428" s="165">
        <v>0</v>
      </c>
      <c r="F1428" s="165">
        <v>0</v>
      </c>
      <c r="G1428" s="168"/>
    </row>
    <row r="1429" spans="1:7" ht="12.75" customHeight="1" x14ac:dyDescent="0.2">
      <c r="A1429" s="165" t="s">
        <v>2398</v>
      </c>
      <c r="B1429" s="165" t="s">
        <v>2464</v>
      </c>
      <c r="C1429" s="165" t="s">
        <v>2465</v>
      </c>
      <c r="D1429" s="165">
        <v>90</v>
      </c>
      <c r="E1429" s="165">
        <v>0</v>
      </c>
      <c r="F1429" s="165">
        <v>0</v>
      </c>
      <c r="G1429" s="168"/>
    </row>
    <row r="1430" spans="1:7" ht="12.75" customHeight="1" x14ac:dyDescent="0.2">
      <c r="A1430" s="165" t="s">
        <v>2398</v>
      </c>
      <c r="B1430" s="165" t="s">
        <v>2466</v>
      </c>
      <c r="C1430" s="165" t="s">
        <v>2467</v>
      </c>
      <c r="D1430" s="165">
        <v>90</v>
      </c>
      <c r="E1430" s="165">
        <v>0</v>
      </c>
      <c r="F1430" s="165">
        <v>0</v>
      </c>
      <c r="G1430" s="168"/>
    </row>
    <row r="1431" spans="1:7" ht="12.75" customHeight="1" x14ac:dyDescent="0.2">
      <c r="A1431" s="165" t="s">
        <v>2398</v>
      </c>
      <c r="B1431" s="165" t="s">
        <v>2468</v>
      </c>
      <c r="C1431" s="165" t="s">
        <v>2469</v>
      </c>
      <c r="D1431" s="165">
        <v>90</v>
      </c>
      <c r="E1431" s="165">
        <v>0</v>
      </c>
      <c r="F1431" s="165">
        <v>0</v>
      </c>
      <c r="G1431" s="168"/>
    </row>
    <row r="1432" spans="1:7" ht="12.75" customHeight="1" x14ac:dyDescent="0.2">
      <c r="A1432" s="165" t="s">
        <v>2398</v>
      </c>
      <c r="B1432" s="165" t="s">
        <v>2470</v>
      </c>
      <c r="C1432" s="165" t="s">
        <v>2471</v>
      </c>
      <c r="D1432" s="165">
        <v>90</v>
      </c>
      <c r="E1432" s="165">
        <v>0</v>
      </c>
      <c r="F1432" s="165">
        <v>0</v>
      </c>
      <c r="G1432" s="168"/>
    </row>
    <row r="1433" spans="1:7" ht="12.75" customHeight="1" x14ac:dyDescent="0.2">
      <c r="A1433" s="165" t="s">
        <v>2398</v>
      </c>
      <c r="B1433" s="165" t="s">
        <v>2472</v>
      </c>
      <c r="C1433" s="165" t="s">
        <v>2473</v>
      </c>
      <c r="D1433" s="165">
        <v>90</v>
      </c>
      <c r="E1433" s="165">
        <v>0</v>
      </c>
      <c r="F1433" s="165">
        <v>0</v>
      </c>
      <c r="G1433" s="168"/>
    </row>
    <row r="1434" spans="1:7" ht="12.75" customHeight="1" x14ac:dyDescent="0.2">
      <c r="A1434" s="161" t="s">
        <v>2398</v>
      </c>
      <c r="B1434" s="161" t="s">
        <v>3195</v>
      </c>
      <c r="C1434" s="161" t="s">
        <v>3196</v>
      </c>
      <c r="D1434" s="161">
        <v>90</v>
      </c>
      <c r="E1434" s="161">
        <v>0</v>
      </c>
      <c r="F1434" s="161">
        <v>0</v>
      </c>
      <c r="G1434" s="173"/>
    </row>
    <row r="1435" spans="1:7" x14ac:dyDescent="0.2">
      <c r="A1435" s="28"/>
      <c r="B1435" s="27">
        <f>COUNTA(B1385:B1434)</f>
        <v>50</v>
      </c>
      <c r="C1435" s="27"/>
      <c r="D1435" s="28"/>
      <c r="E1435" s="27">
        <f>COUNTIF(E1385:E1434, "&gt;0")</f>
        <v>7</v>
      </c>
      <c r="F1435" s="27"/>
      <c r="G1435" s="175"/>
    </row>
    <row r="1436" spans="1:7" x14ac:dyDescent="0.2">
      <c r="A1436" s="28"/>
      <c r="B1436" s="27"/>
      <c r="C1436" s="27"/>
      <c r="D1436" s="28"/>
      <c r="E1436" s="27"/>
      <c r="F1436" s="27"/>
      <c r="G1436" s="175"/>
    </row>
    <row r="1437" spans="1:7" ht="12.75" customHeight="1" x14ac:dyDescent="0.2">
      <c r="A1437" s="165" t="s">
        <v>2474</v>
      </c>
      <c r="B1437" s="165" t="s">
        <v>2475</v>
      </c>
      <c r="C1437" s="165" t="s">
        <v>2476</v>
      </c>
      <c r="D1437" s="165">
        <v>90</v>
      </c>
      <c r="E1437" s="165">
        <v>0</v>
      </c>
      <c r="F1437" s="165">
        <v>0</v>
      </c>
      <c r="G1437" s="168"/>
    </row>
    <row r="1438" spans="1:7" ht="12.75" customHeight="1" x14ac:dyDescent="0.2">
      <c r="A1438" s="165" t="s">
        <v>2474</v>
      </c>
      <c r="B1438" s="165" t="s">
        <v>2822</v>
      </c>
      <c r="C1438" s="165" t="s">
        <v>2823</v>
      </c>
      <c r="D1438" s="165">
        <v>90</v>
      </c>
      <c r="E1438" s="165">
        <v>0</v>
      </c>
      <c r="F1438" s="165">
        <v>0</v>
      </c>
      <c r="G1438" s="168"/>
    </row>
    <row r="1439" spans="1:7" ht="12.75" customHeight="1" x14ac:dyDescent="0.2">
      <c r="A1439" s="165" t="s">
        <v>2474</v>
      </c>
      <c r="B1439" s="165" t="s">
        <v>2477</v>
      </c>
      <c r="C1439" s="165" t="s">
        <v>2478</v>
      </c>
      <c r="D1439" s="165">
        <v>90</v>
      </c>
      <c r="E1439" s="165">
        <v>0</v>
      </c>
      <c r="F1439" s="165">
        <v>0</v>
      </c>
      <c r="G1439" s="168"/>
    </row>
    <row r="1440" spans="1:7" ht="12.75" customHeight="1" x14ac:dyDescent="0.2">
      <c r="A1440" s="165" t="s">
        <v>2474</v>
      </c>
      <c r="B1440" s="165" t="s">
        <v>2479</v>
      </c>
      <c r="C1440" s="165" t="s">
        <v>2480</v>
      </c>
      <c r="D1440" s="165">
        <v>90</v>
      </c>
      <c r="E1440" s="165">
        <v>0</v>
      </c>
      <c r="F1440" s="165">
        <v>0</v>
      </c>
      <c r="G1440" s="168"/>
    </row>
    <row r="1441" spans="1:7" ht="12.75" customHeight="1" x14ac:dyDescent="0.2">
      <c r="A1441" s="165" t="s">
        <v>2474</v>
      </c>
      <c r="B1441" s="165" t="s">
        <v>2481</v>
      </c>
      <c r="C1441" s="165" t="s">
        <v>2482</v>
      </c>
      <c r="D1441" s="165">
        <v>90</v>
      </c>
      <c r="E1441" s="165">
        <v>0</v>
      </c>
      <c r="F1441" s="165">
        <v>0</v>
      </c>
      <c r="G1441" s="168"/>
    </row>
    <row r="1442" spans="1:7" ht="12.75" customHeight="1" x14ac:dyDescent="0.2">
      <c r="A1442" s="165" t="s">
        <v>2474</v>
      </c>
      <c r="B1442" s="165" t="s">
        <v>2483</v>
      </c>
      <c r="C1442" s="165" t="s">
        <v>2484</v>
      </c>
      <c r="D1442" s="165">
        <v>90</v>
      </c>
      <c r="E1442" s="165">
        <v>0</v>
      </c>
      <c r="F1442" s="165">
        <v>0</v>
      </c>
      <c r="G1442" s="168"/>
    </row>
    <row r="1443" spans="1:7" ht="12.75" customHeight="1" x14ac:dyDescent="0.2">
      <c r="A1443" s="165" t="s">
        <v>2474</v>
      </c>
      <c r="B1443" s="178" t="s">
        <v>2485</v>
      </c>
      <c r="C1443" s="178" t="s">
        <v>2486</v>
      </c>
      <c r="D1443" s="165">
        <v>105</v>
      </c>
      <c r="E1443" s="178">
        <v>1</v>
      </c>
      <c r="F1443" s="165">
        <v>0</v>
      </c>
      <c r="G1443" s="168">
        <v>0.248</v>
      </c>
    </row>
    <row r="1444" spans="1:7" ht="12.75" customHeight="1" x14ac:dyDescent="0.2">
      <c r="A1444" s="165" t="s">
        <v>2474</v>
      </c>
      <c r="B1444" s="165" t="s">
        <v>2487</v>
      </c>
      <c r="C1444" s="165" t="s">
        <v>2488</v>
      </c>
      <c r="D1444" s="165">
        <v>90</v>
      </c>
      <c r="E1444" s="165">
        <v>0</v>
      </c>
      <c r="F1444" s="165">
        <v>0</v>
      </c>
      <c r="G1444" s="168"/>
    </row>
    <row r="1445" spans="1:7" ht="12.75" customHeight="1" x14ac:dyDescent="0.2">
      <c r="A1445" s="165" t="s">
        <v>2474</v>
      </c>
      <c r="B1445" s="165" t="s">
        <v>2489</v>
      </c>
      <c r="C1445" s="165" t="s">
        <v>2490</v>
      </c>
      <c r="D1445" s="165">
        <v>90</v>
      </c>
      <c r="E1445" s="165">
        <v>0</v>
      </c>
      <c r="F1445" s="165">
        <v>0</v>
      </c>
      <c r="G1445" s="168"/>
    </row>
    <row r="1446" spans="1:7" ht="12.75" customHeight="1" x14ac:dyDescent="0.2">
      <c r="A1446" s="165" t="s">
        <v>2474</v>
      </c>
      <c r="B1446" s="165" t="s">
        <v>2491</v>
      </c>
      <c r="C1446" s="165" t="s">
        <v>2492</v>
      </c>
      <c r="D1446" s="165">
        <v>90</v>
      </c>
      <c r="E1446" s="165">
        <v>0</v>
      </c>
      <c r="F1446" s="165">
        <v>0</v>
      </c>
      <c r="G1446" s="168"/>
    </row>
    <row r="1447" spans="1:7" ht="12.75" customHeight="1" x14ac:dyDescent="0.2">
      <c r="A1447" s="165" t="s">
        <v>2474</v>
      </c>
      <c r="B1447" s="165" t="s">
        <v>2531</v>
      </c>
      <c r="C1447" s="165" t="s">
        <v>2824</v>
      </c>
      <c r="D1447" s="165">
        <v>90</v>
      </c>
      <c r="E1447" s="165">
        <v>0</v>
      </c>
      <c r="F1447" s="165">
        <v>0</v>
      </c>
      <c r="G1447" s="168"/>
    </row>
    <row r="1448" spans="1:7" ht="12.75" customHeight="1" x14ac:dyDescent="0.2">
      <c r="A1448" s="165" t="s">
        <v>2474</v>
      </c>
      <c r="B1448" s="165" t="s">
        <v>2493</v>
      </c>
      <c r="C1448" s="165" t="s">
        <v>2494</v>
      </c>
      <c r="D1448" s="165">
        <v>90</v>
      </c>
      <c r="E1448" s="165">
        <v>0</v>
      </c>
      <c r="F1448" s="165">
        <v>0</v>
      </c>
      <c r="G1448" s="168"/>
    </row>
    <row r="1449" spans="1:7" ht="12.75" customHeight="1" x14ac:dyDescent="0.2">
      <c r="A1449" s="165" t="s">
        <v>2474</v>
      </c>
      <c r="B1449" s="165" t="s">
        <v>2495</v>
      </c>
      <c r="C1449" s="165" t="s">
        <v>2496</v>
      </c>
      <c r="D1449" s="165">
        <v>90</v>
      </c>
      <c r="E1449" s="165">
        <v>0</v>
      </c>
      <c r="F1449" s="165">
        <v>0</v>
      </c>
      <c r="G1449" s="168"/>
    </row>
    <row r="1450" spans="1:7" ht="12.75" customHeight="1" x14ac:dyDescent="0.2">
      <c r="A1450" s="165" t="s">
        <v>2474</v>
      </c>
      <c r="B1450" s="165" t="s">
        <v>2497</v>
      </c>
      <c r="C1450" s="165" t="s">
        <v>2498</v>
      </c>
      <c r="D1450" s="165">
        <v>90</v>
      </c>
      <c r="E1450" s="165">
        <v>0</v>
      </c>
      <c r="F1450" s="165">
        <v>0</v>
      </c>
      <c r="G1450" s="168"/>
    </row>
    <row r="1451" spans="1:7" ht="12.75" customHeight="1" x14ac:dyDescent="0.2">
      <c r="A1451" s="165" t="s">
        <v>2474</v>
      </c>
      <c r="B1451" s="165" t="s">
        <v>2499</v>
      </c>
      <c r="C1451" s="165" t="s">
        <v>2500</v>
      </c>
      <c r="D1451" s="165">
        <v>90</v>
      </c>
      <c r="E1451" s="165">
        <v>0</v>
      </c>
      <c r="F1451" s="165">
        <v>0</v>
      </c>
      <c r="G1451" s="168"/>
    </row>
    <row r="1452" spans="1:7" ht="12.75" customHeight="1" x14ac:dyDescent="0.2">
      <c r="A1452" s="165" t="s">
        <v>2474</v>
      </c>
      <c r="B1452" s="165" t="s">
        <v>2501</v>
      </c>
      <c r="C1452" s="165" t="s">
        <v>2502</v>
      </c>
      <c r="D1452" s="165">
        <v>90</v>
      </c>
      <c r="E1452" s="165">
        <v>0</v>
      </c>
      <c r="F1452" s="165">
        <v>0</v>
      </c>
      <c r="G1452" s="168"/>
    </row>
    <row r="1453" spans="1:7" ht="12.75" customHeight="1" x14ac:dyDescent="0.2">
      <c r="A1453" s="165" t="s">
        <v>2474</v>
      </c>
      <c r="B1453" s="165" t="s">
        <v>2503</v>
      </c>
      <c r="C1453" s="165" t="s">
        <v>2504</v>
      </c>
      <c r="D1453" s="165">
        <v>90</v>
      </c>
      <c r="E1453" s="165">
        <v>0</v>
      </c>
      <c r="F1453" s="165">
        <v>0</v>
      </c>
      <c r="G1453" s="168"/>
    </row>
    <row r="1454" spans="1:7" ht="12.75" customHeight="1" x14ac:dyDescent="0.2">
      <c r="A1454" s="165" t="s">
        <v>2474</v>
      </c>
      <c r="B1454" s="165" t="s">
        <v>2505</v>
      </c>
      <c r="C1454" s="165" t="s">
        <v>2506</v>
      </c>
      <c r="D1454" s="165">
        <v>90</v>
      </c>
      <c r="E1454" s="165">
        <v>0</v>
      </c>
      <c r="F1454" s="165">
        <v>0</v>
      </c>
      <c r="G1454" s="168"/>
    </row>
    <row r="1455" spans="1:7" ht="12.75" customHeight="1" x14ac:dyDescent="0.2">
      <c r="A1455" s="165" t="s">
        <v>2474</v>
      </c>
      <c r="B1455" s="165" t="s">
        <v>2507</v>
      </c>
      <c r="C1455" s="165" t="s">
        <v>2508</v>
      </c>
      <c r="D1455" s="165">
        <v>90</v>
      </c>
      <c r="E1455" s="165">
        <v>0</v>
      </c>
      <c r="F1455" s="165">
        <v>0</v>
      </c>
      <c r="G1455" s="168"/>
    </row>
    <row r="1456" spans="1:7" ht="12.75" customHeight="1" x14ac:dyDescent="0.2">
      <c r="A1456" s="165" t="s">
        <v>2474</v>
      </c>
      <c r="B1456" s="165" t="s">
        <v>2509</v>
      </c>
      <c r="C1456" s="165" t="s">
        <v>2510</v>
      </c>
      <c r="D1456" s="165">
        <v>90</v>
      </c>
      <c r="E1456" s="165">
        <v>0</v>
      </c>
      <c r="F1456" s="165">
        <v>0</v>
      </c>
      <c r="G1456" s="168"/>
    </row>
    <row r="1457" spans="1:7" ht="12.75" customHeight="1" x14ac:dyDescent="0.2">
      <c r="A1457" s="165" t="s">
        <v>2474</v>
      </c>
      <c r="B1457" s="165" t="s">
        <v>2511</v>
      </c>
      <c r="C1457" s="165" t="s">
        <v>2512</v>
      </c>
      <c r="D1457" s="165">
        <v>90</v>
      </c>
      <c r="E1457" s="165">
        <v>0</v>
      </c>
      <c r="F1457" s="165">
        <v>0</v>
      </c>
      <c r="G1457" s="168"/>
    </row>
    <row r="1458" spans="1:7" ht="12.75" customHeight="1" x14ac:dyDescent="0.2">
      <c r="A1458" s="165" t="s">
        <v>2474</v>
      </c>
      <c r="B1458" s="165" t="s">
        <v>3197</v>
      </c>
      <c r="C1458" s="165" t="s">
        <v>3198</v>
      </c>
      <c r="D1458" s="165">
        <v>98</v>
      </c>
      <c r="E1458" s="165">
        <v>0</v>
      </c>
      <c r="F1458" s="165">
        <v>0</v>
      </c>
      <c r="G1458" s="168"/>
    </row>
    <row r="1459" spans="1:7" ht="12.75" customHeight="1" x14ac:dyDescent="0.2">
      <c r="A1459" s="165" t="s">
        <v>2474</v>
      </c>
      <c r="B1459" s="165" t="s">
        <v>2513</v>
      </c>
      <c r="C1459" s="165" t="s">
        <v>2514</v>
      </c>
      <c r="D1459" s="165">
        <v>90</v>
      </c>
      <c r="E1459" s="165">
        <v>0</v>
      </c>
      <c r="F1459" s="165">
        <v>0</v>
      </c>
      <c r="G1459" s="168"/>
    </row>
    <row r="1460" spans="1:7" ht="12.75" customHeight="1" x14ac:dyDescent="0.2">
      <c r="A1460" s="165" t="s">
        <v>2474</v>
      </c>
      <c r="B1460" s="165" t="s">
        <v>2515</v>
      </c>
      <c r="C1460" s="165" t="s">
        <v>2516</v>
      </c>
      <c r="D1460" s="165">
        <v>90</v>
      </c>
      <c r="E1460" s="165">
        <v>0</v>
      </c>
      <c r="F1460" s="165">
        <v>0</v>
      </c>
      <c r="G1460" s="168"/>
    </row>
    <row r="1461" spans="1:7" ht="12.75" customHeight="1" x14ac:dyDescent="0.2">
      <c r="A1461" s="165" t="s">
        <v>2474</v>
      </c>
      <c r="B1461" s="165" t="s">
        <v>2517</v>
      </c>
      <c r="C1461" s="165" t="s">
        <v>2518</v>
      </c>
      <c r="D1461" s="165">
        <v>90</v>
      </c>
      <c r="E1461" s="165">
        <v>0</v>
      </c>
      <c r="F1461" s="165">
        <v>0</v>
      </c>
      <c r="G1461" s="168"/>
    </row>
    <row r="1462" spans="1:7" ht="12.75" customHeight="1" x14ac:dyDescent="0.2">
      <c r="A1462" s="165" t="s">
        <v>2474</v>
      </c>
      <c r="B1462" s="165" t="s">
        <v>2519</v>
      </c>
      <c r="C1462" s="165" t="s">
        <v>2520</v>
      </c>
      <c r="D1462" s="165">
        <v>90</v>
      </c>
      <c r="E1462" s="165">
        <v>0</v>
      </c>
      <c r="F1462" s="165">
        <v>0</v>
      </c>
      <c r="G1462" s="168"/>
    </row>
    <row r="1463" spans="1:7" ht="12.75" customHeight="1" x14ac:dyDescent="0.2">
      <c r="A1463" s="165" t="s">
        <v>2474</v>
      </c>
      <c r="B1463" s="165" t="s">
        <v>3199</v>
      </c>
      <c r="C1463" s="165" t="s">
        <v>3200</v>
      </c>
      <c r="D1463" s="165">
        <v>90</v>
      </c>
      <c r="E1463" s="165">
        <v>0</v>
      </c>
      <c r="F1463" s="165">
        <v>0</v>
      </c>
      <c r="G1463" s="168"/>
    </row>
    <row r="1464" spans="1:7" ht="12.75" customHeight="1" x14ac:dyDescent="0.2">
      <c r="A1464" s="165" t="s">
        <v>2474</v>
      </c>
      <c r="B1464" s="165" t="s">
        <v>2521</v>
      </c>
      <c r="C1464" s="165" t="s">
        <v>2522</v>
      </c>
      <c r="D1464" s="165">
        <v>90</v>
      </c>
      <c r="E1464" s="165">
        <v>0</v>
      </c>
      <c r="F1464" s="165">
        <v>0</v>
      </c>
      <c r="G1464" s="168"/>
    </row>
    <row r="1465" spans="1:7" ht="12.75" customHeight="1" x14ac:dyDescent="0.2">
      <c r="A1465" s="165" t="s">
        <v>2474</v>
      </c>
      <c r="B1465" s="165" t="s">
        <v>2523</v>
      </c>
      <c r="C1465" s="165" t="s">
        <v>2524</v>
      </c>
      <c r="D1465" s="165">
        <v>90</v>
      </c>
      <c r="E1465" s="165">
        <v>0</v>
      </c>
      <c r="F1465" s="165">
        <v>0</v>
      </c>
      <c r="G1465" s="168"/>
    </row>
    <row r="1466" spans="1:7" ht="12.75" customHeight="1" x14ac:dyDescent="0.2">
      <c r="A1466" s="165" t="s">
        <v>2474</v>
      </c>
      <c r="B1466" s="165" t="s">
        <v>2526</v>
      </c>
      <c r="C1466" s="165" t="s">
        <v>2825</v>
      </c>
      <c r="D1466" s="165">
        <v>90</v>
      </c>
      <c r="E1466" s="165">
        <v>0</v>
      </c>
      <c r="F1466" s="165">
        <v>0</v>
      </c>
      <c r="G1466" s="168"/>
    </row>
    <row r="1467" spans="1:7" ht="12.75" customHeight="1" x14ac:dyDescent="0.2">
      <c r="A1467" s="165" t="s">
        <v>2474</v>
      </c>
      <c r="B1467" s="165" t="s">
        <v>2525</v>
      </c>
      <c r="C1467" s="165" t="s">
        <v>2826</v>
      </c>
      <c r="D1467" s="165">
        <v>90</v>
      </c>
      <c r="E1467" s="165">
        <v>0</v>
      </c>
      <c r="F1467" s="165">
        <v>0</v>
      </c>
      <c r="G1467" s="168"/>
    </row>
    <row r="1468" spans="1:7" ht="12.75" customHeight="1" x14ac:dyDescent="0.2">
      <c r="A1468" s="165" t="s">
        <v>2474</v>
      </c>
      <c r="B1468" s="165" t="s">
        <v>2527</v>
      </c>
      <c r="C1468" s="165" t="s">
        <v>2528</v>
      </c>
      <c r="D1468" s="165">
        <v>105</v>
      </c>
      <c r="E1468" s="165">
        <v>0</v>
      </c>
      <c r="F1468" s="165">
        <v>0</v>
      </c>
      <c r="G1468" s="168"/>
    </row>
    <row r="1469" spans="1:7" ht="12.75" customHeight="1" x14ac:dyDescent="0.2">
      <c r="A1469" s="165" t="s">
        <v>2474</v>
      </c>
      <c r="B1469" s="165" t="s">
        <v>2529</v>
      </c>
      <c r="C1469" s="165" t="s">
        <v>2530</v>
      </c>
      <c r="D1469" s="165">
        <v>90</v>
      </c>
      <c r="E1469" s="165">
        <v>0</v>
      </c>
      <c r="F1469" s="165">
        <v>0</v>
      </c>
      <c r="G1469" s="168"/>
    </row>
    <row r="1470" spans="1:7" ht="12.75" customHeight="1" x14ac:dyDescent="0.2">
      <c r="A1470" s="165" t="s">
        <v>2474</v>
      </c>
      <c r="B1470" s="165" t="s">
        <v>2532</v>
      </c>
      <c r="C1470" s="165" t="s">
        <v>2533</v>
      </c>
      <c r="D1470" s="165">
        <v>90</v>
      </c>
      <c r="E1470" s="165">
        <v>0</v>
      </c>
      <c r="F1470" s="165">
        <v>0</v>
      </c>
      <c r="G1470" s="168"/>
    </row>
    <row r="1471" spans="1:7" ht="12.75" customHeight="1" x14ac:dyDescent="0.2">
      <c r="A1471" s="165" t="s">
        <v>2474</v>
      </c>
      <c r="B1471" s="165" t="s">
        <v>2534</v>
      </c>
      <c r="C1471" s="165" t="s">
        <v>2535</v>
      </c>
      <c r="D1471" s="165">
        <v>90</v>
      </c>
      <c r="E1471" s="165">
        <v>0</v>
      </c>
      <c r="F1471" s="165">
        <v>0</v>
      </c>
      <c r="G1471" s="168"/>
    </row>
    <row r="1472" spans="1:7" ht="12.75" customHeight="1" x14ac:dyDescent="0.2">
      <c r="A1472" s="165" t="s">
        <v>2474</v>
      </c>
      <c r="B1472" s="165" t="s">
        <v>2536</v>
      </c>
      <c r="C1472" s="165" t="s">
        <v>2537</v>
      </c>
      <c r="D1472" s="165">
        <v>90</v>
      </c>
      <c r="E1472" s="165">
        <v>0</v>
      </c>
      <c r="F1472" s="165">
        <v>0</v>
      </c>
      <c r="G1472" s="168"/>
    </row>
    <row r="1473" spans="1:7" ht="12.75" customHeight="1" x14ac:dyDescent="0.2">
      <c r="A1473" s="165" t="s">
        <v>2474</v>
      </c>
      <c r="B1473" s="165" t="s">
        <v>2538</v>
      </c>
      <c r="C1473" s="165" t="s">
        <v>2539</v>
      </c>
      <c r="D1473" s="165">
        <v>90</v>
      </c>
      <c r="E1473" s="165">
        <v>0</v>
      </c>
      <c r="F1473" s="165">
        <v>0</v>
      </c>
      <c r="G1473" s="168"/>
    </row>
    <row r="1474" spans="1:7" ht="12.75" customHeight="1" x14ac:dyDescent="0.2">
      <c r="A1474" s="165" t="s">
        <v>2474</v>
      </c>
      <c r="B1474" s="165" t="s">
        <v>2540</v>
      </c>
      <c r="C1474" s="165" t="s">
        <v>2541</v>
      </c>
      <c r="D1474" s="165">
        <v>90</v>
      </c>
      <c r="E1474" s="165">
        <v>0</v>
      </c>
      <c r="F1474" s="165">
        <v>0</v>
      </c>
      <c r="G1474" s="168"/>
    </row>
    <row r="1475" spans="1:7" ht="12.75" customHeight="1" x14ac:dyDescent="0.2">
      <c r="A1475" s="165" t="s">
        <v>2474</v>
      </c>
      <c r="B1475" s="165" t="s">
        <v>2542</v>
      </c>
      <c r="C1475" s="165" t="s">
        <v>2543</v>
      </c>
      <c r="D1475" s="165">
        <v>360</v>
      </c>
      <c r="E1475" s="165">
        <v>0</v>
      </c>
      <c r="F1475" s="165">
        <v>0</v>
      </c>
      <c r="G1475" s="168"/>
    </row>
    <row r="1476" spans="1:7" ht="12.75" customHeight="1" x14ac:dyDescent="0.2">
      <c r="A1476" s="165" t="s">
        <v>2474</v>
      </c>
      <c r="B1476" s="165" t="s">
        <v>2827</v>
      </c>
      <c r="C1476" s="165" t="s">
        <v>2828</v>
      </c>
      <c r="D1476" s="165">
        <v>90</v>
      </c>
      <c r="E1476" s="165">
        <v>0</v>
      </c>
      <c r="F1476" s="165">
        <v>0</v>
      </c>
      <c r="G1476" s="168"/>
    </row>
    <row r="1477" spans="1:7" ht="12.75" customHeight="1" x14ac:dyDescent="0.2">
      <c r="A1477" s="165" t="s">
        <v>2474</v>
      </c>
      <c r="B1477" s="165" t="s">
        <v>3201</v>
      </c>
      <c r="C1477" s="165" t="s">
        <v>3202</v>
      </c>
      <c r="D1477" s="165">
        <v>98</v>
      </c>
      <c r="E1477" s="165">
        <v>0</v>
      </c>
      <c r="F1477" s="165">
        <v>0</v>
      </c>
      <c r="G1477" s="168"/>
    </row>
    <row r="1478" spans="1:7" ht="12.75" customHeight="1" x14ac:dyDescent="0.2">
      <c r="A1478" s="165" t="s">
        <v>2474</v>
      </c>
      <c r="B1478" s="165" t="s">
        <v>2544</v>
      </c>
      <c r="C1478" s="165" t="s">
        <v>2545</v>
      </c>
      <c r="D1478" s="165">
        <v>105</v>
      </c>
      <c r="E1478" s="165">
        <v>0</v>
      </c>
      <c r="F1478" s="165">
        <v>0</v>
      </c>
      <c r="G1478" s="168"/>
    </row>
    <row r="1479" spans="1:7" ht="12.75" customHeight="1" x14ac:dyDescent="0.2">
      <c r="A1479" s="165" t="s">
        <v>2474</v>
      </c>
      <c r="B1479" s="165" t="s">
        <v>2546</v>
      </c>
      <c r="C1479" s="165" t="s">
        <v>2547</v>
      </c>
      <c r="D1479" s="165">
        <v>90</v>
      </c>
      <c r="E1479" s="165">
        <v>0</v>
      </c>
      <c r="F1479" s="165">
        <v>0</v>
      </c>
      <c r="G1479" s="168"/>
    </row>
    <row r="1480" spans="1:7" ht="12.75" customHeight="1" x14ac:dyDescent="0.2">
      <c r="A1480" s="165" t="s">
        <v>2474</v>
      </c>
      <c r="B1480" s="165" t="s">
        <v>2548</v>
      </c>
      <c r="C1480" s="165" t="s">
        <v>2549</v>
      </c>
      <c r="D1480" s="165">
        <v>90</v>
      </c>
      <c r="E1480" s="165">
        <v>0</v>
      </c>
      <c r="F1480" s="165">
        <v>0</v>
      </c>
      <c r="G1480" s="168"/>
    </row>
    <row r="1481" spans="1:7" ht="12.75" customHeight="1" x14ac:dyDescent="0.2">
      <c r="A1481" s="161" t="s">
        <v>2474</v>
      </c>
      <c r="B1481" s="161" t="s">
        <v>2550</v>
      </c>
      <c r="C1481" s="161" t="s">
        <v>2551</v>
      </c>
      <c r="D1481" s="161">
        <v>90</v>
      </c>
      <c r="E1481" s="161">
        <v>0</v>
      </c>
      <c r="F1481" s="161">
        <v>0</v>
      </c>
      <c r="G1481" s="173"/>
    </row>
    <row r="1482" spans="1:7" x14ac:dyDescent="0.2">
      <c r="A1482" s="28"/>
      <c r="B1482" s="27">
        <f>COUNTA(B1437:B1481)</f>
        <v>45</v>
      </c>
      <c r="C1482" s="27"/>
      <c r="D1482" s="28"/>
      <c r="E1482" s="27">
        <f>COUNTIF(E1437:E1481, "&gt;0")</f>
        <v>1</v>
      </c>
      <c r="F1482" s="27"/>
      <c r="G1482" s="175"/>
    </row>
    <row r="1483" spans="1:7" x14ac:dyDescent="0.2">
      <c r="A1483" s="28"/>
      <c r="B1483" s="27"/>
      <c r="C1483" s="27"/>
      <c r="D1483" s="28"/>
      <c r="E1483" s="27"/>
      <c r="F1483" s="27"/>
      <c r="G1483" s="175"/>
    </row>
    <row r="1484" spans="1:7" ht="12.75" customHeight="1" x14ac:dyDescent="0.2">
      <c r="A1484" s="165" t="s">
        <v>2552</v>
      </c>
      <c r="B1484" s="165" t="s">
        <v>3203</v>
      </c>
      <c r="C1484" s="165" t="s">
        <v>3204</v>
      </c>
      <c r="D1484" s="165">
        <v>98</v>
      </c>
      <c r="E1484" s="165">
        <v>0</v>
      </c>
      <c r="F1484" s="165">
        <v>0</v>
      </c>
      <c r="G1484" s="168"/>
    </row>
    <row r="1485" spans="1:7" ht="12.75" customHeight="1" x14ac:dyDescent="0.2">
      <c r="A1485" s="165" t="s">
        <v>2552</v>
      </c>
      <c r="B1485" s="178" t="s">
        <v>2553</v>
      </c>
      <c r="C1485" s="178" t="s">
        <v>2554</v>
      </c>
      <c r="D1485" s="165">
        <v>105</v>
      </c>
      <c r="E1485" s="178">
        <v>1</v>
      </c>
      <c r="F1485" s="165">
        <v>0</v>
      </c>
      <c r="G1485" s="168">
        <v>0.55100000000000005</v>
      </c>
    </row>
    <row r="1486" spans="1:7" ht="12.75" customHeight="1" x14ac:dyDescent="0.2">
      <c r="A1486" s="165" t="s">
        <v>2552</v>
      </c>
      <c r="B1486" s="165" t="s">
        <v>2555</v>
      </c>
      <c r="C1486" s="165" t="s">
        <v>2556</v>
      </c>
      <c r="D1486" s="165">
        <v>90</v>
      </c>
      <c r="E1486" s="165">
        <v>0</v>
      </c>
      <c r="F1486" s="165">
        <v>0</v>
      </c>
      <c r="G1486" s="168"/>
    </row>
    <row r="1487" spans="1:7" ht="12.75" customHeight="1" x14ac:dyDescent="0.2">
      <c r="A1487" s="165" t="s">
        <v>2552</v>
      </c>
      <c r="B1487" s="165" t="s">
        <v>2829</v>
      </c>
      <c r="C1487" s="165" t="s">
        <v>2830</v>
      </c>
      <c r="D1487" s="165">
        <v>90</v>
      </c>
      <c r="E1487" s="165">
        <v>0</v>
      </c>
      <c r="F1487" s="165">
        <v>0</v>
      </c>
      <c r="G1487" s="168"/>
    </row>
    <row r="1488" spans="1:7" ht="12.75" customHeight="1" x14ac:dyDescent="0.2">
      <c r="A1488" s="165" t="s">
        <v>2552</v>
      </c>
      <c r="B1488" s="165" t="s">
        <v>2831</v>
      </c>
      <c r="C1488" s="165" t="s">
        <v>2832</v>
      </c>
      <c r="D1488" s="165">
        <v>90</v>
      </c>
      <c r="E1488" s="165">
        <v>0</v>
      </c>
      <c r="F1488" s="165">
        <v>0</v>
      </c>
      <c r="G1488" s="168"/>
    </row>
    <row r="1489" spans="1:7" ht="12.75" customHeight="1" x14ac:dyDescent="0.2">
      <c r="A1489" s="165" t="s">
        <v>2552</v>
      </c>
      <c r="B1489" s="165" t="s">
        <v>2833</v>
      </c>
      <c r="C1489" s="165" t="s">
        <v>2834</v>
      </c>
      <c r="D1489" s="165">
        <v>90</v>
      </c>
      <c r="E1489" s="165">
        <v>0</v>
      </c>
      <c r="F1489" s="165">
        <v>0</v>
      </c>
      <c r="G1489" s="168"/>
    </row>
    <row r="1490" spans="1:7" ht="12.75" customHeight="1" x14ac:dyDescent="0.2">
      <c r="A1490" s="165" t="s">
        <v>2552</v>
      </c>
      <c r="B1490" s="165" t="s">
        <v>2835</v>
      </c>
      <c r="C1490" s="165" t="s">
        <v>2836</v>
      </c>
      <c r="D1490" s="165">
        <v>90</v>
      </c>
      <c r="E1490" s="165">
        <v>0</v>
      </c>
      <c r="F1490" s="165">
        <v>0</v>
      </c>
      <c r="G1490" s="168"/>
    </row>
    <row r="1491" spans="1:7" ht="12.75" customHeight="1" x14ac:dyDescent="0.2">
      <c r="A1491" s="165" t="s">
        <v>2552</v>
      </c>
      <c r="B1491" s="165" t="s">
        <v>2837</v>
      </c>
      <c r="C1491" s="165" t="s">
        <v>2838</v>
      </c>
      <c r="D1491" s="165">
        <v>90</v>
      </c>
      <c r="E1491" s="165">
        <v>0</v>
      </c>
      <c r="F1491" s="165">
        <v>0</v>
      </c>
      <c r="G1491" s="168"/>
    </row>
    <row r="1492" spans="1:7" ht="12.75" customHeight="1" x14ac:dyDescent="0.2">
      <c r="A1492" s="165" t="s">
        <v>2552</v>
      </c>
      <c r="B1492" s="165" t="s">
        <v>2839</v>
      </c>
      <c r="C1492" s="165" t="s">
        <v>2840</v>
      </c>
      <c r="D1492" s="165">
        <v>90</v>
      </c>
      <c r="E1492" s="165">
        <v>0</v>
      </c>
      <c r="F1492" s="165">
        <v>0</v>
      </c>
      <c r="G1492" s="168"/>
    </row>
    <row r="1493" spans="1:7" ht="12.75" customHeight="1" x14ac:dyDescent="0.2">
      <c r="A1493" s="165" t="s">
        <v>2552</v>
      </c>
      <c r="B1493" s="165" t="s">
        <v>2557</v>
      </c>
      <c r="C1493" s="165" t="s">
        <v>2558</v>
      </c>
      <c r="D1493" s="165">
        <v>90</v>
      </c>
      <c r="E1493" s="165">
        <v>0</v>
      </c>
      <c r="F1493" s="165">
        <v>0</v>
      </c>
      <c r="G1493" s="168"/>
    </row>
    <row r="1494" spans="1:7" ht="12.75" customHeight="1" x14ac:dyDescent="0.2">
      <c r="A1494" s="165" t="s">
        <v>2552</v>
      </c>
      <c r="B1494" s="165" t="s">
        <v>2559</v>
      </c>
      <c r="C1494" s="165" t="s">
        <v>2560</v>
      </c>
      <c r="D1494" s="165">
        <v>90</v>
      </c>
      <c r="E1494" s="165">
        <v>0</v>
      </c>
      <c r="F1494" s="165">
        <v>0</v>
      </c>
      <c r="G1494" s="168"/>
    </row>
    <row r="1495" spans="1:7" ht="12.75" customHeight="1" x14ac:dyDescent="0.2">
      <c r="A1495" s="165" t="s">
        <v>2552</v>
      </c>
      <c r="B1495" s="165" t="s">
        <v>2561</v>
      </c>
      <c r="C1495" s="165" t="s">
        <v>2562</v>
      </c>
      <c r="D1495" s="165">
        <v>90</v>
      </c>
      <c r="E1495" s="165">
        <v>0</v>
      </c>
      <c r="F1495" s="165">
        <v>0</v>
      </c>
      <c r="G1495" s="168"/>
    </row>
    <row r="1496" spans="1:7" ht="12.75" customHeight="1" x14ac:dyDescent="0.2">
      <c r="A1496" s="165" t="s">
        <v>2552</v>
      </c>
      <c r="B1496" s="165" t="s">
        <v>2563</v>
      </c>
      <c r="C1496" s="165" t="s">
        <v>2564</v>
      </c>
      <c r="D1496" s="165">
        <v>90</v>
      </c>
      <c r="E1496" s="165">
        <v>0</v>
      </c>
      <c r="F1496" s="165">
        <v>0</v>
      </c>
      <c r="G1496" s="168"/>
    </row>
    <row r="1497" spans="1:7" ht="12.75" customHeight="1" x14ac:dyDescent="0.2">
      <c r="A1497" s="165" t="s">
        <v>2552</v>
      </c>
      <c r="B1497" s="165" t="s">
        <v>2612</v>
      </c>
      <c r="C1497" s="165" t="s">
        <v>2841</v>
      </c>
      <c r="D1497" s="165">
        <v>90</v>
      </c>
      <c r="E1497" s="165">
        <v>0</v>
      </c>
      <c r="F1497" s="165">
        <v>0</v>
      </c>
      <c r="G1497" s="168"/>
    </row>
    <row r="1498" spans="1:7" ht="12.75" customHeight="1" x14ac:dyDescent="0.2">
      <c r="A1498" s="165" t="s">
        <v>2552</v>
      </c>
      <c r="B1498" s="165" t="s">
        <v>2565</v>
      </c>
      <c r="C1498" s="165" t="s">
        <v>2566</v>
      </c>
      <c r="D1498" s="165">
        <v>90</v>
      </c>
      <c r="E1498" s="165">
        <v>0</v>
      </c>
      <c r="F1498" s="165">
        <v>0</v>
      </c>
      <c r="G1498" s="168"/>
    </row>
    <row r="1499" spans="1:7" ht="12.75" customHeight="1" x14ac:dyDescent="0.2">
      <c r="A1499" s="165" t="s">
        <v>2552</v>
      </c>
      <c r="B1499" s="165" t="s">
        <v>2567</v>
      </c>
      <c r="C1499" s="165" t="s">
        <v>2842</v>
      </c>
      <c r="D1499" s="165">
        <v>90</v>
      </c>
      <c r="E1499" s="165">
        <v>0</v>
      </c>
      <c r="F1499" s="165">
        <v>0</v>
      </c>
      <c r="G1499" s="168"/>
    </row>
    <row r="1500" spans="1:7" ht="12.75" customHeight="1" x14ac:dyDescent="0.2">
      <c r="A1500" s="165" t="s">
        <v>2552</v>
      </c>
      <c r="B1500" s="165" t="s">
        <v>2568</v>
      </c>
      <c r="C1500" s="165" t="s">
        <v>2569</v>
      </c>
      <c r="D1500" s="165">
        <v>90</v>
      </c>
      <c r="E1500" s="165">
        <v>0</v>
      </c>
      <c r="F1500" s="165">
        <v>0</v>
      </c>
      <c r="G1500" s="168"/>
    </row>
    <row r="1501" spans="1:7" ht="12.75" customHeight="1" x14ac:dyDescent="0.2">
      <c r="A1501" s="165" t="s">
        <v>2552</v>
      </c>
      <c r="B1501" s="165" t="s">
        <v>2570</v>
      </c>
      <c r="C1501" s="165" t="s">
        <v>2571</v>
      </c>
      <c r="D1501" s="165">
        <v>90</v>
      </c>
      <c r="E1501" s="165">
        <v>0</v>
      </c>
      <c r="F1501" s="165">
        <v>0</v>
      </c>
      <c r="G1501" s="168"/>
    </row>
    <row r="1502" spans="1:7" ht="12.75" customHeight="1" x14ac:dyDescent="0.2">
      <c r="A1502" s="165" t="s">
        <v>2552</v>
      </c>
      <c r="B1502" s="165" t="s">
        <v>2572</v>
      </c>
      <c r="C1502" s="165" t="s">
        <v>2573</v>
      </c>
      <c r="D1502" s="165">
        <v>90</v>
      </c>
      <c r="E1502" s="165">
        <v>0</v>
      </c>
      <c r="F1502" s="165">
        <v>0</v>
      </c>
      <c r="G1502" s="168"/>
    </row>
    <row r="1503" spans="1:7" ht="12.75" customHeight="1" x14ac:dyDescent="0.2">
      <c r="A1503" s="165" t="s">
        <v>2552</v>
      </c>
      <c r="B1503" s="165" t="s">
        <v>2574</v>
      </c>
      <c r="C1503" s="165" t="s">
        <v>2575</v>
      </c>
      <c r="D1503" s="165">
        <v>90</v>
      </c>
      <c r="E1503" s="165">
        <v>0</v>
      </c>
      <c r="F1503" s="165">
        <v>0</v>
      </c>
      <c r="G1503" s="168"/>
    </row>
    <row r="1504" spans="1:7" ht="12.75" customHeight="1" x14ac:dyDescent="0.2">
      <c r="A1504" s="165" t="s">
        <v>2552</v>
      </c>
      <c r="B1504" s="165" t="s">
        <v>2576</v>
      </c>
      <c r="C1504" s="165" t="s">
        <v>2577</v>
      </c>
      <c r="D1504" s="165">
        <v>90</v>
      </c>
      <c r="E1504" s="165">
        <v>0</v>
      </c>
      <c r="F1504" s="165">
        <v>0</v>
      </c>
      <c r="G1504" s="168"/>
    </row>
    <row r="1505" spans="1:7" ht="12.75" customHeight="1" x14ac:dyDescent="0.2">
      <c r="A1505" s="165" t="s">
        <v>2552</v>
      </c>
      <c r="B1505" s="165" t="s">
        <v>2578</v>
      </c>
      <c r="C1505" s="165" t="s">
        <v>2579</v>
      </c>
      <c r="D1505" s="165">
        <v>90</v>
      </c>
      <c r="E1505" s="165">
        <v>0</v>
      </c>
      <c r="F1505" s="165">
        <v>0</v>
      </c>
      <c r="G1505" s="168"/>
    </row>
    <row r="1506" spans="1:7" ht="12.75" customHeight="1" x14ac:dyDescent="0.2">
      <c r="A1506" s="165" t="s">
        <v>2552</v>
      </c>
      <c r="B1506" s="165" t="s">
        <v>3205</v>
      </c>
      <c r="C1506" s="165" t="s">
        <v>3206</v>
      </c>
      <c r="D1506" s="165">
        <v>90</v>
      </c>
      <c r="E1506" s="165">
        <v>0</v>
      </c>
      <c r="F1506" s="165">
        <v>0</v>
      </c>
      <c r="G1506" s="168"/>
    </row>
    <row r="1507" spans="1:7" ht="12.75" customHeight="1" x14ac:dyDescent="0.2">
      <c r="A1507" s="165" t="s">
        <v>2552</v>
      </c>
      <c r="B1507" s="165" t="s">
        <v>2580</v>
      </c>
      <c r="C1507" s="165" t="s">
        <v>2581</v>
      </c>
      <c r="D1507" s="165">
        <v>90</v>
      </c>
      <c r="E1507" s="165">
        <v>0</v>
      </c>
      <c r="F1507" s="165">
        <v>0</v>
      </c>
      <c r="G1507" s="168"/>
    </row>
    <row r="1508" spans="1:7" ht="12.75" customHeight="1" x14ac:dyDescent="0.2">
      <c r="A1508" s="165" t="s">
        <v>2552</v>
      </c>
      <c r="B1508" s="165" t="s">
        <v>2843</v>
      </c>
      <c r="C1508" s="165" t="s">
        <v>2844</v>
      </c>
      <c r="D1508" s="165">
        <v>90</v>
      </c>
      <c r="E1508" s="165">
        <v>0</v>
      </c>
      <c r="F1508" s="165">
        <v>0</v>
      </c>
      <c r="G1508" s="168"/>
    </row>
    <row r="1509" spans="1:7" ht="12.75" customHeight="1" x14ac:dyDescent="0.2">
      <c r="A1509" s="165" t="s">
        <v>2552</v>
      </c>
      <c r="B1509" s="165" t="s">
        <v>2582</v>
      </c>
      <c r="C1509" s="165" t="s">
        <v>2583</v>
      </c>
      <c r="D1509" s="165">
        <v>90</v>
      </c>
      <c r="E1509" s="165">
        <v>0</v>
      </c>
      <c r="F1509" s="165">
        <v>0</v>
      </c>
      <c r="G1509" s="168"/>
    </row>
    <row r="1510" spans="1:7" ht="12.75" customHeight="1" x14ac:dyDescent="0.2">
      <c r="A1510" s="165" t="s">
        <v>2552</v>
      </c>
      <c r="B1510" s="165" t="s">
        <v>2586</v>
      </c>
      <c r="C1510" s="165" t="s">
        <v>2845</v>
      </c>
      <c r="D1510" s="165">
        <v>90</v>
      </c>
      <c r="E1510" s="165">
        <v>0</v>
      </c>
      <c r="F1510" s="165">
        <v>0</v>
      </c>
      <c r="G1510" s="168"/>
    </row>
    <row r="1511" spans="1:7" ht="12.75" customHeight="1" x14ac:dyDescent="0.2">
      <c r="A1511" s="165" t="s">
        <v>2552</v>
      </c>
      <c r="B1511" s="165" t="s">
        <v>2584</v>
      </c>
      <c r="C1511" s="165" t="s">
        <v>2585</v>
      </c>
      <c r="D1511" s="165">
        <v>90</v>
      </c>
      <c r="E1511" s="165">
        <v>0</v>
      </c>
      <c r="F1511" s="165">
        <v>0</v>
      </c>
      <c r="G1511" s="168"/>
    </row>
    <row r="1512" spans="1:7" ht="12.75" customHeight="1" x14ac:dyDescent="0.2">
      <c r="A1512" s="165" t="s">
        <v>2552</v>
      </c>
      <c r="B1512" s="165" t="s">
        <v>2587</v>
      </c>
      <c r="C1512" s="165" t="s">
        <v>2588</v>
      </c>
      <c r="D1512" s="165">
        <v>90</v>
      </c>
      <c r="E1512" s="165">
        <v>0</v>
      </c>
      <c r="F1512" s="165">
        <v>0</v>
      </c>
      <c r="G1512" s="168"/>
    </row>
    <row r="1513" spans="1:7" ht="12.75" customHeight="1" x14ac:dyDescent="0.2">
      <c r="A1513" s="165" t="s">
        <v>2552</v>
      </c>
      <c r="B1513" s="165" t="s">
        <v>2589</v>
      </c>
      <c r="C1513" s="165" t="s">
        <v>2590</v>
      </c>
      <c r="D1513" s="165">
        <v>90</v>
      </c>
      <c r="E1513" s="165">
        <v>0</v>
      </c>
      <c r="F1513" s="165">
        <v>0</v>
      </c>
      <c r="G1513" s="168"/>
    </row>
    <row r="1514" spans="1:7" ht="12.75" customHeight="1" x14ac:dyDescent="0.2">
      <c r="A1514" s="165" t="s">
        <v>2552</v>
      </c>
      <c r="B1514" s="165" t="s">
        <v>3207</v>
      </c>
      <c r="C1514" s="165" t="s">
        <v>3208</v>
      </c>
      <c r="D1514" s="165">
        <v>98</v>
      </c>
      <c r="E1514" s="165">
        <v>0</v>
      </c>
      <c r="F1514" s="165">
        <v>0</v>
      </c>
      <c r="G1514" s="168"/>
    </row>
    <row r="1515" spans="1:7" ht="12.75" customHeight="1" x14ac:dyDescent="0.2">
      <c r="A1515" s="165" t="s">
        <v>2552</v>
      </c>
      <c r="B1515" s="165" t="s">
        <v>2846</v>
      </c>
      <c r="C1515" s="165" t="s">
        <v>2847</v>
      </c>
      <c r="D1515" s="165">
        <v>90</v>
      </c>
      <c r="E1515" s="165">
        <v>0</v>
      </c>
      <c r="F1515" s="165">
        <v>0</v>
      </c>
      <c r="G1515" s="168"/>
    </row>
    <row r="1516" spans="1:7" ht="12.75" customHeight="1" x14ac:dyDescent="0.2">
      <c r="A1516" s="165" t="s">
        <v>2552</v>
      </c>
      <c r="B1516" s="165" t="s">
        <v>3209</v>
      </c>
      <c r="C1516" s="165" t="s">
        <v>2875</v>
      </c>
      <c r="D1516" s="165">
        <v>98</v>
      </c>
      <c r="E1516" s="165">
        <v>0</v>
      </c>
      <c r="F1516" s="165">
        <v>0</v>
      </c>
      <c r="G1516" s="168"/>
    </row>
    <row r="1517" spans="1:7" ht="12.75" customHeight="1" x14ac:dyDescent="0.2">
      <c r="A1517" s="165" t="s">
        <v>2552</v>
      </c>
      <c r="B1517" s="178" t="s">
        <v>2591</v>
      </c>
      <c r="C1517" s="178" t="s">
        <v>2592</v>
      </c>
      <c r="D1517" s="165">
        <v>105</v>
      </c>
      <c r="E1517" s="178">
        <v>1</v>
      </c>
      <c r="F1517" s="165">
        <v>0</v>
      </c>
      <c r="G1517" s="168">
        <v>1.1719999999999999</v>
      </c>
    </row>
    <row r="1518" spans="1:7" ht="12.75" customHeight="1" x14ac:dyDescent="0.2">
      <c r="A1518" s="165" t="s">
        <v>2552</v>
      </c>
      <c r="B1518" s="165" t="s">
        <v>2593</v>
      </c>
      <c r="C1518" s="165" t="s">
        <v>2594</v>
      </c>
      <c r="D1518" s="165">
        <v>90</v>
      </c>
      <c r="E1518" s="165">
        <v>0</v>
      </c>
      <c r="F1518" s="165">
        <v>0</v>
      </c>
      <c r="G1518" s="168"/>
    </row>
    <row r="1519" spans="1:7" ht="12.75" customHeight="1" x14ac:dyDescent="0.2">
      <c r="A1519" s="165" t="s">
        <v>2552</v>
      </c>
      <c r="B1519" s="165" t="s">
        <v>2595</v>
      </c>
      <c r="C1519" s="165" t="s">
        <v>2596</v>
      </c>
      <c r="D1519" s="165">
        <v>90</v>
      </c>
      <c r="E1519" s="165">
        <v>0</v>
      </c>
      <c r="F1519" s="165">
        <v>0</v>
      </c>
      <c r="G1519" s="168"/>
    </row>
    <row r="1520" spans="1:7" ht="12.75" customHeight="1" x14ac:dyDescent="0.2">
      <c r="A1520" s="165" t="s">
        <v>2552</v>
      </c>
      <c r="B1520" s="178" t="s">
        <v>2597</v>
      </c>
      <c r="C1520" s="178" t="s">
        <v>2598</v>
      </c>
      <c r="D1520" s="165">
        <v>105</v>
      </c>
      <c r="E1520" s="178">
        <v>1</v>
      </c>
      <c r="F1520" s="165">
        <v>0</v>
      </c>
      <c r="G1520" s="168">
        <v>1.125</v>
      </c>
    </row>
    <row r="1521" spans="1:7" ht="12.75" customHeight="1" x14ac:dyDescent="0.2">
      <c r="A1521" s="165" t="s">
        <v>2552</v>
      </c>
      <c r="B1521" s="165" t="s">
        <v>2605</v>
      </c>
      <c r="C1521" s="165" t="s">
        <v>2848</v>
      </c>
      <c r="D1521" s="165">
        <v>90</v>
      </c>
      <c r="E1521" s="165">
        <v>0</v>
      </c>
      <c r="F1521" s="165">
        <v>0</v>
      </c>
      <c r="G1521" s="168"/>
    </row>
    <row r="1522" spans="1:7" ht="12.75" customHeight="1" x14ac:dyDescent="0.2">
      <c r="A1522" s="165" t="s">
        <v>2552</v>
      </c>
      <c r="B1522" s="165" t="s">
        <v>2599</v>
      </c>
      <c r="C1522" s="165" t="s">
        <v>2600</v>
      </c>
      <c r="D1522" s="165">
        <v>90</v>
      </c>
      <c r="E1522" s="165">
        <v>0</v>
      </c>
      <c r="F1522" s="165">
        <v>0</v>
      </c>
      <c r="G1522" s="168"/>
    </row>
    <row r="1523" spans="1:7" ht="12.75" customHeight="1" x14ac:dyDescent="0.2">
      <c r="A1523" s="165" t="s">
        <v>2552</v>
      </c>
      <c r="B1523" s="165" t="s">
        <v>2601</v>
      </c>
      <c r="C1523" s="165" t="s">
        <v>2602</v>
      </c>
      <c r="D1523" s="165">
        <v>90</v>
      </c>
      <c r="E1523" s="165">
        <v>0</v>
      </c>
      <c r="F1523" s="165">
        <v>0</v>
      </c>
      <c r="G1523" s="168"/>
    </row>
    <row r="1524" spans="1:7" ht="12.75" customHeight="1" x14ac:dyDescent="0.2">
      <c r="A1524" s="165" t="s">
        <v>2552</v>
      </c>
      <c r="B1524" s="165" t="s">
        <v>2603</v>
      </c>
      <c r="C1524" s="165" t="s">
        <v>2604</v>
      </c>
      <c r="D1524" s="165">
        <v>90</v>
      </c>
      <c r="E1524" s="165">
        <v>0</v>
      </c>
      <c r="F1524" s="165">
        <v>0</v>
      </c>
      <c r="G1524" s="168"/>
    </row>
    <row r="1525" spans="1:7" ht="12.75" customHeight="1" x14ac:dyDescent="0.2">
      <c r="A1525" s="165" t="s">
        <v>2552</v>
      </c>
      <c r="B1525" s="165" t="s">
        <v>2606</v>
      </c>
      <c r="C1525" s="165" t="s">
        <v>2607</v>
      </c>
      <c r="D1525" s="165">
        <v>90</v>
      </c>
      <c r="E1525" s="165">
        <v>0</v>
      </c>
      <c r="F1525" s="165">
        <v>0</v>
      </c>
      <c r="G1525" s="168"/>
    </row>
    <row r="1526" spans="1:7" ht="12.75" customHeight="1" x14ac:dyDescent="0.2">
      <c r="A1526" s="165" t="s">
        <v>2552</v>
      </c>
      <c r="B1526" s="165" t="s">
        <v>2608</v>
      </c>
      <c r="C1526" s="165" t="s">
        <v>2609</v>
      </c>
      <c r="D1526" s="165">
        <v>90</v>
      </c>
      <c r="E1526" s="165">
        <v>0</v>
      </c>
      <c r="F1526" s="165">
        <v>0</v>
      </c>
      <c r="G1526" s="168"/>
    </row>
    <row r="1527" spans="1:7" ht="12.75" customHeight="1" x14ac:dyDescent="0.2">
      <c r="A1527" s="165" t="s">
        <v>2552</v>
      </c>
      <c r="B1527" s="165" t="s">
        <v>2610</v>
      </c>
      <c r="C1527" s="165" t="s">
        <v>2611</v>
      </c>
      <c r="D1527" s="165">
        <v>90</v>
      </c>
      <c r="E1527" s="165">
        <v>0</v>
      </c>
      <c r="F1527" s="165">
        <v>0</v>
      </c>
      <c r="G1527" s="168"/>
    </row>
    <row r="1528" spans="1:7" ht="12.75" customHeight="1" x14ac:dyDescent="0.2">
      <c r="A1528" s="165" t="s">
        <v>2552</v>
      </c>
      <c r="B1528" s="165" t="s">
        <v>2614</v>
      </c>
      <c r="C1528" s="165" t="s">
        <v>2615</v>
      </c>
      <c r="D1528" s="165">
        <v>90</v>
      </c>
      <c r="E1528" s="165">
        <v>0</v>
      </c>
      <c r="F1528" s="165">
        <v>0</v>
      </c>
      <c r="G1528" s="168"/>
    </row>
    <row r="1529" spans="1:7" ht="12.75" customHeight="1" x14ac:dyDescent="0.2">
      <c r="A1529" s="165" t="s">
        <v>2552</v>
      </c>
      <c r="B1529" s="165" t="s">
        <v>2616</v>
      </c>
      <c r="C1529" s="165" t="s">
        <v>2617</v>
      </c>
      <c r="D1529" s="165">
        <v>90</v>
      </c>
      <c r="E1529" s="165">
        <v>0</v>
      </c>
      <c r="F1529" s="165">
        <v>0</v>
      </c>
      <c r="G1529" s="168"/>
    </row>
    <row r="1530" spans="1:7" ht="12.75" customHeight="1" x14ac:dyDescent="0.2">
      <c r="A1530" s="165" t="s">
        <v>2552</v>
      </c>
      <c r="B1530" s="165" t="s">
        <v>2618</v>
      </c>
      <c r="C1530" s="165" t="s">
        <v>2619</v>
      </c>
      <c r="D1530" s="165">
        <v>90</v>
      </c>
      <c r="E1530" s="165">
        <v>0</v>
      </c>
      <c r="F1530" s="165">
        <v>0</v>
      </c>
      <c r="G1530" s="168"/>
    </row>
    <row r="1531" spans="1:7" ht="12.75" customHeight="1" x14ac:dyDescent="0.2">
      <c r="A1531" s="165" t="s">
        <v>2552</v>
      </c>
      <c r="B1531" s="165" t="s">
        <v>2620</v>
      </c>
      <c r="C1531" s="165" t="s">
        <v>2621</v>
      </c>
      <c r="D1531" s="165">
        <v>90</v>
      </c>
      <c r="E1531" s="165">
        <v>0</v>
      </c>
      <c r="F1531" s="165">
        <v>0</v>
      </c>
      <c r="G1531" s="168"/>
    </row>
    <row r="1532" spans="1:7" ht="12.75" customHeight="1" x14ac:dyDescent="0.2">
      <c r="A1532" s="165" t="s">
        <v>2552</v>
      </c>
      <c r="B1532" s="165" t="s">
        <v>2622</v>
      </c>
      <c r="C1532" s="165" t="s">
        <v>2623</v>
      </c>
      <c r="D1532" s="165">
        <v>90</v>
      </c>
      <c r="E1532" s="165">
        <v>0</v>
      </c>
      <c r="F1532" s="165">
        <v>0</v>
      </c>
      <c r="G1532" s="168"/>
    </row>
    <row r="1533" spans="1:7" ht="12.75" customHeight="1" x14ac:dyDescent="0.2">
      <c r="A1533" s="165" t="s">
        <v>2552</v>
      </c>
      <c r="B1533" s="165" t="s">
        <v>2849</v>
      </c>
      <c r="C1533" s="165" t="s">
        <v>2850</v>
      </c>
      <c r="D1533" s="165">
        <v>90</v>
      </c>
      <c r="E1533" s="165">
        <v>0</v>
      </c>
      <c r="F1533" s="165">
        <v>0</v>
      </c>
      <c r="G1533" s="168"/>
    </row>
    <row r="1534" spans="1:7" ht="12.75" customHeight="1" x14ac:dyDescent="0.2">
      <c r="A1534" s="165" t="s">
        <v>2552</v>
      </c>
      <c r="B1534" s="178" t="s">
        <v>2613</v>
      </c>
      <c r="C1534" s="178" t="s">
        <v>2851</v>
      </c>
      <c r="D1534" s="165">
        <v>105</v>
      </c>
      <c r="E1534" s="178">
        <v>1</v>
      </c>
      <c r="F1534" s="165">
        <v>0</v>
      </c>
      <c r="G1534" s="168">
        <v>1.0569999999999999</v>
      </c>
    </row>
    <row r="1535" spans="1:7" ht="12.75" customHeight="1" x14ac:dyDescent="0.2">
      <c r="A1535" s="165" t="s">
        <v>2552</v>
      </c>
      <c r="B1535" s="165" t="s">
        <v>2852</v>
      </c>
      <c r="C1535" s="165" t="s">
        <v>2853</v>
      </c>
      <c r="D1535" s="165">
        <v>90</v>
      </c>
      <c r="E1535" s="165">
        <v>0</v>
      </c>
      <c r="F1535" s="165">
        <v>0</v>
      </c>
      <c r="G1535" s="168"/>
    </row>
    <row r="1536" spans="1:7" ht="12.75" customHeight="1" x14ac:dyDescent="0.2">
      <c r="A1536" s="165" t="s">
        <v>2552</v>
      </c>
      <c r="B1536" s="165" t="s">
        <v>3210</v>
      </c>
      <c r="C1536" s="165" t="s">
        <v>3211</v>
      </c>
      <c r="D1536" s="165">
        <v>98</v>
      </c>
      <c r="E1536" s="165">
        <v>0</v>
      </c>
      <c r="F1536" s="165">
        <v>0</v>
      </c>
      <c r="G1536" s="168"/>
    </row>
    <row r="1537" spans="1:7" ht="12.75" customHeight="1" x14ac:dyDescent="0.2">
      <c r="A1537" s="165" t="s">
        <v>2552</v>
      </c>
      <c r="B1537" s="179" t="s">
        <v>2624</v>
      </c>
      <c r="C1537" s="179" t="s">
        <v>2625</v>
      </c>
      <c r="D1537" s="179">
        <v>90</v>
      </c>
      <c r="E1537" s="179">
        <v>0</v>
      </c>
      <c r="F1537" s="165">
        <v>0</v>
      </c>
      <c r="G1537" s="168"/>
    </row>
    <row r="1538" spans="1:7" ht="12.75" customHeight="1" x14ac:dyDescent="0.2">
      <c r="A1538" s="165" t="s">
        <v>2552</v>
      </c>
      <c r="B1538" s="165" t="s">
        <v>2626</v>
      </c>
      <c r="C1538" s="165" t="s">
        <v>2627</v>
      </c>
      <c r="D1538" s="165">
        <v>90</v>
      </c>
      <c r="E1538" s="165">
        <v>0</v>
      </c>
      <c r="F1538" s="165">
        <v>0</v>
      </c>
      <c r="G1538" s="168"/>
    </row>
    <row r="1539" spans="1:7" ht="12.75" customHeight="1" x14ac:dyDescent="0.2">
      <c r="A1539" s="165" t="s">
        <v>2552</v>
      </c>
      <c r="B1539" s="165" t="s">
        <v>2628</v>
      </c>
      <c r="C1539" s="165" t="s">
        <v>2629</v>
      </c>
      <c r="D1539" s="165">
        <v>90</v>
      </c>
      <c r="E1539" s="165">
        <v>0</v>
      </c>
      <c r="F1539" s="165">
        <v>0</v>
      </c>
      <c r="G1539" s="168"/>
    </row>
    <row r="1540" spans="1:7" ht="12.75" customHeight="1" x14ac:dyDescent="0.2">
      <c r="A1540" s="165" t="s">
        <v>2552</v>
      </c>
      <c r="B1540" s="165" t="s">
        <v>2630</v>
      </c>
      <c r="C1540" s="165" t="s">
        <v>2631</v>
      </c>
      <c r="D1540" s="165">
        <v>90</v>
      </c>
      <c r="E1540" s="165">
        <v>0</v>
      </c>
      <c r="F1540" s="165">
        <v>0</v>
      </c>
      <c r="G1540" s="168"/>
    </row>
    <row r="1541" spans="1:7" ht="12.75" customHeight="1" x14ac:dyDescent="0.2">
      <c r="A1541" s="165" t="s">
        <v>2552</v>
      </c>
      <c r="B1541" s="165" t="s">
        <v>2632</v>
      </c>
      <c r="C1541" s="165" t="s">
        <v>2633</v>
      </c>
      <c r="D1541" s="165">
        <v>90</v>
      </c>
      <c r="E1541" s="165">
        <v>0</v>
      </c>
      <c r="F1541" s="165">
        <v>0</v>
      </c>
      <c r="G1541" s="168"/>
    </row>
    <row r="1542" spans="1:7" ht="12.75" customHeight="1" x14ac:dyDescent="0.2">
      <c r="A1542" s="165" t="s">
        <v>2552</v>
      </c>
      <c r="B1542" s="165" t="s">
        <v>2634</v>
      </c>
      <c r="C1542" s="165" t="s">
        <v>2635</v>
      </c>
      <c r="D1542" s="165">
        <v>90</v>
      </c>
      <c r="E1542" s="165">
        <v>0</v>
      </c>
      <c r="F1542" s="165">
        <v>0</v>
      </c>
      <c r="G1542" s="168"/>
    </row>
    <row r="1543" spans="1:7" ht="12.75" customHeight="1" x14ac:dyDescent="0.2">
      <c r="A1543" s="165" t="s">
        <v>2552</v>
      </c>
      <c r="B1543" s="165" t="s">
        <v>2636</v>
      </c>
      <c r="C1543" s="165" t="s">
        <v>2637</v>
      </c>
      <c r="D1543" s="165">
        <v>90</v>
      </c>
      <c r="E1543" s="165">
        <v>0</v>
      </c>
      <c r="F1543" s="165">
        <v>0</v>
      </c>
      <c r="G1543" s="168"/>
    </row>
    <row r="1544" spans="1:7" ht="12.75" customHeight="1" x14ac:dyDescent="0.2">
      <c r="A1544" s="165" t="s">
        <v>2552</v>
      </c>
      <c r="B1544" s="165" t="s">
        <v>2638</v>
      </c>
      <c r="C1544" s="165" t="s">
        <v>2639</v>
      </c>
      <c r="D1544" s="165">
        <v>90</v>
      </c>
      <c r="E1544" s="165">
        <v>0</v>
      </c>
      <c r="F1544" s="165">
        <v>0</v>
      </c>
      <c r="G1544" s="168"/>
    </row>
    <row r="1545" spans="1:7" ht="12.75" customHeight="1" x14ac:dyDescent="0.2">
      <c r="A1545" s="165" t="s">
        <v>2552</v>
      </c>
      <c r="B1545" s="165" t="s">
        <v>2640</v>
      </c>
      <c r="C1545" s="165" t="s">
        <v>2641</v>
      </c>
      <c r="D1545" s="165">
        <v>90</v>
      </c>
      <c r="E1545" s="165">
        <v>0</v>
      </c>
      <c r="F1545" s="165">
        <v>0</v>
      </c>
      <c r="G1545" s="168"/>
    </row>
    <row r="1546" spans="1:7" ht="12.75" customHeight="1" x14ac:dyDescent="0.2">
      <c r="A1546" s="165" t="s">
        <v>2552</v>
      </c>
      <c r="B1546" s="165" t="s">
        <v>2642</v>
      </c>
      <c r="C1546" s="165" t="s">
        <v>2643</v>
      </c>
      <c r="D1546" s="165">
        <v>90</v>
      </c>
      <c r="E1546" s="165">
        <v>0</v>
      </c>
      <c r="F1546" s="165">
        <v>0</v>
      </c>
      <c r="G1546" s="168"/>
    </row>
    <row r="1547" spans="1:7" x14ac:dyDescent="0.2">
      <c r="A1547" s="161" t="s">
        <v>2552</v>
      </c>
      <c r="B1547" s="161" t="s">
        <v>2644</v>
      </c>
      <c r="C1547" s="161" t="s">
        <v>2645</v>
      </c>
      <c r="D1547" s="161">
        <v>90</v>
      </c>
      <c r="E1547" s="161">
        <v>0</v>
      </c>
      <c r="F1547" s="161">
        <v>0</v>
      </c>
      <c r="G1547" s="173"/>
    </row>
    <row r="1548" spans="1:7" x14ac:dyDescent="0.2">
      <c r="A1548" s="28"/>
      <c r="B1548" s="27">
        <f>COUNTA(B1484:B1547)</f>
        <v>64</v>
      </c>
      <c r="C1548" s="27"/>
      <c r="D1548" s="28"/>
      <c r="E1548" s="27">
        <f>COUNTIF(E1484:E1547, "&gt;0")</f>
        <v>4</v>
      </c>
      <c r="F1548" s="27"/>
      <c r="G1548" s="175"/>
    </row>
    <row r="1549" spans="1:7" x14ac:dyDescent="0.2">
      <c r="A1549" s="28"/>
      <c r="B1549" s="27"/>
      <c r="C1549" s="27"/>
      <c r="D1549" s="28"/>
      <c r="E1549" s="27"/>
      <c r="F1549" s="27"/>
      <c r="G1549" s="175"/>
    </row>
    <row r="1550" spans="1:7" x14ac:dyDescent="0.2">
      <c r="A1550" s="28"/>
      <c r="B1550" s="27"/>
      <c r="C1550" s="27"/>
      <c r="D1550" s="28"/>
      <c r="E1550" s="27"/>
      <c r="F1550" s="27"/>
      <c r="G1550" s="175"/>
    </row>
    <row r="1551" spans="1:7" x14ac:dyDescent="0.2">
      <c r="A1551" s="56"/>
      <c r="B1551" s="56"/>
      <c r="C1551" s="80" t="s">
        <v>104</v>
      </c>
      <c r="D1551" s="81"/>
      <c r="E1551" s="56"/>
      <c r="F1551" s="56"/>
      <c r="G1551" s="176"/>
    </row>
    <row r="1552" spans="1:7" x14ac:dyDescent="0.2">
      <c r="A1552" s="56"/>
      <c r="B1552" s="56"/>
      <c r="C1552" s="82" t="s">
        <v>100</v>
      </c>
      <c r="D1552" s="84">
        <f>SUM(B100+B174+B304+B434+B551+B761+B845+B913+B1062+B1307+B1383+B1435+B1482+B1548)</f>
        <v>1520</v>
      </c>
      <c r="E1552" s="56"/>
      <c r="F1552" s="56"/>
      <c r="G1552" s="176"/>
    </row>
    <row r="1553" spans="3:4" x14ac:dyDescent="0.2">
      <c r="C1553" s="82" t="s">
        <v>103</v>
      </c>
      <c r="D1553" s="83">
        <f>SUM(E100+E174+E304+E434+E551+E761+E845+E913+E1062+E1307+E1383+E1435+E1482+E1548)</f>
        <v>58</v>
      </c>
    </row>
    <row r="1554" spans="3:4" x14ac:dyDescent="0.2">
      <c r="C1554" s="94" t="s">
        <v>145</v>
      </c>
      <c r="D1554" s="113">
        <f>D1553/D1552</f>
        <v>3.8157894736842106E-2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Washington Beach Monitoring</oddHeader>
    <oddFooter>&amp;R&amp;P of &amp;N</oddFooter>
  </headerFooter>
  <rowBreaks count="1" manualBreakCount="1">
    <brk id="30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06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 x14ac:dyDescent="0.2">
      <c r="A1" s="52"/>
      <c r="B1" s="218" t="s">
        <v>41</v>
      </c>
      <c r="C1" s="218"/>
      <c r="D1" s="52"/>
      <c r="E1" s="52"/>
      <c r="F1" s="219" t="s">
        <v>146</v>
      </c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33" s="22" customFormat="1" ht="39" customHeight="1" x14ac:dyDescent="0.15">
      <c r="A2" s="23" t="s">
        <v>13</v>
      </c>
      <c r="B2" s="23" t="s">
        <v>14</v>
      </c>
      <c r="C2" s="23" t="s">
        <v>69</v>
      </c>
      <c r="D2" s="23" t="s">
        <v>77</v>
      </c>
      <c r="E2" s="23" t="s">
        <v>78</v>
      </c>
      <c r="F2" s="23" t="s">
        <v>79</v>
      </c>
      <c r="G2" s="23" t="s">
        <v>80</v>
      </c>
      <c r="H2" s="3" t="s">
        <v>81</v>
      </c>
      <c r="I2" s="23" t="s">
        <v>82</v>
      </c>
      <c r="J2" s="23" t="s">
        <v>22</v>
      </c>
      <c r="K2" s="23" t="s">
        <v>20</v>
      </c>
      <c r="L2" s="23" t="s">
        <v>21</v>
      </c>
      <c r="M2" s="23" t="s">
        <v>23</v>
      </c>
      <c r="N2" s="23" t="s">
        <v>83</v>
      </c>
      <c r="O2" s="23" t="s">
        <v>84</v>
      </c>
      <c r="P2" s="23" t="s">
        <v>85</v>
      </c>
      <c r="Q2" s="23" t="s">
        <v>86</v>
      </c>
      <c r="R2" s="23" t="s">
        <v>87</v>
      </c>
    </row>
    <row r="3" spans="1:33" ht="12.75" customHeight="1" x14ac:dyDescent="0.2">
      <c r="A3" s="160" t="s">
        <v>152</v>
      </c>
      <c r="B3" s="160" t="s">
        <v>164</v>
      </c>
      <c r="C3" s="160" t="s">
        <v>165</v>
      </c>
      <c r="D3" s="160" t="s">
        <v>30</v>
      </c>
      <c r="E3" s="160" t="s">
        <v>30</v>
      </c>
      <c r="F3" s="160"/>
      <c r="G3" s="160"/>
      <c r="H3" s="160"/>
      <c r="I3" s="160"/>
      <c r="J3" s="160"/>
      <c r="K3" s="160"/>
      <c r="L3" s="160"/>
      <c r="M3" s="160"/>
      <c r="N3" s="160" t="s">
        <v>30</v>
      </c>
      <c r="O3" s="160"/>
      <c r="P3" s="160"/>
      <c r="Q3" s="160"/>
      <c r="R3" s="160"/>
      <c r="S3" s="28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33" ht="12.75" customHeight="1" x14ac:dyDescent="0.2">
      <c r="A4" s="160" t="s">
        <v>152</v>
      </c>
      <c r="B4" s="160" t="s">
        <v>187</v>
      </c>
      <c r="C4" s="160" t="s">
        <v>188</v>
      </c>
      <c r="D4" s="160" t="s">
        <v>30</v>
      </c>
      <c r="E4" s="160" t="s">
        <v>30</v>
      </c>
      <c r="F4" s="160"/>
      <c r="G4" s="160"/>
      <c r="H4" s="160"/>
      <c r="I4" s="160"/>
      <c r="J4" s="160"/>
      <c r="K4" s="160"/>
      <c r="L4" s="160"/>
      <c r="M4" s="160" t="s">
        <v>30</v>
      </c>
      <c r="N4" s="160"/>
      <c r="O4" s="160"/>
      <c r="P4" s="160"/>
      <c r="Q4" s="160"/>
      <c r="R4" s="160"/>
      <c r="S4" s="28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 ht="12.75" customHeight="1" x14ac:dyDescent="0.2">
      <c r="A5" s="161" t="s">
        <v>152</v>
      </c>
      <c r="B5" s="161" t="s">
        <v>253</v>
      </c>
      <c r="C5" s="161" t="s">
        <v>254</v>
      </c>
      <c r="D5" s="161" t="s">
        <v>30</v>
      </c>
      <c r="E5" s="161" t="s">
        <v>30</v>
      </c>
      <c r="F5" s="161"/>
      <c r="G5" s="161"/>
      <c r="H5" s="161"/>
      <c r="I5" s="161"/>
      <c r="J5" s="161"/>
      <c r="K5" s="161"/>
      <c r="L5" s="161"/>
      <c r="M5" s="161"/>
      <c r="N5" s="161" t="s">
        <v>30</v>
      </c>
      <c r="O5" s="161"/>
      <c r="P5" s="161"/>
      <c r="Q5" s="161"/>
      <c r="R5" s="161"/>
      <c r="S5" s="28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x14ac:dyDescent="0.2">
      <c r="A6" s="31"/>
      <c r="B6" s="32">
        <f>COUNTA(B3:B5)</f>
        <v>3</v>
      </c>
      <c r="C6" s="52"/>
      <c r="D6" s="32">
        <f t="shared" ref="D6:R6" si="0">COUNTIF(D3:D5,"Yes")</f>
        <v>3</v>
      </c>
      <c r="E6" s="32">
        <f t="shared" si="0"/>
        <v>3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1</v>
      </c>
      <c r="N6" s="32">
        <f t="shared" si="0"/>
        <v>2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x14ac:dyDescent="0.2">
      <c r="A8" s="160" t="s">
        <v>291</v>
      </c>
      <c r="B8" s="160" t="s">
        <v>411</v>
      </c>
      <c r="C8" s="160" t="s">
        <v>412</v>
      </c>
      <c r="D8" s="160" t="s">
        <v>30</v>
      </c>
      <c r="E8" s="160" t="s">
        <v>30</v>
      </c>
      <c r="F8" s="160"/>
      <c r="G8" s="160"/>
      <c r="H8" s="160"/>
      <c r="I8" s="160"/>
      <c r="J8" s="160"/>
      <c r="K8" s="160"/>
      <c r="L8" s="160"/>
      <c r="M8" s="160" t="s">
        <v>30</v>
      </c>
      <c r="N8" s="160" t="s">
        <v>30</v>
      </c>
      <c r="O8" s="160"/>
      <c r="P8" s="160"/>
      <c r="Q8" s="160"/>
      <c r="R8" s="160"/>
    </row>
    <row r="9" spans="1:33" x14ac:dyDescent="0.2">
      <c r="A9" s="160" t="s">
        <v>291</v>
      </c>
      <c r="B9" s="160" t="s">
        <v>413</v>
      </c>
      <c r="C9" s="160" t="s">
        <v>414</v>
      </c>
      <c r="D9" s="160" t="s">
        <v>30</v>
      </c>
      <c r="E9" s="160" t="s">
        <v>30</v>
      </c>
      <c r="F9" s="160"/>
      <c r="G9" s="160"/>
      <c r="H9" s="160"/>
      <c r="I9" s="160"/>
      <c r="J9" s="160"/>
      <c r="K9" s="160"/>
      <c r="L9" s="160"/>
      <c r="M9" s="160"/>
      <c r="N9" s="160" t="s">
        <v>30</v>
      </c>
      <c r="O9" s="160"/>
      <c r="P9" s="160"/>
      <c r="Q9" s="160"/>
      <c r="R9" s="160"/>
    </row>
    <row r="10" spans="1:33" x14ac:dyDescent="0.2">
      <c r="A10" s="161" t="s">
        <v>291</v>
      </c>
      <c r="B10" s="161" t="s">
        <v>415</v>
      </c>
      <c r="C10" s="161" t="s">
        <v>416</v>
      </c>
      <c r="D10" s="161" t="s">
        <v>39</v>
      </c>
      <c r="E10" s="161" t="s">
        <v>107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33" x14ac:dyDescent="0.2">
      <c r="A11" s="31"/>
      <c r="B11" s="32">
        <f>COUNTA(B8:B10)</f>
        <v>3</v>
      </c>
      <c r="C11" s="52"/>
      <c r="D11" s="32">
        <f t="shared" ref="D11:R11" si="1">COUNTIF(D8:D10,"Yes")</f>
        <v>2</v>
      </c>
      <c r="E11" s="32">
        <f t="shared" si="1"/>
        <v>2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0</v>
      </c>
      <c r="L11" s="32">
        <f t="shared" si="1"/>
        <v>0</v>
      </c>
      <c r="M11" s="32">
        <f t="shared" si="1"/>
        <v>1</v>
      </c>
      <c r="N11" s="32">
        <f t="shared" si="1"/>
        <v>2</v>
      </c>
      <c r="O11" s="32">
        <f t="shared" si="1"/>
        <v>0</v>
      </c>
      <c r="P11" s="32">
        <f t="shared" si="1"/>
        <v>0</v>
      </c>
      <c r="Q11" s="32">
        <f t="shared" si="1"/>
        <v>0</v>
      </c>
      <c r="R11" s="32">
        <f t="shared" si="1"/>
        <v>0</v>
      </c>
    </row>
    <row r="12" spans="1:33" x14ac:dyDescent="0.2">
      <c r="A12" s="31"/>
      <c r="B12" s="4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33" ht="12.75" customHeight="1" x14ac:dyDescent="0.2">
      <c r="A13" s="160" t="s">
        <v>425</v>
      </c>
      <c r="B13" s="160" t="s">
        <v>494</v>
      </c>
      <c r="C13" s="160" t="s">
        <v>495</v>
      </c>
      <c r="D13" s="160" t="s">
        <v>30</v>
      </c>
      <c r="E13" s="160" t="s">
        <v>30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 t="s">
        <v>30</v>
      </c>
      <c r="P13" s="59"/>
      <c r="Q13" s="59"/>
      <c r="R13" s="59"/>
    </row>
    <row r="14" spans="1:33" x14ac:dyDescent="0.2">
      <c r="A14" s="160" t="s">
        <v>425</v>
      </c>
      <c r="B14" s="160" t="s">
        <v>567</v>
      </c>
      <c r="C14" s="160" t="s">
        <v>2679</v>
      </c>
      <c r="D14" s="160" t="s">
        <v>30</v>
      </c>
      <c r="E14" s="160" t="s">
        <v>30</v>
      </c>
      <c r="F14" s="160"/>
      <c r="G14" s="160"/>
      <c r="H14" s="160"/>
      <c r="I14" s="160"/>
      <c r="J14" s="160"/>
      <c r="K14" s="160" t="s">
        <v>30</v>
      </c>
      <c r="L14" s="160"/>
      <c r="M14" s="160"/>
      <c r="N14" s="160"/>
      <c r="O14" s="160"/>
      <c r="P14" s="59"/>
      <c r="Q14" s="59"/>
      <c r="R14" s="59"/>
    </row>
    <row r="15" spans="1:33" x14ac:dyDescent="0.2">
      <c r="A15" s="161" t="s">
        <v>425</v>
      </c>
      <c r="B15" s="161" t="s">
        <v>562</v>
      </c>
      <c r="C15" s="161" t="s">
        <v>2653</v>
      </c>
      <c r="D15" s="161" t="s">
        <v>30</v>
      </c>
      <c r="E15" s="161" t="s">
        <v>30</v>
      </c>
      <c r="F15" s="161"/>
      <c r="G15" s="161"/>
      <c r="H15" s="161"/>
      <c r="I15" s="161"/>
      <c r="J15" s="161"/>
      <c r="K15" s="161" t="s">
        <v>30</v>
      </c>
      <c r="L15" s="161"/>
      <c r="M15" s="161"/>
      <c r="N15" s="161"/>
      <c r="O15" s="161"/>
      <c r="P15" s="60"/>
      <c r="Q15" s="60"/>
      <c r="R15" s="60"/>
    </row>
    <row r="16" spans="1:33" x14ac:dyDescent="0.2">
      <c r="A16" s="31"/>
      <c r="B16" s="32">
        <f>COUNTA(B13:B15)</f>
        <v>3</v>
      </c>
      <c r="C16" s="52"/>
      <c r="D16" s="32">
        <f t="shared" ref="D16:R16" si="2">COUNTIF(D13:D15,"Yes")</f>
        <v>3</v>
      </c>
      <c r="E16" s="32">
        <f t="shared" si="2"/>
        <v>3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2</v>
      </c>
      <c r="L16" s="32">
        <f t="shared" si="2"/>
        <v>0</v>
      </c>
      <c r="M16" s="32">
        <f t="shared" si="2"/>
        <v>0</v>
      </c>
      <c r="N16" s="32">
        <f t="shared" si="2"/>
        <v>0</v>
      </c>
      <c r="O16" s="32">
        <f t="shared" si="2"/>
        <v>1</v>
      </c>
      <c r="P16" s="32">
        <f t="shared" si="2"/>
        <v>0</v>
      </c>
      <c r="Q16" s="32">
        <f t="shared" si="2"/>
        <v>0</v>
      </c>
      <c r="R16" s="32">
        <f t="shared" si="2"/>
        <v>0</v>
      </c>
    </row>
    <row r="17" spans="1:19" x14ac:dyDescent="0.2">
      <c r="A17" s="42"/>
      <c r="B17" s="42"/>
      <c r="C17" s="7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9" x14ac:dyDescent="0.2">
      <c r="A18" s="160" t="s">
        <v>148</v>
      </c>
      <c r="B18" s="160" t="s">
        <v>673</v>
      </c>
      <c r="C18" s="160" t="s">
        <v>674</v>
      </c>
      <c r="D18" s="160" t="s">
        <v>39</v>
      </c>
      <c r="E18" s="160" t="s">
        <v>107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9" x14ac:dyDescent="0.2">
      <c r="A19" s="160" t="s">
        <v>148</v>
      </c>
      <c r="B19" s="160" t="s">
        <v>710</v>
      </c>
      <c r="C19" s="160" t="s">
        <v>711</v>
      </c>
      <c r="D19" s="160" t="s">
        <v>39</v>
      </c>
      <c r="E19" s="160" t="s">
        <v>107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9" x14ac:dyDescent="0.2">
      <c r="A20" s="161" t="s">
        <v>148</v>
      </c>
      <c r="B20" s="161" t="s">
        <v>718</v>
      </c>
      <c r="C20" s="161" t="s">
        <v>719</v>
      </c>
      <c r="D20" s="161" t="s">
        <v>39</v>
      </c>
      <c r="E20" s="161" t="s">
        <v>107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9" x14ac:dyDescent="0.2">
      <c r="A21" s="31"/>
      <c r="B21" s="32">
        <f>COUNTA(B18:B20)</f>
        <v>3</v>
      </c>
      <c r="C21" s="114"/>
      <c r="D21" s="32">
        <f t="shared" ref="D21:R21" si="3">COUNTIF(D18:D20,"Yes")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  <c r="K21" s="32">
        <f t="shared" si="3"/>
        <v>0</v>
      </c>
      <c r="L21" s="32">
        <f t="shared" si="3"/>
        <v>0</v>
      </c>
      <c r="M21" s="32">
        <f t="shared" si="3"/>
        <v>0</v>
      </c>
      <c r="N21" s="32">
        <f t="shared" si="3"/>
        <v>0</v>
      </c>
      <c r="O21" s="32">
        <f t="shared" si="3"/>
        <v>0</v>
      </c>
      <c r="P21" s="32">
        <f t="shared" si="3"/>
        <v>0</v>
      </c>
      <c r="Q21" s="32">
        <f t="shared" si="3"/>
        <v>0</v>
      </c>
      <c r="R21" s="32">
        <f t="shared" si="3"/>
        <v>0</v>
      </c>
    </row>
    <row r="22" spans="1:19" x14ac:dyDescent="0.2">
      <c r="A22" s="42"/>
      <c r="B22" s="42"/>
      <c r="C22" s="7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x14ac:dyDescent="0.2">
      <c r="A23" s="160" t="s">
        <v>869</v>
      </c>
      <c r="B23" s="160" t="s">
        <v>877</v>
      </c>
      <c r="C23" s="160" t="s">
        <v>878</v>
      </c>
      <c r="D23" s="160" t="s">
        <v>39</v>
      </c>
      <c r="E23" s="160" t="s">
        <v>107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x14ac:dyDescent="0.2">
      <c r="A24" s="160" t="s">
        <v>869</v>
      </c>
      <c r="B24" s="160" t="s">
        <v>901</v>
      </c>
      <c r="C24" s="160" t="s">
        <v>902</v>
      </c>
      <c r="D24" s="160" t="s">
        <v>30</v>
      </c>
      <c r="E24" s="160" t="s">
        <v>30</v>
      </c>
      <c r="F24" s="160"/>
      <c r="G24" s="160" t="s">
        <v>30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</row>
    <row r="25" spans="1:19" x14ac:dyDescent="0.2">
      <c r="A25" s="160" t="s">
        <v>869</v>
      </c>
      <c r="B25" s="160" t="s">
        <v>942</v>
      </c>
      <c r="C25" s="160" t="s">
        <v>943</v>
      </c>
      <c r="D25" s="160" t="s">
        <v>30</v>
      </c>
      <c r="E25" s="160" t="s">
        <v>30</v>
      </c>
      <c r="F25" s="160"/>
      <c r="G25" s="160"/>
      <c r="H25" s="160"/>
      <c r="I25" s="160"/>
      <c r="J25" s="160"/>
      <c r="K25" s="160"/>
      <c r="L25" s="160"/>
      <c r="M25" s="160" t="s">
        <v>30</v>
      </c>
      <c r="N25" s="160"/>
      <c r="O25" s="160"/>
      <c r="P25" s="160"/>
      <c r="Q25" s="160"/>
      <c r="R25" s="160"/>
      <c r="S25" s="160"/>
    </row>
    <row r="26" spans="1:19" x14ac:dyDescent="0.2">
      <c r="A26" s="160" t="s">
        <v>869</v>
      </c>
      <c r="B26" s="160" t="s">
        <v>952</v>
      </c>
      <c r="C26" s="160" t="s">
        <v>953</v>
      </c>
      <c r="D26" s="160" t="s">
        <v>30</v>
      </c>
      <c r="E26" s="160" t="s">
        <v>30</v>
      </c>
      <c r="F26" s="160"/>
      <c r="G26" s="160"/>
      <c r="H26" s="160"/>
      <c r="I26" s="160"/>
      <c r="J26" s="160"/>
      <c r="K26" s="160"/>
      <c r="L26" s="160"/>
      <c r="M26" s="160"/>
      <c r="N26" s="160" t="s">
        <v>30</v>
      </c>
      <c r="O26" s="160"/>
      <c r="P26" s="160"/>
      <c r="Q26" s="160"/>
      <c r="R26" s="160"/>
      <c r="S26" s="160"/>
    </row>
    <row r="27" spans="1:19" x14ac:dyDescent="0.2">
      <c r="A27" s="160" t="s">
        <v>869</v>
      </c>
      <c r="B27" s="160" t="s">
        <v>987</v>
      </c>
      <c r="C27" s="160" t="s">
        <v>988</v>
      </c>
      <c r="D27" s="160" t="s">
        <v>30</v>
      </c>
      <c r="E27" s="160" t="s">
        <v>30</v>
      </c>
      <c r="F27" s="160"/>
      <c r="G27" s="160"/>
      <c r="H27" s="160"/>
      <c r="I27" s="160"/>
      <c r="J27" s="160"/>
      <c r="K27" s="160"/>
      <c r="L27" s="160"/>
      <c r="M27" s="160" t="s">
        <v>30</v>
      </c>
      <c r="N27" s="160"/>
      <c r="O27" s="160"/>
      <c r="P27" s="160"/>
      <c r="Q27" s="160"/>
      <c r="R27" s="160"/>
      <c r="S27" s="160"/>
    </row>
    <row r="28" spans="1:19" x14ac:dyDescent="0.2">
      <c r="A28" s="160" t="s">
        <v>869</v>
      </c>
      <c r="B28" s="160" t="s">
        <v>991</v>
      </c>
      <c r="C28" s="160" t="s">
        <v>992</v>
      </c>
      <c r="D28" s="160" t="s">
        <v>39</v>
      </c>
      <c r="E28" s="160" t="s">
        <v>107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2.75" customHeight="1" x14ac:dyDescent="0.2">
      <c r="A29" s="160" t="s">
        <v>869</v>
      </c>
      <c r="B29" s="160" t="s">
        <v>1001</v>
      </c>
      <c r="C29" s="160" t="s">
        <v>1002</v>
      </c>
      <c r="D29" s="160" t="s">
        <v>39</v>
      </c>
      <c r="E29" s="160" t="s">
        <v>107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  <row r="30" spans="1:19" ht="12.75" customHeight="1" x14ac:dyDescent="0.2">
      <c r="A30" s="161" t="s">
        <v>869</v>
      </c>
      <c r="B30" s="161" t="s">
        <v>1005</v>
      </c>
      <c r="C30" s="161" t="s">
        <v>1006</v>
      </c>
      <c r="D30" s="161" t="s">
        <v>30</v>
      </c>
      <c r="E30" s="161" t="s">
        <v>30</v>
      </c>
      <c r="F30" s="161"/>
      <c r="G30" s="161"/>
      <c r="H30" s="161"/>
      <c r="I30" s="161"/>
      <c r="J30" s="161"/>
      <c r="K30" s="161"/>
      <c r="L30" s="161"/>
      <c r="M30" s="161" t="s">
        <v>30</v>
      </c>
      <c r="N30" s="161" t="s">
        <v>30</v>
      </c>
      <c r="O30" s="161"/>
      <c r="P30" s="161"/>
      <c r="Q30" s="161"/>
      <c r="R30" s="161"/>
      <c r="S30" s="160"/>
    </row>
    <row r="31" spans="1:19" x14ac:dyDescent="0.2">
      <c r="A31" s="31"/>
      <c r="B31" s="32">
        <f>COUNTA(B23:B30)</f>
        <v>8</v>
      </c>
      <c r="C31" s="114"/>
      <c r="D31" s="32">
        <f t="shared" ref="D31:R31" si="4">COUNTIF(D23:D30,"Yes")</f>
        <v>5</v>
      </c>
      <c r="E31" s="32">
        <f t="shared" si="4"/>
        <v>5</v>
      </c>
      <c r="F31" s="32">
        <f t="shared" si="4"/>
        <v>0</v>
      </c>
      <c r="G31" s="32">
        <f t="shared" si="4"/>
        <v>1</v>
      </c>
      <c r="H31" s="32">
        <f t="shared" si="4"/>
        <v>0</v>
      </c>
      <c r="I31" s="32">
        <f t="shared" si="4"/>
        <v>0</v>
      </c>
      <c r="J31" s="32">
        <f t="shared" si="4"/>
        <v>0</v>
      </c>
      <c r="K31" s="32">
        <f t="shared" si="4"/>
        <v>0</v>
      </c>
      <c r="L31" s="32">
        <f t="shared" si="4"/>
        <v>0</v>
      </c>
      <c r="M31" s="32">
        <f t="shared" si="4"/>
        <v>3</v>
      </c>
      <c r="N31" s="32">
        <f t="shared" si="4"/>
        <v>2</v>
      </c>
      <c r="O31" s="32">
        <f t="shared" si="4"/>
        <v>0</v>
      </c>
      <c r="P31" s="32">
        <f t="shared" si="4"/>
        <v>0</v>
      </c>
      <c r="Q31" s="32">
        <f t="shared" si="4"/>
        <v>0</v>
      </c>
      <c r="R31" s="32">
        <f t="shared" si="4"/>
        <v>0</v>
      </c>
    </row>
    <row r="32" spans="1:19" x14ac:dyDescent="0.2">
      <c r="A32" s="42"/>
      <c r="B32" s="42"/>
      <c r="C32" s="7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160" t="s">
        <v>1039</v>
      </c>
      <c r="B33" s="160" t="s">
        <v>1048</v>
      </c>
      <c r="C33" s="160" t="s">
        <v>1049</v>
      </c>
      <c r="D33" s="160" t="s">
        <v>30</v>
      </c>
      <c r="E33" s="160" t="s">
        <v>30</v>
      </c>
      <c r="F33" s="160"/>
      <c r="G33" s="160"/>
      <c r="H33" s="160"/>
      <c r="I33" s="160"/>
      <c r="J33" s="160"/>
      <c r="K33" s="160" t="s">
        <v>30</v>
      </c>
      <c r="L33" s="160"/>
      <c r="M33" s="160"/>
      <c r="N33" s="160"/>
      <c r="O33" s="160"/>
      <c r="P33" s="160"/>
      <c r="Q33" s="160"/>
      <c r="R33" s="160"/>
    </row>
    <row r="34" spans="1:18" x14ac:dyDescent="0.2">
      <c r="A34" s="160" t="s">
        <v>1039</v>
      </c>
      <c r="B34" s="160" t="s">
        <v>1097</v>
      </c>
      <c r="C34" s="160" t="s">
        <v>1098</v>
      </c>
      <c r="D34" s="160" t="s">
        <v>30</v>
      </c>
      <c r="E34" s="160" t="s">
        <v>30</v>
      </c>
      <c r="F34" s="160"/>
      <c r="G34" s="160"/>
      <c r="H34" s="160"/>
      <c r="I34" s="160"/>
      <c r="J34" s="160"/>
      <c r="K34" s="160"/>
      <c r="L34" s="160"/>
      <c r="M34" s="160"/>
      <c r="N34" s="160" t="s">
        <v>30</v>
      </c>
      <c r="O34" s="160"/>
      <c r="P34" s="160"/>
      <c r="Q34" s="160"/>
      <c r="R34" s="160"/>
    </row>
    <row r="35" spans="1:18" x14ac:dyDescent="0.2">
      <c r="A35" s="160" t="s">
        <v>1039</v>
      </c>
      <c r="B35" s="160" t="s">
        <v>1113</v>
      </c>
      <c r="C35" s="160" t="s">
        <v>1114</v>
      </c>
      <c r="D35" s="160" t="s">
        <v>39</v>
      </c>
      <c r="E35" s="160" t="s">
        <v>107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</row>
    <row r="36" spans="1:18" x14ac:dyDescent="0.2">
      <c r="A36" s="160" t="s">
        <v>1039</v>
      </c>
      <c r="B36" s="160" t="s">
        <v>1152</v>
      </c>
      <c r="C36" s="160" t="s">
        <v>1153</v>
      </c>
      <c r="D36" s="160" t="s">
        <v>30</v>
      </c>
      <c r="E36" s="160" t="s">
        <v>30</v>
      </c>
      <c r="F36" s="160"/>
      <c r="G36" s="160"/>
      <c r="H36" s="160"/>
      <c r="I36" s="160"/>
      <c r="J36" s="160"/>
      <c r="K36" s="160" t="s">
        <v>30</v>
      </c>
      <c r="L36" s="160"/>
      <c r="M36" s="160"/>
      <c r="N36" s="160"/>
      <c r="O36" s="160"/>
      <c r="P36" s="160"/>
      <c r="Q36" s="160"/>
      <c r="R36" s="160"/>
    </row>
    <row r="37" spans="1:18" x14ac:dyDescent="0.2">
      <c r="A37" s="160" t="s">
        <v>1039</v>
      </c>
      <c r="B37" s="160" t="s">
        <v>1154</v>
      </c>
      <c r="C37" s="160" t="s">
        <v>1155</v>
      </c>
      <c r="D37" s="160" t="s">
        <v>39</v>
      </c>
      <c r="E37" s="160" t="s">
        <v>107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</row>
    <row r="38" spans="1:18" x14ac:dyDescent="0.2">
      <c r="A38" s="160" t="s">
        <v>1039</v>
      </c>
      <c r="B38" s="160" t="s">
        <v>1189</v>
      </c>
      <c r="C38" s="160" t="s">
        <v>1190</v>
      </c>
      <c r="D38" s="160" t="s">
        <v>30</v>
      </c>
      <c r="E38" s="160" t="s">
        <v>30</v>
      </c>
      <c r="F38" s="160"/>
      <c r="G38" s="160"/>
      <c r="H38" s="160"/>
      <c r="I38" s="160"/>
      <c r="J38" s="160"/>
      <c r="K38" s="160" t="s">
        <v>30</v>
      </c>
      <c r="L38" s="160"/>
      <c r="M38" s="160"/>
      <c r="N38" s="160"/>
      <c r="O38" s="160"/>
      <c r="P38" s="160"/>
      <c r="Q38" s="160"/>
      <c r="R38" s="160"/>
    </row>
    <row r="39" spans="1:18" ht="12.75" customHeight="1" x14ac:dyDescent="0.2">
      <c r="A39" s="160" t="s">
        <v>1039</v>
      </c>
      <c r="B39" s="160" t="s">
        <v>1199</v>
      </c>
      <c r="C39" s="160" t="s">
        <v>1200</v>
      </c>
      <c r="D39" s="160" t="s">
        <v>39</v>
      </c>
      <c r="E39" s="160" t="s">
        <v>107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</row>
    <row r="40" spans="1:18" ht="12.75" customHeight="1" x14ac:dyDescent="0.2">
      <c r="A40" s="160" t="s">
        <v>1039</v>
      </c>
      <c r="B40" s="160" t="s">
        <v>1259</v>
      </c>
      <c r="C40" s="160" t="s">
        <v>1260</v>
      </c>
      <c r="D40" s="160" t="s">
        <v>39</v>
      </c>
      <c r="E40" s="160" t="s">
        <v>107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</row>
    <row r="41" spans="1:18" ht="12.75" customHeight="1" x14ac:dyDescent="0.2">
      <c r="A41" s="160" t="s">
        <v>1039</v>
      </c>
      <c r="B41" s="160" t="s">
        <v>1265</v>
      </c>
      <c r="C41" s="160" t="s">
        <v>1266</v>
      </c>
      <c r="D41" s="160" t="s">
        <v>30</v>
      </c>
      <c r="E41" s="160" t="s">
        <v>30</v>
      </c>
      <c r="F41" s="160"/>
      <c r="G41" s="160"/>
      <c r="H41" s="160"/>
      <c r="I41" s="160"/>
      <c r="J41" s="160"/>
      <c r="K41" s="160"/>
      <c r="L41" s="160"/>
      <c r="M41" s="160"/>
      <c r="N41" s="160" t="s">
        <v>30</v>
      </c>
      <c r="O41" s="160"/>
      <c r="P41" s="160"/>
      <c r="Q41" s="160"/>
      <c r="R41" s="160"/>
    </row>
    <row r="42" spans="1:18" ht="12.75" customHeight="1" x14ac:dyDescent="0.2">
      <c r="A42" s="160" t="s">
        <v>1039</v>
      </c>
      <c r="B42" s="160" t="s">
        <v>1319</v>
      </c>
      <c r="C42" s="160" t="s">
        <v>1320</v>
      </c>
      <c r="D42" s="160" t="s">
        <v>39</v>
      </c>
      <c r="E42" s="160" t="s">
        <v>107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</row>
    <row r="43" spans="1:18" ht="12.75" customHeight="1" x14ac:dyDescent="0.2">
      <c r="A43" s="160" t="s">
        <v>1039</v>
      </c>
      <c r="B43" s="160" t="s">
        <v>1323</v>
      </c>
      <c r="C43" s="160" t="s">
        <v>1324</v>
      </c>
      <c r="D43" s="160" t="s">
        <v>39</v>
      </c>
      <c r="E43" s="160" t="s">
        <v>107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</row>
    <row r="44" spans="1:18" x14ac:dyDescent="0.2">
      <c r="A44" s="161" t="s">
        <v>1039</v>
      </c>
      <c r="B44" s="161" t="s">
        <v>1333</v>
      </c>
      <c r="C44" s="161" t="s">
        <v>1334</v>
      </c>
      <c r="D44" s="161" t="s">
        <v>30</v>
      </c>
      <c r="E44" s="161" t="s">
        <v>30</v>
      </c>
      <c r="F44" s="161"/>
      <c r="G44" s="161"/>
      <c r="H44" s="161"/>
      <c r="I44" s="161"/>
      <c r="J44" s="161"/>
      <c r="K44" s="161" t="s">
        <v>30</v>
      </c>
      <c r="L44" s="161"/>
      <c r="M44" s="161"/>
      <c r="N44" s="161" t="s">
        <v>30</v>
      </c>
      <c r="O44" s="161"/>
      <c r="P44" s="161"/>
      <c r="Q44" s="161"/>
      <c r="R44" s="161"/>
    </row>
    <row r="45" spans="1:18" x14ac:dyDescent="0.2">
      <c r="A45" s="31"/>
      <c r="B45" s="32">
        <f>COUNTA(B33:B44)</f>
        <v>12</v>
      </c>
      <c r="C45" s="114"/>
      <c r="D45" s="32">
        <f t="shared" ref="D45:R45" si="5">COUNTIF(D33:D44,"Yes")</f>
        <v>6</v>
      </c>
      <c r="E45" s="32">
        <f t="shared" si="5"/>
        <v>6</v>
      </c>
      <c r="F45" s="32">
        <f t="shared" si="5"/>
        <v>0</v>
      </c>
      <c r="G45" s="32">
        <f t="shared" si="5"/>
        <v>0</v>
      </c>
      <c r="H45" s="32">
        <f t="shared" si="5"/>
        <v>0</v>
      </c>
      <c r="I45" s="32">
        <f t="shared" si="5"/>
        <v>0</v>
      </c>
      <c r="J45" s="32">
        <f t="shared" si="5"/>
        <v>0</v>
      </c>
      <c r="K45" s="32">
        <f t="shared" si="5"/>
        <v>4</v>
      </c>
      <c r="L45" s="32">
        <f t="shared" si="5"/>
        <v>0</v>
      </c>
      <c r="M45" s="32">
        <f t="shared" si="5"/>
        <v>0</v>
      </c>
      <c r="N45" s="32">
        <f t="shared" si="5"/>
        <v>3</v>
      </c>
      <c r="O45" s="32">
        <f t="shared" si="5"/>
        <v>0</v>
      </c>
      <c r="P45" s="32">
        <f t="shared" si="5"/>
        <v>0</v>
      </c>
      <c r="Q45" s="32">
        <f t="shared" si="5"/>
        <v>0</v>
      </c>
      <c r="R45" s="32">
        <f t="shared" si="5"/>
        <v>0</v>
      </c>
    </row>
    <row r="46" spans="1:18" x14ac:dyDescent="0.2">
      <c r="A46" s="42"/>
      <c r="B46" s="42"/>
      <c r="C46" s="7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160" t="s">
        <v>1408</v>
      </c>
      <c r="B47" s="160" t="s">
        <v>1411</v>
      </c>
      <c r="C47" s="160" t="s">
        <v>1412</v>
      </c>
      <c r="D47" s="160" t="s">
        <v>30</v>
      </c>
      <c r="E47" s="160" t="s">
        <v>30</v>
      </c>
      <c r="F47" s="160"/>
      <c r="G47" s="160"/>
      <c r="H47" s="160"/>
      <c r="I47" s="160"/>
      <c r="J47" s="160"/>
      <c r="K47" s="160" t="s">
        <v>30</v>
      </c>
      <c r="L47" s="160"/>
      <c r="M47" s="160"/>
      <c r="N47" s="160"/>
      <c r="O47" s="160"/>
      <c r="P47" s="160"/>
      <c r="Q47" s="160"/>
      <c r="R47" s="160"/>
    </row>
    <row r="48" spans="1:18" x14ac:dyDescent="0.2">
      <c r="A48" s="165" t="s">
        <v>1408</v>
      </c>
      <c r="B48" s="179" t="s">
        <v>1455</v>
      </c>
      <c r="C48" s="179" t="s">
        <v>1456</v>
      </c>
      <c r="D48" s="160" t="s">
        <v>39</v>
      </c>
      <c r="E48" s="160" t="s">
        <v>107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  <row r="49" spans="1:18" x14ac:dyDescent="0.2">
      <c r="A49" s="160" t="s">
        <v>1408</v>
      </c>
      <c r="B49" s="160" t="s">
        <v>1506</v>
      </c>
      <c r="C49" s="160" t="s">
        <v>1507</v>
      </c>
      <c r="D49" s="160" t="s">
        <v>39</v>
      </c>
      <c r="E49" s="160" t="s">
        <v>107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1:18" x14ac:dyDescent="0.2">
      <c r="A50" s="161" t="s">
        <v>1408</v>
      </c>
      <c r="B50" s="161" t="s">
        <v>1536</v>
      </c>
      <c r="C50" s="161" t="s">
        <v>1537</v>
      </c>
      <c r="D50" s="161" t="s">
        <v>39</v>
      </c>
      <c r="E50" s="161" t="s">
        <v>107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</row>
    <row r="51" spans="1:18" x14ac:dyDescent="0.2">
      <c r="A51" s="31"/>
      <c r="B51" s="32">
        <f>COUNTA(B47:B50)</f>
        <v>4</v>
      </c>
      <c r="C51" s="114"/>
      <c r="D51" s="32">
        <f t="shared" ref="D51:R51" si="6">COUNTIF(D47:D50,"Yes")</f>
        <v>1</v>
      </c>
      <c r="E51" s="32">
        <f t="shared" si="6"/>
        <v>1</v>
      </c>
      <c r="F51" s="32">
        <f t="shared" si="6"/>
        <v>0</v>
      </c>
      <c r="G51" s="32">
        <f t="shared" si="6"/>
        <v>0</v>
      </c>
      <c r="H51" s="32">
        <f t="shared" si="6"/>
        <v>0</v>
      </c>
      <c r="I51" s="32">
        <f t="shared" si="6"/>
        <v>0</v>
      </c>
      <c r="J51" s="32">
        <f t="shared" si="6"/>
        <v>0</v>
      </c>
      <c r="K51" s="32">
        <f t="shared" si="6"/>
        <v>1</v>
      </c>
      <c r="L51" s="32">
        <f t="shared" si="6"/>
        <v>0</v>
      </c>
      <c r="M51" s="32">
        <f t="shared" si="6"/>
        <v>0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32">
        <f t="shared" si="6"/>
        <v>0</v>
      </c>
      <c r="R51" s="32">
        <f t="shared" si="6"/>
        <v>0</v>
      </c>
    </row>
    <row r="52" spans="1:18" x14ac:dyDescent="0.2">
      <c r="A52" s="42"/>
      <c r="B52" s="42"/>
      <c r="C52" s="7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2.75" customHeight="1" x14ac:dyDescent="0.2">
      <c r="A53" s="160" t="s">
        <v>1647</v>
      </c>
      <c r="B53" s="160" t="s">
        <v>1664</v>
      </c>
      <c r="C53" s="160" t="s">
        <v>1665</v>
      </c>
      <c r="D53" s="160" t="s">
        <v>39</v>
      </c>
      <c r="E53" s="160" t="s">
        <v>107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</row>
    <row r="54" spans="1:18" ht="12.75" customHeight="1" x14ac:dyDescent="0.2">
      <c r="A54" s="160" t="s">
        <v>1647</v>
      </c>
      <c r="B54" s="160" t="s">
        <v>1679</v>
      </c>
      <c r="C54" s="160" t="s">
        <v>1680</v>
      </c>
      <c r="D54" s="160" t="s">
        <v>39</v>
      </c>
      <c r="E54" s="160" t="s">
        <v>107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</row>
    <row r="55" spans="1:18" ht="12.75" customHeight="1" x14ac:dyDescent="0.2">
      <c r="A55" s="160" t="s">
        <v>1647</v>
      </c>
      <c r="B55" s="160" t="s">
        <v>1783</v>
      </c>
      <c r="C55" s="160" t="s">
        <v>1784</v>
      </c>
      <c r="D55" s="160" t="s">
        <v>39</v>
      </c>
      <c r="E55" s="160" t="s">
        <v>107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</row>
    <row r="56" spans="1:18" ht="12.75" customHeight="1" x14ac:dyDescent="0.2">
      <c r="A56" s="160" t="s">
        <v>1647</v>
      </c>
      <c r="B56" s="160" t="s">
        <v>1785</v>
      </c>
      <c r="C56" s="160" t="s">
        <v>1786</v>
      </c>
      <c r="D56" s="160" t="s">
        <v>39</v>
      </c>
      <c r="E56" s="160" t="s">
        <v>107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</row>
    <row r="57" spans="1:18" ht="12.75" customHeight="1" x14ac:dyDescent="0.2">
      <c r="A57" s="160" t="s">
        <v>1647</v>
      </c>
      <c r="B57" s="160" t="s">
        <v>1797</v>
      </c>
      <c r="C57" s="160" t="s">
        <v>1798</v>
      </c>
      <c r="D57" s="160" t="s">
        <v>30</v>
      </c>
      <c r="E57" s="160" t="s">
        <v>30</v>
      </c>
      <c r="F57" s="160"/>
      <c r="G57" s="160"/>
      <c r="H57" s="160"/>
      <c r="I57" s="160"/>
      <c r="J57" s="160"/>
      <c r="K57" s="160"/>
      <c r="L57" s="160"/>
      <c r="M57" s="160"/>
      <c r="N57" s="160" t="s">
        <v>30</v>
      </c>
      <c r="O57" s="160" t="s">
        <v>30</v>
      </c>
      <c r="P57" s="160"/>
      <c r="Q57" s="160"/>
      <c r="R57" s="160"/>
    </row>
    <row r="58" spans="1:18" ht="12.75" customHeight="1" x14ac:dyDescent="0.2">
      <c r="A58" s="160" t="s">
        <v>1647</v>
      </c>
      <c r="B58" s="160" t="s">
        <v>1841</v>
      </c>
      <c r="C58" s="160" t="s">
        <v>1842</v>
      </c>
      <c r="D58" s="160" t="s">
        <v>39</v>
      </c>
      <c r="E58" s="160" t="s">
        <v>107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</row>
    <row r="59" spans="1:18" ht="12.75" customHeight="1" x14ac:dyDescent="0.2">
      <c r="A59" s="160" t="s">
        <v>1647</v>
      </c>
      <c r="B59" s="160" t="s">
        <v>1844</v>
      </c>
      <c r="C59" s="160" t="s">
        <v>1845</v>
      </c>
      <c r="D59" s="160" t="s">
        <v>39</v>
      </c>
      <c r="E59" s="160" t="s">
        <v>107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</row>
    <row r="60" spans="1:18" ht="12.75" customHeight="1" x14ac:dyDescent="0.2">
      <c r="A60" s="160" t="s">
        <v>1647</v>
      </c>
      <c r="B60" s="160" t="s">
        <v>1855</v>
      </c>
      <c r="C60" s="160" t="s">
        <v>1856</v>
      </c>
      <c r="D60" s="160" t="s">
        <v>39</v>
      </c>
      <c r="E60" s="160" t="s">
        <v>107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</row>
    <row r="61" spans="1:18" ht="12.75" customHeight="1" x14ac:dyDescent="0.2">
      <c r="A61" s="161" t="s">
        <v>1647</v>
      </c>
      <c r="B61" s="161" t="s">
        <v>1862</v>
      </c>
      <c r="C61" s="161" t="s">
        <v>1863</v>
      </c>
      <c r="D61" s="161" t="s">
        <v>39</v>
      </c>
      <c r="E61" s="161" t="s">
        <v>107</v>
      </c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</row>
    <row r="62" spans="1:18" x14ac:dyDescent="0.2">
      <c r="A62" s="31"/>
      <c r="B62" s="32">
        <f>COUNTA(B53:B61)</f>
        <v>9</v>
      </c>
      <c r="C62" s="114"/>
      <c r="D62" s="32">
        <f t="shared" ref="D62:R62" si="7">COUNTIF(D53:D61,"Yes")</f>
        <v>1</v>
      </c>
      <c r="E62" s="32">
        <f t="shared" si="7"/>
        <v>1</v>
      </c>
      <c r="F62" s="32">
        <f t="shared" si="7"/>
        <v>0</v>
      </c>
      <c r="G62" s="32">
        <f t="shared" si="7"/>
        <v>0</v>
      </c>
      <c r="H62" s="32">
        <f t="shared" si="7"/>
        <v>0</v>
      </c>
      <c r="I62" s="32">
        <f t="shared" si="7"/>
        <v>0</v>
      </c>
      <c r="J62" s="32">
        <f t="shared" si="7"/>
        <v>0</v>
      </c>
      <c r="K62" s="32">
        <f t="shared" si="7"/>
        <v>0</v>
      </c>
      <c r="L62" s="32">
        <f t="shared" si="7"/>
        <v>0</v>
      </c>
      <c r="M62" s="32">
        <f t="shared" si="7"/>
        <v>0</v>
      </c>
      <c r="N62" s="32">
        <f t="shared" si="7"/>
        <v>1</v>
      </c>
      <c r="O62" s="32">
        <f t="shared" si="7"/>
        <v>1</v>
      </c>
      <c r="P62" s="32">
        <f t="shared" si="7"/>
        <v>0</v>
      </c>
      <c r="Q62" s="32">
        <f t="shared" si="7"/>
        <v>0</v>
      </c>
      <c r="R62" s="32">
        <f t="shared" si="7"/>
        <v>0</v>
      </c>
    </row>
    <row r="63" spans="1:18" x14ac:dyDescent="0.2">
      <c r="A63" s="42"/>
      <c r="B63" s="42"/>
      <c r="C63" s="7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160" t="s">
        <v>2277</v>
      </c>
      <c r="B64" s="160" t="s">
        <v>2282</v>
      </c>
      <c r="C64" s="160" t="s">
        <v>2283</v>
      </c>
      <c r="D64" s="160" t="s">
        <v>39</v>
      </c>
      <c r="E64" s="160" t="s">
        <v>107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</row>
    <row r="65" spans="1:18" ht="12.75" customHeight="1" x14ac:dyDescent="0.2">
      <c r="A65" s="161" t="s">
        <v>2277</v>
      </c>
      <c r="B65" s="161" t="s">
        <v>2284</v>
      </c>
      <c r="C65" s="161" t="s">
        <v>2285</v>
      </c>
      <c r="D65" s="161" t="s">
        <v>39</v>
      </c>
      <c r="E65" s="161" t="s">
        <v>107</v>
      </c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</row>
    <row r="66" spans="1:18" x14ac:dyDescent="0.2">
      <c r="A66" s="31"/>
      <c r="B66" s="32">
        <f>COUNTA(B64:B65)</f>
        <v>2</v>
      </c>
      <c r="C66" s="114"/>
      <c r="D66" s="32">
        <f>COUNTIF(D64:D65,"Yes")</f>
        <v>0</v>
      </c>
      <c r="E66" s="32">
        <f>COUNTIF(E64:E65,"Yes")</f>
        <v>0</v>
      </c>
      <c r="F66" s="32">
        <f t="shared" ref="F66:R66" si="8">COUNTIF(F64:F65,"Yes")</f>
        <v>0</v>
      </c>
      <c r="G66" s="32">
        <f t="shared" si="8"/>
        <v>0</v>
      </c>
      <c r="H66" s="32">
        <f t="shared" si="8"/>
        <v>0</v>
      </c>
      <c r="I66" s="32">
        <f>COUNTIF(I64:I65,"Yes")</f>
        <v>0</v>
      </c>
      <c r="J66" s="32">
        <f t="shared" si="8"/>
        <v>0</v>
      </c>
      <c r="K66" s="32">
        <f t="shared" si="8"/>
        <v>0</v>
      </c>
      <c r="L66" s="32">
        <f t="shared" si="8"/>
        <v>0</v>
      </c>
      <c r="M66" s="32">
        <f t="shared" si="8"/>
        <v>0</v>
      </c>
      <c r="N66" s="32">
        <f t="shared" si="8"/>
        <v>0</v>
      </c>
      <c r="O66" s="32">
        <f t="shared" si="8"/>
        <v>0</v>
      </c>
      <c r="P66" s="32">
        <f t="shared" si="8"/>
        <v>0</v>
      </c>
      <c r="Q66" s="32">
        <f t="shared" si="8"/>
        <v>0</v>
      </c>
      <c r="R66" s="32">
        <f t="shared" si="8"/>
        <v>0</v>
      </c>
    </row>
    <row r="67" spans="1:18" x14ac:dyDescent="0.2">
      <c r="A67" s="42"/>
      <c r="B67" s="42"/>
      <c r="C67" s="7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2.75" customHeight="1" x14ac:dyDescent="0.2">
      <c r="A68" s="160" t="s">
        <v>2398</v>
      </c>
      <c r="B68" s="160" t="s">
        <v>2409</v>
      </c>
      <c r="C68" s="59" t="s">
        <v>3231</v>
      </c>
      <c r="D68" s="160" t="s">
        <v>39</v>
      </c>
      <c r="E68" s="160" t="s">
        <v>107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</row>
    <row r="69" spans="1:18" ht="12.75" customHeight="1" x14ac:dyDescent="0.2">
      <c r="A69" s="160" t="s">
        <v>2398</v>
      </c>
      <c r="B69" s="160" t="s">
        <v>2422</v>
      </c>
      <c r="C69" s="160" t="s">
        <v>2819</v>
      </c>
      <c r="D69" s="160" t="s">
        <v>39</v>
      </c>
      <c r="E69" s="160" t="s">
        <v>107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</row>
    <row r="70" spans="1:18" ht="12.75" customHeight="1" x14ac:dyDescent="0.2">
      <c r="A70" s="160" t="s">
        <v>2398</v>
      </c>
      <c r="B70" s="160" t="s">
        <v>2412</v>
      </c>
      <c r="C70" s="160" t="s">
        <v>2413</v>
      </c>
      <c r="D70" s="160" t="s">
        <v>30</v>
      </c>
      <c r="E70" s="160" t="s">
        <v>30</v>
      </c>
      <c r="F70" s="160"/>
      <c r="G70" s="160" t="s">
        <v>30</v>
      </c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</row>
    <row r="71" spans="1:18" ht="12.75" customHeight="1" x14ac:dyDescent="0.2">
      <c r="A71" s="160" t="s">
        <v>2398</v>
      </c>
      <c r="B71" s="160" t="s">
        <v>2416</v>
      </c>
      <c r="C71" s="160" t="s">
        <v>2417</v>
      </c>
      <c r="D71" s="160" t="s">
        <v>39</v>
      </c>
      <c r="E71" s="160" t="s">
        <v>107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</row>
    <row r="72" spans="1:18" ht="12.75" customHeight="1" x14ac:dyDescent="0.2">
      <c r="A72" s="160" t="s">
        <v>2398</v>
      </c>
      <c r="B72" s="160" t="s">
        <v>2418</v>
      </c>
      <c r="C72" s="160" t="s">
        <v>2419</v>
      </c>
      <c r="D72" s="160" t="s">
        <v>39</v>
      </c>
      <c r="E72" s="160" t="s">
        <v>107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</row>
    <row r="73" spans="1:18" ht="12.75" customHeight="1" x14ac:dyDescent="0.2">
      <c r="A73" s="160" t="s">
        <v>2398</v>
      </c>
      <c r="B73" s="160" t="s">
        <v>2428</v>
      </c>
      <c r="C73" s="160" t="s">
        <v>2429</v>
      </c>
      <c r="D73" s="160" t="s">
        <v>39</v>
      </c>
      <c r="E73" s="160" t="s">
        <v>107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</row>
    <row r="74" spans="1:18" ht="12.75" customHeight="1" x14ac:dyDescent="0.2">
      <c r="A74" s="161" t="s">
        <v>2398</v>
      </c>
      <c r="B74" s="161" t="s">
        <v>2443</v>
      </c>
      <c r="C74" s="161" t="s">
        <v>2444</v>
      </c>
      <c r="D74" s="161" t="s">
        <v>30</v>
      </c>
      <c r="E74" s="161" t="s">
        <v>30</v>
      </c>
      <c r="F74" s="161"/>
      <c r="G74" s="161" t="s">
        <v>30</v>
      </c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</row>
    <row r="75" spans="1:18" x14ac:dyDescent="0.2">
      <c r="A75" s="31"/>
      <c r="B75" s="32">
        <f>COUNTA(B68:B74)</f>
        <v>7</v>
      </c>
      <c r="C75" s="114"/>
      <c r="D75" s="32">
        <f t="shared" ref="D75:R75" si="9">COUNTIF(D68:D74,"Yes")</f>
        <v>2</v>
      </c>
      <c r="E75" s="32">
        <f t="shared" si="9"/>
        <v>2</v>
      </c>
      <c r="F75" s="32">
        <f t="shared" si="9"/>
        <v>0</v>
      </c>
      <c r="G75" s="32">
        <f t="shared" si="9"/>
        <v>2</v>
      </c>
      <c r="H75" s="32">
        <f t="shared" si="9"/>
        <v>0</v>
      </c>
      <c r="I75" s="32">
        <f t="shared" si="9"/>
        <v>0</v>
      </c>
      <c r="J75" s="32">
        <f t="shared" si="9"/>
        <v>0</v>
      </c>
      <c r="K75" s="32">
        <f t="shared" si="9"/>
        <v>0</v>
      </c>
      <c r="L75" s="32">
        <f t="shared" si="9"/>
        <v>0</v>
      </c>
      <c r="M75" s="32">
        <f t="shared" si="9"/>
        <v>0</v>
      </c>
      <c r="N75" s="32">
        <f t="shared" si="9"/>
        <v>0</v>
      </c>
      <c r="O75" s="32">
        <f t="shared" si="9"/>
        <v>0</v>
      </c>
      <c r="P75" s="32">
        <f t="shared" si="9"/>
        <v>0</v>
      </c>
      <c r="Q75" s="32">
        <f t="shared" si="9"/>
        <v>0</v>
      </c>
      <c r="R75" s="32">
        <f t="shared" si="9"/>
        <v>0</v>
      </c>
    </row>
    <row r="76" spans="1:18" x14ac:dyDescent="0.2">
      <c r="A76" s="42"/>
      <c r="B76" s="42"/>
      <c r="C76" s="73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2">
      <c r="A77" s="161" t="s">
        <v>2474</v>
      </c>
      <c r="B77" s="161" t="s">
        <v>2485</v>
      </c>
      <c r="C77" s="161" t="s">
        <v>2486</v>
      </c>
      <c r="D77" s="161" t="s">
        <v>39</v>
      </c>
      <c r="E77" s="161" t="s">
        <v>107</v>
      </c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</row>
    <row r="78" spans="1:18" x14ac:dyDescent="0.2">
      <c r="A78" s="31"/>
      <c r="B78" s="32">
        <f>COUNTA(B77:B77)</f>
        <v>1</v>
      </c>
      <c r="C78" s="114"/>
      <c r="D78" s="32">
        <f t="shared" ref="D78:R78" si="10">COUNTIF(D77:D77,"Yes")</f>
        <v>0</v>
      </c>
      <c r="E78" s="32">
        <f t="shared" si="10"/>
        <v>0</v>
      </c>
      <c r="F78" s="32">
        <f t="shared" si="10"/>
        <v>0</v>
      </c>
      <c r="G78" s="32">
        <f t="shared" si="10"/>
        <v>0</v>
      </c>
      <c r="H78" s="32">
        <f t="shared" si="10"/>
        <v>0</v>
      </c>
      <c r="I78" s="32">
        <f t="shared" si="10"/>
        <v>0</v>
      </c>
      <c r="J78" s="32">
        <f t="shared" si="10"/>
        <v>0</v>
      </c>
      <c r="K78" s="32">
        <f t="shared" si="10"/>
        <v>0</v>
      </c>
      <c r="L78" s="32">
        <f t="shared" si="10"/>
        <v>0</v>
      </c>
      <c r="M78" s="32">
        <f t="shared" si="10"/>
        <v>0</v>
      </c>
      <c r="N78" s="32">
        <f t="shared" si="10"/>
        <v>0</v>
      </c>
      <c r="O78" s="32">
        <f t="shared" si="10"/>
        <v>0</v>
      </c>
      <c r="P78" s="32">
        <f t="shared" si="10"/>
        <v>0</v>
      </c>
      <c r="Q78" s="32">
        <f t="shared" si="10"/>
        <v>0</v>
      </c>
      <c r="R78" s="32">
        <f t="shared" si="10"/>
        <v>0</v>
      </c>
    </row>
    <row r="79" spans="1:18" x14ac:dyDescent="0.2">
      <c r="A79" s="42"/>
      <c r="B79" s="42"/>
      <c r="C79" s="7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2">
      <c r="A80" s="160" t="s">
        <v>2552</v>
      </c>
      <c r="B80" s="160" t="s">
        <v>2553</v>
      </c>
      <c r="C80" s="160" t="s">
        <v>2554</v>
      </c>
      <c r="D80" s="160" t="s">
        <v>39</v>
      </c>
      <c r="E80" s="160" t="s">
        <v>107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</row>
    <row r="81" spans="1:18" x14ac:dyDescent="0.2">
      <c r="A81" s="160" t="s">
        <v>2552</v>
      </c>
      <c r="B81" s="160" t="s">
        <v>2591</v>
      </c>
      <c r="C81" s="160" t="s">
        <v>2592</v>
      </c>
      <c r="D81" s="160" t="s">
        <v>30</v>
      </c>
      <c r="E81" s="160" t="s">
        <v>30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 t="s">
        <v>30</v>
      </c>
      <c r="Q81" s="160"/>
      <c r="R81" s="160"/>
    </row>
    <row r="82" spans="1:18" x14ac:dyDescent="0.2">
      <c r="A82" s="160" t="s">
        <v>2552</v>
      </c>
      <c r="B82" s="160" t="s">
        <v>2597</v>
      </c>
      <c r="C82" s="160" t="s">
        <v>2598</v>
      </c>
      <c r="D82" s="160" t="s">
        <v>39</v>
      </c>
      <c r="E82" s="160" t="s">
        <v>107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</row>
    <row r="83" spans="1:18" ht="12.75" customHeight="1" x14ac:dyDescent="0.2">
      <c r="A83" s="161" t="s">
        <v>2552</v>
      </c>
      <c r="B83" s="161" t="s">
        <v>2613</v>
      </c>
      <c r="C83" s="161" t="s">
        <v>2851</v>
      </c>
      <c r="D83" s="161" t="s">
        <v>39</v>
      </c>
      <c r="E83" s="161" t="s">
        <v>107</v>
      </c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</row>
    <row r="84" spans="1:18" x14ac:dyDescent="0.2">
      <c r="A84" s="31"/>
      <c r="B84" s="32">
        <f>COUNTA(B80:B83)</f>
        <v>4</v>
      </c>
      <c r="C84" s="114"/>
      <c r="D84" s="32">
        <f t="shared" ref="D84:R84" si="11">COUNTIF(D80:D83,"Yes")</f>
        <v>1</v>
      </c>
      <c r="E84" s="32">
        <f t="shared" si="11"/>
        <v>1</v>
      </c>
      <c r="F84" s="32">
        <f t="shared" si="11"/>
        <v>0</v>
      </c>
      <c r="G84" s="32">
        <f t="shared" si="11"/>
        <v>0</v>
      </c>
      <c r="H84" s="32">
        <f t="shared" si="11"/>
        <v>0</v>
      </c>
      <c r="I84" s="32">
        <f t="shared" si="11"/>
        <v>0</v>
      </c>
      <c r="J84" s="32">
        <f t="shared" si="11"/>
        <v>0</v>
      </c>
      <c r="K84" s="32">
        <f t="shared" si="11"/>
        <v>0</v>
      </c>
      <c r="L84" s="32">
        <f t="shared" si="11"/>
        <v>0</v>
      </c>
      <c r="M84" s="32">
        <f t="shared" si="11"/>
        <v>0</v>
      </c>
      <c r="N84" s="32">
        <f t="shared" si="11"/>
        <v>0</v>
      </c>
      <c r="O84" s="32">
        <f t="shared" si="11"/>
        <v>0</v>
      </c>
      <c r="P84" s="32">
        <f t="shared" si="11"/>
        <v>1</v>
      </c>
      <c r="Q84" s="32">
        <f t="shared" si="11"/>
        <v>0</v>
      </c>
      <c r="R84" s="32">
        <f t="shared" si="11"/>
        <v>0</v>
      </c>
    </row>
    <row r="85" spans="1:18" x14ac:dyDescent="0.2">
      <c r="A85" s="42"/>
      <c r="B85" s="42"/>
      <c r="C85" s="73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x14ac:dyDescent="0.2">
      <c r="A86" s="4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x14ac:dyDescent="0.2">
      <c r="A87" s="43"/>
      <c r="C87" s="89" t="s">
        <v>68</v>
      </c>
      <c r="D87" s="90"/>
      <c r="E87" s="90"/>
      <c r="F87" s="90"/>
      <c r="G87" s="90"/>
      <c r="H87" s="90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1:18" x14ac:dyDescent="0.2">
      <c r="A88" s="43"/>
      <c r="B88" s="79"/>
      <c r="C88" s="91"/>
      <c r="D88" s="92"/>
      <c r="E88" s="93"/>
      <c r="F88" s="94" t="s">
        <v>103</v>
      </c>
      <c r="G88" s="85">
        <f>SUM(B6+B11+B16+B21+B31+B45+B51+B62+B66+B75+B78+B84)</f>
        <v>59</v>
      </c>
      <c r="H88" s="90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1:18" x14ac:dyDescent="0.2">
      <c r="B89" s="78"/>
      <c r="C89" s="91"/>
      <c r="D89" s="92"/>
      <c r="E89" s="92"/>
      <c r="F89" s="95" t="s">
        <v>105</v>
      </c>
      <c r="G89" s="85">
        <f>SUM(D6+D11+D16+D21+D31+D45+D51+D62+D66+D75+D78+D84)</f>
        <v>24</v>
      </c>
      <c r="H89" s="91"/>
    </row>
    <row r="90" spans="1:18" x14ac:dyDescent="0.2">
      <c r="B90" s="78"/>
      <c r="C90" s="91"/>
      <c r="D90" s="92"/>
      <c r="E90" s="92"/>
      <c r="F90" s="95" t="s">
        <v>106</v>
      </c>
      <c r="G90" s="85">
        <f>SUM(E6+E11+E16+E21+E31+E45+E51+E62+E66+E75+E78+E84)</f>
        <v>24</v>
      </c>
      <c r="H90" s="91"/>
    </row>
    <row r="91" spans="1:18" x14ac:dyDescent="0.2">
      <c r="B91" s="78"/>
      <c r="C91" s="91"/>
      <c r="D91" s="91"/>
      <c r="E91" s="91"/>
      <c r="F91" s="91"/>
      <c r="G91" s="91"/>
      <c r="H91" s="91"/>
    </row>
    <row r="92" spans="1:18" x14ac:dyDescent="0.2">
      <c r="B92" s="78"/>
      <c r="C92" s="89" t="s">
        <v>108</v>
      </c>
      <c r="D92" s="91"/>
      <c r="E92" s="91"/>
      <c r="F92" s="91"/>
      <c r="G92" s="96" t="s">
        <v>98</v>
      </c>
      <c r="H92" s="96" t="s">
        <v>109</v>
      </c>
    </row>
    <row r="93" spans="1:18" x14ac:dyDescent="0.2">
      <c r="B93" s="78"/>
      <c r="C93" s="91"/>
      <c r="D93" s="91"/>
      <c r="E93" s="91"/>
      <c r="F93" s="97" t="s">
        <v>115</v>
      </c>
      <c r="G93" s="85">
        <f>SUM(F6+F11+F16+F21+F31+F45+F51+F62+F66+F75+F78+F84)</f>
        <v>0</v>
      </c>
      <c r="H93" s="99">
        <f>G93/(G106)</f>
        <v>0</v>
      </c>
    </row>
    <row r="94" spans="1:18" x14ac:dyDescent="0.2">
      <c r="B94" s="78"/>
      <c r="C94" s="91"/>
      <c r="D94" s="91"/>
      <c r="E94" s="91"/>
      <c r="F94" s="97" t="s">
        <v>116</v>
      </c>
      <c r="G94" s="85">
        <f>SUM(G6+G11+G16+G21+G31+G45+G51+G62+G66+G75+G78+G84)</f>
        <v>3</v>
      </c>
      <c r="H94" s="99">
        <f>G94/G106</f>
        <v>0.10714285714285714</v>
      </c>
    </row>
    <row r="95" spans="1:18" x14ac:dyDescent="0.2">
      <c r="B95" s="78"/>
      <c r="C95" s="91"/>
      <c r="D95" s="91"/>
      <c r="E95" s="91"/>
      <c r="F95" s="97" t="s">
        <v>117</v>
      </c>
      <c r="G95" s="85">
        <f>SUM(H6+H11+H16+H21+H31+H45+H51+H62+H66+H75+H78+I84)</f>
        <v>0</v>
      </c>
      <c r="H95" s="99">
        <f>G95/G106</f>
        <v>0</v>
      </c>
    </row>
    <row r="96" spans="1:18" x14ac:dyDescent="0.2">
      <c r="B96" s="78"/>
      <c r="C96" s="91"/>
      <c r="D96" s="91"/>
      <c r="E96" s="91"/>
      <c r="F96" s="97" t="s">
        <v>118</v>
      </c>
      <c r="G96" s="85">
        <f>SUM(I6+I11+I16+I21+I31+I45+I51+I62+I66+I75+I78+I84)</f>
        <v>0</v>
      </c>
      <c r="H96" s="99">
        <f>G96/G106</f>
        <v>0</v>
      </c>
    </row>
    <row r="97" spans="2:8" x14ac:dyDescent="0.2">
      <c r="B97" s="78"/>
      <c r="C97" s="91"/>
      <c r="D97" s="91"/>
      <c r="E97" s="91"/>
      <c r="F97" s="97" t="s">
        <v>119</v>
      </c>
      <c r="G97" s="85">
        <f>SUM(J6+J11+J16+J21+J31+J45+J51+J62+J66+J75+J78+J84)</f>
        <v>0</v>
      </c>
      <c r="H97" s="99">
        <f>G97/G106</f>
        <v>0</v>
      </c>
    </row>
    <row r="98" spans="2:8" x14ac:dyDescent="0.2">
      <c r="B98" s="78"/>
      <c r="C98" s="91"/>
      <c r="D98" s="91"/>
      <c r="E98" s="91"/>
      <c r="F98" s="97" t="s">
        <v>120</v>
      </c>
      <c r="G98" s="85">
        <f>SUM(K6+K11+K16+K21+K31+K45+K51+K62+K66+K75+K78+K84)</f>
        <v>7</v>
      </c>
      <c r="H98" s="99">
        <f>G98/G106</f>
        <v>0.25</v>
      </c>
    </row>
    <row r="99" spans="2:8" x14ac:dyDescent="0.2">
      <c r="B99" s="78"/>
      <c r="C99" s="91"/>
      <c r="D99" s="91"/>
      <c r="E99" s="91"/>
      <c r="F99" s="97" t="s">
        <v>121</v>
      </c>
      <c r="G99" s="85">
        <f>SUM(L6+L11+L16+L21+L31+L45+L51+L62+L66+L75+L78+L84)</f>
        <v>0</v>
      </c>
      <c r="H99" s="99">
        <f>G99/G106</f>
        <v>0</v>
      </c>
    </row>
    <row r="100" spans="2:8" x14ac:dyDescent="0.2">
      <c r="B100" s="78"/>
      <c r="C100" s="91"/>
      <c r="D100" s="91"/>
      <c r="E100" s="91"/>
      <c r="F100" s="97" t="s">
        <v>122</v>
      </c>
      <c r="G100" s="85">
        <f>SUM(M6+M11+M16+M21+M31+M45+M51+M62+M66+M75+M78+M84)</f>
        <v>5</v>
      </c>
      <c r="H100" s="99">
        <f>G100/G106</f>
        <v>0.17857142857142858</v>
      </c>
    </row>
    <row r="101" spans="2:8" x14ac:dyDescent="0.2">
      <c r="B101" s="78"/>
      <c r="C101" s="91"/>
      <c r="D101" s="91"/>
      <c r="E101" s="91"/>
      <c r="F101" s="97" t="s">
        <v>123</v>
      </c>
      <c r="G101" s="85">
        <f>SUM(N6+N11+N16+N21+N31+N45+N51+N62+N66+N75+N78+N84)</f>
        <v>10</v>
      </c>
      <c r="H101" s="99">
        <f>G101/G106</f>
        <v>0.35714285714285715</v>
      </c>
    </row>
    <row r="102" spans="2:8" x14ac:dyDescent="0.2">
      <c r="B102" s="78"/>
      <c r="C102" s="91"/>
      <c r="D102" s="91"/>
      <c r="E102" s="91"/>
      <c r="F102" s="97" t="s">
        <v>124</v>
      </c>
      <c r="G102" s="85">
        <f>SUM(O6+O11+O16+O21+O31+O45+O51+O62+O66+O75+O78+O84)</f>
        <v>2</v>
      </c>
      <c r="H102" s="99">
        <f>G102/G106</f>
        <v>7.1428571428571425E-2</v>
      </c>
    </row>
    <row r="103" spans="2:8" x14ac:dyDescent="0.2">
      <c r="B103" s="78"/>
      <c r="C103" s="91"/>
      <c r="D103" s="91"/>
      <c r="E103" s="91"/>
      <c r="F103" s="97" t="s">
        <v>125</v>
      </c>
      <c r="G103" s="85">
        <f>SUM(P6+P11+P16+P21+P31+P45+P51+P62+P66+P75+P78+P84)</f>
        <v>1</v>
      </c>
      <c r="H103" s="99">
        <f>G103/G106</f>
        <v>3.5714285714285712E-2</v>
      </c>
    </row>
    <row r="104" spans="2:8" x14ac:dyDescent="0.2">
      <c r="B104" s="78"/>
      <c r="C104" s="91"/>
      <c r="D104" s="91"/>
      <c r="E104" s="91"/>
      <c r="F104" s="97" t="s">
        <v>126</v>
      </c>
      <c r="G104" s="85">
        <f>SUM(Q6+Q11+Q16+Q21+Q31+Q45+Q51+Q62+Q66+Q75+Q78+Q84)</f>
        <v>0</v>
      </c>
      <c r="H104" s="99">
        <f>G104/G106</f>
        <v>0</v>
      </c>
    </row>
    <row r="105" spans="2:8" x14ac:dyDescent="0.2">
      <c r="B105" s="78"/>
      <c r="C105" s="91"/>
      <c r="D105" s="91"/>
      <c r="E105" s="91"/>
      <c r="F105" s="97" t="s">
        <v>127</v>
      </c>
      <c r="G105" s="110">
        <f>SUM(R6+R11+R16+R21+R31+R45+R51+R62+R66+R75+R78+R84)</f>
        <v>0</v>
      </c>
      <c r="H105" s="101">
        <f>G105/G106</f>
        <v>0</v>
      </c>
    </row>
    <row r="106" spans="2:8" x14ac:dyDescent="0.2">
      <c r="B106" s="78"/>
      <c r="C106" s="91"/>
      <c r="D106" s="91"/>
      <c r="E106" s="91"/>
      <c r="F106" s="97"/>
      <c r="G106" s="109">
        <f>SUM(G93:G105)</f>
        <v>28</v>
      </c>
      <c r="H106" s="100">
        <f>SUM(H93:H105)</f>
        <v>0.99999999999999989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2012 Swimming Season
Possible Pollution Sources for Monitored Washington Beaches</oddHeader>
    <oddFooter>&amp;R&amp;P of &amp;N</oddFooter>
  </headerFooter>
  <rowBreaks count="1" manualBreakCount="1">
    <brk id="84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87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19" customWidth="1"/>
    <col min="4" max="4" width="16.7109375" style="1" customWidth="1"/>
    <col min="5" max="6" width="13" style="20" customWidth="1"/>
    <col min="7" max="7" width="9.28515625" style="21" customWidth="1"/>
    <col min="8" max="10" width="12.28515625" style="1" customWidth="1"/>
    <col min="11" max="16384" width="9.140625" style="1"/>
  </cols>
  <sheetData>
    <row r="1" spans="1:12" ht="37.5" customHeight="1" x14ac:dyDescent="0.15">
      <c r="A1" s="23" t="s">
        <v>13</v>
      </c>
      <c r="B1" s="23" t="s">
        <v>14</v>
      </c>
      <c r="C1" s="23" t="s">
        <v>69</v>
      </c>
      <c r="D1" s="23" t="s">
        <v>88</v>
      </c>
      <c r="E1" s="24" t="s">
        <v>89</v>
      </c>
      <c r="F1" s="24" t="s">
        <v>90</v>
      </c>
      <c r="G1" s="25" t="s">
        <v>91</v>
      </c>
      <c r="H1" s="23" t="s">
        <v>92</v>
      </c>
      <c r="I1" s="23" t="s">
        <v>93</v>
      </c>
      <c r="J1" s="23" t="s">
        <v>94</v>
      </c>
    </row>
    <row r="2" spans="1:12" ht="12.75" customHeight="1" x14ac:dyDescent="0.15">
      <c r="A2" s="139" t="s">
        <v>152</v>
      </c>
      <c r="B2" s="139" t="s">
        <v>187</v>
      </c>
      <c r="C2" s="139" t="s">
        <v>188</v>
      </c>
      <c r="D2" s="182" t="s">
        <v>37</v>
      </c>
      <c r="E2" s="183">
        <v>41247</v>
      </c>
      <c r="F2" s="183">
        <v>41254</v>
      </c>
      <c r="G2" s="140" t="s">
        <v>43</v>
      </c>
      <c r="H2" s="139" t="s">
        <v>2647</v>
      </c>
      <c r="I2" s="139" t="s">
        <v>34</v>
      </c>
      <c r="J2" s="139" t="s">
        <v>20</v>
      </c>
    </row>
    <row r="3" spans="1:12" ht="12.75" customHeight="1" x14ac:dyDescent="0.15">
      <c r="A3" s="31"/>
      <c r="B3" s="201">
        <f>SUM(IF(FREQUENCY(MATCH(B2:B2,B2:B2,0),MATCH(B2:B2,B2:B2,0))&gt;0,1))-1</f>
        <v>0</v>
      </c>
      <c r="C3" s="201"/>
      <c r="D3" s="32">
        <f>COUNTA(D2:D2)-1</f>
        <v>0</v>
      </c>
      <c r="E3" s="32"/>
      <c r="F3" s="32"/>
      <c r="G3" s="32">
        <f>SUM(G2:G2)</f>
        <v>0</v>
      </c>
      <c r="H3" s="31"/>
      <c r="I3" s="31"/>
      <c r="J3" s="31"/>
    </row>
    <row r="4" spans="1:12" ht="9.75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2" ht="12.75" customHeight="1" x14ac:dyDescent="0.15">
      <c r="A5" s="144" t="s">
        <v>425</v>
      </c>
      <c r="B5" s="144" t="s">
        <v>494</v>
      </c>
      <c r="C5" s="144" t="s">
        <v>495</v>
      </c>
      <c r="D5" s="144" t="s">
        <v>37</v>
      </c>
      <c r="E5" s="181">
        <v>40909</v>
      </c>
      <c r="F5" s="181">
        <v>41274</v>
      </c>
      <c r="G5" s="144">
        <v>90</v>
      </c>
      <c r="H5" s="144" t="s">
        <v>35</v>
      </c>
      <c r="I5" s="144" t="s">
        <v>36</v>
      </c>
      <c r="J5" s="144" t="s">
        <v>150</v>
      </c>
    </row>
    <row r="6" spans="1:12" ht="12.75" customHeight="1" x14ac:dyDescent="0.15">
      <c r="A6" s="143" t="s">
        <v>425</v>
      </c>
      <c r="B6" s="143" t="s">
        <v>562</v>
      </c>
      <c r="C6" s="143" t="s">
        <v>2653</v>
      </c>
      <c r="D6" s="143" t="s">
        <v>37</v>
      </c>
      <c r="E6" s="196">
        <v>40909</v>
      </c>
      <c r="F6" s="196">
        <v>41274</v>
      </c>
      <c r="G6" s="143">
        <v>90</v>
      </c>
      <c r="H6" s="143" t="s">
        <v>35</v>
      </c>
      <c r="I6" s="143" t="s">
        <v>36</v>
      </c>
      <c r="J6" s="143" t="s">
        <v>24</v>
      </c>
      <c r="L6" s="141"/>
    </row>
    <row r="7" spans="1:12" ht="12.75" customHeight="1" x14ac:dyDescent="0.15">
      <c r="A7" s="31"/>
      <c r="B7" s="201">
        <f>SUM(IF(FREQUENCY(MATCH(B5:B6,B5:B6,0),MATCH(B5:B6,B5:B6,0))&gt;0,1))</f>
        <v>2</v>
      </c>
      <c r="C7" s="201"/>
      <c r="D7" s="32">
        <f>COUNTA(D5:D6)</f>
        <v>2</v>
      </c>
      <c r="E7" s="32"/>
      <c r="F7" s="32"/>
      <c r="G7" s="32">
        <f>SUM(G5:G6)</f>
        <v>180</v>
      </c>
      <c r="H7" s="31"/>
      <c r="I7" s="47"/>
      <c r="J7" s="47"/>
      <c r="L7" s="141"/>
    </row>
    <row r="8" spans="1:12" ht="10.5" customHeight="1" x14ac:dyDescent="0.15">
      <c r="A8" s="31"/>
      <c r="B8" s="31"/>
      <c r="C8" s="31"/>
      <c r="D8" s="31"/>
      <c r="E8" s="31"/>
      <c r="F8" s="31"/>
      <c r="G8" s="31"/>
      <c r="H8" s="31"/>
      <c r="I8" s="47"/>
      <c r="J8" s="47"/>
    </row>
    <row r="9" spans="1:12" ht="12.75" customHeight="1" x14ac:dyDescent="0.15">
      <c r="A9" s="185" t="s">
        <v>869</v>
      </c>
      <c r="B9" s="186" t="s">
        <v>936</v>
      </c>
      <c r="C9" s="186" t="s">
        <v>937</v>
      </c>
      <c r="D9" s="187" t="s">
        <v>33</v>
      </c>
      <c r="E9" s="188">
        <v>41063</v>
      </c>
      <c r="F9" s="188">
        <v>41067</v>
      </c>
      <c r="G9" s="195" t="s">
        <v>43</v>
      </c>
      <c r="H9" s="186" t="s">
        <v>2647</v>
      </c>
      <c r="I9" s="186" t="s">
        <v>34</v>
      </c>
      <c r="J9" s="186" t="s">
        <v>3213</v>
      </c>
      <c r="K9" s="59"/>
    </row>
    <row r="10" spans="1:12" ht="12.75" customHeight="1" x14ac:dyDescent="0.15">
      <c r="A10" s="189" t="s">
        <v>869</v>
      </c>
      <c r="B10" s="189" t="s">
        <v>989</v>
      </c>
      <c r="C10" s="189" t="s">
        <v>990</v>
      </c>
      <c r="D10" s="190" t="s">
        <v>33</v>
      </c>
      <c r="E10" s="191">
        <v>41213</v>
      </c>
      <c r="F10" s="191">
        <v>41221</v>
      </c>
      <c r="G10" s="197" t="s">
        <v>43</v>
      </c>
      <c r="H10" s="189" t="s">
        <v>2647</v>
      </c>
      <c r="I10" s="189" t="s">
        <v>34</v>
      </c>
      <c r="J10" s="189" t="s">
        <v>23</v>
      </c>
      <c r="K10" s="59"/>
    </row>
    <row r="11" spans="1:12" ht="12.75" customHeight="1" x14ac:dyDescent="0.15">
      <c r="A11" s="31"/>
      <c r="B11" s="201">
        <f>SUM(IF(FREQUENCY(MATCH(B9:B10,B9:B10,0),MATCH(B9:B10,B9:B10,0))&gt;0,1))-2</f>
        <v>0</v>
      </c>
      <c r="C11" s="32"/>
      <c r="D11" s="32">
        <f>COUNTA(D9:D10)-2</f>
        <v>0</v>
      </c>
      <c r="E11" s="32"/>
      <c r="F11" s="32"/>
      <c r="G11" s="32">
        <f>SUM(G9:G10)</f>
        <v>0</v>
      </c>
      <c r="H11" s="31"/>
      <c r="I11" s="31"/>
      <c r="J11" s="31"/>
    </row>
    <row r="12" spans="1:12" ht="10.5" customHeight="1" x14ac:dyDescent="0.15">
      <c r="A12" s="31"/>
      <c r="B12" s="201"/>
      <c r="C12" s="32"/>
      <c r="D12" s="32"/>
      <c r="E12" s="32"/>
      <c r="F12" s="32"/>
      <c r="G12" s="32"/>
      <c r="H12" s="31"/>
      <c r="I12" s="31"/>
      <c r="J12" s="31"/>
    </row>
    <row r="13" spans="1:12" ht="12.75" customHeight="1" x14ac:dyDescent="0.15">
      <c r="A13" s="186" t="s">
        <v>1039</v>
      </c>
      <c r="B13" s="186" t="s">
        <v>1046</v>
      </c>
      <c r="C13" s="186" t="s">
        <v>1047</v>
      </c>
      <c r="D13" s="187" t="s">
        <v>33</v>
      </c>
      <c r="E13" s="188">
        <v>41232</v>
      </c>
      <c r="F13" s="188">
        <v>41239</v>
      </c>
      <c r="G13" s="195" t="s">
        <v>43</v>
      </c>
      <c r="H13" s="186" t="s">
        <v>2647</v>
      </c>
      <c r="I13" s="186" t="s">
        <v>34</v>
      </c>
      <c r="J13" s="186" t="s">
        <v>23</v>
      </c>
    </row>
    <row r="14" spans="1:12" ht="12.75" customHeight="1" x14ac:dyDescent="0.15">
      <c r="A14" s="186" t="s">
        <v>1039</v>
      </c>
      <c r="B14" s="186" t="s">
        <v>1052</v>
      </c>
      <c r="C14" s="186" t="s">
        <v>1053</v>
      </c>
      <c r="D14" s="187" t="s">
        <v>33</v>
      </c>
      <c r="E14" s="188">
        <v>41036</v>
      </c>
      <c r="F14" s="188">
        <v>41040</v>
      </c>
      <c r="G14" s="195" t="s">
        <v>43</v>
      </c>
      <c r="H14" s="186" t="s">
        <v>2647</v>
      </c>
      <c r="I14" s="186" t="s">
        <v>34</v>
      </c>
      <c r="J14" s="186" t="s">
        <v>3213</v>
      </c>
    </row>
    <row r="15" spans="1:12" ht="12.75" customHeight="1" x14ac:dyDescent="0.15">
      <c r="A15" s="186" t="s">
        <v>1039</v>
      </c>
      <c r="B15" s="186" t="s">
        <v>1060</v>
      </c>
      <c r="C15" s="186" t="s">
        <v>1061</v>
      </c>
      <c r="D15" s="187" t="s">
        <v>33</v>
      </c>
      <c r="E15" s="188">
        <v>41002</v>
      </c>
      <c r="F15" s="188">
        <v>41061</v>
      </c>
      <c r="G15" s="195" t="s">
        <v>43</v>
      </c>
      <c r="H15" s="186" t="s">
        <v>2647</v>
      </c>
      <c r="I15" s="186" t="s">
        <v>34</v>
      </c>
      <c r="J15" s="186" t="s">
        <v>23</v>
      </c>
    </row>
    <row r="16" spans="1:12" ht="12.75" customHeight="1" x14ac:dyDescent="0.15">
      <c r="A16" s="186" t="s">
        <v>1039</v>
      </c>
      <c r="B16" s="186" t="s">
        <v>1064</v>
      </c>
      <c r="C16" s="186" t="s">
        <v>1065</v>
      </c>
      <c r="D16" s="187" t="s">
        <v>33</v>
      </c>
      <c r="E16" s="188">
        <v>41214</v>
      </c>
      <c r="F16" s="188">
        <v>41221</v>
      </c>
      <c r="G16" s="195" t="s">
        <v>43</v>
      </c>
      <c r="H16" s="186" t="s">
        <v>2647</v>
      </c>
      <c r="I16" s="186" t="s">
        <v>34</v>
      </c>
      <c r="J16" s="186" t="s">
        <v>20</v>
      </c>
    </row>
    <row r="17" spans="1:11" ht="12.75" customHeight="1" x14ac:dyDescent="0.15">
      <c r="A17" s="186" t="s">
        <v>1039</v>
      </c>
      <c r="B17" s="186" t="s">
        <v>1064</v>
      </c>
      <c r="C17" s="186" t="s">
        <v>1065</v>
      </c>
      <c r="D17" s="187" t="s">
        <v>33</v>
      </c>
      <c r="E17" s="188">
        <v>41232</v>
      </c>
      <c r="F17" s="188">
        <v>41240</v>
      </c>
      <c r="G17" s="195" t="s">
        <v>43</v>
      </c>
      <c r="H17" s="186" t="s">
        <v>2647</v>
      </c>
      <c r="I17" s="186" t="s">
        <v>34</v>
      </c>
      <c r="J17" s="186" t="s">
        <v>20</v>
      </c>
    </row>
    <row r="18" spans="1:11" ht="12.75" customHeight="1" x14ac:dyDescent="0.15">
      <c r="A18" s="186" t="s">
        <v>1039</v>
      </c>
      <c r="B18" s="186" t="s">
        <v>1109</v>
      </c>
      <c r="C18" s="186" t="s">
        <v>1110</v>
      </c>
      <c r="D18" s="187" t="s">
        <v>33</v>
      </c>
      <c r="E18" s="188">
        <v>41214</v>
      </c>
      <c r="F18" s="188">
        <v>41221</v>
      </c>
      <c r="G18" s="195" t="s">
        <v>43</v>
      </c>
      <c r="H18" s="186" t="s">
        <v>2647</v>
      </c>
      <c r="I18" s="186" t="s">
        <v>34</v>
      </c>
      <c r="J18" s="186" t="s">
        <v>20</v>
      </c>
    </row>
    <row r="19" spans="1:11" ht="12.75" customHeight="1" x14ac:dyDescent="0.15">
      <c r="A19" s="186" t="s">
        <v>1039</v>
      </c>
      <c r="B19" s="186" t="s">
        <v>1109</v>
      </c>
      <c r="C19" s="186" t="s">
        <v>1110</v>
      </c>
      <c r="D19" s="187" t="s">
        <v>33</v>
      </c>
      <c r="E19" s="188">
        <v>41232</v>
      </c>
      <c r="F19" s="188">
        <v>41240</v>
      </c>
      <c r="G19" s="195" t="s">
        <v>43</v>
      </c>
      <c r="H19" s="186" t="s">
        <v>2647</v>
      </c>
      <c r="I19" s="186" t="s">
        <v>34</v>
      </c>
      <c r="J19" s="186" t="s">
        <v>20</v>
      </c>
    </row>
    <row r="20" spans="1:11" ht="12.75" customHeight="1" x14ac:dyDescent="0.15">
      <c r="A20" s="186" t="s">
        <v>1039</v>
      </c>
      <c r="B20" s="186" t="s">
        <v>1123</v>
      </c>
      <c r="C20" s="186" t="s">
        <v>1124</v>
      </c>
      <c r="D20" s="187" t="s">
        <v>33</v>
      </c>
      <c r="E20" s="188">
        <v>41214</v>
      </c>
      <c r="F20" s="188">
        <v>41221</v>
      </c>
      <c r="G20" s="195" t="s">
        <v>43</v>
      </c>
      <c r="H20" s="186" t="s">
        <v>2647</v>
      </c>
      <c r="I20" s="186" t="s">
        <v>34</v>
      </c>
      <c r="J20" s="186" t="s">
        <v>20</v>
      </c>
    </row>
    <row r="21" spans="1:11" ht="12.75" customHeight="1" x14ac:dyDescent="0.15">
      <c r="A21" s="186" t="s">
        <v>1039</v>
      </c>
      <c r="B21" s="186" t="s">
        <v>1123</v>
      </c>
      <c r="C21" s="186" t="s">
        <v>1124</v>
      </c>
      <c r="D21" s="187" t="s">
        <v>33</v>
      </c>
      <c r="E21" s="188">
        <v>41232</v>
      </c>
      <c r="F21" s="188">
        <v>41240</v>
      </c>
      <c r="G21" s="195" t="s">
        <v>43</v>
      </c>
      <c r="H21" s="186" t="s">
        <v>2647</v>
      </c>
      <c r="I21" s="186" t="s">
        <v>34</v>
      </c>
      <c r="J21" s="186" t="s">
        <v>20</v>
      </c>
    </row>
    <row r="22" spans="1:11" ht="12.75" customHeight="1" x14ac:dyDescent="0.15">
      <c r="A22" s="186" t="s">
        <v>1039</v>
      </c>
      <c r="B22" s="186" t="s">
        <v>1181</v>
      </c>
      <c r="C22" s="186" t="s">
        <v>2716</v>
      </c>
      <c r="D22" s="187" t="s">
        <v>33</v>
      </c>
      <c r="E22" s="188">
        <v>41036</v>
      </c>
      <c r="F22" s="188">
        <v>41040</v>
      </c>
      <c r="G22" s="195" t="s">
        <v>43</v>
      </c>
      <c r="H22" s="186" t="s">
        <v>2647</v>
      </c>
      <c r="I22" s="186" t="s">
        <v>34</v>
      </c>
      <c r="J22" s="186" t="s">
        <v>3213</v>
      </c>
    </row>
    <row r="23" spans="1:11" ht="12.75" customHeight="1" x14ac:dyDescent="0.15">
      <c r="A23" s="186" t="s">
        <v>1039</v>
      </c>
      <c r="B23" s="186" t="s">
        <v>1181</v>
      </c>
      <c r="C23" s="186" t="s">
        <v>2716</v>
      </c>
      <c r="D23" s="187" t="s">
        <v>33</v>
      </c>
      <c r="E23" s="188">
        <v>41214</v>
      </c>
      <c r="F23" s="188">
        <v>41221</v>
      </c>
      <c r="G23" s="195" t="s">
        <v>43</v>
      </c>
      <c r="H23" s="186" t="s">
        <v>2647</v>
      </c>
      <c r="I23" s="186" t="s">
        <v>34</v>
      </c>
      <c r="J23" s="186" t="s">
        <v>20</v>
      </c>
    </row>
    <row r="24" spans="1:11" ht="12.75" customHeight="1" x14ac:dyDescent="0.15">
      <c r="A24" s="186" t="s">
        <v>1039</v>
      </c>
      <c r="B24" s="186" t="s">
        <v>1181</v>
      </c>
      <c r="C24" s="186" t="s">
        <v>2716</v>
      </c>
      <c r="D24" s="187" t="s">
        <v>33</v>
      </c>
      <c r="E24" s="188">
        <v>41232</v>
      </c>
      <c r="F24" s="188">
        <v>41240</v>
      </c>
      <c r="G24" s="195" t="s">
        <v>43</v>
      </c>
      <c r="H24" s="186" t="s">
        <v>2647</v>
      </c>
      <c r="I24" s="186" t="s">
        <v>34</v>
      </c>
      <c r="J24" s="186" t="s">
        <v>20</v>
      </c>
    </row>
    <row r="25" spans="1:11" ht="12.75" customHeight="1" x14ac:dyDescent="0.15">
      <c r="A25" s="165" t="s">
        <v>1039</v>
      </c>
      <c r="B25" s="165" t="s">
        <v>1189</v>
      </c>
      <c r="C25" s="165" t="s">
        <v>1190</v>
      </c>
      <c r="D25" s="59" t="s">
        <v>33</v>
      </c>
      <c r="E25" s="180">
        <v>41036</v>
      </c>
      <c r="F25" s="180">
        <v>41040</v>
      </c>
      <c r="G25" s="165">
        <v>4</v>
      </c>
      <c r="H25" s="165" t="s">
        <v>2647</v>
      </c>
      <c r="I25" s="165" t="s">
        <v>34</v>
      </c>
      <c r="J25" s="165" t="s">
        <v>3213</v>
      </c>
    </row>
    <row r="26" spans="1:11" ht="12.75" customHeight="1" x14ac:dyDescent="0.15">
      <c r="A26" s="178" t="s">
        <v>1039</v>
      </c>
      <c r="B26" s="178" t="s">
        <v>1189</v>
      </c>
      <c r="C26" s="178" t="s">
        <v>1190</v>
      </c>
      <c r="D26" s="192" t="s">
        <v>33</v>
      </c>
      <c r="E26" s="193">
        <v>41214</v>
      </c>
      <c r="F26" s="193">
        <v>41221</v>
      </c>
      <c r="G26" s="200" t="s">
        <v>43</v>
      </c>
      <c r="H26" s="178" t="s">
        <v>2647</v>
      </c>
      <c r="I26" s="178" t="s">
        <v>34</v>
      </c>
      <c r="J26" s="178" t="s">
        <v>20</v>
      </c>
    </row>
    <row r="27" spans="1:11" ht="12.75" customHeight="1" x14ac:dyDescent="0.15">
      <c r="A27" s="178" t="s">
        <v>1039</v>
      </c>
      <c r="B27" s="178" t="s">
        <v>1189</v>
      </c>
      <c r="C27" s="178" t="s">
        <v>1190</v>
      </c>
      <c r="D27" s="192" t="s">
        <v>33</v>
      </c>
      <c r="E27" s="193">
        <v>41232</v>
      </c>
      <c r="F27" s="193">
        <v>41240</v>
      </c>
      <c r="G27" s="200" t="s">
        <v>43</v>
      </c>
      <c r="H27" s="178" t="s">
        <v>2647</v>
      </c>
      <c r="I27" s="178" t="s">
        <v>34</v>
      </c>
      <c r="J27" s="178" t="s">
        <v>20</v>
      </c>
    </row>
    <row r="28" spans="1:11" ht="12.75" customHeight="1" x14ac:dyDescent="0.15">
      <c r="A28" s="186" t="s">
        <v>1039</v>
      </c>
      <c r="B28" s="186" t="s">
        <v>1381</v>
      </c>
      <c r="C28" s="186" t="s">
        <v>1382</v>
      </c>
      <c r="D28" s="187" t="s">
        <v>33</v>
      </c>
      <c r="E28" s="188">
        <v>41214</v>
      </c>
      <c r="F28" s="188">
        <v>41221</v>
      </c>
      <c r="G28" s="195" t="s">
        <v>43</v>
      </c>
      <c r="H28" s="186" t="s">
        <v>2647</v>
      </c>
      <c r="I28" s="186" t="s">
        <v>34</v>
      </c>
      <c r="J28" s="186" t="s">
        <v>20</v>
      </c>
    </row>
    <row r="29" spans="1:11" ht="12.75" customHeight="1" x14ac:dyDescent="0.15">
      <c r="A29" s="189" t="s">
        <v>1039</v>
      </c>
      <c r="B29" s="189" t="s">
        <v>1381</v>
      </c>
      <c r="C29" s="189" t="s">
        <v>1382</v>
      </c>
      <c r="D29" s="190" t="s">
        <v>33</v>
      </c>
      <c r="E29" s="191">
        <v>41232</v>
      </c>
      <c r="F29" s="191">
        <v>41240</v>
      </c>
      <c r="G29" s="197" t="s">
        <v>43</v>
      </c>
      <c r="H29" s="189" t="s">
        <v>2647</v>
      </c>
      <c r="I29" s="189" t="s">
        <v>34</v>
      </c>
      <c r="J29" s="189" t="s">
        <v>20</v>
      </c>
      <c r="K29" s="59"/>
    </row>
    <row r="30" spans="1:11" ht="12.75" customHeight="1" x14ac:dyDescent="0.15">
      <c r="A30" s="31"/>
      <c r="B30" s="201">
        <f>SUM(IF(FREQUENCY(MATCH(B13:B29,B13:B29,0),MATCH(B13:B29,B13:B29,0))&gt;0,1))-8</f>
        <v>1</v>
      </c>
      <c r="C30" s="32"/>
      <c r="D30" s="32">
        <f>COUNTA(D13:D29)-16</f>
        <v>1</v>
      </c>
      <c r="E30" s="32"/>
      <c r="F30" s="32"/>
      <c r="G30" s="32">
        <f>SUM(G13:G29)</f>
        <v>4</v>
      </c>
      <c r="H30" s="31"/>
      <c r="I30" s="31"/>
      <c r="J30" s="31"/>
    </row>
    <row r="31" spans="1:11" ht="10.5" customHeight="1" x14ac:dyDescent="0.15">
      <c r="A31" s="31"/>
      <c r="B31" s="201"/>
      <c r="C31" s="32"/>
      <c r="D31" s="32"/>
      <c r="E31" s="32"/>
      <c r="F31" s="32"/>
      <c r="G31" s="32"/>
      <c r="H31" s="31"/>
      <c r="I31" s="31"/>
      <c r="J31" s="31"/>
    </row>
    <row r="32" spans="1:11" ht="12.75" customHeight="1" x14ac:dyDescent="0.15">
      <c r="A32" s="190" t="s">
        <v>1408</v>
      </c>
      <c r="B32" s="190" t="s">
        <v>1542</v>
      </c>
      <c r="C32" s="190" t="s">
        <v>1543</v>
      </c>
      <c r="D32" s="190" t="s">
        <v>37</v>
      </c>
      <c r="E32" s="191">
        <v>40909</v>
      </c>
      <c r="F32" s="191">
        <v>41274</v>
      </c>
      <c r="G32" s="197" t="s">
        <v>43</v>
      </c>
      <c r="H32" s="190" t="s">
        <v>35</v>
      </c>
      <c r="I32" s="190" t="s">
        <v>36</v>
      </c>
      <c r="J32" s="187" t="s">
        <v>24</v>
      </c>
      <c r="K32" s="59"/>
    </row>
    <row r="33" spans="1:14" ht="12.75" customHeight="1" x14ac:dyDescent="0.15">
      <c r="A33" s="31"/>
      <c r="B33" s="201">
        <f>SUM(IF(FREQUENCY(MATCH(B32:B32,B32:B32,0),MATCH(B32:B32,B32:B32,0))&gt;0,1))-1</f>
        <v>0</v>
      </c>
      <c r="C33" s="32"/>
      <c r="D33" s="32">
        <f>COUNTA(D32:D32)-1</f>
        <v>0</v>
      </c>
      <c r="E33" s="32"/>
      <c r="F33" s="32"/>
      <c r="G33" s="32">
        <f>SUM(G32:G32)</f>
        <v>0</v>
      </c>
      <c r="H33" s="31"/>
      <c r="I33" s="31"/>
      <c r="J33" s="31"/>
    </row>
    <row r="34" spans="1:14" ht="10.5" customHeight="1" x14ac:dyDescent="0.15">
      <c r="A34" s="31"/>
      <c r="B34" s="201"/>
      <c r="C34" s="32"/>
      <c r="D34" s="32"/>
      <c r="E34" s="32"/>
      <c r="F34" s="32"/>
      <c r="G34" s="32"/>
      <c r="H34" s="31"/>
      <c r="I34" s="31"/>
      <c r="J34" s="31"/>
    </row>
    <row r="35" spans="1:14" ht="12.75" customHeight="1" x14ac:dyDescent="0.15">
      <c r="A35" s="186" t="s">
        <v>1647</v>
      </c>
      <c r="B35" s="186" t="s">
        <v>1685</v>
      </c>
      <c r="C35" s="186" t="s">
        <v>1686</v>
      </c>
      <c r="D35" s="187" t="s">
        <v>33</v>
      </c>
      <c r="E35" s="188">
        <v>41233</v>
      </c>
      <c r="F35" s="188">
        <v>41242</v>
      </c>
      <c r="G35" s="195" t="s">
        <v>43</v>
      </c>
      <c r="H35" s="186" t="s">
        <v>2647</v>
      </c>
      <c r="I35" s="186" t="s">
        <v>34</v>
      </c>
      <c r="J35" s="186" t="s">
        <v>3213</v>
      </c>
    </row>
    <row r="36" spans="1:14" ht="12.75" customHeight="1" x14ac:dyDescent="0.15">
      <c r="A36" s="189" t="s">
        <v>1647</v>
      </c>
      <c r="B36" s="189" t="s">
        <v>1727</v>
      </c>
      <c r="C36" s="189" t="s">
        <v>1728</v>
      </c>
      <c r="D36" s="190" t="s">
        <v>33</v>
      </c>
      <c r="E36" s="191">
        <v>41233</v>
      </c>
      <c r="F36" s="191">
        <v>41242</v>
      </c>
      <c r="G36" s="197" t="s">
        <v>43</v>
      </c>
      <c r="H36" s="189" t="s">
        <v>2647</v>
      </c>
      <c r="I36" s="189" t="s">
        <v>34</v>
      </c>
      <c r="J36" s="189" t="s">
        <v>3213</v>
      </c>
      <c r="K36" s="59"/>
    </row>
    <row r="37" spans="1:14" ht="12.75" customHeight="1" x14ac:dyDescent="0.15">
      <c r="A37" s="31"/>
      <c r="B37" s="201">
        <f>SUM(IF(FREQUENCY(MATCH(B35:B36,B35:B36,0),MATCH(B35:B36,B35:B36,0))&gt;0,1))-2</f>
        <v>0</v>
      </c>
      <c r="C37" s="32"/>
      <c r="D37" s="32">
        <f>COUNTA(D35:D36)-2</f>
        <v>0</v>
      </c>
      <c r="E37" s="32"/>
      <c r="F37" s="32"/>
      <c r="G37" s="32">
        <f>SUM(G35:G36)</f>
        <v>0</v>
      </c>
      <c r="H37" s="31"/>
      <c r="I37" s="31"/>
      <c r="J37" s="31"/>
    </row>
    <row r="38" spans="1:14" ht="10.5" customHeight="1" x14ac:dyDescent="0.15">
      <c r="A38" s="31"/>
      <c r="B38" s="201"/>
      <c r="C38" s="32"/>
      <c r="D38" s="32"/>
      <c r="E38" s="32"/>
      <c r="F38" s="32"/>
      <c r="G38" s="32"/>
      <c r="H38" s="31"/>
      <c r="I38" s="31"/>
      <c r="J38" s="31"/>
    </row>
    <row r="39" spans="1:14" ht="12.75" customHeight="1" x14ac:dyDescent="0.15">
      <c r="A39" s="194" t="s">
        <v>2398</v>
      </c>
      <c r="B39" s="194" t="s">
        <v>2423</v>
      </c>
      <c r="C39" s="194" t="s">
        <v>2818</v>
      </c>
      <c r="D39" s="194" t="s">
        <v>37</v>
      </c>
      <c r="E39" s="181">
        <v>40909</v>
      </c>
      <c r="F39" s="181">
        <v>41274</v>
      </c>
      <c r="G39" s="194">
        <v>90</v>
      </c>
      <c r="H39" s="194" t="s">
        <v>35</v>
      </c>
      <c r="I39" s="194" t="s">
        <v>36</v>
      </c>
      <c r="J39" s="194" t="s">
        <v>12</v>
      </c>
    </row>
    <row r="40" spans="1:14" ht="12.75" customHeight="1" x14ac:dyDescent="0.15">
      <c r="A40" s="178" t="s">
        <v>2398</v>
      </c>
      <c r="B40" s="178" t="s">
        <v>2416</v>
      </c>
      <c r="C40" s="178" t="s">
        <v>2417</v>
      </c>
      <c r="D40" s="192" t="s">
        <v>33</v>
      </c>
      <c r="E40" s="193">
        <v>41232</v>
      </c>
      <c r="F40" s="193">
        <v>41240</v>
      </c>
      <c r="G40" s="200" t="s">
        <v>43</v>
      </c>
      <c r="H40" s="178" t="s">
        <v>2647</v>
      </c>
      <c r="I40" s="178" t="s">
        <v>34</v>
      </c>
      <c r="J40" s="178" t="s">
        <v>20</v>
      </c>
    </row>
    <row r="41" spans="1:14" ht="12.75" customHeight="1" x14ac:dyDescent="0.15">
      <c r="A41" s="165" t="s">
        <v>2398</v>
      </c>
      <c r="B41" s="165" t="s">
        <v>2428</v>
      </c>
      <c r="C41" s="165" t="s">
        <v>2429</v>
      </c>
      <c r="D41" s="165" t="s">
        <v>37</v>
      </c>
      <c r="E41" s="180">
        <v>41082</v>
      </c>
      <c r="F41" s="180">
        <v>41087</v>
      </c>
      <c r="G41" s="165">
        <v>5</v>
      </c>
      <c r="H41" s="165" t="s">
        <v>35</v>
      </c>
      <c r="I41" s="165" t="s">
        <v>36</v>
      </c>
      <c r="J41" s="165" t="s">
        <v>3214</v>
      </c>
    </row>
    <row r="42" spans="1:14" ht="12.75" customHeight="1" x14ac:dyDescent="0.15">
      <c r="A42" s="161" t="s">
        <v>2398</v>
      </c>
      <c r="B42" s="161" t="s">
        <v>2428</v>
      </c>
      <c r="C42" s="161" t="s">
        <v>2429</v>
      </c>
      <c r="D42" s="161" t="s">
        <v>37</v>
      </c>
      <c r="E42" s="198">
        <v>41110</v>
      </c>
      <c r="F42" s="198">
        <v>41116</v>
      </c>
      <c r="G42" s="161">
        <v>6</v>
      </c>
      <c r="H42" s="161" t="s">
        <v>35</v>
      </c>
      <c r="I42" s="161" t="s">
        <v>36</v>
      </c>
      <c r="J42" s="161" t="s">
        <v>3214</v>
      </c>
      <c r="K42" s="59"/>
    </row>
    <row r="43" spans="1:14" ht="12.75" customHeight="1" x14ac:dyDescent="0.15">
      <c r="A43" s="31"/>
      <c r="B43" s="201">
        <f>SUM(IF(FREQUENCY(MATCH(B39:B42,B39:B42,0),MATCH(B39:B42,B39:B42,0))&gt;0,1))-1</f>
        <v>2</v>
      </c>
      <c r="C43" s="32"/>
      <c r="D43" s="32">
        <f>COUNTA(D39:D42)-1</f>
        <v>3</v>
      </c>
      <c r="E43" s="32"/>
      <c r="F43" s="32"/>
      <c r="G43" s="32">
        <f>SUM(G39:G42)</f>
        <v>101</v>
      </c>
      <c r="H43" s="31"/>
      <c r="I43" s="31"/>
      <c r="J43" s="31"/>
    </row>
    <row r="44" spans="1:14" ht="12.75" customHeight="1" x14ac:dyDescent="0.15">
      <c r="A44" s="31"/>
      <c r="B44" s="201"/>
      <c r="C44" s="32"/>
      <c r="D44" s="32"/>
      <c r="E44" s="32"/>
      <c r="F44" s="32"/>
      <c r="G44" s="32"/>
      <c r="H44" s="31"/>
      <c r="I44" s="31"/>
      <c r="J44" s="31"/>
      <c r="L44" s="59"/>
      <c r="M44" s="59"/>
      <c r="N44" s="59"/>
    </row>
    <row r="45" spans="1:14" ht="12.75" customHeight="1" x14ac:dyDescent="0.15">
      <c r="A45" s="186" t="s">
        <v>2474</v>
      </c>
      <c r="B45" s="186" t="s">
        <v>2527</v>
      </c>
      <c r="C45" s="186" t="s">
        <v>2528</v>
      </c>
      <c r="D45" s="186" t="s">
        <v>37</v>
      </c>
      <c r="E45" s="188">
        <v>40909</v>
      </c>
      <c r="F45" s="188">
        <v>41274</v>
      </c>
      <c r="G45" s="195" t="s">
        <v>43</v>
      </c>
      <c r="H45" s="186" t="s">
        <v>2647</v>
      </c>
      <c r="I45" s="186" t="s">
        <v>34</v>
      </c>
      <c r="J45" s="186" t="s">
        <v>24</v>
      </c>
      <c r="L45" s="59"/>
      <c r="M45" s="59"/>
      <c r="N45" s="59"/>
    </row>
    <row r="46" spans="1:14" ht="12.75" customHeight="1" x14ac:dyDescent="0.15">
      <c r="A46" s="189" t="s">
        <v>2474</v>
      </c>
      <c r="B46" s="189" t="s">
        <v>2544</v>
      </c>
      <c r="C46" s="189" t="s">
        <v>2545</v>
      </c>
      <c r="D46" s="189" t="s">
        <v>37</v>
      </c>
      <c r="E46" s="191">
        <v>40909</v>
      </c>
      <c r="F46" s="191">
        <v>41274</v>
      </c>
      <c r="G46" s="197" t="s">
        <v>43</v>
      </c>
      <c r="H46" s="189" t="s">
        <v>2647</v>
      </c>
      <c r="I46" s="189" t="s">
        <v>34</v>
      </c>
      <c r="J46" s="189" t="s">
        <v>24</v>
      </c>
      <c r="K46" s="59"/>
      <c r="L46" s="59"/>
      <c r="M46" s="59"/>
      <c r="N46" s="59"/>
    </row>
    <row r="47" spans="1:14" ht="12.75" customHeight="1" x14ac:dyDescent="0.15">
      <c r="A47" s="31"/>
      <c r="B47" s="201">
        <f>SUM(IF(FREQUENCY(MATCH(B45:B46,B45:B46,0),MATCH(B45:B46,B45:B46,0))&gt;0,1))-2</f>
        <v>0</v>
      </c>
      <c r="C47" s="32"/>
      <c r="D47" s="32">
        <f>COUNTA(D45:D46)-2</f>
        <v>0</v>
      </c>
      <c r="E47" s="32"/>
      <c r="F47" s="32"/>
      <c r="G47" s="32">
        <f>SUM(G45:G46)</f>
        <v>0</v>
      </c>
      <c r="H47" s="31"/>
      <c r="I47" s="31"/>
      <c r="J47" s="31"/>
      <c r="L47" s="59"/>
      <c r="N47" s="59"/>
    </row>
    <row r="48" spans="1:14" ht="10.5" customHeight="1" x14ac:dyDescent="0.15">
      <c r="A48" s="31"/>
      <c r="B48" s="201"/>
      <c r="C48" s="32"/>
      <c r="D48" s="32"/>
      <c r="E48" s="32"/>
      <c r="F48" s="32"/>
      <c r="G48" s="32"/>
      <c r="H48" s="31"/>
      <c r="I48" s="31"/>
      <c r="J48" s="31"/>
      <c r="N48" s="59"/>
    </row>
    <row r="49" spans="1:14" ht="12.75" customHeight="1" x14ac:dyDescent="0.15">
      <c r="A49" s="194" t="s">
        <v>2552</v>
      </c>
      <c r="B49" s="194" t="s">
        <v>2591</v>
      </c>
      <c r="C49" s="194" t="s">
        <v>2592</v>
      </c>
      <c r="D49" s="194" t="s">
        <v>37</v>
      </c>
      <c r="E49" s="181">
        <v>40909</v>
      </c>
      <c r="F49" s="181">
        <v>41274</v>
      </c>
      <c r="G49" s="194">
        <v>90</v>
      </c>
      <c r="H49" s="194" t="s">
        <v>35</v>
      </c>
      <c r="I49" s="194" t="s">
        <v>36</v>
      </c>
      <c r="J49" s="194" t="s">
        <v>3215</v>
      </c>
      <c r="N49" s="59"/>
    </row>
    <row r="50" spans="1:14" ht="12.75" customHeight="1" x14ac:dyDescent="0.15">
      <c r="A50" s="199" t="s">
        <v>2552</v>
      </c>
      <c r="B50" s="199" t="s">
        <v>2597</v>
      </c>
      <c r="C50" s="199" t="s">
        <v>2598</v>
      </c>
      <c r="D50" s="199" t="s">
        <v>37</v>
      </c>
      <c r="E50" s="196">
        <v>41102</v>
      </c>
      <c r="F50" s="196">
        <v>41274</v>
      </c>
      <c r="G50" s="199">
        <v>65</v>
      </c>
      <c r="H50" s="199" t="s">
        <v>35</v>
      </c>
      <c r="I50" s="199" t="s">
        <v>36</v>
      </c>
      <c r="J50" s="199" t="s">
        <v>24</v>
      </c>
      <c r="K50" s="59"/>
      <c r="N50" s="59"/>
    </row>
    <row r="51" spans="1:14" ht="12.75" customHeight="1" x14ac:dyDescent="0.15">
      <c r="A51" s="31"/>
      <c r="B51" s="201">
        <f>SUM(IF(FREQUENCY(MATCH(B49:B50,B49:B50,0),MATCH(B49:B50,B49:B50,0))&gt;0,1))</f>
        <v>2</v>
      </c>
      <c r="C51" s="32"/>
      <c r="D51" s="32">
        <f>COUNTA(D49:D50)</f>
        <v>2</v>
      </c>
      <c r="E51" s="32"/>
      <c r="F51" s="32"/>
      <c r="G51" s="32">
        <f>SUM(G49:G50)</f>
        <v>155</v>
      </c>
      <c r="H51" s="31"/>
      <c r="I51" s="31"/>
      <c r="J51" s="31"/>
      <c r="N51" s="59"/>
    </row>
    <row r="52" spans="1:14" ht="12.75" customHeight="1" x14ac:dyDescent="0.15">
      <c r="A52" s="31"/>
      <c r="B52" s="54"/>
      <c r="C52" s="32"/>
      <c r="D52" s="27"/>
      <c r="E52" s="27"/>
      <c r="F52" s="27"/>
      <c r="G52" s="27"/>
      <c r="H52" s="31"/>
      <c r="I52" s="31"/>
      <c r="J52" s="31"/>
      <c r="N52" s="59"/>
    </row>
    <row r="53" spans="1:14" ht="12.75" customHeight="1" x14ac:dyDescent="0.2">
      <c r="A53" s="31"/>
      <c r="B53" s="123"/>
      <c r="C53" s="124"/>
      <c r="D53" s="125"/>
      <c r="E53" s="126"/>
      <c r="F53" s="126"/>
      <c r="G53" s="125"/>
      <c r="H53" s="126"/>
      <c r="I53" s="127"/>
      <c r="J53" s="128"/>
      <c r="N53" s="59"/>
    </row>
    <row r="54" spans="1:14" ht="12.75" customHeight="1" x14ac:dyDescent="0.2">
      <c r="A54" s="31"/>
      <c r="B54" s="142"/>
      <c r="C54" s="129" t="s">
        <v>2650</v>
      </c>
      <c r="D54" s="2"/>
      <c r="E54" s="130"/>
      <c r="F54" s="130"/>
      <c r="G54" s="122"/>
      <c r="H54" s="2"/>
      <c r="I54" s="22"/>
      <c r="J54" s="131"/>
      <c r="N54" s="59"/>
    </row>
    <row r="55" spans="1:14" ht="12.75" customHeight="1" x14ac:dyDescent="0.2">
      <c r="A55" s="31"/>
      <c r="B55" s="145"/>
      <c r="C55" s="129" t="s">
        <v>2854</v>
      </c>
      <c r="D55" s="2"/>
      <c r="E55" s="130"/>
      <c r="F55" s="130"/>
      <c r="G55" s="122"/>
      <c r="H55" s="2"/>
      <c r="I55" s="22"/>
      <c r="J55" s="131"/>
      <c r="N55" s="59"/>
    </row>
    <row r="56" spans="1:14" ht="12.75" customHeight="1" x14ac:dyDescent="0.2">
      <c r="A56" s="31"/>
      <c r="B56" s="132"/>
      <c r="C56" s="129" t="s">
        <v>2651</v>
      </c>
      <c r="D56" s="22"/>
      <c r="E56" s="133"/>
      <c r="F56" s="133"/>
      <c r="G56" s="121"/>
      <c r="H56" s="22"/>
      <c r="I56" s="22"/>
      <c r="J56" s="131"/>
      <c r="L56" s="1" t="s">
        <v>2652</v>
      </c>
      <c r="N56" s="59"/>
    </row>
    <row r="57" spans="1:14" ht="12.75" customHeight="1" x14ac:dyDescent="0.15">
      <c r="A57" s="31"/>
      <c r="B57" s="134"/>
      <c r="C57" s="29"/>
      <c r="D57" s="135"/>
      <c r="E57" s="136"/>
      <c r="F57" s="136"/>
      <c r="G57" s="137"/>
      <c r="H57" s="135"/>
      <c r="I57" s="135"/>
      <c r="J57" s="138"/>
      <c r="N57" s="59"/>
    </row>
    <row r="58" spans="1:14" ht="12.75" customHeight="1" x14ac:dyDescent="0.15">
      <c r="A58" s="31"/>
      <c r="J58" s="11"/>
      <c r="N58" s="59"/>
    </row>
    <row r="59" spans="1:14" ht="12.75" customHeight="1" x14ac:dyDescent="0.15">
      <c r="A59" s="31"/>
      <c r="B59" s="54"/>
      <c r="C59" s="32"/>
      <c r="D59" s="27"/>
      <c r="E59" s="27"/>
      <c r="F59" s="27"/>
      <c r="G59" s="27"/>
      <c r="H59" s="31"/>
      <c r="I59" s="31"/>
      <c r="J59" s="31"/>
    </row>
    <row r="60" spans="1:14" ht="12.75" customHeight="1" x14ac:dyDescent="0.2">
      <c r="A60" s="31"/>
      <c r="B60" s="86" t="s">
        <v>3216</v>
      </c>
      <c r="C60" s="102"/>
      <c r="D60" s="103"/>
      <c r="E60" s="103"/>
      <c r="F60" s="27"/>
      <c r="G60" s="27"/>
      <c r="H60" s="31"/>
      <c r="I60" s="31"/>
      <c r="J60" s="31"/>
    </row>
    <row r="61" spans="1:14" ht="12.75" customHeight="1" x14ac:dyDescent="0.2">
      <c r="A61" s="31"/>
      <c r="B61" s="104"/>
      <c r="C61" s="105" t="s">
        <v>131</v>
      </c>
      <c r="D61" s="85">
        <f>SUM(B3+B7+B11+B30+B33+B37+B43+B47+B51)</f>
        <v>7</v>
      </c>
      <c r="E61" s="103"/>
      <c r="F61" s="27"/>
      <c r="G61" s="27"/>
      <c r="H61" s="31"/>
      <c r="I61" s="31"/>
      <c r="J61" s="31"/>
    </row>
    <row r="62" spans="1:14" ht="12.75" customHeight="1" x14ac:dyDescent="0.2">
      <c r="A62" s="31"/>
      <c r="B62" s="104"/>
      <c r="C62" s="105" t="s">
        <v>132</v>
      </c>
      <c r="D62" s="85">
        <f>SUM(D3+D7+D11+D30+D33+D37+D43+D47+D51)</f>
        <v>8</v>
      </c>
      <c r="E62" s="103"/>
      <c r="F62" s="27"/>
      <c r="G62" s="27"/>
      <c r="H62" s="31"/>
      <c r="I62" s="31"/>
      <c r="J62" s="31"/>
    </row>
    <row r="63" spans="1:14" ht="12.75" customHeight="1" x14ac:dyDescent="0.2">
      <c r="A63" s="31"/>
      <c r="B63" s="104"/>
      <c r="C63" s="105" t="s">
        <v>133</v>
      </c>
      <c r="D63" s="84">
        <f>SUM(G3+G7+G11+G30+G33+G37+G43+G47+G51)</f>
        <v>440</v>
      </c>
      <c r="E63" s="103"/>
      <c r="F63" s="27"/>
      <c r="G63" s="27"/>
      <c r="H63" s="31"/>
      <c r="I63" s="31"/>
      <c r="J63" s="31"/>
    </row>
    <row r="64" spans="1:14" ht="12.75" customHeight="1" x14ac:dyDescent="0.2">
      <c r="A64" s="31"/>
      <c r="B64" s="104"/>
      <c r="C64" s="102"/>
      <c r="D64" s="103"/>
      <c r="E64" s="103"/>
      <c r="F64" s="27"/>
      <c r="G64" s="27"/>
      <c r="H64" s="31"/>
      <c r="I64" s="31"/>
      <c r="J64" s="31"/>
    </row>
    <row r="65" spans="1:11" ht="12.75" customHeight="1" x14ac:dyDescent="0.2">
      <c r="A65" s="31"/>
      <c r="B65" s="91"/>
      <c r="C65" s="106" t="s">
        <v>112</v>
      </c>
      <c r="D65" s="103"/>
      <c r="E65" s="103"/>
      <c r="F65" s="27"/>
      <c r="G65" s="27"/>
      <c r="H65" s="31"/>
      <c r="I65" s="31"/>
      <c r="J65" s="31"/>
    </row>
    <row r="66" spans="1:11" ht="12.75" customHeight="1" x14ac:dyDescent="0.2">
      <c r="A66" s="31"/>
      <c r="B66" s="104"/>
      <c r="C66" s="87"/>
      <c r="D66" s="96" t="s">
        <v>98</v>
      </c>
      <c r="E66" s="96" t="s">
        <v>99</v>
      </c>
      <c r="F66" s="27"/>
      <c r="G66" s="27"/>
      <c r="H66" s="31"/>
      <c r="I66" s="31"/>
      <c r="J66" s="31"/>
    </row>
    <row r="67" spans="1:11" ht="12.75" customHeight="1" x14ac:dyDescent="0.2">
      <c r="A67" s="69"/>
      <c r="B67" s="91"/>
      <c r="C67" s="107" t="s">
        <v>128</v>
      </c>
      <c r="D67" s="87"/>
      <c r="E67" s="87"/>
      <c r="F67" s="28"/>
      <c r="G67" s="70"/>
      <c r="H67" s="31"/>
      <c r="I67" s="31"/>
      <c r="J67" s="47"/>
    </row>
    <row r="68" spans="1:11" ht="12.75" customHeight="1" x14ac:dyDescent="0.15">
      <c r="A68" s="27"/>
      <c r="B68" s="98"/>
      <c r="C68" s="108" t="s">
        <v>95</v>
      </c>
      <c r="D68" s="109">
        <f>COUNTIF(H2:H50, "*ELEV_BACT*")-1</f>
        <v>7</v>
      </c>
      <c r="E68" s="99">
        <f>D68/D70</f>
        <v>0.875</v>
      </c>
      <c r="F68" s="31"/>
      <c r="G68" s="42"/>
      <c r="H68" s="31"/>
      <c r="I68" s="31"/>
      <c r="J68" s="31"/>
    </row>
    <row r="69" spans="1:11" ht="12.75" customHeight="1" x14ac:dyDescent="0.15">
      <c r="A69" s="27"/>
      <c r="B69" s="98"/>
      <c r="C69" s="108" t="s">
        <v>2649</v>
      </c>
      <c r="D69" s="110">
        <f>COUNTIF(H2:H50, "*SEWAGE*")-24</f>
        <v>1</v>
      </c>
      <c r="E69" s="101">
        <f>D69/D70</f>
        <v>0.125</v>
      </c>
      <c r="F69" s="31"/>
      <c r="G69" s="42"/>
      <c r="H69" s="31"/>
      <c r="I69" s="31"/>
      <c r="J69" s="31"/>
    </row>
    <row r="70" spans="1:11" ht="12.75" customHeight="1" x14ac:dyDescent="0.2">
      <c r="B70" s="91"/>
      <c r="C70" s="111"/>
      <c r="D70" s="112">
        <f>SUM(D68:D69)</f>
        <v>8</v>
      </c>
      <c r="E70" s="99">
        <f>SUM(E68:E69)</f>
        <v>1</v>
      </c>
      <c r="F70" s="31"/>
      <c r="H70" s="68"/>
      <c r="I70" s="31"/>
      <c r="J70" s="31"/>
    </row>
    <row r="71" spans="1:11" ht="12.75" customHeight="1" x14ac:dyDescent="0.2">
      <c r="B71" s="91"/>
      <c r="C71" s="107" t="s">
        <v>129</v>
      </c>
      <c r="D71" s="87"/>
      <c r="E71" s="109"/>
      <c r="G71" s="66"/>
      <c r="H71" s="67"/>
      <c r="I71" s="41"/>
      <c r="J71" s="74"/>
    </row>
    <row r="72" spans="1:11" ht="12.75" customHeight="1" x14ac:dyDescent="0.2">
      <c r="B72" s="91"/>
      <c r="C72" s="108" t="s">
        <v>97</v>
      </c>
      <c r="D72" s="109">
        <f>COUNTIF(I2:I50, "*ENTERO*")-1</f>
        <v>7</v>
      </c>
      <c r="E72" s="99">
        <f>D72/D74</f>
        <v>0.875</v>
      </c>
      <c r="H72" s="75"/>
      <c r="I72" s="41"/>
      <c r="J72" s="74"/>
      <c r="K72" s="59"/>
    </row>
    <row r="73" spans="1:11" ht="12.75" customHeight="1" x14ac:dyDescent="0.2">
      <c r="B73" s="91"/>
      <c r="C73" s="108" t="s">
        <v>96</v>
      </c>
      <c r="D73" s="110">
        <f>COUNTIF(I2:I50, "*PREEMPT*")-24</f>
        <v>1</v>
      </c>
      <c r="E73" s="101">
        <f>D73/D74</f>
        <v>0.125</v>
      </c>
      <c r="H73" s="76"/>
      <c r="I73" s="77"/>
      <c r="J73" s="74"/>
      <c r="K73" s="59"/>
    </row>
    <row r="74" spans="1:11" ht="12.75" customHeight="1" x14ac:dyDescent="0.2">
      <c r="B74" s="91"/>
      <c r="C74" s="111"/>
      <c r="D74" s="112">
        <f>SUM(D72:D73)</f>
        <v>8</v>
      </c>
      <c r="E74" s="99">
        <f>SUM(E72:E73)</f>
        <v>1</v>
      </c>
      <c r="H74" s="68"/>
      <c r="I74" s="31"/>
      <c r="J74" s="41"/>
      <c r="K74" s="59"/>
    </row>
    <row r="75" spans="1:11" ht="12.75" customHeight="1" x14ac:dyDescent="0.2">
      <c r="B75" s="91"/>
      <c r="C75" s="107" t="s">
        <v>130</v>
      </c>
      <c r="D75" s="87"/>
      <c r="E75" s="109"/>
      <c r="H75" s="67"/>
      <c r="I75" s="41"/>
      <c r="J75" s="74"/>
      <c r="K75" s="59"/>
    </row>
    <row r="76" spans="1:11" ht="12.75" customHeight="1" x14ac:dyDescent="0.2">
      <c r="B76" s="91"/>
      <c r="C76" s="108" t="s">
        <v>3217</v>
      </c>
      <c r="D76" s="109">
        <f>COUNTIF(J2:J50, "*CSO*")-14</f>
        <v>0</v>
      </c>
      <c r="E76" s="99">
        <f>D76/D84</f>
        <v>0</v>
      </c>
      <c r="H76" s="67"/>
      <c r="I76" s="41"/>
      <c r="J76" s="74"/>
      <c r="K76" s="59"/>
    </row>
    <row r="77" spans="1:11" ht="12.75" customHeight="1" x14ac:dyDescent="0.2">
      <c r="B77" s="91"/>
      <c r="C77" s="108" t="s">
        <v>2648</v>
      </c>
      <c r="D77" s="109">
        <f>COUNTIF(J2:J50, "*POTW*")-3</f>
        <v>0</v>
      </c>
      <c r="E77" s="99">
        <f>D77/D84</f>
        <v>0</v>
      </c>
      <c r="H77" s="67"/>
      <c r="I77" s="41"/>
      <c r="J77" s="74"/>
      <c r="K77" s="59"/>
    </row>
    <row r="78" spans="1:11" ht="12.75" customHeight="1" x14ac:dyDescent="0.2">
      <c r="B78" s="91"/>
      <c r="C78" s="108" t="s">
        <v>151</v>
      </c>
      <c r="D78" s="109">
        <f>COUNTIF(J2:J50, "*SEPTIC*")</f>
        <v>1</v>
      </c>
      <c r="E78" s="99">
        <f>D78/D84</f>
        <v>0.125</v>
      </c>
      <c r="H78" s="67"/>
      <c r="I78" s="41"/>
      <c r="J78" s="74"/>
      <c r="K78" s="59"/>
    </row>
    <row r="79" spans="1:11" ht="12.75" customHeight="1" x14ac:dyDescent="0.2">
      <c r="A79" s="1" t="s">
        <v>2652</v>
      </c>
      <c r="B79" s="91"/>
      <c r="C79" s="108" t="s">
        <v>3218</v>
      </c>
      <c r="D79" s="109">
        <f>COUNTIF(J2:J50, "*SEWER_LINE*")-5</f>
        <v>1</v>
      </c>
      <c r="E79" s="99">
        <f>D79/D84</f>
        <v>0.125</v>
      </c>
      <c r="H79" s="67"/>
      <c r="I79" s="41"/>
      <c r="J79" s="74"/>
      <c r="K79" s="59"/>
    </row>
    <row r="80" spans="1:11" ht="12.75" customHeight="1" x14ac:dyDescent="0.2">
      <c r="B80" s="91"/>
      <c r="C80" s="108" t="s">
        <v>3219</v>
      </c>
      <c r="D80" s="109">
        <f>COUNTIF(J2:J50, "*WILDLIFE*")</f>
        <v>1</v>
      </c>
      <c r="E80" s="99">
        <f>D80/D84</f>
        <v>0.125</v>
      </c>
      <c r="H80" s="67"/>
      <c r="I80" s="41"/>
      <c r="J80" s="74"/>
      <c r="K80" s="59"/>
    </row>
    <row r="81" spans="2:11" ht="12.75" customHeight="1" x14ac:dyDescent="0.2">
      <c r="B81" s="91"/>
      <c r="C81" s="108" t="s">
        <v>3220</v>
      </c>
      <c r="D81" s="109">
        <f>COUNTIF(J2:J50, "*STORM*")</f>
        <v>2</v>
      </c>
      <c r="E81" s="99">
        <f>D81/D84</f>
        <v>0.25</v>
      </c>
      <c r="H81" s="67"/>
      <c r="I81" s="41"/>
      <c r="J81" s="74"/>
      <c r="K81" s="59"/>
    </row>
    <row r="82" spans="2:11" ht="12.75" customHeight="1" x14ac:dyDescent="0.2">
      <c r="B82" s="91"/>
      <c r="C82" s="108" t="s">
        <v>113</v>
      </c>
      <c r="D82" s="109">
        <f>COUNTIF(J2:J50, "*OTHER*")</f>
        <v>1</v>
      </c>
      <c r="E82" s="99">
        <f>D82/D84</f>
        <v>0.125</v>
      </c>
      <c r="H82" s="59"/>
      <c r="I82" s="41"/>
      <c r="J82" s="74"/>
    </row>
    <row r="83" spans="2:11" ht="12.75" customHeight="1" x14ac:dyDescent="0.2">
      <c r="B83" s="91"/>
      <c r="C83" s="108" t="s">
        <v>114</v>
      </c>
      <c r="D83" s="110">
        <f>COUNTIF(J2:J50, "*UNKNOWN*")-3</f>
        <v>2</v>
      </c>
      <c r="E83" s="101">
        <f>D83/D84</f>
        <v>0.25</v>
      </c>
      <c r="H83" s="59"/>
      <c r="I83" s="41"/>
      <c r="J83" s="74"/>
    </row>
    <row r="84" spans="2:11" ht="12.75" customHeight="1" x14ac:dyDescent="0.2">
      <c r="B84" s="91"/>
      <c r="C84" s="91"/>
      <c r="D84" s="112">
        <f>SUM(D76:D83)</f>
        <v>8</v>
      </c>
      <c r="E84" s="99">
        <f>SUM(E76:E83)</f>
        <v>1</v>
      </c>
      <c r="H84" s="59"/>
      <c r="I84" s="41"/>
      <c r="J84" s="74"/>
    </row>
    <row r="85" spans="2:11" ht="12.75" customHeight="1" x14ac:dyDescent="0.15">
      <c r="H85" s="59"/>
      <c r="I85" s="41"/>
      <c r="J85" s="74"/>
    </row>
    <row r="86" spans="2:11" ht="12.75" customHeight="1" x14ac:dyDescent="0.15">
      <c r="H86" s="59"/>
      <c r="I86" s="41"/>
      <c r="J86" s="74"/>
    </row>
    <row r="87" spans="2:11" ht="12" customHeight="1" x14ac:dyDescent="0.15">
      <c r="H87" s="22"/>
      <c r="I87" s="77"/>
      <c r="J87" s="22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Washington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29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3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 x14ac:dyDescent="0.2">
      <c r="A1" s="9"/>
      <c r="B1" s="223" t="s">
        <v>26</v>
      </c>
      <c r="C1" s="224"/>
      <c r="D1" s="224"/>
      <c r="E1" s="224"/>
      <c r="F1" s="30"/>
      <c r="G1" s="221" t="s">
        <v>25</v>
      </c>
      <c r="H1" s="222"/>
      <c r="I1" s="222"/>
      <c r="J1" s="222"/>
      <c r="K1" s="222"/>
    </row>
    <row r="2" spans="1:147" s="8" customFormat="1" ht="48" customHeight="1" x14ac:dyDescent="0.2">
      <c r="A2" s="4" t="s">
        <v>13</v>
      </c>
      <c r="B2" s="3" t="s">
        <v>14</v>
      </c>
      <c r="C2" s="3" t="s">
        <v>11</v>
      </c>
      <c r="D2" s="3" t="s">
        <v>3</v>
      </c>
      <c r="E2" s="3" t="s">
        <v>19</v>
      </c>
      <c r="F2" s="30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s="7" customFormat="1" ht="12.75" customHeight="1" x14ac:dyDescent="0.2">
      <c r="A3" s="59" t="s">
        <v>425</v>
      </c>
      <c r="B3" s="59" t="s">
        <v>494</v>
      </c>
      <c r="C3" s="59" t="s">
        <v>495</v>
      </c>
      <c r="D3" s="48">
        <v>1</v>
      </c>
      <c r="E3" s="48">
        <v>90</v>
      </c>
      <c r="F3" s="48"/>
      <c r="G3" s="48"/>
      <c r="H3" s="48"/>
      <c r="I3" s="48"/>
      <c r="J3" s="48"/>
      <c r="K3" s="30">
        <v>1</v>
      </c>
    </row>
    <row r="4" spans="1:147" ht="12.75" customHeight="1" x14ac:dyDescent="0.2">
      <c r="A4" s="60" t="s">
        <v>425</v>
      </c>
      <c r="B4" s="147" t="s">
        <v>562</v>
      </c>
      <c r="C4" s="147" t="s">
        <v>2653</v>
      </c>
      <c r="D4" s="55">
        <v>1</v>
      </c>
      <c r="E4" s="55">
        <v>90</v>
      </c>
      <c r="F4" s="55"/>
      <c r="G4" s="55"/>
      <c r="H4" s="55"/>
      <c r="I4" s="55"/>
      <c r="J4" s="55"/>
      <c r="K4" s="55">
        <v>1</v>
      </c>
      <c r="M4" s="146"/>
    </row>
    <row r="5" spans="1:147" ht="12.75" customHeight="1" x14ac:dyDescent="0.2">
      <c r="A5" s="31"/>
      <c r="B5" s="32">
        <f>COUNTA(B3:B4)</f>
        <v>2</v>
      </c>
      <c r="C5" s="32"/>
      <c r="D5" s="40">
        <f>SUM(D3:D4)</f>
        <v>2</v>
      </c>
      <c r="E5" s="146">
        <f>SUM(E3:E4)</f>
        <v>180</v>
      </c>
      <c r="F5" s="40"/>
      <c r="G5" s="146">
        <f t="shared" ref="G5:K5" si="0">SUM(G3:G4)</f>
        <v>0</v>
      </c>
      <c r="H5" s="146">
        <f t="shared" si="0"/>
        <v>0</v>
      </c>
      <c r="I5" s="146">
        <f t="shared" si="0"/>
        <v>0</v>
      </c>
      <c r="J5" s="146">
        <f t="shared" si="0"/>
        <v>0</v>
      </c>
      <c r="K5" s="146">
        <f t="shared" si="0"/>
        <v>2</v>
      </c>
    </row>
    <row r="6" spans="1:147" ht="12.75" customHeight="1" x14ac:dyDescent="0.2">
      <c r="A6" s="31"/>
      <c r="B6" s="31"/>
      <c r="C6" s="31"/>
      <c r="D6" s="35"/>
      <c r="E6" s="35"/>
      <c r="F6" s="35"/>
      <c r="G6" s="35"/>
      <c r="H6" s="35"/>
      <c r="I6" s="35"/>
      <c r="J6" s="35"/>
      <c r="K6" s="35"/>
    </row>
    <row r="7" spans="1:147" ht="12.75" customHeight="1" x14ac:dyDescent="0.2">
      <c r="A7" s="60" t="s">
        <v>1039</v>
      </c>
      <c r="B7" s="161" t="s">
        <v>1189</v>
      </c>
      <c r="C7" s="161" t="s">
        <v>1190</v>
      </c>
      <c r="D7" s="55">
        <v>1</v>
      </c>
      <c r="E7" s="55">
        <v>4</v>
      </c>
      <c r="F7" s="55"/>
      <c r="G7" s="55"/>
      <c r="H7" s="55"/>
      <c r="I7" s="55">
        <v>1</v>
      </c>
      <c r="J7" s="55"/>
      <c r="K7" s="55"/>
      <c r="M7" s="5" t="s">
        <v>2652</v>
      </c>
    </row>
    <row r="8" spans="1:147" ht="12.75" customHeight="1" x14ac:dyDescent="0.2">
      <c r="A8" s="31"/>
      <c r="B8" s="32">
        <f>COUNTA(B7:B7)</f>
        <v>1</v>
      </c>
      <c r="C8" s="32"/>
      <c r="D8" s="27">
        <f>SUM(D7:D7)</f>
        <v>1</v>
      </c>
      <c r="E8" s="27">
        <f>SUM(E7:E7)</f>
        <v>4</v>
      </c>
      <c r="F8" s="35"/>
      <c r="G8" s="27">
        <f>SUM(G7:G7)</f>
        <v>0</v>
      </c>
      <c r="H8" s="27">
        <f>SUM(H7:H7)</f>
        <v>0</v>
      </c>
      <c r="I8" s="27">
        <f>SUM(I7:I7)</f>
        <v>1</v>
      </c>
      <c r="J8" s="27">
        <f>SUM(J7:J7)</f>
        <v>0</v>
      </c>
      <c r="K8" s="27">
        <f>SUM(K7:K7)</f>
        <v>0</v>
      </c>
    </row>
    <row r="9" spans="1:147" ht="12.75" customHeight="1" x14ac:dyDescent="0.2">
      <c r="A9" s="31"/>
      <c r="B9" s="53"/>
      <c r="C9" s="53"/>
      <c r="D9" s="27"/>
      <c r="E9" s="27"/>
      <c r="F9" s="35"/>
      <c r="G9" s="27"/>
      <c r="H9" s="27"/>
      <c r="I9" s="27"/>
      <c r="J9" s="27"/>
      <c r="K9" s="27"/>
    </row>
    <row r="10" spans="1:147" ht="12.75" customHeight="1" x14ac:dyDescent="0.2">
      <c r="A10" s="179" t="s">
        <v>2398</v>
      </c>
      <c r="B10" s="179" t="s">
        <v>2423</v>
      </c>
      <c r="C10" s="179" t="s">
        <v>2818</v>
      </c>
      <c r="D10" s="28">
        <v>1</v>
      </c>
      <c r="E10" s="28">
        <v>90</v>
      </c>
      <c r="F10" s="184"/>
      <c r="G10" s="28"/>
      <c r="H10" s="28"/>
      <c r="I10" s="28"/>
      <c r="J10" s="28"/>
      <c r="K10" s="28">
        <v>1</v>
      </c>
      <c r="N10" s="59"/>
      <c r="O10" s="59"/>
    </row>
    <row r="11" spans="1:147" ht="12.75" customHeight="1" x14ac:dyDescent="0.2">
      <c r="A11" s="161" t="s">
        <v>2398</v>
      </c>
      <c r="B11" s="161" t="s">
        <v>2428</v>
      </c>
      <c r="C11" s="161" t="s">
        <v>2429</v>
      </c>
      <c r="D11" s="55">
        <v>2</v>
      </c>
      <c r="E11" s="55">
        <v>11</v>
      </c>
      <c r="F11" s="55"/>
      <c r="G11" s="55"/>
      <c r="H11" s="55"/>
      <c r="I11" s="55">
        <v>2</v>
      </c>
      <c r="J11" s="55"/>
      <c r="K11" s="55"/>
      <c r="M11" s="5" t="s">
        <v>2652</v>
      </c>
    </row>
    <row r="12" spans="1:147" ht="12.75" customHeight="1" x14ac:dyDescent="0.2">
      <c r="A12" s="31"/>
      <c r="B12" s="32">
        <f>COUNTA(B10:B11)</f>
        <v>2</v>
      </c>
      <c r="C12" s="32"/>
      <c r="D12" s="27">
        <f>SUM(D10:D11)</f>
        <v>3</v>
      </c>
      <c r="E12" s="27">
        <f>SUM(E10:E11)</f>
        <v>101</v>
      </c>
      <c r="F12" s="35"/>
      <c r="G12" s="27">
        <f>SUM(G10:G11)</f>
        <v>0</v>
      </c>
      <c r="H12" s="27">
        <f t="shared" ref="H12:K12" si="1">SUM(H10:H11)</f>
        <v>0</v>
      </c>
      <c r="I12" s="27">
        <f t="shared" si="1"/>
        <v>2</v>
      </c>
      <c r="J12" s="27">
        <f t="shared" si="1"/>
        <v>0</v>
      </c>
      <c r="K12" s="27">
        <f t="shared" si="1"/>
        <v>1</v>
      </c>
    </row>
    <row r="13" spans="1:147" ht="12.75" customHeight="1" x14ac:dyDescent="0.2">
      <c r="A13" s="31"/>
      <c r="B13" s="53"/>
      <c r="C13" s="53"/>
      <c r="D13" s="27"/>
      <c r="E13" s="27"/>
      <c r="F13" s="35"/>
      <c r="G13" s="27"/>
      <c r="H13" s="27"/>
      <c r="I13" s="27"/>
      <c r="J13" s="27"/>
      <c r="K13" s="27"/>
      <c r="N13" s="59"/>
      <c r="O13" s="59"/>
    </row>
    <row r="14" spans="1:147" ht="12.75" customHeight="1" x14ac:dyDescent="0.2">
      <c r="A14" s="179" t="s">
        <v>2552</v>
      </c>
      <c r="B14" s="179" t="s">
        <v>2591</v>
      </c>
      <c r="C14" s="179" t="s">
        <v>2592</v>
      </c>
      <c r="D14" s="28">
        <v>1</v>
      </c>
      <c r="E14" s="28">
        <v>90</v>
      </c>
      <c r="F14" s="184"/>
      <c r="G14" s="28"/>
      <c r="H14" s="28"/>
      <c r="I14" s="28"/>
      <c r="J14" s="28"/>
      <c r="K14" s="28">
        <v>1</v>
      </c>
      <c r="N14" s="59"/>
      <c r="O14" s="59"/>
    </row>
    <row r="15" spans="1:147" ht="12.75" customHeight="1" x14ac:dyDescent="0.2">
      <c r="A15" s="163" t="s">
        <v>2552</v>
      </c>
      <c r="B15" s="163" t="s">
        <v>2597</v>
      </c>
      <c r="C15" s="163" t="s">
        <v>2598</v>
      </c>
      <c r="D15" s="55">
        <v>1</v>
      </c>
      <c r="E15" s="55">
        <v>65</v>
      </c>
      <c r="F15" s="55"/>
      <c r="G15" s="55"/>
      <c r="H15" s="55"/>
      <c r="I15" s="55"/>
      <c r="J15" s="55"/>
      <c r="K15" s="55">
        <v>1</v>
      </c>
    </row>
    <row r="16" spans="1:147" ht="12.75" customHeight="1" x14ac:dyDescent="0.2">
      <c r="A16" s="31"/>
      <c r="B16" s="32">
        <f>COUNTA(B14:B15)</f>
        <v>2</v>
      </c>
      <c r="C16" s="32"/>
      <c r="D16" s="27">
        <f>SUM(D14:D15)</f>
        <v>2</v>
      </c>
      <c r="E16" s="27">
        <f>SUM(E14:E15)</f>
        <v>155</v>
      </c>
      <c r="F16" s="35"/>
      <c r="G16" s="27">
        <f t="shared" ref="G16:K16" si="2">SUM(G14:G15)</f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2</v>
      </c>
    </row>
    <row r="17" spans="1:11" ht="12.75" customHeight="1" x14ac:dyDescent="0.2">
      <c r="A17" s="31"/>
      <c r="B17" s="32"/>
      <c r="C17" s="32"/>
      <c r="D17" s="27"/>
      <c r="E17" s="27"/>
      <c r="F17" s="35"/>
      <c r="G17" s="27"/>
      <c r="H17" s="27"/>
      <c r="I17" s="27"/>
      <c r="J17" s="27"/>
      <c r="K17" s="27"/>
    </row>
    <row r="18" spans="1:11" ht="12.75" customHeight="1" x14ac:dyDescent="0.2">
      <c r="C18" s="106" t="s">
        <v>3221</v>
      </c>
      <c r="D18" s="103"/>
    </row>
    <row r="19" spans="1:11" ht="12.75" customHeight="1" x14ac:dyDescent="0.2">
      <c r="B19" s="104"/>
      <c r="C19" s="105" t="s">
        <v>131</v>
      </c>
      <c r="D19" s="85">
        <f>SUM(B5+B8+B12+B16)</f>
        <v>7</v>
      </c>
    </row>
    <row r="20" spans="1:11" ht="12.75" customHeight="1" x14ac:dyDescent="0.2">
      <c r="B20" s="104"/>
      <c r="C20" s="105" t="s">
        <v>110</v>
      </c>
      <c r="D20" s="85">
        <f>SUM(D5+D8+D12+D16)</f>
        <v>8</v>
      </c>
    </row>
    <row r="21" spans="1:11" ht="12.75" customHeight="1" x14ac:dyDescent="0.2">
      <c r="B21" s="104"/>
      <c r="C21" s="105" t="s">
        <v>111</v>
      </c>
      <c r="D21" s="84">
        <f>SUM(E5+E8+E12+E16)</f>
        <v>440</v>
      </c>
    </row>
    <row r="22" spans="1:11" ht="12.75" customHeight="1" x14ac:dyDescent="0.2"/>
    <row r="23" spans="1:11" ht="12.75" customHeight="1" x14ac:dyDescent="0.2">
      <c r="C23" s="5"/>
      <c r="D23" s="91"/>
      <c r="E23" s="106" t="s">
        <v>139</v>
      </c>
      <c r="F23" s="91"/>
      <c r="G23" s="96" t="s">
        <v>98</v>
      </c>
      <c r="H23" s="96" t="s">
        <v>109</v>
      </c>
    </row>
    <row r="24" spans="1:11" ht="12.75" customHeight="1" x14ac:dyDescent="0.2">
      <c r="C24" s="111"/>
      <c r="D24" s="111"/>
      <c r="E24" s="94" t="s">
        <v>134</v>
      </c>
      <c r="G24" s="85">
        <f>SUM(G5+G8+G12+G16)</f>
        <v>0</v>
      </c>
      <c r="H24" s="99">
        <f>G24/(G29)</f>
        <v>0</v>
      </c>
    </row>
    <row r="25" spans="1:11" ht="12.75" customHeight="1" x14ac:dyDescent="0.2">
      <c r="C25" s="111"/>
      <c r="D25" s="111"/>
      <c r="E25" s="94" t="s">
        <v>135</v>
      </c>
      <c r="G25" s="85">
        <f>SUM(H5+H8+H12+H16)</f>
        <v>0</v>
      </c>
      <c r="H25" s="99">
        <f>G25/G29</f>
        <v>0</v>
      </c>
    </row>
    <row r="26" spans="1:11" ht="12.75" customHeight="1" x14ac:dyDescent="0.2">
      <c r="C26" s="111"/>
      <c r="D26" s="111"/>
      <c r="E26" s="94" t="s">
        <v>136</v>
      </c>
      <c r="G26" s="85">
        <f>SUM(I5+I8+I12+I16)</f>
        <v>3</v>
      </c>
      <c r="H26" s="99">
        <f>G26/G29</f>
        <v>0.375</v>
      </c>
    </row>
    <row r="27" spans="1:11" ht="12.75" customHeight="1" x14ac:dyDescent="0.2">
      <c r="C27" s="111"/>
      <c r="D27" s="111"/>
      <c r="E27" s="94" t="s">
        <v>137</v>
      </c>
      <c r="G27" s="85">
        <f>SUM(J5+J8+J12+J16)</f>
        <v>0</v>
      </c>
      <c r="H27" s="99">
        <f>G27/G29</f>
        <v>0</v>
      </c>
    </row>
    <row r="28" spans="1:11" ht="12.75" customHeight="1" x14ac:dyDescent="0.2">
      <c r="C28" s="111"/>
      <c r="D28" s="111"/>
      <c r="E28" s="94" t="s">
        <v>138</v>
      </c>
      <c r="G28" s="110">
        <f>SUM(K5+K8+K12+K16)</f>
        <v>5</v>
      </c>
      <c r="H28" s="101">
        <f>G28/G29</f>
        <v>0.625</v>
      </c>
    </row>
    <row r="29" spans="1:11" ht="12.75" customHeight="1" x14ac:dyDescent="0.2">
      <c r="C29" s="111"/>
      <c r="D29" s="111"/>
      <c r="E29" s="111"/>
      <c r="F29" s="94"/>
      <c r="G29" s="109">
        <f>SUM(G24:G28)</f>
        <v>8</v>
      </c>
      <c r="H29" s="99">
        <f>SUM(H24:H28)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Washington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97"/>
  <sheetViews>
    <sheetView zoomScaleNormal="100" workbookViewId="0">
      <pane ySplit="2" topLeftCell="A9" activePane="bottomLeft" state="frozen"/>
      <selection pane="bottomLeft"/>
    </sheetView>
  </sheetViews>
  <sheetFormatPr defaultRowHeight="12.75" x14ac:dyDescent="0.2"/>
  <cols>
    <col min="1" max="1" width="13.285156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0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6" customFormat="1" ht="12" customHeight="1" x14ac:dyDescent="0.2">
      <c r="B1" s="226" t="s">
        <v>27</v>
      </c>
      <c r="C1" s="226"/>
      <c r="D1" s="57"/>
      <c r="E1" s="58"/>
      <c r="F1" s="57"/>
      <c r="G1" s="225" t="s">
        <v>29</v>
      </c>
      <c r="H1" s="225"/>
      <c r="I1" s="225"/>
      <c r="J1" s="57"/>
      <c r="K1" s="226" t="s">
        <v>38</v>
      </c>
      <c r="L1" s="226"/>
    </row>
    <row r="2" spans="1:12" s="49" customFormat="1" ht="48.75" customHeight="1" x14ac:dyDescent="0.15">
      <c r="A2" s="3" t="s">
        <v>13</v>
      </c>
      <c r="B2" s="3" t="s">
        <v>14</v>
      </c>
      <c r="C2" s="3" t="s">
        <v>11</v>
      </c>
      <c r="D2" s="3"/>
      <c r="E2" s="14" t="s">
        <v>28</v>
      </c>
      <c r="F2" s="3"/>
      <c r="G2" s="3" t="s">
        <v>3222</v>
      </c>
      <c r="H2" s="3" t="s">
        <v>15</v>
      </c>
      <c r="I2" s="3" t="s">
        <v>16</v>
      </c>
      <c r="J2" s="3"/>
      <c r="K2" s="3" t="s">
        <v>17</v>
      </c>
      <c r="L2" s="3" t="s">
        <v>18</v>
      </c>
    </row>
    <row r="3" spans="1:12" ht="12.75" customHeight="1" x14ac:dyDescent="0.2">
      <c r="A3" s="160" t="s">
        <v>152</v>
      </c>
      <c r="B3" s="160" t="s">
        <v>164</v>
      </c>
      <c r="C3" s="160" t="s">
        <v>165</v>
      </c>
      <c r="D3" s="119"/>
      <c r="E3" s="31">
        <v>105</v>
      </c>
      <c r="F3" s="119"/>
      <c r="G3" s="203"/>
      <c r="H3" s="203"/>
      <c r="I3" s="117">
        <f t="shared" ref="I3:I5" si="0">H3/E3</f>
        <v>0</v>
      </c>
      <c r="J3" s="48"/>
      <c r="K3" s="209">
        <f t="shared" ref="K3:K5" si="1">E3-H3</f>
        <v>105</v>
      </c>
      <c r="L3" s="117">
        <f t="shared" ref="L3:L5" si="2">K3/E3</f>
        <v>1</v>
      </c>
    </row>
    <row r="4" spans="1:12" ht="12.75" customHeight="1" x14ac:dyDescent="0.2">
      <c r="A4" s="160" t="s">
        <v>152</v>
      </c>
      <c r="B4" s="160" t="s">
        <v>187</v>
      </c>
      <c r="C4" s="160" t="s">
        <v>188</v>
      </c>
      <c r="D4" s="119"/>
      <c r="E4" s="31">
        <v>105</v>
      </c>
      <c r="F4" s="119"/>
      <c r="G4" s="203"/>
      <c r="H4" s="203"/>
      <c r="I4" s="117">
        <f t="shared" si="0"/>
        <v>0</v>
      </c>
      <c r="J4" s="48"/>
      <c r="K4" s="209">
        <f t="shared" si="1"/>
        <v>105</v>
      </c>
      <c r="L4" s="117">
        <f t="shared" si="2"/>
        <v>1</v>
      </c>
    </row>
    <row r="5" spans="1:12" ht="12.75" customHeight="1" x14ac:dyDescent="0.2">
      <c r="A5" s="161" t="s">
        <v>152</v>
      </c>
      <c r="B5" s="161" t="s">
        <v>253</v>
      </c>
      <c r="C5" s="161" t="s">
        <v>254</v>
      </c>
      <c r="D5" s="210"/>
      <c r="E5" s="34">
        <v>105</v>
      </c>
      <c r="F5" s="210"/>
      <c r="G5" s="212"/>
      <c r="H5" s="212"/>
      <c r="I5" s="118">
        <f t="shared" si="0"/>
        <v>0</v>
      </c>
      <c r="J5" s="55"/>
      <c r="K5" s="159">
        <f t="shared" si="1"/>
        <v>105</v>
      </c>
      <c r="L5" s="118">
        <f t="shared" si="2"/>
        <v>1</v>
      </c>
    </row>
    <row r="6" spans="1:12" ht="12.75" customHeight="1" x14ac:dyDescent="0.2">
      <c r="A6" s="31"/>
      <c r="B6" s="32">
        <f>COUNTA(B3:B5)</f>
        <v>3</v>
      </c>
      <c r="C6" s="31"/>
      <c r="D6" s="119"/>
      <c r="E6" s="36">
        <f>SUM(E3:E5)</f>
        <v>315</v>
      </c>
      <c r="F6" s="38"/>
      <c r="G6" s="32">
        <f>COUNTA(G3:G5)</f>
        <v>0</v>
      </c>
      <c r="H6" s="36">
        <f>SUM(H3:H5)</f>
        <v>0</v>
      </c>
      <c r="I6" s="39">
        <f>H6/E6</f>
        <v>0</v>
      </c>
      <c r="J6" s="202"/>
      <c r="K6" s="36">
        <f>SUM(K3:K5)</f>
        <v>315</v>
      </c>
      <c r="L6" s="39">
        <f>K6/E6</f>
        <v>1</v>
      </c>
    </row>
    <row r="7" spans="1:12" ht="12.75" customHeight="1" x14ac:dyDescent="0.2">
      <c r="A7" s="31"/>
      <c r="B7" s="32"/>
      <c r="C7" s="31"/>
      <c r="D7" s="119"/>
      <c r="E7" s="36"/>
      <c r="F7" s="38"/>
      <c r="G7" s="32"/>
      <c r="H7" s="36"/>
      <c r="I7" s="39"/>
      <c r="J7" s="202"/>
      <c r="K7" s="36"/>
      <c r="L7" s="39"/>
    </row>
    <row r="8" spans="1:12" ht="12.75" customHeight="1" x14ac:dyDescent="0.2">
      <c r="A8" s="160" t="s">
        <v>291</v>
      </c>
      <c r="B8" s="160" t="s">
        <v>411</v>
      </c>
      <c r="C8" s="160" t="s">
        <v>412</v>
      </c>
      <c r="D8" s="119"/>
      <c r="E8" s="31">
        <v>365</v>
      </c>
      <c r="F8" s="119"/>
      <c r="G8" s="203"/>
      <c r="H8" s="203"/>
      <c r="I8" s="117"/>
      <c r="J8" s="48"/>
      <c r="K8" s="209"/>
      <c r="L8" s="117"/>
    </row>
    <row r="9" spans="1:12" ht="12.75" customHeight="1" x14ac:dyDescent="0.2">
      <c r="A9" s="160" t="s">
        <v>291</v>
      </c>
      <c r="B9" s="160" t="s">
        <v>413</v>
      </c>
      <c r="C9" s="160" t="s">
        <v>414</v>
      </c>
      <c r="D9" s="119"/>
      <c r="E9" s="31">
        <v>365</v>
      </c>
      <c r="F9" s="119"/>
      <c r="G9" s="203"/>
      <c r="H9" s="203"/>
      <c r="I9" s="117">
        <f t="shared" ref="I9:I10" si="3">H9/E9</f>
        <v>0</v>
      </c>
      <c r="J9" s="48"/>
      <c r="K9" s="209">
        <f t="shared" ref="K9:K10" si="4">E9-H9</f>
        <v>365</v>
      </c>
      <c r="L9" s="117">
        <f t="shared" ref="L9:L10" si="5">K9/E9</f>
        <v>1</v>
      </c>
    </row>
    <row r="10" spans="1:12" ht="12.75" customHeight="1" x14ac:dyDescent="0.2">
      <c r="A10" s="161" t="s">
        <v>291</v>
      </c>
      <c r="B10" s="161" t="s">
        <v>415</v>
      </c>
      <c r="C10" s="161" t="s">
        <v>416</v>
      </c>
      <c r="D10" s="210"/>
      <c r="E10" s="34">
        <v>365</v>
      </c>
      <c r="F10" s="210"/>
      <c r="G10" s="55"/>
      <c r="H10" s="55"/>
      <c r="I10" s="118">
        <f t="shared" si="3"/>
        <v>0</v>
      </c>
      <c r="J10" s="55"/>
      <c r="K10" s="159">
        <f t="shared" si="4"/>
        <v>365</v>
      </c>
      <c r="L10" s="118">
        <f t="shared" si="5"/>
        <v>1</v>
      </c>
    </row>
    <row r="11" spans="1:12" ht="12.75" customHeight="1" x14ac:dyDescent="0.2">
      <c r="A11" s="31"/>
      <c r="B11" s="32">
        <f>COUNTA(B8:B10)</f>
        <v>3</v>
      </c>
      <c r="C11" s="31"/>
      <c r="D11" s="119"/>
      <c r="E11" s="36">
        <f>SUM(E8:E10)</f>
        <v>1095</v>
      </c>
      <c r="F11" s="38"/>
      <c r="G11" s="32">
        <f>COUNTA(G8:G10)</f>
        <v>0</v>
      </c>
      <c r="H11" s="36">
        <f>SUM(H8:H10)</f>
        <v>0</v>
      </c>
      <c r="I11" s="39">
        <f>H11/E11</f>
        <v>0</v>
      </c>
      <c r="J11" s="202"/>
      <c r="K11" s="211">
        <f>E11-H11</f>
        <v>1095</v>
      </c>
      <c r="L11" s="39">
        <f>K11/E11</f>
        <v>1</v>
      </c>
    </row>
    <row r="12" spans="1:12" ht="12.75" customHeight="1" x14ac:dyDescent="0.2">
      <c r="A12" s="31"/>
      <c r="B12" s="31"/>
      <c r="C12" s="31"/>
      <c r="D12" s="119"/>
      <c r="F12" s="119"/>
      <c r="G12" s="119"/>
      <c r="H12" s="35"/>
      <c r="I12" s="35"/>
      <c r="J12" s="35"/>
      <c r="K12" s="35"/>
      <c r="L12" s="35"/>
    </row>
    <row r="13" spans="1:12" ht="12.75" customHeight="1" x14ac:dyDescent="0.2">
      <c r="A13" s="160" t="s">
        <v>425</v>
      </c>
      <c r="B13" s="160" t="s">
        <v>494</v>
      </c>
      <c r="C13" s="160" t="s">
        <v>495</v>
      </c>
      <c r="D13" s="119"/>
      <c r="E13" s="31">
        <v>105</v>
      </c>
      <c r="F13" s="119"/>
      <c r="G13" s="203" t="s">
        <v>30</v>
      </c>
      <c r="H13" s="203">
        <v>90</v>
      </c>
      <c r="I13" s="117">
        <f t="shared" ref="I13:I15" si="6">H13/E13</f>
        <v>0.8571428571428571</v>
      </c>
      <c r="J13" s="48"/>
      <c r="K13" s="209">
        <f t="shared" ref="K13:K15" si="7">E13-H13</f>
        <v>15</v>
      </c>
      <c r="L13" s="117">
        <f t="shared" ref="L13:L15" si="8">K13/E13</f>
        <v>0.14285714285714285</v>
      </c>
    </row>
    <row r="14" spans="1:12" ht="12.75" customHeight="1" x14ac:dyDescent="0.2">
      <c r="A14" s="160" t="s">
        <v>425</v>
      </c>
      <c r="B14" s="160" t="s">
        <v>567</v>
      </c>
      <c r="C14" s="160" t="s">
        <v>2679</v>
      </c>
      <c r="D14" s="119"/>
      <c r="E14" s="31">
        <v>105</v>
      </c>
      <c r="F14" s="119"/>
      <c r="G14" s="203"/>
      <c r="H14" s="203"/>
      <c r="I14" s="117">
        <f t="shared" si="6"/>
        <v>0</v>
      </c>
      <c r="J14" s="48"/>
      <c r="K14" s="209">
        <f t="shared" si="7"/>
        <v>105</v>
      </c>
      <c r="L14" s="117">
        <f t="shared" si="8"/>
        <v>1</v>
      </c>
    </row>
    <row r="15" spans="1:12" ht="12.75" customHeight="1" x14ac:dyDescent="0.2">
      <c r="A15" s="161" t="s">
        <v>425</v>
      </c>
      <c r="B15" s="161" t="s">
        <v>562</v>
      </c>
      <c r="C15" s="161" t="s">
        <v>2653</v>
      </c>
      <c r="D15" s="210"/>
      <c r="E15" s="34">
        <v>105</v>
      </c>
      <c r="F15" s="210"/>
      <c r="G15" s="55" t="s">
        <v>30</v>
      </c>
      <c r="H15" s="55">
        <v>90</v>
      </c>
      <c r="I15" s="118">
        <f t="shared" si="6"/>
        <v>0.8571428571428571</v>
      </c>
      <c r="J15" s="55"/>
      <c r="K15" s="159">
        <f t="shared" si="7"/>
        <v>15</v>
      </c>
      <c r="L15" s="118">
        <f t="shared" si="8"/>
        <v>0.14285714285714285</v>
      </c>
    </row>
    <row r="16" spans="1:12" ht="12.75" customHeight="1" x14ac:dyDescent="0.2">
      <c r="A16" s="31"/>
      <c r="B16" s="32">
        <f>COUNTA(B13:B15)</f>
        <v>3</v>
      </c>
      <c r="C16" s="31"/>
      <c r="D16" s="119"/>
      <c r="E16" s="36">
        <f>SUM(E13:E15)</f>
        <v>315</v>
      </c>
      <c r="F16" s="38"/>
      <c r="G16" s="32">
        <f>COUNTA(G13:G15)</f>
        <v>2</v>
      </c>
      <c r="H16" s="36">
        <f>SUM(H13:H15)</f>
        <v>180</v>
      </c>
      <c r="I16" s="39">
        <f>H16/E16</f>
        <v>0.5714285714285714</v>
      </c>
      <c r="J16" s="202"/>
      <c r="K16" s="211">
        <f>E16-H16</f>
        <v>135</v>
      </c>
      <c r="L16" s="39">
        <f>K16/E16</f>
        <v>0.42857142857142855</v>
      </c>
    </row>
    <row r="17" spans="1:12" ht="12.75" customHeight="1" x14ac:dyDescent="0.2">
      <c r="A17" s="31"/>
      <c r="B17" s="32"/>
      <c r="C17" s="31"/>
      <c r="D17" s="119"/>
      <c r="E17" s="36"/>
      <c r="F17" s="38"/>
      <c r="G17" s="32"/>
      <c r="H17" s="36"/>
      <c r="I17" s="39"/>
      <c r="J17" s="202"/>
      <c r="K17" s="211"/>
      <c r="L17" s="39"/>
    </row>
    <row r="18" spans="1:12" ht="12.75" customHeight="1" x14ac:dyDescent="0.2">
      <c r="A18" s="160" t="s">
        <v>148</v>
      </c>
      <c r="B18" s="160" t="s">
        <v>673</v>
      </c>
      <c r="C18" s="160" t="s">
        <v>674</v>
      </c>
      <c r="D18" s="119"/>
      <c r="E18" s="31">
        <v>105</v>
      </c>
      <c r="F18" s="119"/>
      <c r="G18" s="35"/>
      <c r="H18" s="35"/>
      <c r="I18" s="117">
        <f t="shared" ref="I18:I20" si="9">H18/E18</f>
        <v>0</v>
      </c>
      <c r="J18" s="48"/>
      <c r="K18" s="209">
        <f t="shared" ref="K18:K20" si="10">E18-H18</f>
        <v>105</v>
      </c>
      <c r="L18" s="117">
        <f t="shared" ref="L18:L20" si="11">K18/E18</f>
        <v>1</v>
      </c>
    </row>
    <row r="19" spans="1:12" ht="12.75" customHeight="1" x14ac:dyDescent="0.2">
      <c r="A19" s="160" t="s">
        <v>148</v>
      </c>
      <c r="B19" s="160" t="s">
        <v>710</v>
      </c>
      <c r="C19" s="160" t="s">
        <v>711</v>
      </c>
      <c r="D19" s="119"/>
      <c r="E19" s="31">
        <v>365</v>
      </c>
      <c r="F19" s="119"/>
      <c r="G19" s="35"/>
      <c r="H19" s="35"/>
      <c r="I19" s="117">
        <f t="shared" si="9"/>
        <v>0</v>
      </c>
      <c r="J19" s="48"/>
      <c r="K19" s="209">
        <f t="shared" si="10"/>
        <v>365</v>
      </c>
      <c r="L19" s="117">
        <f t="shared" si="11"/>
        <v>1</v>
      </c>
    </row>
    <row r="20" spans="1:12" ht="12.75" customHeight="1" x14ac:dyDescent="0.2">
      <c r="A20" s="161" t="s">
        <v>148</v>
      </c>
      <c r="B20" s="161" t="s">
        <v>718</v>
      </c>
      <c r="C20" s="161" t="s">
        <v>719</v>
      </c>
      <c r="D20" s="210"/>
      <c r="E20" s="34">
        <v>105</v>
      </c>
      <c r="F20" s="210"/>
      <c r="G20" s="212"/>
      <c r="H20" s="212"/>
      <c r="I20" s="118">
        <f t="shared" si="9"/>
        <v>0</v>
      </c>
      <c r="J20" s="55"/>
      <c r="K20" s="159">
        <f t="shared" si="10"/>
        <v>105</v>
      </c>
      <c r="L20" s="118">
        <f t="shared" si="11"/>
        <v>1</v>
      </c>
    </row>
    <row r="21" spans="1:12" ht="12.75" customHeight="1" x14ac:dyDescent="0.2">
      <c r="A21" s="31"/>
      <c r="B21" s="32">
        <f>COUNTA(B18:B20)</f>
        <v>3</v>
      </c>
      <c r="C21" s="31"/>
      <c r="D21" s="119"/>
      <c r="E21" s="36">
        <f>SUM(E18:E20)</f>
        <v>575</v>
      </c>
      <c r="F21" s="38"/>
      <c r="G21" s="32">
        <f>COUNTA(G18:G20)</f>
        <v>0</v>
      </c>
      <c r="H21" s="36">
        <f>SUM(H18:H20)</f>
        <v>0</v>
      </c>
      <c r="I21" s="39">
        <f>H21/E21</f>
        <v>0</v>
      </c>
      <c r="J21" s="202"/>
      <c r="K21" s="211">
        <f>E21-H21</f>
        <v>575</v>
      </c>
      <c r="L21" s="39">
        <f>K21/E21</f>
        <v>1</v>
      </c>
    </row>
    <row r="22" spans="1:12" ht="12.75" customHeight="1" x14ac:dyDescent="0.2">
      <c r="A22" s="31"/>
      <c r="B22" s="32"/>
      <c r="C22" s="31"/>
      <c r="D22" s="119"/>
      <c r="E22" s="36"/>
      <c r="F22" s="38"/>
      <c r="G22" s="32"/>
      <c r="H22" s="36"/>
      <c r="I22" s="39"/>
      <c r="J22" s="202"/>
      <c r="K22" s="211"/>
      <c r="L22" s="39"/>
    </row>
    <row r="23" spans="1:12" ht="12.75" customHeight="1" x14ac:dyDescent="0.2">
      <c r="A23" s="160" t="s">
        <v>869</v>
      </c>
      <c r="B23" s="160" t="s">
        <v>877</v>
      </c>
      <c r="C23" s="160" t="s">
        <v>878</v>
      </c>
      <c r="D23" s="119"/>
      <c r="E23" s="31">
        <v>105</v>
      </c>
      <c r="F23" s="119"/>
      <c r="G23" s="35"/>
      <c r="H23" s="35"/>
      <c r="I23" s="117">
        <f t="shared" ref="I23:I29" si="12">H23/E23</f>
        <v>0</v>
      </c>
      <c r="J23" s="48"/>
      <c r="K23" s="209">
        <f t="shared" ref="K23:K29" si="13">E23-H23</f>
        <v>105</v>
      </c>
      <c r="L23" s="117">
        <f t="shared" ref="L23:L29" si="14">K23/E23</f>
        <v>1</v>
      </c>
    </row>
    <row r="24" spans="1:12" ht="12.75" customHeight="1" x14ac:dyDescent="0.2">
      <c r="A24" s="160" t="s">
        <v>869</v>
      </c>
      <c r="B24" s="160" t="s">
        <v>901</v>
      </c>
      <c r="C24" s="160" t="s">
        <v>902</v>
      </c>
      <c r="D24" s="119"/>
      <c r="E24" s="31">
        <v>105</v>
      </c>
      <c r="F24" s="119"/>
      <c r="G24" s="35"/>
      <c r="H24" s="35"/>
      <c r="I24" s="117">
        <f t="shared" si="12"/>
        <v>0</v>
      </c>
      <c r="J24" s="48"/>
      <c r="K24" s="209">
        <f t="shared" si="13"/>
        <v>105</v>
      </c>
      <c r="L24" s="117">
        <f t="shared" si="14"/>
        <v>1</v>
      </c>
    </row>
    <row r="25" spans="1:12" ht="12.75" customHeight="1" x14ac:dyDescent="0.2">
      <c r="A25" s="160" t="s">
        <v>869</v>
      </c>
      <c r="B25" s="160" t="s">
        <v>942</v>
      </c>
      <c r="C25" s="160" t="s">
        <v>943</v>
      </c>
      <c r="D25" s="119"/>
      <c r="E25" s="31">
        <v>105</v>
      </c>
      <c r="F25" s="119"/>
      <c r="G25" s="35"/>
      <c r="H25" s="35"/>
      <c r="I25" s="117">
        <f t="shared" si="12"/>
        <v>0</v>
      </c>
      <c r="J25" s="48"/>
      <c r="K25" s="209">
        <f t="shared" si="13"/>
        <v>105</v>
      </c>
      <c r="L25" s="117">
        <f t="shared" si="14"/>
        <v>1</v>
      </c>
    </row>
    <row r="26" spans="1:12" ht="12.75" customHeight="1" x14ac:dyDescent="0.2">
      <c r="A26" s="160" t="s">
        <v>869</v>
      </c>
      <c r="B26" s="160" t="s">
        <v>952</v>
      </c>
      <c r="C26" s="160" t="s">
        <v>953</v>
      </c>
      <c r="D26" s="119"/>
      <c r="E26" s="31">
        <v>105</v>
      </c>
      <c r="F26" s="119"/>
      <c r="G26" s="35"/>
      <c r="H26" s="35"/>
      <c r="I26" s="117">
        <f t="shared" si="12"/>
        <v>0</v>
      </c>
      <c r="J26" s="48"/>
      <c r="K26" s="209">
        <f t="shared" si="13"/>
        <v>105</v>
      </c>
      <c r="L26" s="117">
        <f t="shared" si="14"/>
        <v>1</v>
      </c>
    </row>
    <row r="27" spans="1:12" ht="12.75" customHeight="1" x14ac:dyDescent="0.2">
      <c r="A27" s="160" t="s">
        <v>869</v>
      </c>
      <c r="B27" s="160" t="s">
        <v>987</v>
      </c>
      <c r="C27" s="160" t="s">
        <v>988</v>
      </c>
      <c r="D27" s="119"/>
      <c r="E27" s="31">
        <v>105</v>
      </c>
      <c r="F27" s="119"/>
      <c r="G27" s="35"/>
      <c r="H27" s="35"/>
      <c r="I27" s="117">
        <f t="shared" si="12"/>
        <v>0</v>
      </c>
      <c r="J27" s="48"/>
      <c r="K27" s="209">
        <f t="shared" si="13"/>
        <v>105</v>
      </c>
      <c r="L27" s="117">
        <f t="shared" si="14"/>
        <v>1</v>
      </c>
    </row>
    <row r="28" spans="1:12" ht="12.75" customHeight="1" x14ac:dyDescent="0.2">
      <c r="A28" s="160" t="s">
        <v>869</v>
      </c>
      <c r="B28" s="160" t="s">
        <v>1001</v>
      </c>
      <c r="C28" s="160" t="s">
        <v>1002</v>
      </c>
      <c r="D28" s="119"/>
      <c r="E28" s="31">
        <v>105</v>
      </c>
      <c r="F28" s="119"/>
      <c r="G28" s="35"/>
      <c r="H28" s="35"/>
      <c r="I28" s="117">
        <f t="shared" si="12"/>
        <v>0</v>
      </c>
      <c r="J28" s="48"/>
      <c r="K28" s="209">
        <f t="shared" si="13"/>
        <v>105</v>
      </c>
      <c r="L28" s="117">
        <f t="shared" si="14"/>
        <v>1</v>
      </c>
    </row>
    <row r="29" spans="1:12" ht="12.75" customHeight="1" x14ac:dyDescent="0.2">
      <c r="A29" s="161" t="s">
        <v>869</v>
      </c>
      <c r="B29" s="161" t="s">
        <v>1005</v>
      </c>
      <c r="C29" s="161" t="s">
        <v>1006</v>
      </c>
      <c r="D29" s="210"/>
      <c r="E29" s="34">
        <v>105</v>
      </c>
      <c r="F29" s="210"/>
      <c r="G29" s="55"/>
      <c r="H29" s="55"/>
      <c r="I29" s="118">
        <f t="shared" si="12"/>
        <v>0</v>
      </c>
      <c r="J29" s="55"/>
      <c r="K29" s="159">
        <f t="shared" si="13"/>
        <v>105</v>
      </c>
      <c r="L29" s="118">
        <f t="shared" si="14"/>
        <v>1</v>
      </c>
    </row>
    <row r="30" spans="1:12" ht="12.75" customHeight="1" x14ac:dyDescent="0.2">
      <c r="A30" s="31"/>
      <c r="B30" s="32">
        <f>COUNTA(B23:B29)</f>
        <v>7</v>
      </c>
      <c r="C30" s="31"/>
      <c r="D30" s="119"/>
      <c r="E30" s="36">
        <f>SUM(E23:E29)</f>
        <v>735</v>
      </c>
      <c r="F30" s="38"/>
      <c r="G30" s="32">
        <f>COUNTA(G23:G29)</f>
        <v>0</v>
      </c>
      <c r="H30" s="36">
        <f>SUM(H23:H29)</f>
        <v>0</v>
      </c>
      <c r="I30" s="39">
        <f>H30/E30</f>
        <v>0</v>
      </c>
      <c r="J30" s="202"/>
      <c r="K30" s="211">
        <f>E30-H30</f>
        <v>735</v>
      </c>
      <c r="L30" s="39">
        <f>K30/E30</f>
        <v>1</v>
      </c>
    </row>
    <row r="31" spans="1:12" ht="12.75" customHeight="1" x14ac:dyDescent="0.2">
      <c r="A31" s="31"/>
      <c r="B31" s="32"/>
      <c r="C31" s="31"/>
      <c r="D31" s="119"/>
      <c r="E31" s="36"/>
      <c r="F31" s="38"/>
      <c r="G31" s="32"/>
      <c r="H31" s="36"/>
      <c r="I31" s="39"/>
      <c r="J31" s="202"/>
      <c r="K31" s="211"/>
      <c r="L31" s="39"/>
    </row>
    <row r="32" spans="1:12" ht="12.75" customHeight="1" x14ac:dyDescent="0.2">
      <c r="A32" s="160" t="s">
        <v>1039</v>
      </c>
      <c r="B32" s="160" t="s">
        <v>1048</v>
      </c>
      <c r="C32" s="160" t="s">
        <v>1049</v>
      </c>
      <c r="D32" s="119"/>
      <c r="E32" s="31">
        <v>105</v>
      </c>
      <c r="F32" s="119"/>
      <c r="G32" s="203"/>
      <c r="H32" s="203"/>
      <c r="I32" s="117">
        <f t="shared" ref="I32:I43" si="15">H32/E32</f>
        <v>0</v>
      </c>
      <c r="J32" s="48"/>
      <c r="K32" s="209">
        <f t="shared" ref="K32:K43" si="16">E32-H32</f>
        <v>105</v>
      </c>
      <c r="L32" s="117">
        <f t="shared" ref="L32:L43" si="17">K32/E32</f>
        <v>1</v>
      </c>
    </row>
    <row r="33" spans="1:12" ht="12.75" customHeight="1" x14ac:dyDescent="0.2">
      <c r="A33" s="160" t="s">
        <v>1039</v>
      </c>
      <c r="B33" s="160" t="s">
        <v>1097</v>
      </c>
      <c r="C33" s="160" t="s">
        <v>1098</v>
      </c>
      <c r="D33" s="119"/>
      <c r="E33" s="31">
        <v>105</v>
      </c>
      <c r="F33" s="119"/>
      <c r="G33" s="203"/>
      <c r="H33" s="203"/>
      <c r="I33" s="117">
        <f t="shared" si="15"/>
        <v>0</v>
      </c>
      <c r="J33" s="48"/>
      <c r="K33" s="209">
        <f t="shared" si="16"/>
        <v>105</v>
      </c>
      <c r="L33" s="117">
        <f t="shared" si="17"/>
        <v>1</v>
      </c>
    </row>
    <row r="34" spans="1:12" ht="12.75" customHeight="1" x14ac:dyDescent="0.2">
      <c r="A34" s="160" t="s">
        <v>1039</v>
      </c>
      <c r="B34" s="160" t="s">
        <v>1113</v>
      </c>
      <c r="C34" s="160" t="s">
        <v>1114</v>
      </c>
      <c r="D34" s="119"/>
      <c r="E34" s="31">
        <v>105</v>
      </c>
      <c r="F34" s="119"/>
      <c r="G34" s="203"/>
      <c r="H34" s="203"/>
      <c r="I34" s="117">
        <f t="shared" si="15"/>
        <v>0</v>
      </c>
      <c r="J34" s="48"/>
      <c r="K34" s="209">
        <f t="shared" si="16"/>
        <v>105</v>
      </c>
      <c r="L34" s="117">
        <f t="shared" si="17"/>
        <v>1</v>
      </c>
    </row>
    <row r="35" spans="1:12" ht="12.75" customHeight="1" x14ac:dyDescent="0.2">
      <c r="A35" s="160" t="s">
        <v>1039</v>
      </c>
      <c r="B35" s="160" t="s">
        <v>1152</v>
      </c>
      <c r="C35" s="160" t="s">
        <v>1153</v>
      </c>
      <c r="D35" s="119"/>
      <c r="E35" s="31">
        <v>105</v>
      </c>
      <c r="F35" s="119"/>
      <c r="G35" s="203"/>
      <c r="H35" s="203"/>
      <c r="I35" s="117">
        <f t="shared" si="15"/>
        <v>0</v>
      </c>
      <c r="J35" s="48"/>
      <c r="K35" s="209">
        <f t="shared" si="16"/>
        <v>105</v>
      </c>
      <c r="L35" s="117">
        <f t="shared" si="17"/>
        <v>1</v>
      </c>
    </row>
    <row r="36" spans="1:12" ht="12.75" customHeight="1" x14ac:dyDescent="0.2">
      <c r="A36" s="160" t="s">
        <v>1039</v>
      </c>
      <c r="B36" s="160" t="s">
        <v>1154</v>
      </c>
      <c r="C36" s="160" t="s">
        <v>1155</v>
      </c>
      <c r="D36" s="119"/>
      <c r="E36" s="31">
        <v>105</v>
      </c>
      <c r="F36" s="119"/>
      <c r="G36" s="203"/>
      <c r="H36" s="203"/>
      <c r="I36" s="117">
        <f t="shared" si="15"/>
        <v>0</v>
      </c>
      <c r="J36" s="48"/>
      <c r="K36" s="209">
        <f t="shared" si="16"/>
        <v>105</v>
      </c>
      <c r="L36" s="117">
        <f t="shared" si="17"/>
        <v>1</v>
      </c>
    </row>
    <row r="37" spans="1:12" ht="12.75" customHeight="1" x14ac:dyDescent="0.2">
      <c r="A37" s="160" t="s">
        <v>1039</v>
      </c>
      <c r="B37" s="160" t="s">
        <v>1189</v>
      </c>
      <c r="C37" s="160" t="s">
        <v>1190</v>
      </c>
      <c r="D37" s="119"/>
      <c r="E37" s="31">
        <v>105</v>
      </c>
      <c r="F37" s="119"/>
      <c r="G37" s="203" t="s">
        <v>30</v>
      </c>
      <c r="H37" s="203">
        <v>4</v>
      </c>
      <c r="I37" s="117">
        <f t="shared" si="15"/>
        <v>3.8095238095238099E-2</v>
      </c>
      <c r="J37" s="48"/>
      <c r="K37" s="209">
        <f t="shared" si="16"/>
        <v>101</v>
      </c>
      <c r="L37" s="117">
        <f t="shared" si="17"/>
        <v>0.96190476190476193</v>
      </c>
    </row>
    <row r="38" spans="1:12" ht="12.75" customHeight="1" x14ac:dyDescent="0.2">
      <c r="A38" s="160" t="s">
        <v>1039</v>
      </c>
      <c r="B38" s="160" t="s">
        <v>1199</v>
      </c>
      <c r="C38" s="160" t="s">
        <v>1200</v>
      </c>
      <c r="D38" s="119"/>
      <c r="E38" s="31">
        <v>105</v>
      </c>
      <c r="F38" s="119"/>
      <c r="G38" s="203"/>
      <c r="H38" s="203"/>
      <c r="I38" s="117">
        <f t="shared" si="15"/>
        <v>0</v>
      </c>
      <c r="J38" s="48"/>
      <c r="K38" s="209">
        <f t="shared" si="16"/>
        <v>105</v>
      </c>
      <c r="L38" s="117">
        <f t="shared" si="17"/>
        <v>1</v>
      </c>
    </row>
    <row r="39" spans="1:12" ht="12.75" customHeight="1" x14ac:dyDescent="0.2">
      <c r="A39" s="160" t="s">
        <v>1039</v>
      </c>
      <c r="B39" s="160" t="s">
        <v>1259</v>
      </c>
      <c r="C39" s="160" t="s">
        <v>1260</v>
      </c>
      <c r="D39" s="119"/>
      <c r="E39" s="31">
        <v>105</v>
      </c>
      <c r="F39" s="119"/>
      <c r="G39" s="203"/>
      <c r="H39" s="203"/>
      <c r="I39" s="117">
        <f t="shared" si="15"/>
        <v>0</v>
      </c>
      <c r="J39" s="48"/>
      <c r="K39" s="209">
        <f t="shared" si="16"/>
        <v>105</v>
      </c>
      <c r="L39" s="117">
        <f t="shared" si="17"/>
        <v>1</v>
      </c>
    </row>
    <row r="40" spans="1:12" ht="12.75" customHeight="1" x14ac:dyDescent="0.2">
      <c r="A40" s="160" t="s">
        <v>1039</v>
      </c>
      <c r="B40" s="160" t="s">
        <v>1265</v>
      </c>
      <c r="C40" s="160" t="s">
        <v>1266</v>
      </c>
      <c r="D40" s="119"/>
      <c r="E40" s="31">
        <v>105</v>
      </c>
      <c r="F40" s="119"/>
      <c r="G40" s="203"/>
      <c r="H40" s="203"/>
      <c r="I40" s="117">
        <f t="shared" si="15"/>
        <v>0</v>
      </c>
      <c r="J40" s="48"/>
      <c r="K40" s="209">
        <f t="shared" si="16"/>
        <v>105</v>
      </c>
      <c r="L40" s="117">
        <f t="shared" si="17"/>
        <v>1</v>
      </c>
    </row>
    <row r="41" spans="1:12" ht="12.75" customHeight="1" x14ac:dyDescent="0.2">
      <c r="A41" s="160" t="s">
        <v>1039</v>
      </c>
      <c r="B41" s="160" t="s">
        <v>1319</v>
      </c>
      <c r="C41" s="160" t="s">
        <v>1320</v>
      </c>
      <c r="D41" s="119"/>
      <c r="E41" s="31">
        <v>105</v>
      </c>
      <c r="F41" s="119"/>
      <c r="G41" s="203"/>
      <c r="H41" s="203"/>
      <c r="I41" s="117">
        <f t="shared" si="15"/>
        <v>0</v>
      </c>
      <c r="J41" s="48"/>
      <c r="K41" s="209">
        <f t="shared" si="16"/>
        <v>105</v>
      </c>
      <c r="L41" s="117">
        <f t="shared" si="17"/>
        <v>1</v>
      </c>
    </row>
    <row r="42" spans="1:12" ht="12.75" customHeight="1" x14ac:dyDescent="0.2">
      <c r="A42" s="160" t="s">
        <v>1039</v>
      </c>
      <c r="B42" s="160" t="s">
        <v>1323</v>
      </c>
      <c r="C42" s="160" t="s">
        <v>1324</v>
      </c>
      <c r="D42" s="119"/>
      <c r="E42" s="31">
        <v>105</v>
      </c>
      <c r="F42" s="119"/>
      <c r="G42" s="203"/>
      <c r="H42" s="203"/>
      <c r="I42" s="117">
        <f t="shared" ref="I42" si="18">H42/E42</f>
        <v>0</v>
      </c>
      <c r="J42" s="48"/>
      <c r="K42" s="209">
        <f t="shared" ref="K42" si="19">E42-H42</f>
        <v>105</v>
      </c>
      <c r="L42" s="117">
        <f t="shared" ref="L42" si="20">K42/E42</f>
        <v>1</v>
      </c>
    </row>
    <row r="43" spans="1:12" ht="12.75" customHeight="1" x14ac:dyDescent="0.2">
      <c r="A43" s="161" t="s">
        <v>1039</v>
      </c>
      <c r="B43" s="161" t="s">
        <v>1333</v>
      </c>
      <c r="C43" s="161" t="s">
        <v>1334</v>
      </c>
      <c r="D43" s="210"/>
      <c r="E43" s="34">
        <v>105</v>
      </c>
      <c r="F43" s="210"/>
      <c r="G43" s="55"/>
      <c r="H43" s="55"/>
      <c r="I43" s="118">
        <f t="shared" si="15"/>
        <v>0</v>
      </c>
      <c r="J43" s="55"/>
      <c r="K43" s="159">
        <f t="shared" si="16"/>
        <v>105</v>
      </c>
      <c r="L43" s="118">
        <f t="shared" si="17"/>
        <v>1</v>
      </c>
    </row>
    <row r="44" spans="1:12" ht="12.75" customHeight="1" x14ac:dyDescent="0.2">
      <c r="A44" s="31"/>
      <c r="B44" s="32">
        <f>COUNTA(B32:B43)</f>
        <v>12</v>
      </c>
      <c r="C44" s="31"/>
      <c r="D44" s="119"/>
      <c r="E44" s="36">
        <f>SUM(E32:E43)</f>
        <v>1260</v>
      </c>
      <c r="F44" s="38"/>
      <c r="G44" s="32">
        <f>COUNTA(G32:G43)</f>
        <v>1</v>
      </c>
      <c r="H44" s="36">
        <f>SUM(H32:H43)</f>
        <v>4</v>
      </c>
      <c r="I44" s="39">
        <f>H44/E44</f>
        <v>3.1746031746031746E-3</v>
      </c>
      <c r="J44" s="202"/>
      <c r="K44" s="211">
        <f>E44-H44</f>
        <v>1256</v>
      </c>
      <c r="L44" s="39">
        <f>K44/E44</f>
        <v>0.99682539682539684</v>
      </c>
    </row>
    <row r="45" spans="1:12" ht="12.75" customHeight="1" x14ac:dyDescent="0.2">
      <c r="A45" s="31"/>
      <c r="B45" s="32"/>
      <c r="C45" s="31"/>
      <c r="D45" s="119"/>
      <c r="E45" s="36"/>
      <c r="F45" s="38"/>
      <c r="G45" s="32"/>
      <c r="H45" s="36"/>
      <c r="I45" s="39"/>
      <c r="J45" s="202"/>
      <c r="K45" s="211"/>
      <c r="L45" s="39"/>
    </row>
    <row r="46" spans="1:12" ht="12.75" customHeight="1" x14ac:dyDescent="0.2">
      <c r="A46" s="160" t="s">
        <v>1408</v>
      </c>
      <c r="B46" s="160" t="s">
        <v>1411</v>
      </c>
      <c r="C46" s="160" t="s">
        <v>1412</v>
      </c>
      <c r="D46" s="119"/>
      <c r="E46" s="31">
        <v>105</v>
      </c>
      <c r="F46" s="119"/>
      <c r="G46" s="35"/>
      <c r="H46" s="35"/>
      <c r="I46" s="117">
        <f t="shared" ref="I46:I49" si="21">H46/E46</f>
        <v>0</v>
      </c>
      <c r="J46" s="48"/>
      <c r="K46" s="209">
        <f t="shared" ref="K46:K49" si="22">E46-H46</f>
        <v>105</v>
      </c>
      <c r="L46" s="117">
        <f t="shared" ref="L46:L49" si="23">K46/E46</f>
        <v>1</v>
      </c>
    </row>
    <row r="47" spans="1:12" ht="12.75" customHeight="1" x14ac:dyDescent="0.2">
      <c r="A47" s="165" t="s">
        <v>1408</v>
      </c>
      <c r="B47" s="179" t="s">
        <v>1455</v>
      </c>
      <c r="C47" s="179" t="s">
        <v>1456</v>
      </c>
      <c r="D47" s="119"/>
      <c r="E47" s="31">
        <v>105</v>
      </c>
      <c r="F47" s="119"/>
      <c r="G47" s="35"/>
      <c r="H47" s="35"/>
      <c r="I47" s="117">
        <f t="shared" ref="I47:I48" si="24">H47/E47</f>
        <v>0</v>
      </c>
      <c r="J47" s="48"/>
      <c r="K47" s="209">
        <f t="shared" ref="K47:K48" si="25">E47-H47</f>
        <v>105</v>
      </c>
      <c r="L47" s="117">
        <f t="shared" ref="L47:L48" si="26">K47/E47</f>
        <v>1</v>
      </c>
    </row>
    <row r="48" spans="1:12" ht="12.75" customHeight="1" x14ac:dyDescent="0.2">
      <c r="A48" s="160" t="s">
        <v>1408</v>
      </c>
      <c r="B48" s="160" t="s">
        <v>1506</v>
      </c>
      <c r="C48" s="160" t="s">
        <v>1507</v>
      </c>
      <c r="D48" s="119"/>
      <c r="E48" s="31">
        <v>105</v>
      </c>
      <c r="F48" s="119"/>
      <c r="G48" s="203"/>
      <c r="H48" s="35"/>
      <c r="I48" s="117">
        <f t="shared" si="24"/>
        <v>0</v>
      </c>
      <c r="J48" s="48"/>
      <c r="K48" s="209">
        <f t="shared" si="25"/>
        <v>105</v>
      </c>
      <c r="L48" s="117">
        <f t="shared" si="26"/>
        <v>1</v>
      </c>
    </row>
    <row r="49" spans="1:12" ht="12.75" customHeight="1" x14ac:dyDescent="0.2">
      <c r="A49" s="161" t="s">
        <v>1408</v>
      </c>
      <c r="B49" s="161" t="s">
        <v>1536</v>
      </c>
      <c r="C49" s="161" t="s">
        <v>1537</v>
      </c>
      <c r="D49" s="210"/>
      <c r="E49" s="34">
        <v>105</v>
      </c>
      <c r="F49" s="210"/>
      <c r="G49" s="55"/>
      <c r="H49" s="212"/>
      <c r="I49" s="118">
        <f t="shared" si="21"/>
        <v>0</v>
      </c>
      <c r="J49" s="55"/>
      <c r="K49" s="159">
        <f t="shared" si="22"/>
        <v>105</v>
      </c>
      <c r="L49" s="118">
        <f t="shared" si="23"/>
        <v>1</v>
      </c>
    </row>
    <row r="50" spans="1:12" ht="12.75" customHeight="1" x14ac:dyDescent="0.2">
      <c r="A50" s="31"/>
      <c r="B50" s="32">
        <f>COUNTA(B46:B49)</f>
        <v>4</v>
      </c>
      <c r="C50" s="31"/>
      <c r="D50" s="119"/>
      <c r="E50" s="36">
        <f>SUM(E46:E49)</f>
        <v>420</v>
      </c>
      <c r="F50" s="38"/>
      <c r="G50" s="32">
        <f>COUNTA(G46:G49)</f>
        <v>0</v>
      </c>
      <c r="H50" s="36">
        <f>SUM(H46:H49)</f>
        <v>0</v>
      </c>
      <c r="I50" s="39">
        <f>H50/E50</f>
        <v>0</v>
      </c>
      <c r="J50" s="202"/>
      <c r="K50" s="211">
        <f>E50-H50</f>
        <v>420</v>
      </c>
      <c r="L50" s="39">
        <f>K50/E50</f>
        <v>1</v>
      </c>
    </row>
    <row r="51" spans="1:12" ht="12.75" customHeight="1" x14ac:dyDescent="0.2">
      <c r="A51" s="31"/>
      <c r="B51" s="32"/>
      <c r="C51" s="31"/>
      <c r="D51" s="119"/>
      <c r="E51" s="36"/>
      <c r="F51" s="38"/>
      <c r="G51" s="32"/>
      <c r="H51" s="36"/>
      <c r="I51" s="39"/>
      <c r="J51" s="202"/>
      <c r="K51" s="211"/>
      <c r="L51" s="39"/>
    </row>
    <row r="52" spans="1:12" ht="12.75" customHeight="1" x14ac:dyDescent="0.2">
      <c r="A52" s="160" t="s">
        <v>1647</v>
      </c>
      <c r="B52" s="160" t="s">
        <v>1664</v>
      </c>
      <c r="C52" s="160" t="s">
        <v>1665</v>
      </c>
      <c r="D52" s="119"/>
      <c r="E52" s="31">
        <v>105</v>
      </c>
      <c r="F52" s="119"/>
      <c r="G52" s="203"/>
      <c r="H52" s="203"/>
      <c r="I52" s="117">
        <f t="shared" ref="I52:I60" si="27">H52/E52</f>
        <v>0</v>
      </c>
      <c r="J52" s="48"/>
      <c r="K52" s="209">
        <f t="shared" ref="K52:K60" si="28">E52-H52</f>
        <v>105</v>
      </c>
      <c r="L52" s="117">
        <f t="shared" ref="L52:L60" si="29">K52/E52</f>
        <v>1</v>
      </c>
    </row>
    <row r="53" spans="1:12" ht="12.75" customHeight="1" x14ac:dyDescent="0.2">
      <c r="A53" s="160" t="s">
        <v>1647</v>
      </c>
      <c r="B53" s="160" t="s">
        <v>1679</v>
      </c>
      <c r="C53" s="160" t="s">
        <v>1680</v>
      </c>
      <c r="D53" s="119"/>
      <c r="E53" s="31">
        <v>105</v>
      </c>
      <c r="F53" s="119"/>
      <c r="G53" s="203"/>
      <c r="H53" s="203"/>
      <c r="I53" s="117">
        <f t="shared" ref="I53:I56" si="30">H53/E53</f>
        <v>0</v>
      </c>
      <c r="J53" s="48"/>
      <c r="K53" s="209">
        <f t="shared" ref="K53:K56" si="31">E53-H53</f>
        <v>105</v>
      </c>
      <c r="L53" s="117">
        <f t="shared" ref="L53:L56" si="32">K53/E53</f>
        <v>1</v>
      </c>
    </row>
    <row r="54" spans="1:12" ht="12.75" customHeight="1" x14ac:dyDescent="0.2">
      <c r="A54" s="160" t="s">
        <v>1647</v>
      </c>
      <c r="B54" s="160" t="s">
        <v>1783</v>
      </c>
      <c r="C54" s="160" t="s">
        <v>1784</v>
      </c>
      <c r="D54" s="119"/>
      <c r="E54" s="31">
        <v>105</v>
      </c>
      <c r="F54" s="119"/>
      <c r="G54" s="203"/>
      <c r="H54" s="203"/>
      <c r="I54" s="117">
        <f t="shared" si="30"/>
        <v>0</v>
      </c>
      <c r="J54" s="48"/>
      <c r="K54" s="209">
        <f t="shared" si="31"/>
        <v>105</v>
      </c>
      <c r="L54" s="117">
        <f t="shared" si="32"/>
        <v>1</v>
      </c>
    </row>
    <row r="55" spans="1:12" ht="12.75" customHeight="1" x14ac:dyDescent="0.2">
      <c r="A55" s="160" t="s">
        <v>1647</v>
      </c>
      <c r="B55" s="160" t="s">
        <v>1785</v>
      </c>
      <c r="C55" s="160" t="s">
        <v>1786</v>
      </c>
      <c r="D55" s="119"/>
      <c r="E55" s="31">
        <v>105</v>
      </c>
      <c r="F55" s="119"/>
      <c r="G55" s="203"/>
      <c r="H55" s="203"/>
      <c r="I55" s="117">
        <f t="shared" si="30"/>
        <v>0</v>
      </c>
      <c r="J55" s="48"/>
      <c r="K55" s="209">
        <f t="shared" si="31"/>
        <v>105</v>
      </c>
      <c r="L55" s="117">
        <f t="shared" si="32"/>
        <v>1</v>
      </c>
    </row>
    <row r="56" spans="1:12" ht="12.75" customHeight="1" x14ac:dyDescent="0.2">
      <c r="A56" s="160" t="s">
        <v>1647</v>
      </c>
      <c r="B56" s="160" t="s">
        <v>1797</v>
      </c>
      <c r="C56" s="160" t="s">
        <v>1798</v>
      </c>
      <c r="D56" s="119"/>
      <c r="E56" s="31">
        <v>105</v>
      </c>
      <c r="F56" s="119"/>
      <c r="G56" s="203"/>
      <c r="H56" s="203"/>
      <c r="I56" s="117">
        <f t="shared" si="30"/>
        <v>0</v>
      </c>
      <c r="J56" s="48"/>
      <c r="K56" s="209">
        <f t="shared" si="31"/>
        <v>105</v>
      </c>
      <c r="L56" s="117">
        <f t="shared" si="32"/>
        <v>1</v>
      </c>
    </row>
    <row r="57" spans="1:12" ht="12.75" customHeight="1" x14ac:dyDescent="0.2">
      <c r="A57" s="160" t="s">
        <v>1647</v>
      </c>
      <c r="B57" s="160" t="s">
        <v>1841</v>
      </c>
      <c r="C57" s="160" t="s">
        <v>1842</v>
      </c>
      <c r="D57" s="119"/>
      <c r="E57" s="31">
        <v>105</v>
      </c>
      <c r="F57" s="119"/>
      <c r="G57" s="203"/>
      <c r="H57" s="203"/>
      <c r="I57" s="117">
        <f t="shared" si="27"/>
        <v>0</v>
      </c>
      <c r="J57" s="48"/>
      <c r="K57" s="209">
        <f t="shared" si="28"/>
        <v>105</v>
      </c>
      <c r="L57" s="117">
        <f t="shared" si="29"/>
        <v>1</v>
      </c>
    </row>
    <row r="58" spans="1:12" ht="12.75" customHeight="1" x14ac:dyDescent="0.2">
      <c r="A58" s="160" t="s">
        <v>1647</v>
      </c>
      <c r="B58" s="160" t="s">
        <v>1844</v>
      </c>
      <c r="C58" s="160" t="s">
        <v>1845</v>
      </c>
      <c r="D58" s="119"/>
      <c r="E58" s="31">
        <v>105</v>
      </c>
      <c r="F58" s="119"/>
      <c r="G58" s="203"/>
      <c r="H58" s="203"/>
      <c r="I58" s="117">
        <f t="shared" si="27"/>
        <v>0</v>
      </c>
      <c r="J58" s="48"/>
      <c r="K58" s="209">
        <f t="shared" si="28"/>
        <v>105</v>
      </c>
      <c r="L58" s="117">
        <f t="shared" si="29"/>
        <v>1</v>
      </c>
    </row>
    <row r="59" spans="1:12" ht="12.75" customHeight="1" x14ac:dyDescent="0.2">
      <c r="A59" s="160" t="s">
        <v>1647</v>
      </c>
      <c r="B59" s="160" t="s">
        <v>1855</v>
      </c>
      <c r="C59" s="160" t="s">
        <v>1856</v>
      </c>
      <c r="D59" s="119"/>
      <c r="E59" s="31">
        <v>105</v>
      </c>
      <c r="F59" s="119"/>
      <c r="G59" s="203"/>
      <c r="H59" s="203"/>
      <c r="I59" s="117">
        <f t="shared" si="27"/>
        <v>0</v>
      </c>
      <c r="J59" s="48"/>
      <c r="K59" s="209">
        <f t="shared" si="28"/>
        <v>105</v>
      </c>
      <c r="L59" s="117">
        <f t="shared" si="29"/>
        <v>1</v>
      </c>
    </row>
    <row r="60" spans="1:12" ht="12.75" customHeight="1" x14ac:dyDescent="0.2">
      <c r="A60" s="161" t="s">
        <v>1647</v>
      </c>
      <c r="B60" s="161" t="s">
        <v>1862</v>
      </c>
      <c r="C60" s="161" t="s">
        <v>1863</v>
      </c>
      <c r="D60" s="210"/>
      <c r="E60" s="34">
        <v>105</v>
      </c>
      <c r="F60" s="210"/>
      <c r="G60" s="55"/>
      <c r="H60" s="55"/>
      <c r="I60" s="118">
        <f t="shared" si="27"/>
        <v>0</v>
      </c>
      <c r="J60" s="55"/>
      <c r="K60" s="159">
        <f t="shared" si="28"/>
        <v>105</v>
      </c>
      <c r="L60" s="118">
        <f t="shared" si="29"/>
        <v>1</v>
      </c>
    </row>
    <row r="61" spans="1:12" ht="12.75" customHeight="1" x14ac:dyDescent="0.2">
      <c r="A61" s="31"/>
      <c r="B61" s="32">
        <f>COUNTA(B52:B60)</f>
        <v>9</v>
      </c>
      <c r="C61" s="31"/>
      <c r="D61" s="119"/>
      <c r="E61" s="36">
        <f>SUM(E52:E60)</f>
        <v>945</v>
      </c>
      <c r="F61" s="38"/>
      <c r="G61" s="32">
        <f>COUNTA(G52:G60)</f>
        <v>0</v>
      </c>
      <c r="H61" s="36">
        <f>SUM(H52:H60)</f>
        <v>0</v>
      </c>
      <c r="I61" s="39">
        <f>H61/E61</f>
        <v>0</v>
      </c>
      <c r="J61" s="202"/>
      <c r="K61" s="211">
        <f>E61-H61</f>
        <v>945</v>
      </c>
      <c r="L61" s="39">
        <f>K61/E61</f>
        <v>1</v>
      </c>
    </row>
    <row r="62" spans="1:12" ht="12.75" customHeight="1" x14ac:dyDescent="0.2">
      <c r="A62" s="31"/>
      <c r="B62" s="32"/>
      <c r="C62" s="31"/>
      <c r="D62" s="119"/>
      <c r="E62" s="36"/>
      <c r="F62" s="38"/>
      <c r="G62" s="32"/>
      <c r="H62" s="36"/>
      <c r="I62" s="39"/>
      <c r="J62" s="202"/>
      <c r="K62" s="211"/>
      <c r="L62" s="39"/>
    </row>
    <row r="63" spans="1:12" ht="12.75" customHeight="1" x14ac:dyDescent="0.2">
      <c r="A63" s="160" t="s">
        <v>2277</v>
      </c>
      <c r="B63" s="160" t="s">
        <v>2282</v>
      </c>
      <c r="C63" s="160" t="s">
        <v>2283</v>
      </c>
      <c r="D63" s="119"/>
      <c r="E63" s="31">
        <v>105</v>
      </c>
      <c r="F63" s="38"/>
      <c r="G63" s="32"/>
      <c r="H63" s="36"/>
      <c r="I63" s="117">
        <f t="shared" ref="I63" si="33">H63/E63</f>
        <v>0</v>
      </c>
      <c r="J63" s="48"/>
      <c r="K63" s="209">
        <f t="shared" ref="K63" si="34">E63-H63</f>
        <v>105</v>
      </c>
      <c r="L63" s="117">
        <f t="shared" ref="L63" si="35">K63/E63</f>
        <v>1</v>
      </c>
    </row>
    <row r="64" spans="1:12" ht="12.75" customHeight="1" x14ac:dyDescent="0.2">
      <c r="A64" s="161" t="s">
        <v>2277</v>
      </c>
      <c r="B64" s="161" t="s">
        <v>2284</v>
      </c>
      <c r="C64" s="161" t="s">
        <v>2285</v>
      </c>
      <c r="D64" s="210"/>
      <c r="E64" s="34">
        <v>105</v>
      </c>
      <c r="F64" s="210"/>
      <c r="G64" s="55"/>
      <c r="H64" s="55"/>
      <c r="I64" s="118">
        <f t="shared" ref="I64" si="36">H64/E64</f>
        <v>0</v>
      </c>
      <c r="J64" s="55"/>
      <c r="K64" s="159">
        <f t="shared" ref="K64" si="37">E64-H64</f>
        <v>105</v>
      </c>
      <c r="L64" s="118">
        <f t="shared" ref="L64" si="38">K64/E64</f>
        <v>1</v>
      </c>
    </row>
    <row r="65" spans="1:12" ht="12.75" customHeight="1" x14ac:dyDescent="0.2">
      <c r="A65" s="31"/>
      <c r="B65" s="32">
        <f>COUNTA(B63:B64)</f>
        <v>2</v>
      </c>
      <c r="C65" s="31"/>
      <c r="D65" s="119"/>
      <c r="E65" s="36">
        <f>SUM(E63:E64)</f>
        <v>210</v>
      </c>
      <c r="F65" s="38"/>
      <c r="G65" s="32">
        <f>COUNTA(G63:G64)</f>
        <v>0</v>
      </c>
      <c r="H65" s="36">
        <f>SUM(H63:H64)</f>
        <v>0</v>
      </c>
      <c r="I65" s="39">
        <f>H65/E65</f>
        <v>0</v>
      </c>
      <c r="J65" s="202"/>
      <c r="K65" s="211">
        <f>E65-H65</f>
        <v>210</v>
      </c>
      <c r="L65" s="39">
        <f>K65/E65</f>
        <v>1</v>
      </c>
    </row>
    <row r="66" spans="1:12" ht="12.75" customHeight="1" x14ac:dyDescent="0.2">
      <c r="A66" s="31"/>
      <c r="B66" s="32"/>
      <c r="C66" s="31"/>
      <c r="D66" s="119"/>
      <c r="E66" s="36"/>
      <c r="F66" s="38"/>
      <c r="G66" s="32"/>
      <c r="H66" s="36"/>
      <c r="I66" s="39"/>
      <c r="J66" s="202"/>
      <c r="K66" s="211"/>
      <c r="L66" s="39"/>
    </row>
    <row r="67" spans="1:12" ht="12.75" customHeight="1" x14ac:dyDescent="0.2">
      <c r="A67" s="160" t="s">
        <v>2398</v>
      </c>
      <c r="B67" s="160" t="s">
        <v>2409</v>
      </c>
      <c r="C67" s="160" t="s">
        <v>2817</v>
      </c>
      <c r="D67" s="119"/>
      <c r="E67" s="31">
        <v>365</v>
      </c>
      <c r="F67" s="119"/>
      <c r="G67" s="35"/>
      <c r="H67" s="35"/>
      <c r="I67" s="117">
        <f t="shared" ref="I67:I73" si="39">H67/E67</f>
        <v>0</v>
      </c>
      <c r="J67" s="48"/>
      <c r="K67" s="209">
        <f t="shared" ref="K67:K73" si="40">E67-H67</f>
        <v>365</v>
      </c>
      <c r="L67" s="117">
        <f t="shared" ref="L67:L73" si="41">K67/E67</f>
        <v>1</v>
      </c>
    </row>
    <row r="68" spans="1:12" ht="12.75" customHeight="1" x14ac:dyDescent="0.2">
      <c r="A68" s="160" t="s">
        <v>2398</v>
      </c>
      <c r="B68" s="160" t="s">
        <v>2422</v>
      </c>
      <c r="C68" s="160" t="s">
        <v>2819</v>
      </c>
      <c r="D68" s="119"/>
      <c r="E68" s="31">
        <v>105</v>
      </c>
      <c r="F68" s="119"/>
      <c r="G68" s="203" t="s">
        <v>30</v>
      </c>
      <c r="H68" s="35">
        <v>90</v>
      </c>
      <c r="I68" s="117">
        <f t="shared" si="39"/>
        <v>0.8571428571428571</v>
      </c>
      <c r="J68" s="48"/>
      <c r="K68" s="209">
        <f t="shared" si="40"/>
        <v>15</v>
      </c>
      <c r="L68" s="117">
        <f t="shared" si="41"/>
        <v>0.14285714285714285</v>
      </c>
    </row>
    <row r="69" spans="1:12" ht="12.75" customHeight="1" x14ac:dyDescent="0.2">
      <c r="A69" s="160" t="s">
        <v>2398</v>
      </c>
      <c r="B69" s="160" t="s">
        <v>2412</v>
      </c>
      <c r="C69" s="160" t="s">
        <v>2413</v>
      </c>
      <c r="D69" s="119"/>
      <c r="E69" s="31">
        <v>105</v>
      </c>
      <c r="F69" s="119"/>
      <c r="G69" s="203"/>
      <c r="H69" s="203"/>
      <c r="I69" s="117">
        <f t="shared" si="39"/>
        <v>0</v>
      </c>
      <c r="J69" s="48"/>
      <c r="K69" s="209">
        <f t="shared" si="40"/>
        <v>105</v>
      </c>
      <c r="L69" s="117">
        <f t="shared" si="41"/>
        <v>1</v>
      </c>
    </row>
    <row r="70" spans="1:12" ht="12.75" customHeight="1" x14ac:dyDescent="0.2">
      <c r="A70" s="160" t="s">
        <v>2398</v>
      </c>
      <c r="B70" s="160" t="s">
        <v>2416</v>
      </c>
      <c r="C70" s="160" t="s">
        <v>2417</v>
      </c>
      <c r="D70" s="119"/>
      <c r="E70" s="31">
        <v>105</v>
      </c>
      <c r="F70" s="119"/>
      <c r="G70" s="35"/>
      <c r="H70" s="35"/>
      <c r="I70" s="117">
        <f t="shared" si="39"/>
        <v>0</v>
      </c>
      <c r="J70" s="48"/>
      <c r="K70" s="209">
        <f t="shared" si="40"/>
        <v>105</v>
      </c>
      <c r="L70" s="117">
        <f t="shared" si="41"/>
        <v>1</v>
      </c>
    </row>
    <row r="71" spans="1:12" ht="12.75" customHeight="1" x14ac:dyDescent="0.2">
      <c r="A71" s="160" t="s">
        <v>2398</v>
      </c>
      <c r="B71" s="160" t="s">
        <v>2418</v>
      </c>
      <c r="C71" s="160" t="s">
        <v>2419</v>
      </c>
      <c r="D71" s="119"/>
      <c r="E71" s="31">
        <v>105</v>
      </c>
      <c r="F71" s="119"/>
      <c r="G71" s="203"/>
      <c r="H71" s="35"/>
      <c r="I71" s="117">
        <f t="shared" si="39"/>
        <v>0</v>
      </c>
      <c r="J71" s="48"/>
      <c r="K71" s="209">
        <f t="shared" si="40"/>
        <v>105</v>
      </c>
      <c r="L71" s="117">
        <f t="shared" si="41"/>
        <v>1</v>
      </c>
    </row>
    <row r="72" spans="1:12" ht="12.75" customHeight="1" x14ac:dyDescent="0.2">
      <c r="A72" s="160" t="s">
        <v>2398</v>
      </c>
      <c r="B72" s="160" t="s">
        <v>2428</v>
      </c>
      <c r="C72" s="160" t="s">
        <v>2429</v>
      </c>
      <c r="D72" s="119"/>
      <c r="E72" s="31">
        <v>105</v>
      </c>
      <c r="F72" s="119"/>
      <c r="G72" s="203" t="s">
        <v>30</v>
      </c>
      <c r="H72" s="35">
        <v>11</v>
      </c>
      <c r="I72" s="117">
        <f t="shared" si="39"/>
        <v>0.10476190476190476</v>
      </c>
      <c r="J72" s="48"/>
      <c r="K72" s="209">
        <f t="shared" si="40"/>
        <v>94</v>
      </c>
      <c r="L72" s="117">
        <f t="shared" si="41"/>
        <v>0.89523809523809528</v>
      </c>
    </row>
    <row r="73" spans="1:12" ht="12.75" customHeight="1" x14ac:dyDescent="0.2">
      <c r="A73" s="161" t="s">
        <v>2398</v>
      </c>
      <c r="B73" s="161" t="s">
        <v>2443</v>
      </c>
      <c r="C73" s="161" t="s">
        <v>2444</v>
      </c>
      <c r="D73" s="210"/>
      <c r="E73" s="34">
        <v>365</v>
      </c>
      <c r="F73" s="210"/>
      <c r="G73" s="55"/>
      <c r="H73" s="212"/>
      <c r="I73" s="118">
        <f t="shared" si="39"/>
        <v>0</v>
      </c>
      <c r="J73" s="55"/>
      <c r="K73" s="159">
        <f t="shared" si="40"/>
        <v>365</v>
      </c>
      <c r="L73" s="118">
        <f t="shared" si="41"/>
        <v>1</v>
      </c>
    </row>
    <row r="74" spans="1:12" ht="12.75" customHeight="1" x14ac:dyDescent="0.2">
      <c r="A74" s="31"/>
      <c r="B74" s="32">
        <f>COUNTA(B67:B73)</f>
        <v>7</v>
      </c>
      <c r="C74" s="31"/>
      <c r="D74" s="119"/>
      <c r="E74" s="36">
        <f>SUM(E67:E73)</f>
        <v>1255</v>
      </c>
      <c r="F74" s="38"/>
      <c r="G74" s="32">
        <f>COUNTA(G67:G73)</f>
        <v>2</v>
      </c>
      <c r="H74" s="36">
        <f>SUM(H67:H73)</f>
        <v>101</v>
      </c>
      <c r="I74" s="39">
        <f>H74/E74</f>
        <v>8.0478087649402397E-2</v>
      </c>
      <c r="J74" s="202"/>
      <c r="K74" s="211">
        <f>E74-H74</f>
        <v>1154</v>
      </c>
      <c r="L74" s="39">
        <f>K74/E74</f>
        <v>0.91952191235059766</v>
      </c>
    </row>
    <row r="75" spans="1:12" ht="12.75" customHeight="1" x14ac:dyDescent="0.2">
      <c r="A75" s="31"/>
      <c r="B75" s="32"/>
      <c r="C75" s="31"/>
      <c r="D75" s="119"/>
      <c r="E75" s="36"/>
      <c r="F75" s="38"/>
      <c r="G75" s="32"/>
      <c r="H75" s="36"/>
      <c r="I75" s="39"/>
      <c r="J75" s="202"/>
      <c r="K75" s="211"/>
      <c r="L75" s="39"/>
    </row>
    <row r="76" spans="1:12" ht="12.75" customHeight="1" x14ac:dyDescent="0.2">
      <c r="A76" s="161" t="s">
        <v>2474</v>
      </c>
      <c r="B76" s="161" t="s">
        <v>2485</v>
      </c>
      <c r="C76" s="161" t="s">
        <v>2486</v>
      </c>
      <c r="D76" s="210"/>
      <c r="E76" s="205">
        <v>105</v>
      </c>
      <c r="F76" s="206"/>
      <c r="G76" s="207"/>
      <c r="H76" s="208"/>
      <c r="I76" s="118">
        <f t="shared" ref="I76" si="42">H76/E76</f>
        <v>0</v>
      </c>
      <c r="J76" s="55"/>
      <c r="K76" s="159">
        <f t="shared" ref="K76" si="43">E76-H76</f>
        <v>105</v>
      </c>
      <c r="L76" s="118">
        <f t="shared" ref="L76" si="44">K76/E76</f>
        <v>1</v>
      </c>
    </row>
    <row r="77" spans="1:12" ht="12.75" customHeight="1" x14ac:dyDescent="0.2">
      <c r="A77" s="31"/>
      <c r="B77" s="32">
        <f>COUNTA(B76:B76)</f>
        <v>1</v>
      </c>
      <c r="C77" s="31"/>
      <c r="D77" s="119"/>
      <c r="E77" s="36">
        <f>SUM(E76:E76)</f>
        <v>105</v>
      </c>
      <c r="F77" s="38"/>
      <c r="G77" s="32">
        <f>COUNTA(G76:G76)</f>
        <v>0</v>
      </c>
      <c r="H77" s="36">
        <f>SUM(H76:H76)</f>
        <v>0</v>
      </c>
      <c r="I77" s="39">
        <f>H77/E77</f>
        <v>0</v>
      </c>
      <c r="J77" s="202"/>
      <c r="K77" s="211">
        <f>E77-H77</f>
        <v>105</v>
      </c>
      <c r="L77" s="39">
        <f>K77/E77</f>
        <v>1</v>
      </c>
    </row>
    <row r="78" spans="1:12" ht="12.75" customHeight="1" x14ac:dyDescent="0.2">
      <c r="A78" s="31"/>
      <c r="B78" s="32"/>
      <c r="C78" s="31"/>
      <c r="D78" s="119"/>
      <c r="E78" s="36"/>
      <c r="F78" s="38"/>
      <c r="G78" s="32"/>
      <c r="H78" s="36"/>
      <c r="I78" s="39"/>
      <c r="J78" s="202"/>
      <c r="K78" s="211"/>
      <c r="L78" s="39"/>
    </row>
    <row r="79" spans="1:12" x14ac:dyDescent="0.2">
      <c r="A79" s="160" t="s">
        <v>2552</v>
      </c>
      <c r="B79" s="160" t="s">
        <v>2553</v>
      </c>
      <c r="C79" s="160" t="s">
        <v>2554</v>
      </c>
      <c r="D79" s="119"/>
      <c r="E79" s="31">
        <v>105</v>
      </c>
      <c r="F79" s="119"/>
      <c r="G79" s="35"/>
      <c r="H79" s="35"/>
      <c r="I79" s="117">
        <f t="shared" ref="I79:I82" si="45">H79/E79</f>
        <v>0</v>
      </c>
      <c r="J79" s="48"/>
      <c r="K79" s="209">
        <f t="shared" ref="K79:K82" si="46">E79-H79</f>
        <v>105</v>
      </c>
      <c r="L79" s="117">
        <f t="shared" ref="L79:L82" si="47">K79/E79</f>
        <v>1</v>
      </c>
    </row>
    <row r="80" spans="1:12" x14ac:dyDescent="0.2">
      <c r="A80" s="160" t="s">
        <v>2552</v>
      </c>
      <c r="B80" s="160" t="s">
        <v>2591</v>
      </c>
      <c r="C80" s="160" t="s">
        <v>2592</v>
      </c>
      <c r="D80" s="119"/>
      <c r="E80" s="31">
        <v>105</v>
      </c>
      <c r="F80" s="119"/>
      <c r="G80" s="203" t="s">
        <v>30</v>
      </c>
      <c r="H80" s="35">
        <v>90</v>
      </c>
      <c r="I80" s="117">
        <f t="shared" ref="I80:I81" si="48">H80/E80</f>
        <v>0.8571428571428571</v>
      </c>
      <c r="J80" s="48"/>
      <c r="K80" s="209">
        <f t="shared" ref="K80:K81" si="49">E80-H80</f>
        <v>15</v>
      </c>
      <c r="L80" s="117">
        <f t="shared" ref="L80:L81" si="50">K80/E80</f>
        <v>0.14285714285714285</v>
      </c>
    </row>
    <row r="81" spans="1:12" x14ac:dyDescent="0.2">
      <c r="A81" s="160" t="s">
        <v>2552</v>
      </c>
      <c r="B81" s="160" t="s">
        <v>2597</v>
      </c>
      <c r="C81" s="160" t="s">
        <v>2598</v>
      </c>
      <c r="D81" s="119"/>
      <c r="E81" s="31">
        <v>105</v>
      </c>
      <c r="F81" s="119"/>
      <c r="G81" s="203" t="s">
        <v>30</v>
      </c>
      <c r="H81" s="35">
        <v>65</v>
      </c>
      <c r="I81" s="117">
        <f t="shared" si="48"/>
        <v>0.61904761904761907</v>
      </c>
      <c r="J81" s="48"/>
      <c r="K81" s="209">
        <f t="shared" si="49"/>
        <v>40</v>
      </c>
      <c r="L81" s="117">
        <f t="shared" si="50"/>
        <v>0.38095238095238093</v>
      </c>
    </row>
    <row r="82" spans="1:12" x14ac:dyDescent="0.2">
      <c r="A82" s="161" t="s">
        <v>2552</v>
      </c>
      <c r="B82" s="161" t="s">
        <v>2613</v>
      </c>
      <c r="C82" s="161" t="s">
        <v>2851</v>
      </c>
      <c r="D82" s="210"/>
      <c r="E82" s="205">
        <v>105</v>
      </c>
      <c r="F82" s="210"/>
      <c r="G82" s="212"/>
      <c r="H82" s="212"/>
      <c r="I82" s="118">
        <f t="shared" si="45"/>
        <v>0</v>
      </c>
      <c r="J82" s="55"/>
      <c r="K82" s="159">
        <f t="shared" si="46"/>
        <v>105</v>
      </c>
      <c r="L82" s="118">
        <f t="shared" si="47"/>
        <v>1</v>
      </c>
    </row>
    <row r="83" spans="1:12" x14ac:dyDescent="0.2">
      <c r="A83" s="31"/>
      <c r="B83" s="32">
        <f>COUNTA(B79:B82)</f>
        <v>4</v>
      </c>
      <c r="C83" s="31"/>
      <c r="D83" s="119"/>
      <c r="E83" s="36">
        <f>SUM(E79:E82)</f>
        <v>420</v>
      </c>
      <c r="F83" s="38"/>
      <c r="G83" s="32">
        <f>COUNTA(G79:G82)</f>
        <v>2</v>
      </c>
      <c r="H83" s="36">
        <f>SUM(H79:H82)</f>
        <v>155</v>
      </c>
      <c r="I83" s="39">
        <f>H83/E83</f>
        <v>0.36904761904761907</v>
      </c>
      <c r="J83" s="202"/>
      <c r="K83" s="211">
        <f>E83-H83</f>
        <v>265</v>
      </c>
      <c r="L83" s="39">
        <f>K83/E83</f>
        <v>0.63095238095238093</v>
      </c>
    </row>
    <row r="84" spans="1:12" x14ac:dyDescent="0.2">
      <c r="A84" s="31"/>
      <c r="B84" s="32"/>
      <c r="C84" s="31"/>
      <c r="E84" s="36"/>
      <c r="F84" s="38"/>
      <c r="G84" s="32"/>
      <c r="H84" s="36"/>
      <c r="I84" s="39"/>
      <c r="J84" s="116"/>
      <c r="K84" s="45"/>
      <c r="L84" s="39"/>
    </row>
    <row r="85" spans="1:12" x14ac:dyDescent="0.2">
      <c r="C85" s="106" t="s">
        <v>3223</v>
      </c>
      <c r="D85" s="103"/>
      <c r="G85" s="37"/>
      <c r="H85" s="37"/>
    </row>
    <row r="86" spans="1:12" x14ac:dyDescent="0.2">
      <c r="B86" s="86"/>
      <c r="C86" s="105" t="s">
        <v>103</v>
      </c>
      <c r="D86" s="103"/>
      <c r="E86" s="85">
        <f>SUM(B6+B11+B16+B21+B30+B44+B50+B61+B65+B74+B77+B83)</f>
        <v>58</v>
      </c>
      <c r="G86" s="37"/>
      <c r="H86" s="37"/>
    </row>
    <row r="87" spans="1:12" x14ac:dyDescent="0.2">
      <c r="B87" s="86"/>
      <c r="C87" s="105" t="s">
        <v>140</v>
      </c>
      <c r="D87" s="103"/>
      <c r="E87" s="84">
        <f>SUM(E6+E11+E16+E21+E30+E44+E50+E61+E65+E74+E77+E83)</f>
        <v>7650</v>
      </c>
      <c r="G87" s="37"/>
      <c r="H87" s="37"/>
    </row>
    <row r="88" spans="1:12" x14ac:dyDescent="0.2">
      <c r="B88" s="104"/>
      <c r="C88" s="105" t="s">
        <v>131</v>
      </c>
      <c r="D88" s="85"/>
      <c r="E88" s="85">
        <f>SUM(G6+G11+G16+G21+G30+G44+G50+G61+G65+G74+G77+G83)</f>
        <v>7</v>
      </c>
      <c r="G88" s="37"/>
      <c r="H88" s="37"/>
    </row>
    <row r="89" spans="1:12" x14ac:dyDescent="0.2">
      <c r="B89" s="104"/>
      <c r="C89" s="105" t="s">
        <v>141</v>
      </c>
      <c r="D89" s="85"/>
      <c r="E89" s="84">
        <f>SUM(H6+H11+H16+H21+H30+H44+H50+H61+H65+H74+H77+H83)</f>
        <v>440</v>
      </c>
      <c r="G89" s="37"/>
      <c r="H89" s="37"/>
    </row>
    <row r="90" spans="1:12" x14ac:dyDescent="0.2">
      <c r="B90" s="104"/>
      <c r="C90" s="105" t="s">
        <v>142</v>
      </c>
      <c r="D90" s="85"/>
      <c r="E90" s="113">
        <f>E89/E87</f>
        <v>5.7516339869281043E-2</v>
      </c>
      <c r="G90" s="37"/>
      <c r="H90" s="37"/>
    </row>
    <row r="91" spans="1:12" x14ac:dyDescent="0.2">
      <c r="C91" s="105" t="s">
        <v>143</v>
      </c>
      <c r="E91" s="84">
        <f>SUM(K6+K11+K16+K21+K30+K44+K50+K61+K65+K74+K77+K83)</f>
        <v>7210</v>
      </c>
      <c r="G91" s="37"/>
      <c r="H91" s="37"/>
    </row>
    <row r="92" spans="1:12" x14ac:dyDescent="0.2">
      <c r="C92" s="105" t="s">
        <v>144</v>
      </c>
      <c r="E92" s="113">
        <f>E91/E87</f>
        <v>0.94248366013071894</v>
      </c>
      <c r="G92" s="37"/>
      <c r="H92" s="37"/>
    </row>
    <row r="93" spans="1:12" x14ac:dyDescent="0.2">
      <c r="G93" s="37"/>
      <c r="H93" s="37"/>
    </row>
    <row r="94" spans="1:12" x14ac:dyDescent="0.2">
      <c r="G94" s="37"/>
      <c r="H94" s="37"/>
    </row>
    <row r="95" spans="1:12" x14ac:dyDescent="0.2">
      <c r="G95" s="37"/>
      <c r="H95" s="37"/>
    </row>
    <row r="96" spans="1:12" x14ac:dyDescent="0.2">
      <c r="G96" s="37"/>
      <c r="H96" s="37"/>
    </row>
    <row r="97" spans="7:8" x14ac:dyDescent="0.2">
      <c r="G97" s="37"/>
      <c r="H97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Washington Beach Days at Monitored Beaches</oddHeader>
    <oddFooter>&amp;R&amp;P of &amp;N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2013-09-27T16:48:17Z</cp:lastPrinted>
  <dcterms:created xsi:type="dcterms:W3CDTF">2006-12-12T20:37:17Z</dcterms:created>
  <dcterms:modified xsi:type="dcterms:W3CDTF">2013-09-27T16:48:32Z</dcterms:modified>
</cp:coreProperties>
</file>