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activeX/activeX444.xml" ContentType="application/vnd.ms-office.activeX+xml"/>
  <Override PartName="/xl/activeX/activeX444.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6.bin" ContentType="application/vnd.ms-office.activeX"/>
  <Override PartName="/xl/activeX/activeX447.xml" ContentType="application/vnd.ms-office.activeX+xml"/>
  <Override PartName="/xl/activeX/activeX447.bin" ContentType="application/vnd.ms-office.activeX"/>
  <Override PartName="/xl/activeX/activeX448.xml" ContentType="application/vnd.ms-office.activeX+xml"/>
  <Override PartName="/xl/activeX/activeX448.bin" ContentType="application/vnd.ms-office.activeX"/>
  <Override PartName="/xl/activeX/activeX449.xml" ContentType="application/vnd.ms-office.activeX+xml"/>
  <Override PartName="/xl/activeX/activeX449.bin" ContentType="application/vnd.ms-office.activeX"/>
  <Override PartName="/xl/activeX/activeX450.xml" ContentType="application/vnd.ms-office.activeX+xml"/>
  <Override PartName="/xl/activeX/activeX450.bin" ContentType="application/vnd.ms-office.activeX"/>
  <Override PartName="/xl/activeX/activeX451.xml" ContentType="application/vnd.ms-office.activeX+xml"/>
  <Override PartName="/xl/activeX/activeX451.bin" ContentType="application/vnd.ms-office.activeX"/>
  <Override PartName="/xl/activeX/activeX452.xml" ContentType="application/vnd.ms-office.activeX+xml"/>
  <Override PartName="/xl/activeX/activeX452.bin" ContentType="application/vnd.ms-office.activeX"/>
  <Override PartName="/xl/activeX/activeX453.xml" ContentType="application/vnd.ms-office.activeX+xml"/>
  <Override PartName="/xl/activeX/activeX453.bin" ContentType="application/vnd.ms-office.activeX"/>
  <Override PartName="/xl/activeX/activeX454.xml" ContentType="application/vnd.ms-office.activeX+xml"/>
  <Override PartName="/xl/activeX/activeX454.bin" ContentType="application/vnd.ms-office.activeX"/>
  <Override PartName="/xl/activeX/activeX455.xml" ContentType="application/vnd.ms-office.activeX+xml"/>
  <Override PartName="/xl/activeX/activeX455.bin" ContentType="application/vnd.ms-office.activeX"/>
  <Override PartName="/xl/activeX/activeX456.xml" ContentType="application/vnd.ms-office.activeX+xml"/>
  <Override PartName="/xl/activeX/activeX456.bin" ContentType="application/vnd.ms-office.activeX"/>
  <Override PartName="/xl/activeX/activeX457.xml" ContentType="application/vnd.ms-office.activeX+xml"/>
  <Override PartName="/xl/activeX/activeX457.bin" ContentType="application/vnd.ms-office.activeX"/>
  <Override PartName="/xl/activeX/activeX458.xml" ContentType="application/vnd.ms-office.activeX+xml"/>
  <Override PartName="/xl/activeX/activeX458.bin" ContentType="application/vnd.ms-office.activeX"/>
  <Override PartName="/xl/activeX/activeX459.xml" ContentType="application/vnd.ms-office.activeX+xml"/>
  <Override PartName="/xl/activeX/activeX459.bin" ContentType="application/vnd.ms-office.activeX"/>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1.bin" ContentType="application/vnd.ms-office.activeX"/>
  <Override PartName="/xl/activeX/activeX462.xml" ContentType="application/vnd.ms-office.activeX+xml"/>
  <Override PartName="/xl/activeX/activeX462.bin" ContentType="application/vnd.ms-office.activeX"/>
  <Override PartName="/xl/activeX/activeX463.xml" ContentType="application/vnd.ms-office.activeX+xml"/>
  <Override PartName="/xl/activeX/activeX463.bin" ContentType="application/vnd.ms-office.activeX"/>
  <Override PartName="/xl/activeX/activeX464.xml" ContentType="application/vnd.ms-office.activeX+xml"/>
  <Override PartName="/xl/activeX/activeX464.bin" ContentType="application/vnd.ms-office.activeX"/>
  <Override PartName="/xl/activeX/activeX465.xml" ContentType="application/vnd.ms-office.activeX+xml"/>
  <Override PartName="/xl/activeX/activeX465.bin" ContentType="application/vnd.ms-office.activeX"/>
  <Override PartName="/xl/activeX/activeX466.xml" ContentType="application/vnd.ms-office.activeX+xml"/>
  <Override PartName="/xl/activeX/activeX466.bin" ContentType="application/vnd.ms-office.activeX"/>
  <Override PartName="/xl/activeX/activeX467.xml" ContentType="application/vnd.ms-office.activeX+xml"/>
  <Override PartName="/xl/activeX/activeX467.bin" ContentType="application/vnd.ms-office.activeX"/>
  <Override PartName="/xl/activeX/activeX468.xml" ContentType="application/vnd.ms-office.activeX+xml"/>
  <Override PartName="/xl/activeX/activeX468.bin" ContentType="application/vnd.ms-office.activeX"/>
  <Override PartName="/xl/activeX/activeX469.xml" ContentType="application/vnd.ms-office.activeX+xml"/>
  <Override PartName="/xl/activeX/activeX469.bin" ContentType="application/vnd.ms-office.activeX"/>
  <Override PartName="/xl/activeX/activeX470.xml" ContentType="application/vnd.ms-office.activeX+xml"/>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2.xml" ContentType="application/vnd.ms-office.activeX+xml"/>
  <Override PartName="/xl/activeX/activeX472.bin" ContentType="application/vnd.ms-office.activeX"/>
  <Override PartName="/xl/activeX/activeX473.xml" ContentType="application/vnd.ms-office.activeX+xml"/>
  <Override PartName="/xl/activeX/activeX473.bin" ContentType="application/vnd.ms-office.activeX"/>
  <Override PartName="/xl/activeX/activeX474.xml" ContentType="application/vnd.ms-office.activeX+xml"/>
  <Override PartName="/xl/activeX/activeX474.bin" ContentType="application/vnd.ms-office.activeX"/>
  <Override PartName="/xl/activeX/activeX475.xml" ContentType="application/vnd.ms-office.activeX+xml"/>
  <Override PartName="/xl/activeX/activeX475.bin" ContentType="application/vnd.ms-office.activeX"/>
  <Override PartName="/xl/activeX/activeX476.xml" ContentType="application/vnd.ms-office.activeX+xml"/>
  <Override PartName="/xl/activeX/activeX476.bin" ContentType="application/vnd.ms-office.activeX"/>
  <Override PartName="/xl/activeX/activeX477.xml" ContentType="application/vnd.ms-office.activeX+xml"/>
  <Override PartName="/xl/activeX/activeX477.bin" ContentType="application/vnd.ms-office.activeX"/>
  <Override PartName="/xl/activeX/activeX478.xml" ContentType="application/vnd.ms-office.activeX+xml"/>
  <Override PartName="/xl/activeX/activeX478.bin" ContentType="application/vnd.ms-office.activeX"/>
  <Override PartName="/xl/activeX/activeX479.xml" ContentType="application/vnd.ms-office.activeX+xml"/>
  <Override PartName="/xl/activeX/activeX479.bin" ContentType="application/vnd.ms-office.activeX"/>
  <Override PartName="/xl/activeX/activeX480.xml" ContentType="application/vnd.ms-office.activeX+xml"/>
  <Override PartName="/xl/activeX/activeX480.bin" ContentType="application/vnd.ms-office.activeX"/>
  <Override PartName="/xl/activeX/activeX481.xml" ContentType="application/vnd.ms-office.activeX+xml"/>
  <Override PartName="/xl/activeX/activeX481.bin" ContentType="application/vnd.ms-office.activeX"/>
  <Override PartName="/xl/activeX/activeX482.xml" ContentType="application/vnd.ms-office.activeX+xml"/>
  <Override PartName="/xl/activeX/activeX482.bin" ContentType="application/vnd.ms-office.activeX"/>
  <Override PartName="/xl/activeX/activeX483.xml" ContentType="application/vnd.ms-office.activeX+xml"/>
  <Override PartName="/xl/activeX/activeX483.bin" ContentType="application/vnd.ms-office.activeX"/>
  <Override PartName="/xl/activeX/activeX484.xml" ContentType="application/vnd.ms-office.activeX+xml"/>
  <Override PartName="/xl/activeX/activeX484.bin" ContentType="application/vnd.ms-office.activeX"/>
  <Override PartName="/xl/activeX/activeX485.xml" ContentType="application/vnd.ms-office.activeX+xml"/>
  <Override PartName="/xl/activeX/activeX485.bin" ContentType="application/vnd.ms-office.activeX"/>
  <Override PartName="/xl/activeX/activeX486.xml" ContentType="application/vnd.ms-office.activeX+xml"/>
  <Override PartName="/xl/activeX/activeX486.bin" ContentType="application/vnd.ms-office.activeX"/>
  <Override PartName="/xl/comments1.xml" ContentType="application/vnd.openxmlformats-officedocument.spreadsheetml.comments+xml"/>
  <Override PartName="/xl/drawings/drawing4.xml" ContentType="application/vnd.openxmlformats-officedocument.drawing+xml"/>
  <Override PartName="/xl/activeX/activeX487.xml" ContentType="application/vnd.ms-office.activeX+xml"/>
  <Override PartName="/xl/activeX/activeX487.bin" ContentType="application/vnd.ms-office.activeX"/>
  <Override PartName="/xl/activeX/activeX488.xml" ContentType="application/vnd.ms-office.activeX+xml"/>
  <Override PartName="/xl/activeX/activeX488.bin" ContentType="application/vnd.ms-office.activeX"/>
  <Override PartName="/xl/activeX/activeX489.xml" ContentType="application/vnd.ms-office.activeX+xml"/>
  <Override PartName="/xl/activeX/activeX489.bin" ContentType="application/vnd.ms-office.activeX"/>
  <Override PartName="/xl/activeX/activeX490.xml" ContentType="application/vnd.ms-office.activeX+xml"/>
  <Override PartName="/xl/activeX/activeX490.bin" ContentType="application/vnd.ms-office.activeX"/>
  <Override PartName="/xl/activeX/activeX491.xml" ContentType="application/vnd.ms-office.activeX+xml"/>
  <Override PartName="/xl/activeX/activeX491.bin" ContentType="application/vnd.ms-office.activeX"/>
  <Override PartName="/xl/activeX/activeX492.xml" ContentType="application/vnd.ms-office.activeX+xml"/>
  <Override PartName="/xl/activeX/activeX492.bin" ContentType="application/vnd.ms-office.activeX"/>
  <Override PartName="/xl/activeX/activeX493.xml" ContentType="application/vnd.ms-office.activeX+xml"/>
  <Override PartName="/xl/activeX/activeX493.bin" ContentType="application/vnd.ms-office.activeX"/>
  <Override PartName="/xl/activeX/activeX494.xml" ContentType="application/vnd.ms-office.activeX+xml"/>
  <Override PartName="/xl/activeX/activeX494.bin" ContentType="application/vnd.ms-office.activeX"/>
  <Override PartName="/xl/activeX/activeX495.xml" ContentType="application/vnd.ms-office.activeX+xml"/>
  <Override PartName="/xl/activeX/activeX495.bin" ContentType="application/vnd.ms-office.activeX"/>
  <Override PartName="/xl/activeX/activeX496.xml" ContentType="application/vnd.ms-office.activeX+xml"/>
  <Override PartName="/xl/activeX/activeX496.bin" ContentType="application/vnd.ms-office.activeX"/>
  <Override PartName="/xl/activeX/activeX497.xml" ContentType="application/vnd.ms-office.activeX+xml"/>
  <Override PartName="/xl/activeX/activeX497.bin" ContentType="application/vnd.ms-office.activeX"/>
  <Override PartName="/xl/activeX/activeX498.xml" ContentType="application/vnd.ms-office.activeX+xml"/>
  <Override PartName="/xl/activeX/activeX498.bin" ContentType="application/vnd.ms-office.activeX"/>
  <Override PartName="/xl/activeX/activeX499.xml" ContentType="application/vnd.ms-office.activeX+xml"/>
  <Override PartName="/xl/activeX/activeX499.bin" ContentType="application/vnd.ms-office.activeX"/>
  <Override PartName="/xl/activeX/activeX500.xml" ContentType="application/vnd.ms-office.activeX+xml"/>
  <Override PartName="/xl/activeX/activeX500.bin" ContentType="application/vnd.ms-office.activeX"/>
  <Override PartName="/xl/activeX/activeX501.xml" ContentType="application/vnd.ms-office.activeX+xml"/>
  <Override PartName="/xl/activeX/activeX501.bin" ContentType="application/vnd.ms-office.activeX"/>
  <Override PartName="/xl/activeX/activeX502.xml" ContentType="application/vnd.ms-office.activeX+xml"/>
  <Override PartName="/xl/activeX/activeX502.bin" ContentType="application/vnd.ms-office.activeX"/>
  <Override PartName="/xl/activeX/activeX503.xml" ContentType="application/vnd.ms-office.activeX+xml"/>
  <Override PartName="/xl/activeX/activeX503.bin" ContentType="application/vnd.ms-office.activeX"/>
  <Override PartName="/xl/activeX/activeX504.xml" ContentType="application/vnd.ms-office.activeX+xml"/>
  <Override PartName="/xl/activeX/activeX504.bin" ContentType="application/vnd.ms-office.activeX"/>
  <Override PartName="/xl/activeX/activeX505.xml" ContentType="application/vnd.ms-office.activeX+xml"/>
  <Override PartName="/xl/activeX/activeX505.bin" ContentType="application/vnd.ms-office.activeX"/>
  <Override PartName="/xl/activeX/activeX506.xml" ContentType="application/vnd.ms-office.activeX+xml"/>
  <Override PartName="/xl/activeX/activeX506.bin" ContentType="application/vnd.ms-office.activeX"/>
  <Override PartName="/xl/activeX/activeX507.xml" ContentType="application/vnd.ms-office.activeX+xml"/>
  <Override PartName="/xl/activeX/activeX507.bin" ContentType="application/vnd.ms-office.activeX"/>
  <Override PartName="/xl/activeX/activeX508.xml" ContentType="application/vnd.ms-office.activeX+xml"/>
  <Override PartName="/xl/activeX/activeX508.bin" ContentType="application/vnd.ms-office.activeX"/>
  <Override PartName="/xl/activeX/activeX509.xml" ContentType="application/vnd.ms-office.activeX+xml"/>
  <Override PartName="/xl/activeX/activeX509.bin" ContentType="application/vnd.ms-office.activeX"/>
  <Override PartName="/xl/activeX/activeX510.xml" ContentType="application/vnd.ms-office.activeX+xml"/>
  <Override PartName="/xl/activeX/activeX510.bin" ContentType="application/vnd.ms-office.activeX"/>
  <Override PartName="/xl/activeX/activeX511.xml" ContentType="application/vnd.ms-office.activeX+xml"/>
  <Override PartName="/xl/activeX/activeX511.bin" ContentType="application/vnd.ms-office.activeX"/>
  <Override PartName="/xl/activeX/activeX512.xml" ContentType="application/vnd.ms-office.activeX+xml"/>
  <Override PartName="/xl/activeX/activeX512.bin" ContentType="application/vnd.ms-office.activeX"/>
  <Override PartName="/xl/activeX/activeX513.xml" ContentType="application/vnd.ms-office.activeX+xml"/>
  <Override PartName="/xl/activeX/activeX513.bin" ContentType="application/vnd.ms-office.activeX"/>
  <Override PartName="/xl/activeX/activeX514.xml" ContentType="application/vnd.ms-office.activeX+xml"/>
  <Override PartName="/xl/activeX/activeX514.bin" ContentType="application/vnd.ms-office.activeX"/>
  <Override PartName="/xl/activeX/activeX515.xml" ContentType="application/vnd.ms-office.activeX+xml"/>
  <Override PartName="/xl/activeX/activeX515.bin" ContentType="application/vnd.ms-office.activeX"/>
  <Override PartName="/xl/activeX/activeX516.xml" ContentType="application/vnd.ms-office.activeX+xml"/>
  <Override PartName="/xl/activeX/activeX516.bin" ContentType="application/vnd.ms-office.activeX"/>
  <Override PartName="/xl/activeX/activeX517.xml" ContentType="application/vnd.ms-office.activeX+xml"/>
  <Override PartName="/xl/activeX/activeX517.bin" ContentType="application/vnd.ms-office.activeX"/>
  <Override PartName="/xl/activeX/activeX518.xml" ContentType="application/vnd.ms-office.activeX+xml"/>
  <Override PartName="/xl/activeX/activeX518.bin" ContentType="application/vnd.ms-office.activeX"/>
  <Override PartName="/xl/activeX/activeX519.xml" ContentType="application/vnd.ms-office.activeX+xml"/>
  <Override PartName="/xl/activeX/activeX519.bin" ContentType="application/vnd.ms-office.activeX"/>
  <Override PartName="/xl/activeX/activeX520.xml" ContentType="application/vnd.ms-office.activeX+xml"/>
  <Override PartName="/xl/activeX/activeX520.bin" ContentType="application/vnd.ms-office.activeX"/>
  <Override PartName="/xl/activeX/activeX521.xml" ContentType="application/vnd.ms-office.activeX+xml"/>
  <Override PartName="/xl/activeX/activeX521.bin" ContentType="application/vnd.ms-office.activeX"/>
  <Override PartName="/xl/activeX/activeX522.xml" ContentType="application/vnd.ms-office.activeX+xml"/>
  <Override PartName="/xl/activeX/activeX522.bin" ContentType="application/vnd.ms-office.activeX"/>
  <Override PartName="/xl/activeX/activeX523.xml" ContentType="application/vnd.ms-office.activeX+xml"/>
  <Override PartName="/xl/activeX/activeX523.bin" ContentType="application/vnd.ms-office.activeX"/>
  <Override PartName="/xl/activeX/activeX524.xml" ContentType="application/vnd.ms-office.activeX+xml"/>
  <Override PartName="/xl/activeX/activeX524.bin" ContentType="application/vnd.ms-office.activeX"/>
  <Override PartName="/xl/activeX/activeX525.xml" ContentType="application/vnd.ms-office.activeX+xml"/>
  <Override PartName="/xl/activeX/activeX525.bin" ContentType="application/vnd.ms-office.activeX"/>
  <Override PartName="/xl/activeX/activeX526.xml" ContentType="application/vnd.ms-office.activeX+xml"/>
  <Override PartName="/xl/activeX/activeX526.bin" ContentType="application/vnd.ms-office.activeX"/>
  <Override PartName="/xl/activeX/activeX527.xml" ContentType="application/vnd.ms-office.activeX+xml"/>
  <Override PartName="/xl/activeX/activeX527.bin" ContentType="application/vnd.ms-office.activeX"/>
  <Override PartName="/xl/activeX/activeX528.xml" ContentType="application/vnd.ms-office.activeX+xml"/>
  <Override PartName="/xl/activeX/activeX528.bin" ContentType="application/vnd.ms-office.activeX"/>
  <Override PartName="/xl/activeX/activeX529.xml" ContentType="application/vnd.ms-office.activeX+xml"/>
  <Override PartName="/xl/activeX/activeX529.bin" ContentType="application/vnd.ms-office.activeX"/>
  <Override PartName="/xl/activeX/activeX530.xml" ContentType="application/vnd.ms-office.activeX+xml"/>
  <Override PartName="/xl/activeX/activeX530.bin" ContentType="application/vnd.ms-office.activeX"/>
  <Override PartName="/xl/activeX/activeX531.xml" ContentType="application/vnd.ms-office.activeX+xml"/>
  <Override PartName="/xl/activeX/activeX531.bin" ContentType="application/vnd.ms-office.activeX"/>
  <Override PartName="/xl/activeX/activeX532.xml" ContentType="application/vnd.ms-office.activeX+xml"/>
  <Override PartName="/xl/activeX/activeX532.bin" ContentType="application/vnd.ms-office.activeX"/>
  <Override PartName="/xl/activeX/activeX533.xml" ContentType="application/vnd.ms-office.activeX+xml"/>
  <Override PartName="/xl/activeX/activeX533.bin" ContentType="application/vnd.ms-office.activeX"/>
  <Override PartName="/xl/activeX/activeX534.xml" ContentType="application/vnd.ms-office.activeX+xml"/>
  <Override PartName="/xl/activeX/activeX534.bin" ContentType="application/vnd.ms-office.activeX"/>
  <Override PartName="/xl/activeX/activeX535.xml" ContentType="application/vnd.ms-office.activeX+xml"/>
  <Override PartName="/xl/activeX/activeX535.bin" ContentType="application/vnd.ms-office.activeX"/>
  <Override PartName="/xl/activeX/activeX536.xml" ContentType="application/vnd.ms-office.activeX+xml"/>
  <Override PartName="/xl/activeX/activeX536.bin" ContentType="application/vnd.ms-office.activeX"/>
  <Override PartName="/xl/activeX/activeX537.xml" ContentType="application/vnd.ms-office.activeX+xml"/>
  <Override PartName="/xl/activeX/activeX537.bin" ContentType="application/vnd.ms-office.activeX"/>
  <Override PartName="/xl/activeX/activeX538.xml" ContentType="application/vnd.ms-office.activeX+xml"/>
  <Override PartName="/xl/activeX/activeX538.bin" ContentType="application/vnd.ms-office.activeX"/>
  <Override PartName="/xl/activeX/activeX539.xml" ContentType="application/vnd.ms-office.activeX+xml"/>
  <Override PartName="/xl/activeX/activeX539.bin" ContentType="application/vnd.ms-office.activeX"/>
  <Override PartName="/xl/activeX/activeX540.xml" ContentType="application/vnd.ms-office.activeX+xml"/>
  <Override PartName="/xl/activeX/activeX540.bin" ContentType="application/vnd.ms-office.activeX"/>
  <Override PartName="/xl/activeX/activeX541.xml" ContentType="application/vnd.ms-office.activeX+xml"/>
  <Override PartName="/xl/activeX/activeX541.bin" ContentType="application/vnd.ms-office.activeX"/>
  <Override PartName="/xl/activeX/activeX542.xml" ContentType="application/vnd.ms-office.activeX+xml"/>
  <Override PartName="/xl/activeX/activeX542.bin" ContentType="application/vnd.ms-office.activeX"/>
  <Override PartName="/xl/activeX/activeX543.xml" ContentType="application/vnd.ms-office.activeX+xml"/>
  <Override PartName="/xl/activeX/activeX543.bin" ContentType="application/vnd.ms-office.activeX"/>
  <Override PartName="/xl/activeX/activeX544.xml" ContentType="application/vnd.ms-office.activeX+xml"/>
  <Override PartName="/xl/activeX/activeX544.bin" ContentType="application/vnd.ms-office.activeX"/>
  <Override PartName="/xl/activeX/activeX545.xml" ContentType="application/vnd.ms-office.activeX+xml"/>
  <Override PartName="/xl/activeX/activeX545.bin" ContentType="application/vnd.ms-office.activeX"/>
  <Override PartName="/xl/activeX/activeX546.xml" ContentType="application/vnd.ms-office.activeX+xml"/>
  <Override PartName="/xl/activeX/activeX546.bin" ContentType="application/vnd.ms-office.activeX"/>
  <Override PartName="/xl/activeX/activeX547.xml" ContentType="application/vnd.ms-office.activeX+xml"/>
  <Override PartName="/xl/activeX/activeX547.bin" ContentType="application/vnd.ms-office.activeX"/>
  <Override PartName="/xl/activeX/activeX548.xml" ContentType="application/vnd.ms-office.activeX+xml"/>
  <Override PartName="/xl/activeX/activeX548.bin" ContentType="application/vnd.ms-office.activeX"/>
  <Override PartName="/xl/activeX/activeX549.xml" ContentType="application/vnd.ms-office.activeX+xml"/>
  <Override PartName="/xl/activeX/activeX549.bin" ContentType="application/vnd.ms-office.activeX"/>
  <Override PartName="/xl/activeX/activeX550.xml" ContentType="application/vnd.ms-office.activeX+xml"/>
  <Override PartName="/xl/activeX/activeX550.bin" ContentType="application/vnd.ms-office.activeX"/>
  <Override PartName="/xl/activeX/activeX551.xml" ContentType="application/vnd.ms-office.activeX+xml"/>
  <Override PartName="/xl/activeX/activeX551.bin" ContentType="application/vnd.ms-office.activeX"/>
  <Override PartName="/xl/activeX/activeX552.xml" ContentType="application/vnd.ms-office.activeX+xml"/>
  <Override PartName="/xl/activeX/activeX552.bin" ContentType="application/vnd.ms-office.activeX"/>
  <Override PartName="/xl/activeX/activeX553.xml" ContentType="application/vnd.ms-office.activeX+xml"/>
  <Override PartName="/xl/activeX/activeX553.bin" ContentType="application/vnd.ms-office.activeX"/>
  <Override PartName="/xl/activeX/activeX554.xml" ContentType="application/vnd.ms-office.activeX+xml"/>
  <Override PartName="/xl/activeX/activeX554.bin" ContentType="application/vnd.ms-office.activeX"/>
  <Override PartName="/xl/activeX/activeX555.xml" ContentType="application/vnd.ms-office.activeX+xml"/>
  <Override PartName="/xl/activeX/activeX555.bin" ContentType="application/vnd.ms-office.activeX"/>
  <Override PartName="/xl/activeX/activeX556.xml" ContentType="application/vnd.ms-office.activeX+xml"/>
  <Override PartName="/xl/activeX/activeX556.bin" ContentType="application/vnd.ms-office.activeX"/>
  <Override PartName="/xl/activeX/activeX557.xml" ContentType="application/vnd.ms-office.activeX+xml"/>
  <Override PartName="/xl/activeX/activeX557.bin" ContentType="application/vnd.ms-office.activeX"/>
  <Override PartName="/xl/activeX/activeX558.xml" ContentType="application/vnd.ms-office.activeX+xml"/>
  <Override PartName="/xl/activeX/activeX558.bin" ContentType="application/vnd.ms-office.activeX"/>
  <Override PartName="/xl/activeX/activeX559.xml" ContentType="application/vnd.ms-office.activeX+xml"/>
  <Override PartName="/xl/activeX/activeX559.bin" ContentType="application/vnd.ms-office.activeX"/>
  <Override PartName="/xl/activeX/activeX560.xml" ContentType="application/vnd.ms-office.activeX+xml"/>
  <Override PartName="/xl/activeX/activeX560.bin" ContentType="application/vnd.ms-office.activeX"/>
  <Override PartName="/xl/activeX/activeX561.xml" ContentType="application/vnd.ms-office.activeX+xml"/>
  <Override PartName="/xl/activeX/activeX561.bin" ContentType="application/vnd.ms-office.activeX"/>
  <Override PartName="/xl/activeX/activeX562.xml" ContentType="application/vnd.ms-office.activeX+xml"/>
  <Override PartName="/xl/activeX/activeX562.bin" ContentType="application/vnd.ms-office.activeX"/>
  <Override PartName="/xl/activeX/activeX563.xml" ContentType="application/vnd.ms-office.activeX+xml"/>
  <Override PartName="/xl/activeX/activeX563.bin" ContentType="application/vnd.ms-office.activeX"/>
  <Override PartName="/xl/activeX/activeX564.xml" ContentType="application/vnd.ms-office.activeX+xml"/>
  <Override PartName="/xl/activeX/activeX564.bin" ContentType="application/vnd.ms-office.activeX"/>
  <Override PartName="/xl/activeX/activeX565.xml" ContentType="application/vnd.ms-office.activeX+xml"/>
  <Override PartName="/xl/activeX/activeX565.bin" ContentType="application/vnd.ms-office.activeX"/>
  <Override PartName="/xl/activeX/activeX566.xml" ContentType="application/vnd.ms-office.activeX+xml"/>
  <Override PartName="/xl/activeX/activeX566.bin" ContentType="application/vnd.ms-office.activeX"/>
  <Override PartName="/xl/activeX/activeX567.xml" ContentType="application/vnd.ms-office.activeX+xml"/>
  <Override PartName="/xl/activeX/activeX567.bin" ContentType="application/vnd.ms-office.activeX"/>
  <Override PartName="/xl/activeX/activeX568.xml" ContentType="application/vnd.ms-office.activeX+xml"/>
  <Override PartName="/xl/activeX/activeX568.bin" ContentType="application/vnd.ms-office.activeX"/>
  <Override PartName="/xl/activeX/activeX569.xml" ContentType="application/vnd.ms-office.activeX+xml"/>
  <Override PartName="/xl/activeX/activeX569.bin" ContentType="application/vnd.ms-office.activeX"/>
  <Override PartName="/xl/activeX/activeX570.xml" ContentType="application/vnd.ms-office.activeX+xml"/>
  <Override PartName="/xl/activeX/activeX570.bin" ContentType="application/vnd.ms-office.activeX"/>
  <Override PartName="/xl/activeX/activeX571.xml" ContentType="application/vnd.ms-office.activeX+xml"/>
  <Override PartName="/xl/activeX/activeX571.bin" ContentType="application/vnd.ms-office.activeX"/>
  <Override PartName="/xl/activeX/activeX572.xml" ContentType="application/vnd.ms-office.activeX+xml"/>
  <Override PartName="/xl/activeX/activeX572.bin" ContentType="application/vnd.ms-office.activeX"/>
  <Override PartName="/xl/activeX/activeX573.xml" ContentType="application/vnd.ms-office.activeX+xml"/>
  <Override PartName="/xl/activeX/activeX573.bin" ContentType="application/vnd.ms-office.activeX"/>
  <Override PartName="/xl/activeX/activeX574.xml" ContentType="application/vnd.ms-office.activeX+xml"/>
  <Override PartName="/xl/activeX/activeX574.bin" ContentType="application/vnd.ms-office.activeX"/>
  <Override PartName="/xl/activeX/activeX575.xml" ContentType="application/vnd.ms-office.activeX+xml"/>
  <Override PartName="/xl/activeX/activeX575.bin" ContentType="application/vnd.ms-office.activeX"/>
  <Override PartName="/xl/activeX/activeX576.xml" ContentType="application/vnd.ms-office.activeX+xml"/>
  <Override PartName="/xl/activeX/activeX576.bin" ContentType="application/vnd.ms-office.activeX"/>
  <Override PartName="/xl/activeX/activeX577.xml" ContentType="application/vnd.ms-office.activeX+xml"/>
  <Override PartName="/xl/activeX/activeX577.bin" ContentType="application/vnd.ms-office.activeX"/>
  <Override PartName="/xl/activeX/activeX578.xml" ContentType="application/vnd.ms-office.activeX+xml"/>
  <Override PartName="/xl/activeX/activeX578.bin" ContentType="application/vnd.ms-office.activeX"/>
  <Override PartName="/xl/activeX/activeX579.xml" ContentType="application/vnd.ms-office.activeX+xml"/>
  <Override PartName="/xl/activeX/activeX579.bin" ContentType="application/vnd.ms-office.activeX"/>
  <Override PartName="/xl/activeX/activeX580.xml" ContentType="application/vnd.ms-office.activeX+xml"/>
  <Override PartName="/xl/activeX/activeX580.bin" ContentType="application/vnd.ms-office.activeX"/>
  <Override PartName="/xl/activeX/activeX581.xml" ContentType="application/vnd.ms-office.activeX+xml"/>
  <Override PartName="/xl/activeX/activeX581.bin" ContentType="application/vnd.ms-office.activeX"/>
  <Override PartName="/xl/activeX/activeX582.xml" ContentType="application/vnd.ms-office.activeX+xml"/>
  <Override PartName="/xl/activeX/activeX582.bin" ContentType="application/vnd.ms-office.activeX"/>
  <Override PartName="/xl/activeX/activeX583.xml" ContentType="application/vnd.ms-office.activeX+xml"/>
  <Override PartName="/xl/activeX/activeX583.bin" ContentType="application/vnd.ms-office.activeX"/>
  <Override PartName="/xl/activeX/activeX584.xml" ContentType="application/vnd.ms-office.activeX+xml"/>
  <Override PartName="/xl/activeX/activeX584.bin" ContentType="application/vnd.ms-office.activeX"/>
  <Override PartName="/xl/activeX/activeX585.xml" ContentType="application/vnd.ms-office.activeX+xml"/>
  <Override PartName="/xl/activeX/activeX585.bin" ContentType="application/vnd.ms-office.activeX"/>
  <Override PartName="/xl/activeX/activeX586.xml" ContentType="application/vnd.ms-office.activeX+xml"/>
  <Override PartName="/xl/activeX/activeX586.bin" ContentType="application/vnd.ms-office.activeX"/>
  <Override PartName="/xl/activeX/activeX587.xml" ContentType="application/vnd.ms-office.activeX+xml"/>
  <Override PartName="/xl/activeX/activeX587.bin" ContentType="application/vnd.ms-office.activeX"/>
  <Override PartName="/xl/activeX/activeX588.xml" ContentType="application/vnd.ms-office.activeX+xml"/>
  <Override PartName="/xl/activeX/activeX588.bin" ContentType="application/vnd.ms-office.activeX"/>
  <Override PartName="/xl/activeX/activeX589.xml" ContentType="application/vnd.ms-office.activeX+xml"/>
  <Override PartName="/xl/activeX/activeX589.bin" ContentType="application/vnd.ms-office.activeX"/>
  <Override PartName="/xl/activeX/activeX590.xml" ContentType="application/vnd.ms-office.activeX+xml"/>
  <Override PartName="/xl/activeX/activeX590.bin" ContentType="application/vnd.ms-office.activeX"/>
  <Override PartName="/xl/activeX/activeX591.xml" ContentType="application/vnd.ms-office.activeX+xml"/>
  <Override PartName="/xl/activeX/activeX591.bin" ContentType="application/vnd.ms-office.activeX"/>
  <Override PartName="/xl/activeX/activeX592.xml" ContentType="application/vnd.ms-office.activeX+xml"/>
  <Override PartName="/xl/activeX/activeX592.bin" ContentType="application/vnd.ms-office.activeX"/>
  <Override PartName="/xl/activeX/activeX593.xml" ContentType="application/vnd.ms-office.activeX+xml"/>
  <Override PartName="/xl/activeX/activeX593.bin" ContentType="application/vnd.ms-office.activeX"/>
  <Override PartName="/xl/activeX/activeX594.xml" ContentType="application/vnd.ms-office.activeX+xml"/>
  <Override PartName="/xl/activeX/activeX594.bin" ContentType="application/vnd.ms-office.activeX"/>
  <Override PartName="/xl/activeX/activeX595.xml" ContentType="application/vnd.ms-office.activeX+xml"/>
  <Override PartName="/xl/activeX/activeX595.bin" ContentType="application/vnd.ms-office.activeX"/>
  <Override PartName="/xl/activeX/activeX596.xml" ContentType="application/vnd.ms-office.activeX+xml"/>
  <Override PartName="/xl/activeX/activeX596.bin" ContentType="application/vnd.ms-office.activeX"/>
  <Override PartName="/xl/activeX/activeX597.xml" ContentType="application/vnd.ms-office.activeX+xml"/>
  <Override PartName="/xl/activeX/activeX597.bin" ContentType="application/vnd.ms-office.activeX"/>
  <Override PartName="/xl/activeX/activeX598.xml" ContentType="application/vnd.ms-office.activeX+xml"/>
  <Override PartName="/xl/activeX/activeX598.bin" ContentType="application/vnd.ms-office.activeX"/>
  <Override PartName="/xl/activeX/activeX599.xml" ContentType="application/vnd.ms-office.activeX+xml"/>
  <Override PartName="/xl/activeX/activeX599.bin" ContentType="application/vnd.ms-office.activeX"/>
  <Override PartName="/xl/activeX/activeX600.xml" ContentType="application/vnd.ms-office.activeX+xml"/>
  <Override PartName="/xl/activeX/activeX600.bin" ContentType="application/vnd.ms-office.activeX"/>
  <Override PartName="/xl/activeX/activeX601.xml" ContentType="application/vnd.ms-office.activeX+xml"/>
  <Override PartName="/xl/activeX/activeX601.bin" ContentType="application/vnd.ms-office.activeX"/>
  <Override PartName="/xl/activeX/activeX602.xml" ContentType="application/vnd.ms-office.activeX+xml"/>
  <Override PartName="/xl/activeX/activeX602.bin" ContentType="application/vnd.ms-office.activeX"/>
  <Override PartName="/xl/activeX/activeX603.xml" ContentType="application/vnd.ms-office.activeX+xml"/>
  <Override PartName="/xl/activeX/activeX603.bin" ContentType="application/vnd.ms-office.activeX"/>
  <Override PartName="/xl/activeX/activeX604.xml" ContentType="application/vnd.ms-office.activeX+xml"/>
  <Override PartName="/xl/activeX/activeX604.bin" ContentType="application/vnd.ms-office.activeX"/>
  <Override PartName="/xl/activeX/activeX605.xml" ContentType="application/vnd.ms-office.activeX+xml"/>
  <Override PartName="/xl/activeX/activeX605.bin" ContentType="application/vnd.ms-office.activeX"/>
  <Override PartName="/xl/activeX/activeX606.xml" ContentType="application/vnd.ms-office.activeX+xml"/>
  <Override PartName="/xl/activeX/activeX606.bin" ContentType="application/vnd.ms-office.activeX"/>
  <Override PartName="/xl/activeX/activeX607.xml" ContentType="application/vnd.ms-office.activeX+xml"/>
  <Override PartName="/xl/activeX/activeX607.bin" ContentType="application/vnd.ms-office.activeX"/>
  <Override PartName="/xl/activeX/activeX608.xml" ContentType="application/vnd.ms-office.activeX+xml"/>
  <Override PartName="/xl/activeX/activeX608.bin" ContentType="application/vnd.ms-office.activeX"/>
  <Override PartName="/xl/activeX/activeX609.xml" ContentType="application/vnd.ms-office.activeX+xml"/>
  <Override PartName="/xl/activeX/activeX609.bin" ContentType="application/vnd.ms-office.activeX"/>
  <Override PartName="/xl/activeX/activeX610.xml" ContentType="application/vnd.ms-office.activeX+xml"/>
  <Override PartName="/xl/activeX/activeX610.bin" ContentType="application/vnd.ms-office.activeX"/>
  <Override PartName="/xl/activeX/activeX611.xml" ContentType="application/vnd.ms-office.activeX+xml"/>
  <Override PartName="/xl/activeX/activeX611.bin" ContentType="application/vnd.ms-office.activeX"/>
  <Override PartName="/xl/activeX/activeX612.xml" ContentType="application/vnd.ms-office.activeX+xml"/>
  <Override PartName="/xl/activeX/activeX612.bin" ContentType="application/vnd.ms-office.activeX"/>
  <Override PartName="/xl/activeX/activeX613.xml" ContentType="application/vnd.ms-office.activeX+xml"/>
  <Override PartName="/xl/activeX/activeX613.bin" ContentType="application/vnd.ms-office.activeX"/>
  <Override PartName="/xl/activeX/activeX614.xml" ContentType="application/vnd.ms-office.activeX+xml"/>
  <Override PartName="/xl/activeX/activeX614.bin" ContentType="application/vnd.ms-office.activeX"/>
  <Override PartName="/xl/activeX/activeX615.xml" ContentType="application/vnd.ms-office.activeX+xml"/>
  <Override PartName="/xl/activeX/activeX615.bin" ContentType="application/vnd.ms-office.activeX"/>
  <Override PartName="/xl/activeX/activeX616.xml" ContentType="application/vnd.ms-office.activeX+xml"/>
  <Override PartName="/xl/activeX/activeX616.bin" ContentType="application/vnd.ms-office.activeX"/>
  <Override PartName="/xl/activeX/activeX617.xml" ContentType="application/vnd.ms-office.activeX+xml"/>
  <Override PartName="/xl/activeX/activeX617.bin" ContentType="application/vnd.ms-office.activeX"/>
  <Override PartName="/xl/activeX/activeX618.xml" ContentType="application/vnd.ms-office.activeX+xml"/>
  <Override PartName="/xl/activeX/activeX618.bin" ContentType="application/vnd.ms-office.activeX"/>
  <Override PartName="/xl/activeX/activeX619.xml" ContentType="application/vnd.ms-office.activeX+xml"/>
  <Override PartName="/xl/activeX/activeX619.bin" ContentType="application/vnd.ms-office.activeX"/>
  <Override PartName="/xl/activeX/activeX620.xml" ContentType="application/vnd.ms-office.activeX+xml"/>
  <Override PartName="/xl/activeX/activeX620.bin" ContentType="application/vnd.ms-office.activeX"/>
  <Override PartName="/xl/activeX/activeX621.xml" ContentType="application/vnd.ms-office.activeX+xml"/>
  <Override PartName="/xl/activeX/activeX621.bin" ContentType="application/vnd.ms-office.activeX"/>
  <Override PartName="/xl/activeX/activeX622.xml" ContentType="application/vnd.ms-office.activeX+xml"/>
  <Override PartName="/xl/activeX/activeX622.bin" ContentType="application/vnd.ms-office.activeX"/>
  <Override PartName="/xl/activeX/activeX623.xml" ContentType="application/vnd.ms-office.activeX+xml"/>
  <Override PartName="/xl/activeX/activeX623.bin" ContentType="application/vnd.ms-office.activeX"/>
  <Override PartName="/xl/activeX/activeX624.xml" ContentType="application/vnd.ms-office.activeX+xml"/>
  <Override PartName="/xl/activeX/activeX624.bin" ContentType="application/vnd.ms-office.activeX"/>
  <Override PartName="/xl/activeX/activeX625.xml" ContentType="application/vnd.ms-office.activeX+xml"/>
  <Override PartName="/xl/activeX/activeX625.bin" ContentType="application/vnd.ms-office.activeX"/>
  <Override PartName="/xl/activeX/activeX626.xml" ContentType="application/vnd.ms-office.activeX+xml"/>
  <Override PartName="/xl/activeX/activeX626.bin" ContentType="application/vnd.ms-office.activeX"/>
  <Override PartName="/xl/activeX/activeX627.xml" ContentType="application/vnd.ms-office.activeX+xml"/>
  <Override PartName="/xl/activeX/activeX627.bin" ContentType="application/vnd.ms-office.activeX"/>
  <Override PartName="/xl/activeX/activeX628.xml" ContentType="application/vnd.ms-office.activeX+xml"/>
  <Override PartName="/xl/activeX/activeX628.bin" ContentType="application/vnd.ms-office.activeX"/>
  <Override PartName="/xl/activeX/activeX629.xml" ContentType="application/vnd.ms-office.activeX+xml"/>
  <Override PartName="/xl/activeX/activeX629.bin" ContentType="application/vnd.ms-office.activeX"/>
  <Override PartName="/xl/activeX/activeX630.xml" ContentType="application/vnd.ms-office.activeX+xml"/>
  <Override PartName="/xl/activeX/activeX630.bin" ContentType="application/vnd.ms-office.activeX"/>
  <Override PartName="/xl/activeX/activeX631.xml" ContentType="application/vnd.ms-office.activeX+xml"/>
  <Override PartName="/xl/activeX/activeX631.bin" ContentType="application/vnd.ms-office.activeX"/>
  <Override PartName="/xl/activeX/activeX632.xml" ContentType="application/vnd.ms-office.activeX+xml"/>
  <Override PartName="/xl/activeX/activeX632.bin" ContentType="application/vnd.ms-office.activeX"/>
  <Override PartName="/xl/activeX/activeX633.xml" ContentType="application/vnd.ms-office.activeX+xml"/>
  <Override PartName="/xl/activeX/activeX633.bin" ContentType="application/vnd.ms-office.activeX"/>
  <Override PartName="/xl/activeX/activeX634.xml" ContentType="application/vnd.ms-office.activeX+xml"/>
  <Override PartName="/xl/activeX/activeX634.bin" ContentType="application/vnd.ms-office.activeX"/>
  <Override PartName="/xl/activeX/activeX635.xml" ContentType="application/vnd.ms-office.activeX+xml"/>
  <Override PartName="/xl/activeX/activeX635.bin" ContentType="application/vnd.ms-office.activeX"/>
  <Override PartName="/xl/activeX/activeX636.xml" ContentType="application/vnd.ms-office.activeX+xml"/>
  <Override PartName="/xl/activeX/activeX636.bin" ContentType="application/vnd.ms-office.activeX"/>
  <Override PartName="/xl/activeX/activeX637.xml" ContentType="application/vnd.ms-office.activeX+xml"/>
  <Override PartName="/xl/activeX/activeX637.bin" ContentType="application/vnd.ms-office.activeX"/>
  <Override PartName="/xl/activeX/activeX638.xml" ContentType="application/vnd.ms-office.activeX+xml"/>
  <Override PartName="/xl/activeX/activeX638.bin" ContentType="application/vnd.ms-office.activeX"/>
  <Override PartName="/xl/activeX/activeX639.xml" ContentType="application/vnd.ms-office.activeX+xml"/>
  <Override PartName="/xl/activeX/activeX639.bin" ContentType="application/vnd.ms-office.activeX"/>
  <Override PartName="/xl/activeX/activeX640.xml" ContentType="application/vnd.ms-office.activeX+xml"/>
  <Override PartName="/xl/activeX/activeX640.bin" ContentType="application/vnd.ms-office.activeX"/>
  <Override PartName="/xl/activeX/activeX641.xml" ContentType="application/vnd.ms-office.activeX+xml"/>
  <Override PartName="/xl/activeX/activeX641.bin" ContentType="application/vnd.ms-office.activeX"/>
  <Override PartName="/xl/activeX/activeX642.xml" ContentType="application/vnd.ms-office.activeX+xml"/>
  <Override PartName="/xl/activeX/activeX642.bin" ContentType="application/vnd.ms-office.activeX"/>
  <Override PartName="/xl/activeX/activeX643.xml" ContentType="application/vnd.ms-office.activeX+xml"/>
  <Override PartName="/xl/activeX/activeX643.bin" ContentType="application/vnd.ms-office.activeX"/>
  <Override PartName="/xl/activeX/activeX644.xml" ContentType="application/vnd.ms-office.activeX+xml"/>
  <Override PartName="/xl/activeX/activeX644.bin" ContentType="application/vnd.ms-office.activeX"/>
  <Override PartName="/xl/activeX/activeX645.xml" ContentType="application/vnd.ms-office.activeX+xml"/>
  <Override PartName="/xl/activeX/activeX645.bin" ContentType="application/vnd.ms-office.activeX"/>
  <Override PartName="/xl/activeX/activeX646.xml" ContentType="application/vnd.ms-office.activeX+xml"/>
  <Override PartName="/xl/activeX/activeX646.bin" ContentType="application/vnd.ms-office.activeX"/>
  <Override PartName="/xl/activeX/activeX647.xml" ContentType="application/vnd.ms-office.activeX+xml"/>
  <Override PartName="/xl/activeX/activeX647.bin" ContentType="application/vnd.ms-office.activeX"/>
  <Override PartName="/xl/activeX/activeX648.xml" ContentType="application/vnd.ms-office.activeX+xml"/>
  <Override PartName="/xl/activeX/activeX648.bin" ContentType="application/vnd.ms-office.activeX"/>
  <Override PartName="/xl/activeX/activeX649.xml" ContentType="application/vnd.ms-office.activeX+xml"/>
  <Override PartName="/xl/activeX/activeX649.bin" ContentType="application/vnd.ms-office.activeX"/>
  <Override PartName="/xl/activeX/activeX650.xml" ContentType="application/vnd.ms-office.activeX+xml"/>
  <Override PartName="/xl/activeX/activeX650.bin" ContentType="application/vnd.ms-office.activeX"/>
  <Override PartName="/xl/activeX/activeX651.xml" ContentType="application/vnd.ms-office.activeX+xml"/>
  <Override PartName="/xl/activeX/activeX651.bin" ContentType="application/vnd.ms-office.activeX"/>
  <Override PartName="/xl/activeX/activeX652.xml" ContentType="application/vnd.ms-office.activeX+xml"/>
  <Override PartName="/xl/activeX/activeX652.bin" ContentType="application/vnd.ms-office.activeX"/>
  <Override PartName="/xl/activeX/activeX653.xml" ContentType="application/vnd.ms-office.activeX+xml"/>
  <Override PartName="/xl/activeX/activeX653.bin" ContentType="application/vnd.ms-office.activeX"/>
  <Override PartName="/xl/activeX/activeX654.xml" ContentType="application/vnd.ms-office.activeX+xml"/>
  <Override PartName="/xl/activeX/activeX654.bin" ContentType="application/vnd.ms-office.activeX"/>
  <Override PartName="/xl/activeX/activeX655.xml" ContentType="application/vnd.ms-office.activeX+xml"/>
  <Override PartName="/xl/activeX/activeX655.bin" ContentType="application/vnd.ms-office.activeX"/>
  <Override PartName="/xl/activeX/activeX656.xml" ContentType="application/vnd.ms-office.activeX+xml"/>
  <Override PartName="/xl/activeX/activeX656.bin" ContentType="application/vnd.ms-office.activeX"/>
  <Override PartName="/xl/activeX/activeX657.xml" ContentType="application/vnd.ms-office.activeX+xml"/>
  <Override PartName="/xl/activeX/activeX657.bin" ContentType="application/vnd.ms-office.activeX"/>
  <Override PartName="/xl/activeX/activeX658.xml" ContentType="application/vnd.ms-office.activeX+xml"/>
  <Override PartName="/xl/activeX/activeX658.bin" ContentType="application/vnd.ms-office.activeX"/>
  <Override PartName="/xl/activeX/activeX659.xml" ContentType="application/vnd.ms-office.activeX+xml"/>
  <Override PartName="/xl/activeX/activeX659.bin" ContentType="application/vnd.ms-office.activeX"/>
  <Override PartName="/xl/activeX/activeX660.xml" ContentType="application/vnd.ms-office.activeX+xml"/>
  <Override PartName="/xl/activeX/activeX660.bin" ContentType="application/vnd.ms-office.activeX"/>
  <Override PartName="/xl/activeX/activeX661.xml" ContentType="application/vnd.ms-office.activeX+xml"/>
  <Override PartName="/xl/activeX/activeX661.bin" ContentType="application/vnd.ms-office.activeX"/>
  <Override PartName="/xl/activeX/activeX662.xml" ContentType="application/vnd.ms-office.activeX+xml"/>
  <Override PartName="/xl/activeX/activeX662.bin" ContentType="application/vnd.ms-office.activeX"/>
  <Override PartName="/xl/activeX/activeX663.xml" ContentType="application/vnd.ms-office.activeX+xml"/>
  <Override PartName="/xl/activeX/activeX663.bin" ContentType="application/vnd.ms-office.activeX"/>
  <Override PartName="/xl/activeX/activeX664.xml" ContentType="application/vnd.ms-office.activeX+xml"/>
  <Override PartName="/xl/activeX/activeX664.bin" ContentType="application/vnd.ms-office.activeX"/>
  <Override PartName="/xl/activeX/activeX665.xml" ContentType="application/vnd.ms-office.activeX+xml"/>
  <Override PartName="/xl/activeX/activeX665.bin" ContentType="application/vnd.ms-office.activeX"/>
  <Override PartName="/xl/activeX/activeX666.xml" ContentType="application/vnd.ms-office.activeX+xml"/>
  <Override PartName="/xl/activeX/activeX666.bin" ContentType="application/vnd.ms-office.activeX"/>
  <Override PartName="/xl/activeX/activeX667.xml" ContentType="application/vnd.ms-office.activeX+xml"/>
  <Override PartName="/xl/activeX/activeX667.bin" ContentType="application/vnd.ms-office.activeX"/>
  <Override PartName="/xl/activeX/activeX668.xml" ContentType="application/vnd.ms-office.activeX+xml"/>
  <Override PartName="/xl/activeX/activeX668.bin" ContentType="application/vnd.ms-office.activeX"/>
  <Override PartName="/xl/activeX/activeX669.xml" ContentType="application/vnd.ms-office.activeX+xml"/>
  <Override PartName="/xl/activeX/activeX669.bin" ContentType="application/vnd.ms-office.activeX"/>
  <Override PartName="/xl/activeX/activeX670.xml" ContentType="application/vnd.ms-office.activeX+xml"/>
  <Override PartName="/xl/activeX/activeX670.bin" ContentType="application/vnd.ms-office.activeX"/>
  <Override PartName="/xl/activeX/activeX671.xml" ContentType="application/vnd.ms-office.activeX+xml"/>
  <Override PartName="/xl/activeX/activeX671.bin" ContentType="application/vnd.ms-office.activeX"/>
  <Override PartName="/xl/activeX/activeX672.xml" ContentType="application/vnd.ms-office.activeX+xml"/>
  <Override PartName="/xl/activeX/activeX672.bin" ContentType="application/vnd.ms-office.activeX"/>
  <Override PartName="/xl/activeX/activeX673.xml" ContentType="application/vnd.ms-office.activeX+xml"/>
  <Override PartName="/xl/activeX/activeX673.bin" ContentType="application/vnd.ms-office.activeX"/>
  <Override PartName="/xl/activeX/activeX674.xml" ContentType="application/vnd.ms-office.activeX+xml"/>
  <Override PartName="/xl/activeX/activeX674.bin" ContentType="application/vnd.ms-office.activeX"/>
  <Override PartName="/xl/activeX/activeX675.xml" ContentType="application/vnd.ms-office.activeX+xml"/>
  <Override PartName="/xl/activeX/activeX675.bin" ContentType="application/vnd.ms-office.activeX"/>
  <Override PartName="/xl/activeX/activeX676.xml" ContentType="application/vnd.ms-office.activeX+xml"/>
  <Override PartName="/xl/activeX/activeX676.bin" ContentType="application/vnd.ms-office.activeX"/>
  <Override PartName="/xl/activeX/activeX677.xml" ContentType="application/vnd.ms-office.activeX+xml"/>
  <Override PartName="/xl/activeX/activeX677.bin" ContentType="application/vnd.ms-office.activeX"/>
  <Override PartName="/xl/activeX/activeX678.xml" ContentType="application/vnd.ms-office.activeX+xml"/>
  <Override PartName="/xl/activeX/activeX678.bin" ContentType="application/vnd.ms-office.activeX"/>
  <Override PartName="/xl/activeX/activeX679.xml" ContentType="application/vnd.ms-office.activeX+xml"/>
  <Override PartName="/xl/activeX/activeX679.bin" ContentType="application/vnd.ms-office.activeX"/>
  <Override PartName="/xl/activeX/activeX680.xml" ContentType="application/vnd.ms-office.activeX+xml"/>
  <Override PartName="/xl/activeX/activeX680.bin" ContentType="application/vnd.ms-office.activeX"/>
  <Override PartName="/xl/activeX/activeX681.xml" ContentType="application/vnd.ms-office.activeX+xml"/>
  <Override PartName="/xl/activeX/activeX681.bin" ContentType="application/vnd.ms-office.activeX"/>
  <Override PartName="/xl/activeX/activeX682.xml" ContentType="application/vnd.ms-office.activeX+xml"/>
  <Override PartName="/xl/activeX/activeX682.bin" ContentType="application/vnd.ms-office.activeX"/>
  <Override PartName="/xl/activeX/activeX683.xml" ContentType="application/vnd.ms-office.activeX+xml"/>
  <Override PartName="/xl/activeX/activeX683.bin" ContentType="application/vnd.ms-office.activeX"/>
  <Override PartName="/xl/activeX/activeX684.xml" ContentType="application/vnd.ms-office.activeX+xml"/>
  <Override PartName="/xl/activeX/activeX684.bin" ContentType="application/vnd.ms-office.activeX"/>
  <Override PartName="/xl/activeX/activeX685.xml" ContentType="application/vnd.ms-office.activeX+xml"/>
  <Override PartName="/xl/activeX/activeX685.bin" ContentType="application/vnd.ms-office.activeX"/>
  <Override PartName="/xl/activeX/activeX686.xml" ContentType="application/vnd.ms-office.activeX+xml"/>
  <Override PartName="/xl/activeX/activeX686.bin" ContentType="application/vnd.ms-office.activeX"/>
  <Override PartName="/xl/activeX/activeX687.xml" ContentType="application/vnd.ms-office.activeX+xml"/>
  <Override PartName="/xl/activeX/activeX687.bin" ContentType="application/vnd.ms-office.activeX"/>
  <Override PartName="/xl/activeX/activeX688.xml" ContentType="application/vnd.ms-office.activeX+xml"/>
  <Override PartName="/xl/activeX/activeX688.bin" ContentType="application/vnd.ms-office.activeX"/>
  <Override PartName="/xl/activeX/activeX689.xml" ContentType="application/vnd.ms-office.activeX+xml"/>
  <Override PartName="/xl/activeX/activeX689.bin" ContentType="application/vnd.ms-office.activeX"/>
  <Override PartName="/xl/activeX/activeX690.xml" ContentType="application/vnd.ms-office.activeX+xml"/>
  <Override PartName="/xl/activeX/activeX690.bin" ContentType="application/vnd.ms-office.activeX"/>
  <Override PartName="/xl/activeX/activeX691.xml" ContentType="application/vnd.ms-office.activeX+xml"/>
  <Override PartName="/xl/activeX/activeX691.bin" ContentType="application/vnd.ms-office.activeX"/>
  <Override PartName="/xl/activeX/activeX692.xml" ContentType="application/vnd.ms-office.activeX+xml"/>
  <Override PartName="/xl/activeX/activeX692.bin" ContentType="application/vnd.ms-office.activeX"/>
  <Override PartName="/xl/activeX/activeX693.xml" ContentType="application/vnd.ms-office.activeX+xml"/>
  <Override PartName="/xl/activeX/activeX693.bin" ContentType="application/vnd.ms-office.activeX"/>
  <Override PartName="/xl/activeX/activeX694.xml" ContentType="application/vnd.ms-office.activeX+xml"/>
  <Override PartName="/xl/activeX/activeX694.bin" ContentType="application/vnd.ms-office.activeX"/>
  <Override PartName="/xl/activeX/activeX695.xml" ContentType="application/vnd.ms-office.activeX+xml"/>
  <Override PartName="/xl/activeX/activeX695.bin" ContentType="application/vnd.ms-office.activeX"/>
  <Override PartName="/xl/activeX/activeX696.xml" ContentType="application/vnd.ms-office.activeX+xml"/>
  <Override PartName="/xl/activeX/activeX696.bin" ContentType="application/vnd.ms-office.activeX"/>
  <Override PartName="/xl/activeX/activeX697.xml" ContentType="application/vnd.ms-office.activeX+xml"/>
  <Override PartName="/xl/activeX/activeX697.bin" ContentType="application/vnd.ms-office.activeX"/>
  <Override PartName="/xl/activeX/activeX698.xml" ContentType="application/vnd.ms-office.activeX+xml"/>
  <Override PartName="/xl/activeX/activeX698.bin" ContentType="application/vnd.ms-office.activeX"/>
  <Override PartName="/xl/activeX/activeX699.xml" ContentType="application/vnd.ms-office.activeX+xml"/>
  <Override PartName="/xl/activeX/activeX699.bin" ContentType="application/vnd.ms-office.activeX"/>
  <Override PartName="/xl/activeX/activeX700.xml" ContentType="application/vnd.ms-office.activeX+xml"/>
  <Override PartName="/xl/activeX/activeX700.bin" ContentType="application/vnd.ms-office.activeX"/>
  <Override PartName="/xl/activeX/activeX701.xml" ContentType="application/vnd.ms-office.activeX+xml"/>
  <Override PartName="/xl/activeX/activeX701.bin" ContentType="application/vnd.ms-office.activeX"/>
  <Override PartName="/xl/activeX/activeX702.xml" ContentType="application/vnd.ms-office.activeX+xml"/>
  <Override PartName="/xl/activeX/activeX702.bin" ContentType="application/vnd.ms-office.activeX"/>
  <Override PartName="/xl/activeX/activeX703.xml" ContentType="application/vnd.ms-office.activeX+xml"/>
  <Override PartName="/xl/activeX/activeX703.bin" ContentType="application/vnd.ms-office.activeX"/>
  <Override PartName="/xl/activeX/activeX704.xml" ContentType="application/vnd.ms-office.activeX+xml"/>
  <Override PartName="/xl/activeX/activeX704.bin" ContentType="application/vnd.ms-office.activeX"/>
  <Override PartName="/xl/activeX/activeX705.xml" ContentType="application/vnd.ms-office.activeX+xml"/>
  <Override PartName="/xl/activeX/activeX705.bin" ContentType="application/vnd.ms-office.activeX"/>
  <Override PartName="/xl/activeX/activeX706.xml" ContentType="application/vnd.ms-office.activeX+xml"/>
  <Override PartName="/xl/activeX/activeX706.bin" ContentType="application/vnd.ms-office.activeX"/>
  <Override PartName="/xl/activeX/activeX707.xml" ContentType="application/vnd.ms-office.activeX+xml"/>
  <Override PartName="/xl/activeX/activeX707.bin" ContentType="application/vnd.ms-office.activeX"/>
  <Override PartName="/xl/activeX/activeX708.xml" ContentType="application/vnd.ms-office.activeX+xml"/>
  <Override PartName="/xl/activeX/activeX708.bin" ContentType="application/vnd.ms-office.activeX"/>
  <Override PartName="/xl/activeX/activeX709.xml" ContentType="application/vnd.ms-office.activeX+xml"/>
  <Override PartName="/xl/activeX/activeX709.bin" ContentType="application/vnd.ms-office.activeX"/>
  <Override PartName="/xl/activeX/activeX710.xml" ContentType="application/vnd.ms-office.activeX+xml"/>
  <Override PartName="/xl/activeX/activeX710.bin" ContentType="application/vnd.ms-office.activeX"/>
  <Override PartName="/xl/activeX/activeX711.xml" ContentType="application/vnd.ms-office.activeX+xml"/>
  <Override PartName="/xl/activeX/activeX711.bin" ContentType="application/vnd.ms-office.activeX"/>
  <Override PartName="/xl/activeX/activeX712.xml" ContentType="application/vnd.ms-office.activeX+xml"/>
  <Override PartName="/xl/activeX/activeX712.bin" ContentType="application/vnd.ms-office.activeX"/>
  <Override PartName="/xl/activeX/activeX713.xml" ContentType="application/vnd.ms-office.activeX+xml"/>
  <Override PartName="/xl/activeX/activeX713.bin" ContentType="application/vnd.ms-office.activeX"/>
  <Override PartName="/xl/activeX/activeX714.xml" ContentType="application/vnd.ms-office.activeX+xml"/>
  <Override PartName="/xl/activeX/activeX714.bin" ContentType="application/vnd.ms-office.activeX"/>
  <Override PartName="/xl/activeX/activeX715.xml" ContentType="application/vnd.ms-office.activeX+xml"/>
  <Override PartName="/xl/activeX/activeX715.bin" ContentType="application/vnd.ms-office.activeX"/>
  <Override PartName="/xl/activeX/activeX716.xml" ContentType="application/vnd.ms-office.activeX+xml"/>
  <Override PartName="/xl/activeX/activeX716.bin" ContentType="application/vnd.ms-office.activeX"/>
  <Override PartName="/xl/activeX/activeX717.xml" ContentType="application/vnd.ms-office.activeX+xml"/>
  <Override PartName="/xl/activeX/activeX717.bin" ContentType="application/vnd.ms-office.activeX"/>
  <Override PartName="/xl/activeX/activeX718.xml" ContentType="application/vnd.ms-office.activeX+xml"/>
  <Override PartName="/xl/activeX/activeX718.bin" ContentType="application/vnd.ms-office.activeX"/>
  <Override PartName="/xl/activeX/activeX719.xml" ContentType="application/vnd.ms-office.activeX+xml"/>
  <Override PartName="/xl/activeX/activeX719.bin" ContentType="application/vnd.ms-office.activeX"/>
  <Override PartName="/xl/activeX/activeX720.xml" ContentType="application/vnd.ms-office.activeX+xml"/>
  <Override PartName="/xl/activeX/activeX720.bin" ContentType="application/vnd.ms-office.activeX"/>
  <Override PartName="/xl/activeX/activeX721.xml" ContentType="application/vnd.ms-office.activeX+xml"/>
  <Override PartName="/xl/activeX/activeX721.bin" ContentType="application/vnd.ms-office.activeX"/>
  <Override PartName="/xl/activeX/activeX722.xml" ContentType="application/vnd.ms-office.activeX+xml"/>
  <Override PartName="/xl/activeX/activeX722.bin" ContentType="application/vnd.ms-office.activeX"/>
  <Override PartName="/xl/activeX/activeX723.xml" ContentType="application/vnd.ms-office.activeX+xml"/>
  <Override PartName="/xl/activeX/activeX723.bin" ContentType="application/vnd.ms-office.activeX"/>
  <Override PartName="/xl/activeX/activeX724.xml" ContentType="application/vnd.ms-office.activeX+xml"/>
  <Override PartName="/xl/activeX/activeX724.bin" ContentType="application/vnd.ms-office.activeX"/>
  <Override PartName="/xl/activeX/activeX725.xml" ContentType="application/vnd.ms-office.activeX+xml"/>
  <Override PartName="/xl/activeX/activeX725.bin" ContentType="application/vnd.ms-office.activeX"/>
  <Override PartName="/xl/activeX/activeX726.xml" ContentType="application/vnd.ms-office.activeX+xml"/>
  <Override PartName="/xl/activeX/activeX726.bin" ContentType="application/vnd.ms-office.activeX"/>
  <Override PartName="/xl/activeX/activeX727.xml" ContentType="application/vnd.ms-office.activeX+xml"/>
  <Override PartName="/xl/activeX/activeX727.bin" ContentType="application/vnd.ms-office.activeX"/>
  <Override PartName="/xl/activeX/activeX728.xml" ContentType="application/vnd.ms-office.activeX+xml"/>
  <Override PartName="/xl/activeX/activeX728.bin" ContentType="application/vnd.ms-office.activeX"/>
  <Override PartName="/xl/activeX/activeX729.xml" ContentType="application/vnd.ms-office.activeX+xml"/>
  <Override PartName="/xl/activeX/activeX729.bin" ContentType="application/vnd.ms-office.activeX"/>
  <Override PartName="/xl/activeX/activeX730.xml" ContentType="application/vnd.ms-office.activeX+xml"/>
  <Override PartName="/xl/activeX/activeX730.bin" ContentType="application/vnd.ms-office.activeX"/>
  <Override PartName="/xl/activeX/activeX731.xml" ContentType="application/vnd.ms-office.activeX+xml"/>
  <Override PartName="/xl/activeX/activeX731.bin" ContentType="application/vnd.ms-office.activeX"/>
  <Override PartName="/xl/activeX/activeX732.xml" ContentType="application/vnd.ms-office.activeX+xml"/>
  <Override PartName="/xl/activeX/activeX732.bin" ContentType="application/vnd.ms-office.activeX"/>
  <Override PartName="/xl/activeX/activeX733.xml" ContentType="application/vnd.ms-office.activeX+xml"/>
  <Override PartName="/xl/activeX/activeX733.bin" ContentType="application/vnd.ms-office.activeX"/>
  <Override PartName="/xl/activeX/activeX734.xml" ContentType="application/vnd.ms-office.activeX+xml"/>
  <Override PartName="/xl/activeX/activeX734.bin" ContentType="application/vnd.ms-office.activeX"/>
  <Override PartName="/xl/activeX/activeX735.xml" ContentType="application/vnd.ms-office.activeX+xml"/>
  <Override PartName="/xl/activeX/activeX735.bin" ContentType="application/vnd.ms-office.activeX"/>
  <Override PartName="/xl/activeX/activeX736.xml" ContentType="application/vnd.ms-office.activeX+xml"/>
  <Override PartName="/xl/activeX/activeX736.bin" ContentType="application/vnd.ms-office.activeX"/>
  <Override PartName="/xl/activeX/activeX737.xml" ContentType="application/vnd.ms-office.activeX+xml"/>
  <Override PartName="/xl/activeX/activeX737.bin" ContentType="application/vnd.ms-office.activeX"/>
  <Override PartName="/xl/activeX/activeX738.xml" ContentType="application/vnd.ms-office.activeX+xml"/>
  <Override PartName="/xl/activeX/activeX738.bin" ContentType="application/vnd.ms-office.activeX"/>
  <Override PartName="/xl/activeX/activeX739.xml" ContentType="application/vnd.ms-office.activeX+xml"/>
  <Override PartName="/xl/activeX/activeX739.bin" ContentType="application/vnd.ms-office.activeX"/>
  <Override PartName="/xl/activeX/activeX740.xml" ContentType="application/vnd.ms-office.activeX+xml"/>
  <Override PartName="/xl/activeX/activeX740.bin" ContentType="application/vnd.ms-office.activeX"/>
  <Override PartName="/xl/activeX/activeX741.xml" ContentType="application/vnd.ms-office.activeX+xml"/>
  <Override PartName="/xl/activeX/activeX741.bin" ContentType="application/vnd.ms-office.activeX"/>
  <Override PartName="/xl/activeX/activeX742.xml" ContentType="application/vnd.ms-office.activeX+xml"/>
  <Override PartName="/xl/activeX/activeX742.bin" ContentType="application/vnd.ms-office.activeX"/>
  <Override PartName="/xl/activeX/activeX743.xml" ContentType="application/vnd.ms-office.activeX+xml"/>
  <Override PartName="/xl/activeX/activeX743.bin" ContentType="application/vnd.ms-office.activeX"/>
  <Override PartName="/xl/activeX/activeX744.xml" ContentType="application/vnd.ms-office.activeX+xml"/>
  <Override PartName="/xl/activeX/activeX744.bin" ContentType="application/vnd.ms-office.activeX"/>
  <Override PartName="/xl/activeX/activeX745.xml" ContentType="application/vnd.ms-office.activeX+xml"/>
  <Override PartName="/xl/activeX/activeX745.bin" ContentType="application/vnd.ms-office.activeX"/>
  <Override PartName="/xl/activeX/activeX746.xml" ContentType="application/vnd.ms-office.activeX+xml"/>
  <Override PartName="/xl/activeX/activeX746.bin" ContentType="application/vnd.ms-office.activeX"/>
  <Override PartName="/xl/activeX/activeX747.xml" ContentType="application/vnd.ms-office.activeX+xml"/>
  <Override PartName="/xl/activeX/activeX747.bin" ContentType="application/vnd.ms-office.activeX"/>
  <Override PartName="/xl/activeX/activeX748.xml" ContentType="application/vnd.ms-office.activeX+xml"/>
  <Override PartName="/xl/activeX/activeX748.bin" ContentType="application/vnd.ms-office.activeX"/>
  <Override PartName="/xl/activeX/activeX749.xml" ContentType="application/vnd.ms-office.activeX+xml"/>
  <Override PartName="/xl/activeX/activeX749.bin" ContentType="application/vnd.ms-office.activeX"/>
  <Override PartName="/xl/activeX/activeX750.xml" ContentType="application/vnd.ms-office.activeX+xml"/>
  <Override PartName="/xl/activeX/activeX750.bin" ContentType="application/vnd.ms-office.activeX"/>
  <Override PartName="/xl/activeX/activeX751.xml" ContentType="application/vnd.ms-office.activeX+xml"/>
  <Override PartName="/xl/activeX/activeX751.bin" ContentType="application/vnd.ms-office.activeX"/>
  <Override PartName="/xl/activeX/activeX752.xml" ContentType="application/vnd.ms-office.activeX+xml"/>
  <Override PartName="/xl/activeX/activeX752.bin" ContentType="application/vnd.ms-office.activeX"/>
  <Override PartName="/xl/activeX/activeX753.xml" ContentType="application/vnd.ms-office.activeX+xml"/>
  <Override PartName="/xl/activeX/activeX753.bin" ContentType="application/vnd.ms-office.activeX"/>
  <Override PartName="/xl/activeX/activeX754.xml" ContentType="application/vnd.ms-office.activeX+xml"/>
  <Override PartName="/xl/activeX/activeX754.bin" ContentType="application/vnd.ms-office.activeX"/>
  <Override PartName="/xl/activeX/activeX755.xml" ContentType="application/vnd.ms-office.activeX+xml"/>
  <Override PartName="/xl/activeX/activeX755.bin" ContentType="application/vnd.ms-office.activeX"/>
  <Override PartName="/xl/activeX/activeX756.xml" ContentType="application/vnd.ms-office.activeX+xml"/>
  <Override PartName="/xl/activeX/activeX756.bin" ContentType="application/vnd.ms-office.activeX"/>
  <Override PartName="/xl/activeX/activeX757.xml" ContentType="application/vnd.ms-office.activeX+xml"/>
  <Override PartName="/xl/activeX/activeX757.bin" ContentType="application/vnd.ms-office.activeX"/>
  <Override PartName="/xl/activeX/activeX758.xml" ContentType="application/vnd.ms-office.activeX+xml"/>
  <Override PartName="/xl/activeX/activeX758.bin" ContentType="application/vnd.ms-office.activeX"/>
  <Override PartName="/xl/activeX/activeX759.xml" ContentType="application/vnd.ms-office.activeX+xml"/>
  <Override PartName="/xl/activeX/activeX759.bin" ContentType="application/vnd.ms-office.activeX"/>
  <Override PartName="/xl/activeX/activeX760.xml" ContentType="application/vnd.ms-office.activeX+xml"/>
  <Override PartName="/xl/activeX/activeX760.bin" ContentType="application/vnd.ms-office.activeX"/>
  <Override PartName="/xl/activeX/activeX761.xml" ContentType="application/vnd.ms-office.activeX+xml"/>
  <Override PartName="/xl/activeX/activeX761.bin" ContentType="application/vnd.ms-office.activeX"/>
  <Override PartName="/xl/activeX/activeX762.xml" ContentType="application/vnd.ms-office.activeX+xml"/>
  <Override PartName="/xl/activeX/activeX762.bin" ContentType="application/vnd.ms-office.activeX"/>
  <Override PartName="/xl/activeX/activeX763.xml" ContentType="application/vnd.ms-office.activeX+xml"/>
  <Override PartName="/xl/activeX/activeX763.bin" ContentType="application/vnd.ms-office.activeX"/>
  <Override PartName="/xl/activeX/activeX764.xml" ContentType="application/vnd.ms-office.activeX+xml"/>
  <Override PartName="/xl/activeX/activeX764.bin" ContentType="application/vnd.ms-office.activeX"/>
  <Override PartName="/xl/activeX/activeX765.xml" ContentType="application/vnd.ms-office.activeX+xml"/>
  <Override PartName="/xl/activeX/activeX765.bin" ContentType="application/vnd.ms-office.activeX"/>
  <Override PartName="/xl/activeX/activeX766.xml" ContentType="application/vnd.ms-office.activeX+xml"/>
  <Override PartName="/xl/activeX/activeX766.bin" ContentType="application/vnd.ms-office.activeX"/>
  <Override PartName="/xl/activeX/activeX767.xml" ContentType="application/vnd.ms-office.activeX+xml"/>
  <Override PartName="/xl/activeX/activeX767.bin" ContentType="application/vnd.ms-office.activeX"/>
  <Override PartName="/xl/activeX/activeX768.xml" ContentType="application/vnd.ms-office.activeX+xml"/>
  <Override PartName="/xl/activeX/activeX768.bin" ContentType="application/vnd.ms-office.activeX"/>
  <Override PartName="/xl/activeX/activeX769.xml" ContentType="application/vnd.ms-office.activeX+xml"/>
  <Override PartName="/xl/activeX/activeX769.bin" ContentType="application/vnd.ms-office.activeX"/>
  <Override PartName="/xl/activeX/activeX770.xml" ContentType="application/vnd.ms-office.activeX+xml"/>
  <Override PartName="/xl/activeX/activeX770.bin" ContentType="application/vnd.ms-office.activeX"/>
  <Override PartName="/xl/activeX/activeX771.xml" ContentType="application/vnd.ms-office.activeX+xml"/>
  <Override PartName="/xl/activeX/activeX771.bin" ContentType="application/vnd.ms-office.activeX"/>
  <Override PartName="/xl/activeX/activeX772.xml" ContentType="application/vnd.ms-office.activeX+xml"/>
  <Override PartName="/xl/activeX/activeX772.bin" ContentType="application/vnd.ms-office.activeX"/>
  <Override PartName="/xl/activeX/activeX773.xml" ContentType="application/vnd.ms-office.activeX+xml"/>
  <Override PartName="/xl/activeX/activeX773.bin" ContentType="application/vnd.ms-office.activeX"/>
  <Override PartName="/xl/activeX/activeX774.xml" ContentType="application/vnd.ms-office.activeX+xml"/>
  <Override PartName="/xl/activeX/activeX774.bin" ContentType="application/vnd.ms-office.activeX"/>
  <Override PartName="/xl/activeX/activeX775.xml" ContentType="application/vnd.ms-office.activeX+xml"/>
  <Override PartName="/xl/activeX/activeX775.bin" ContentType="application/vnd.ms-office.activeX"/>
  <Override PartName="/xl/activeX/activeX776.xml" ContentType="application/vnd.ms-office.activeX+xml"/>
  <Override PartName="/xl/activeX/activeX776.bin" ContentType="application/vnd.ms-office.activeX"/>
  <Override PartName="/xl/activeX/activeX777.xml" ContentType="application/vnd.ms-office.activeX+xml"/>
  <Override PartName="/xl/activeX/activeX777.bin" ContentType="application/vnd.ms-office.activeX"/>
  <Override PartName="/xl/activeX/activeX778.xml" ContentType="application/vnd.ms-office.activeX+xml"/>
  <Override PartName="/xl/activeX/activeX778.bin" ContentType="application/vnd.ms-office.activeX"/>
  <Override PartName="/xl/activeX/activeX779.xml" ContentType="application/vnd.ms-office.activeX+xml"/>
  <Override PartName="/xl/activeX/activeX779.bin" ContentType="application/vnd.ms-office.activeX"/>
  <Override PartName="/xl/activeX/activeX780.xml" ContentType="application/vnd.ms-office.activeX+xml"/>
  <Override PartName="/xl/activeX/activeX780.bin" ContentType="application/vnd.ms-office.activeX"/>
  <Override PartName="/xl/activeX/activeX781.xml" ContentType="application/vnd.ms-office.activeX+xml"/>
  <Override PartName="/xl/activeX/activeX781.bin" ContentType="application/vnd.ms-office.activeX"/>
  <Override PartName="/xl/activeX/activeX782.xml" ContentType="application/vnd.ms-office.activeX+xml"/>
  <Override PartName="/xl/activeX/activeX782.bin" ContentType="application/vnd.ms-office.activeX"/>
  <Override PartName="/xl/activeX/activeX783.xml" ContentType="application/vnd.ms-office.activeX+xml"/>
  <Override PartName="/xl/activeX/activeX783.bin" ContentType="application/vnd.ms-office.activeX"/>
  <Override PartName="/xl/activeX/activeX784.xml" ContentType="application/vnd.ms-office.activeX+xml"/>
  <Override PartName="/xl/activeX/activeX784.bin" ContentType="application/vnd.ms-office.activeX"/>
  <Override PartName="/xl/activeX/activeX785.xml" ContentType="application/vnd.ms-office.activeX+xml"/>
  <Override PartName="/xl/activeX/activeX785.bin" ContentType="application/vnd.ms-office.activeX"/>
  <Override PartName="/xl/activeX/activeX786.xml" ContentType="application/vnd.ms-office.activeX+xml"/>
  <Override PartName="/xl/activeX/activeX786.bin" ContentType="application/vnd.ms-office.activeX"/>
  <Override PartName="/xl/comments2.xml" ContentType="application/vnd.openxmlformats-officedocument.spreadsheetml.comments+xml"/>
  <Override PartName="/xl/drawings/drawing5.xml" ContentType="application/vnd.openxmlformats-officedocument.drawing+xml"/>
  <Override PartName="/xl/activeX/activeX787.xml" ContentType="application/vnd.ms-office.activeX+xml"/>
  <Override PartName="/xl/activeX/activeX787.bin" ContentType="application/vnd.ms-office.activeX"/>
  <Override PartName="/xl/activeX/activeX788.xml" ContentType="application/vnd.ms-office.activeX+xml"/>
  <Override PartName="/xl/activeX/activeX788.bin" ContentType="application/vnd.ms-office.activeX"/>
  <Override PartName="/xl/activeX/activeX789.xml" ContentType="application/vnd.ms-office.activeX+xml"/>
  <Override PartName="/xl/activeX/activeX789.bin" ContentType="application/vnd.ms-office.activeX"/>
  <Override PartName="/xl/activeX/activeX790.xml" ContentType="application/vnd.ms-office.activeX+xml"/>
  <Override PartName="/xl/activeX/activeX790.bin" ContentType="application/vnd.ms-office.activeX"/>
  <Override PartName="/xl/activeX/activeX791.xml" ContentType="application/vnd.ms-office.activeX+xml"/>
  <Override PartName="/xl/activeX/activeX791.bin" ContentType="application/vnd.ms-office.activeX"/>
  <Override PartName="/xl/activeX/activeX792.xml" ContentType="application/vnd.ms-office.activeX+xml"/>
  <Override PartName="/xl/activeX/activeX792.bin" ContentType="application/vnd.ms-office.activeX"/>
  <Override PartName="/xl/activeX/activeX793.xml" ContentType="application/vnd.ms-office.activeX+xml"/>
  <Override PartName="/xl/activeX/activeX793.bin" ContentType="application/vnd.ms-office.activeX"/>
  <Override PartName="/xl/activeX/activeX794.xml" ContentType="application/vnd.ms-office.activeX+xml"/>
  <Override PartName="/xl/activeX/activeX794.bin" ContentType="application/vnd.ms-office.activeX"/>
  <Override PartName="/xl/activeX/activeX795.xml" ContentType="application/vnd.ms-office.activeX+xml"/>
  <Override PartName="/xl/activeX/activeX795.bin" ContentType="application/vnd.ms-office.activeX"/>
  <Override PartName="/xl/activeX/activeX796.xml" ContentType="application/vnd.ms-office.activeX+xml"/>
  <Override PartName="/xl/activeX/activeX796.bin" ContentType="application/vnd.ms-office.activeX"/>
  <Override PartName="/xl/activeX/activeX797.xml" ContentType="application/vnd.ms-office.activeX+xml"/>
  <Override PartName="/xl/activeX/activeX797.bin" ContentType="application/vnd.ms-office.activeX"/>
  <Override PartName="/xl/activeX/activeX798.xml" ContentType="application/vnd.ms-office.activeX+xml"/>
  <Override PartName="/xl/activeX/activeX798.bin" ContentType="application/vnd.ms-office.activeX"/>
  <Override PartName="/xl/activeX/activeX799.xml" ContentType="application/vnd.ms-office.activeX+xml"/>
  <Override PartName="/xl/activeX/activeX799.bin" ContentType="application/vnd.ms-office.activeX"/>
  <Override PartName="/xl/activeX/activeX800.xml" ContentType="application/vnd.ms-office.activeX+xml"/>
  <Override PartName="/xl/activeX/activeX800.bin" ContentType="application/vnd.ms-office.activeX"/>
  <Override PartName="/xl/activeX/activeX801.xml" ContentType="application/vnd.ms-office.activeX+xml"/>
  <Override PartName="/xl/activeX/activeX801.bin" ContentType="application/vnd.ms-office.activeX"/>
  <Override PartName="/xl/activeX/activeX802.xml" ContentType="application/vnd.ms-office.activeX+xml"/>
  <Override PartName="/xl/activeX/activeX802.bin" ContentType="application/vnd.ms-office.activeX"/>
  <Override PartName="/xl/activeX/activeX803.xml" ContentType="application/vnd.ms-office.activeX+xml"/>
  <Override PartName="/xl/activeX/activeX803.bin" ContentType="application/vnd.ms-office.activeX"/>
  <Override PartName="/xl/activeX/activeX804.xml" ContentType="application/vnd.ms-office.activeX+xml"/>
  <Override PartName="/xl/activeX/activeX804.bin" ContentType="application/vnd.ms-office.activeX"/>
  <Override PartName="/xl/activeX/activeX805.xml" ContentType="application/vnd.ms-office.activeX+xml"/>
  <Override PartName="/xl/activeX/activeX805.bin" ContentType="application/vnd.ms-office.activeX"/>
  <Override PartName="/xl/activeX/activeX806.xml" ContentType="application/vnd.ms-office.activeX+xml"/>
  <Override PartName="/xl/activeX/activeX806.bin" ContentType="application/vnd.ms-office.activeX"/>
  <Override PartName="/xl/activeX/activeX807.xml" ContentType="application/vnd.ms-office.activeX+xml"/>
  <Override PartName="/xl/activeX/activeX807.bin" ContentType="application/vnd.ms-office.activeX"/>
  <Override PartName="/xl/activeX/activeX808.xml" ContentType="application/vnd.ms-office.activeX+xml"/>
  <Override PartName="/xl/activeX/activeX808.bin" ContentType="application/vnd.ms-office.activeX"/>
  <Override PartName="/xl/activeX/activeX809.xml" ContentType="application/vnd.ms-office.activeX+xml"/>
  <Override PartName="/xl/activeX/activeX809.bin" ContentType="application/vnd.ms-office.activeX"/>
  <Override PartName="/xl/activeX/activeX810.xml" ContentType="application/vnd.ms-office.activeX+xml"/>
  <Override PartName="/xl/activeX/activeX810.bin" ContentType="application/vnd.ms-office.activeX"/>
  <Override PartName="/xl/activeX/activeX811.xml" ContentType="application/vnd.ms-office.activeX+xml"/>
  <Override PartName="/xl/activeX/activeX811.bin" ContentType="application/vnd.ms-office.activeX"/>
  <Override PartName="/xl/activeX/activeX812.xml" ContentType="application/vnd.ms-office.activeX+xml"/>
  <Override PartName="/xl/activeX/activeX812.bin" ContentType="application/vnd.ms-office.activeX"/>
  <Override PartName="/xl/activeX/activeX813.xml" ContentType="application/vnd.ms-office.activeX+xml"/>
  <Override PartName="/xl/activeX/activeX813.bin" ContentType="application/vnd.ms-office.activeX"/>
  <Override PartName="/xl/activeX/activeX814.xml" ContentType="application/vnd.ms-office.activeX+xml"/>
  <Override PartName="/xl/activeX/activeX814.bin" ContentType="application/vnd.ms-office.activeX"/>
  <Override PartName="/xl/activeX/activeX815.xml" ContentType="application/vnd.ms-office.activeX+xml"/>
  <Override PartName="/xl/activeX/activeX815.bin" ContentType="application/vnd.ms-office.activeX"/>
  <Override PartName="/xl/activeX/activeX816.xml" ContentType="application/vnd.ms-office.activeX+xml"/>
  <Override PartName="/xl/activeX/activeX816.bin" ContentType="application/vnd.ms-office.activeX"/>
  <Override PartName="/xl/activeX/activeX817.xml" ContentType="application/vnd.ms-office.activeX+xml"/>
  <Override PartName="/xl/activeX/activeX817.bin" ContentType="application/vnd.ms-office.activeX"/>
  <Override PartName="/xl/activeX/activeX818.xml" ContentType="application/vnd.ms-office.activeX+xml"/>
  <Override PartName="/xl/activeX/activeX818.bin" ContentType="application/vnd.ms-office.activeX"/>
  <Override PartName="/xl/activeX/activeX819.xml" ContentType="application/vnd.ms-office.activeX+xml"/>
  <Override PartName="/xl/activeX/activeX819.bin" ContentType="application/vnd.ms-office.activeX"/>
  <Override PartName="/xl/activeX/activeX820.xml" ContentType="application/vnd.ms-office.activeX+xml"/>
  <Override PartName="/xl/activeX/activeX820.bin" ContentType="application/vnd.ms-office.activeX"/>
  <Override PartName="/xl/activeX/activeX821.xml" ContentType="application/vnd.ms-office.activeX+xml"/>
  <Override PartName="/xl/activeX/activeX821.bin" ContentType="application/vnd.ms-office.activeX"/>
  <Override PartName="/xl/activeX/activeX822.xml" ContentType="application/vnd.ms-office.activeX+xml"/>
  <Override PartName="/xl/activeX/activeX822.bin" ContentType="application/vnd.ms-office.activeX"/>
  <Override PartName="/xl/activeX/activeX823.xml" ContentType="application/vnd.ms-office.activeX+xml"/>
  <Override PartName="/xl/activeX/activeX823.bin" ContentType="application/vnd.ms-office.activeX"/>
  <Override PartName="/xl/activeX/activeX824.xml" ContentType="application/vnd.ms-office.activeX+xml"/>
  <Override PartName="/xl/activeX/activeX824.bin" ContentType="application/vnd.ms-office.activeX"/>
  <Override PartName="/xl/activeX/activeX825.xml" ContentType="application/vnd.ms-office.activeX+xml"/>
  <Override PartName="/xl/activeX/activeX825.bin" ContentType="application/vnd.ms-office.activeX"/>
  <Override PartName="/xl/activeX/activeX826.xml" ContentType="application/vnd.ms-office.activeX+xml"/>
  <Override PartName="/xl/activeX/activeX826.bin" ContentType="application/vnd.ms-office.activeX"/>
  <Override PartName="/xl/activeX/activeX827.xml" ContentType="application/vnd.ms-office.activeX+xml"/>
  <Override PartName="/xl/activeX/activeX827.bin" ContentType="application/vnd.ms-office.activeX"/>
  <Override PartName="/xl/activeX/activeX828.xml" ContentType="application/vnd.ms-office.activeX+xml"/>
  <Override PartName="/xl/activeX/activeX828.bin" ContentType="application/vnd.ms-office.activeX"/>
  <Override PartName="/xl/activeX/activeX829.xml" ContentType="application/vnd.ms-office.activeX+xml"/>
  <Override PartName="/xl/activeX/activeX829.bin" ContentType="application/vnd.ms-office.activeX"/>
  <Override PartName="/xl/activeX/activeX830.xml" ContentType="application/vnd.ms-office.activeX+xml"/>
  <Override PartName="/xl/activeX/activeX830.bin" ContentType="application/vnd.ms-office.activeX"/>
  <Override PartName="/xl/activeX/activeX831.xml" ContentType="application/vnd.ms-office.activeX+xml"/>
  <Override PartName="/xl/activeX/activeX831.bin" ContentType="application/vnd.ms-office.activeX"/>
  <Override PartName="/xl/activeX/activeX832.xml" ContentType="application/vnd.ms-office.activeX+xml"/>
  <Override PartName="/xl/activeX/activeX832.bin" ContentType="application/vnd.ms-office.activeX"/>
  <Override PartName="/xl/activeX/activeX833.xml" ContentType="application/vnd.ms-office.activeX+xml"/>
  <Override PartName="/xl/activeX/activeX833.bin" ContentType="application/vnd.ms-office.activeX"/>
  <Override PartName="/xl/activeX/activeX834.xml" ContentType="application/vnd.ms-office.activeX+xml"/>
  <Override PartName="/xl/activeX/activeX834.bin" ContentType="application/vnd.ms-office.activeX"/>
  <Override PartName="/xl/activeX/activeX835.xml" ContentType="application/vnd.ms-office.activeX+xml"/>
  <Override PartName="/xl/activeX/activeX835.bin" ContentType="application/vnd.ms-office.activeX"/>
  <Override PartName="/xl/activeX/activeX836.xml" ContentType="application/vnd.ms-office.activeX+xml"/>
  <Override PartName="/xl/activeX/activeX836.bin" ContentType="application/vnd.ms-office.activeX"/>
  <Override PartName="/xl/activeX/activeX837.xml" ContentType="application/vnd.ms-office.activeX+xml"/>
  <Override PartName="/xl/activeX/activeX837.bin" ContentType="application/vnd.ms-office.activeX"/>
  <Override PartName="/xl/activeX/activeX838.xml" ContentType="application/vnd.ms-office.activeX+xml"/>
  <Override PartName="/xl/activeX/activeX838.bin" ContentType="application/vnd.ms-office.activeX"/>
  <Override PartName="/xl/activeX/activeX839.xml" ContentType="application/vnd.ms-office.activeX+xml"/>
  <Override PartName="/xl/activeX/activeX839.bin" ContentType="application/vnd.ms-office.activeX"/>
  <Override PartName="/xl/activeX/activeX840.xml" ContentType="application/vnd.ms-office.activeX+xml"/>
  <Override PartName="/xl/activeX/activeX840.bin" ContentType="application/vnd.ms-office.activeX"/>
  <Override PartName="/xl/activeX/activeX841.xml" ContentType="application/vnd.ms-office.activeX+xml"/>
  <Override PartName="/xl/activeX/activeX841.bin" ContentType="application/vnd.ms-office.activeX"/>
  <Override PartName="/xl/activeX/activeX842.xml" ContentType="application/vnd.ms-office.activeX+xml"/>
  <Override PartName="/xl/activeX/activeX842.bin" ContentType="application/vnd.ms-office.activeX"/>
  <Override PartName="/xl/activeX/activeX843.xml" ContentType="application/vnd.ms-office.activeX+xml"/>
  <Override PartName="/xl/activeX/activeX843.bin" ContentType="application/vnd.ms-office.activeX"/>
  <Override PartName="/xl/activeX/activeX844.xml" ContentType="application/vnd.ms-office.activeX+xml"/>
  <Override PartName="/xl/activeX/activeX844.bin" ContentType="application/vnd.ms-office.activeX"/>
  <Override PartName="/xl/activeX/activeX845.xml" ContentType="application/vnd.ms-office.activeX+xml"/>
  <Override PartName="/xl/activeX/activeX845.bin" ContentType="application/vnd.ms-office.activeX"/>
  <Override PartName="/xl/activeX/activeX846.xml" ContentType="application/vnd.ms-office.activeX+xml"/>
  <Override PartName="/xl/activeX/activeX846.bin" ContentType="application/vnd.ms-office.activeX"/>
  <Override PartName="/xl/activeX/activeX847.xml" ContentType="application/vnd.ms-office.activeX+xml"/>
  <Override PartName="/xl/activeX/activeX847.bin" ContentType="application/vnd.ms-office.activeX"/>
  <Override PartName="/xl/activeX/activeX848.xml" ContentType="application/vnd.ms-office.activeX+xml"/>
  <Override PartName="/xl/activeX/activeX848.bin" ContentType="application/vnd.ms-office.activeX"/>
  <Override PartName="/xl/activeX/activeX849.xml" ContentType="application/vnd.ms-office.activeX+xml"/>
  <Override PartName="/xl/activeX/activeX849.bin" ContentType="application/vnd.ms-office.activeX"/>
  <Override PartName="/xl/activeX/activeX850.xml" ContentType="application/vnd.ms-office.activeX+xml"/>
  <Override PartName="/xl/activeX/activeX850.bin" ContentType="application/vnd.ms-office.activeX"/>
  <Override PartName="/xl/activeX/activeX851.xml" ContentType="application/vnd.ms-office.activeX+xml"/>
  <Override PartName="/xl/activeX/activeX851.bin" ContentType="application/vnd.ms-office.activeX"/>
  <Override PartName="/xl/activeX/activeX852.xml" ContentType="application/vnd.ms-office.activeX+xml"/>
  <Override PartName="/xl/activeX/activeX852.bin" ContentType="application/vnd.ms-office.activeX"/>
  <Override PartName="/xl/activeX/activeX853.xml" ContentType="application/vnd.ms-office.activeX+xml"/>
  <Override PartName="/xl/activeX/activeX853.bin" ContentType="application/vnd.ms-office.activeX"/>
  <Override PartName="/xl/activeX/activeX854.xml" ContentType="application/vnd.ms-office.activeX+xml"/>
  <Override PartName="/xl/activeX/activeX854.bin" ContentType="application/vnd.ms-office.activeX"/>
  <Override PartName="/xl/activeX/activeX855.xml" ContentType="application/vnd.ms-office.activeX+xml"/>
  <Override PartName="/xl/activeX/activeX855.bin" ContentType="application/vnd.ms-office.activeX"/>
  <Override PartName="/xl/activeX/activeX856.xml" ContentType="application/vnd.ms-office.activeX+xml"/>
  <Override PartName="/xl/activeX/activeX856.bin" ContentType="application/vnd.ms-office.activeX"/>
  <Override PartName="/xl/activeX/activeX857.xml" ContentType="application/vnd.ms-office.activeX+xml"/>
  <Override PartName="/xl/activeX/activeX857.bin" ContentType="application/vnd.ms-office.activeX"/>
  <Override PartName="/xl/activeX/activeX858.xml" ContentType="application/vnd.ms-office.activeX+xml"/>
  <Override PartName="/xl/activeX/activeX858.bin" ContentType="application/vnd.ms-office.activeX"/>
  <Override PartName="/xl/activeX/activeX859.xml" ContentType="application/vnd.ms-office.activeX+xml"/>
  <Override PartName="/xl/activeX/activeX859.bin" ContentType="application/vnd.ms-office.activeX"/>
  <Override PartName="/xl/activeX/activeX860.xml" ContentType="application/vnd.ms-office.activeX+xml"/>
  <Override PartName="/xl/activeX/activeX860.bin" ContentType="application/vnd.ms-office.activeX"/>
  <Override PartName="/xl/activeX/activeX861.xml" ContentType="application/vnd.ms-office.activeX+xml"/>
  <Override PartName="/xl/activeX/activeX861.bin" ContentType="application/vnd.ms-office.activeX"/>
  <Override PartName="/xl/activeX/activeX862.xml" ContentType="application/vnd.ms-office.activeX+xml"/>
  <Override PartName="/xl/activeX/activeX862.bin" ContentType="application/vnd.ms-office.activeX"/>
  <Override PartName="/xl/activeX/activeX863.xml" ContentType="application/vnd.ms-office.activeX+xml"/>
  <Override PartName="/xl/activeX/activeX863.bin" ContentType="application/vnd.ms-office.activeX"/>
  <Override PartName="/xl/activeX/activeX864.xml" ContentType="application/vnd.ms-office.activeX+xml"/>
  <Override PartName="/xl/activeX/activeX864.bin" ContentType="application/vnd.ms-office.activeX"/>
  <Override PartName="/xl/activeX/activeX865.xml" ContentType="application/vnd.ms-office.activeX+xml"/>
  <Override PartName="/xl/activeX/activeX865.bin" ContentType="application/vnd.ms-office.activeX"/>
  <Override PartName="/xl/activeX/activeX866.xml" ContentType="application/vnd.ms-office.activeX+xml"/>
  <Override PartName="/xl/activeX/activeX866.bin" ContentType="application/vnd.ms-office.activeX"/>
  <Override PartName="/xl/activeX/activeX867.xml" ContentType="application/vnd.ms-office.activeX+xml"/>
  <Override PartName="/xl/activeX/activeX867.bin" ContentType="application/vnd.ms-office.activeX"/>
  <Override PartName="/xl/activeX/activeX868.xml" ContentType="application/vnd.ms-office.activeX+xml"/>
  <Override PartName="/xl/activeX/activeX868.bin" ContentType="application/vnd.ms-office.activeX"/>
  <Override PartName="/xl/activeX/activeX869.xml" ContentType="application/vnd.ms-office.activeX+xml"/>
  <Override PartName="/xl/activeX/activeX869.bin" ContentType="application/vnd.ms-office.activeX"/>
  <Override PartName="/xl/activeX/activeX870.xml" ContentType="application/vnd.ms-office.activeX+xml"/>
  <Override PartName="/xl/activeX/activeX870.bin" ContentType="application/vnd.ms-office.activeX"/>
  <Override PartName="/xl/activeX/activeX871.xml" ContentType="application/vnd.ms-office.activeX+xml"/>
  <Override PartName="/xl/activeX/activeX871.bin" ContentType="application/vnd.ms-office.activeX"/>
  <Override PartName="/xl/activeX/activeX872.xml" ContentType="application/vnd.ms-office.activeX+xml"/>
  <Override PartName="/xl/activeX/activeX872.bin" ContentType="application/vnd.ms-office.activeX"/>
  <Override PartName="/xl/activeX/activeX873.xml" ContentType="application/vnd.ms-office.activeX+xml"/>
  <Override PartName="/xl/activeX/activeX873.bin" ContentType="application/vnd.ms-office.activeX"/>
  <Override PartName="/xl/activeX/activeX874.xml" ContentType="application/vnd.ms-office.activeX+xml"/>
  <Override PartName="/xl/activeX/activeX874.bin" ContentType="application/vnd.ms-office.activeX"/>
  <Override PartName="/xl/activeX/activeX875.xml" ContentType="application/vnd.ms-office.activeX+xml"/>
  <Override PartName="/xl/activeX/activeX875.bin" ContentType="application/vnd.ms-office.activeX"/>
  <Override PartName="/xl/activeX/activeX876.xml" ContentType="application/vnd.ms-office.activeX+xml"/>
  <Override PartName="/xl/activeX/activeX876.bin" ContentType="application/vnd.ms-office.activeX"/>
  <Override PartName="/xl/activeX/activeX877.xml" ContentType="application/vnd.ms-office.activeX+xml"/>
  <Override PartName="/xl/activeX/activeX877.bin" ContentType="application/vnd.ms-office.activeX"/>
  <Override PartName="/xl/activeX/activeX878.xml" ContentType="application/vnd.ms-office.activeX+xml"/>
  <Override PartName="/xl/activeX/activeX878.bin" ContentType="application/vnd.ms-office.activeX"/>
  <Override PartName="/xl/activeX/activeX879.xml" ContentType="application/vnd.ms-office.activeX+xml"/>
  <Override PartName="/xl/activeX/activeX879.bin" ContentType="application/vnd.ms-office.activeX"/>
  <Override PartName="/xl/activeX/activeX880.xml" ContentType="application/vnd.ms-office.activeX+xml"/>
  <Override PartName="/xl/activeX/activeX880.bin" ContentType="application/vnd.ms-office.activeX"/>
  <Override PartName="/xl/activeX/activeX881.xml" ContentType="application/vnd.ms-office.activeX+xml"/>
  <Override PartName="/xl/activeX/activeX881.bin" ContentType="application/vnd.ms-office.activeX"/>
  <Override PartName="/xl/activeX/activeX882.xml" ContentType="application/vnd.ms-office.activeX+xml"/>
  <Override PartName="/xl/activeX/activeX882.bin" ContentType="application/vnd.ms-office.activeX"/>
  <Override PartName="/xl/activeX/activeX883.xml" ContentType="application/vnd.ms-office.activeX+xml"/>
  <Override PartName="/xl/activeX/activeX883.bin" ContentType="application/vnd.ms-office.activeX"/>
  <Override PartName="/xl/activeX/activeX884.xml" ContentType="application/vnd.ms-office.activeX+xml"/>
  <Override PartName="/xl/activeX/activeX884.bin" ContentType="application/vnd.ms-office.activeX"/>
  <Override PartName="/xl/activeX/activeX885.xml" ContentType="application/vnd.ms-office.activeX+xml"/>
  <Override PartName="/xl/activeX/activeX885.bin" ContentType="application/vnd.ms-office.activeX"/>
  <Override PartName="/xl/activeX/activeX886.xml" ContentType="application/vnd.ms-office.activeX+xml"/>
  <Override PartName="/xl/activeX/activeX886.bin" ContentType="application/vnd.ms-office.activeX"/>
  <Override PartName="/xl/activeX/activeX887.xml" ContentType="application/vnd.ms-office.activeX+xml"/>
  <Override PartName="/xl/activeX/activeX887.bin" ContentType="application/vnd.ms-office.activeX"/>
  <Override PartName="/xl/activeX/activeX888.xml" ContentType="application/vnd.ms-office.activeX+xml"/>
  <Override PartName="/xl/activeX/activeX888.bin" ContentType="application/vnd.ms-office.activeX"/>
  <Override PartName="/xl/activeX/activeX889.xml" ContentType="application/vnd.ms-office.activeX+xml"/>
  <Override PartName="/xl/activeX/activeX889.bin" ContentType="application/vnd.ms-office.activeX"/>
  <Override PartName="/xl/activeX/activeX890.xml" ContentType="application/vnd.ms-office.activeX+xml"/>
  <Override PartName="/xl/activeX/activeX890.bin" ContentType="application/vnd.ms-office.activeX"/>
  <Override PartName="/xl/activeX/activeX891.xml" ContentType="application/vnd.ms-office.activeX+xml"/>
  <Override PartName="/xl/activeX/activeX891.bin" ContentType="application/vnd.ms-office.activeX"/>
  <Override PartName="/xl/activeX/activeX892.xml" ContentType="application/vnd.ms-office.activeX+xml"/>
  <Override PartName="/xl/activeX/activeX892.bin" ContentType="application/vnd.ms-office.activeX"/>
  <Override PartName="/xl/activeX/activeX893.xml" ContentType="application/vnd.ms-office.activeX+xml"/>
  <Override PartName="/xl/activeX/activeX893.bin" ContentType="application/vnd.ms-office.activeX"/>
  <Override PartName="/xl/activeX/activeX894.xml" ContentType="application/vnd.ms-office.activeX+xml"/>
  <Override PartName="/xl/activeX/activeX894.bin" ContentType="application/vnd.ms-office.activeX"/>
  <Override PartName="/xl/activeX/activeX895.xml" ContentType="application/vnd.ms-office.activeX+xml"/>
  <Override PartName="/xl/activeX/activeX895.bin" ContentType="application/vnd.ms-office.activeX"/>
  <Override PartName="/xl/activeX/activeX896.xml" ContentType="application/vnd.ms-office.activeX+xml"/>
  <Override PartName="/xl/activeX/activeX896.bin" ContentType="application/vnd.ms-office.activeX"/>
  <Override PartName="/xl/activeX/activeX897.xml" ContentType="application/vnd.ms-office.activeX+xml"/>
  <Override PartName="/xl/activeX/activeX897.bin" ContentType="application/vnd.ms-office.activeX"/>
  <Override PartName="/xl/activeX/activeX898.xml" ContentType="application/vnd.ms-office.activeX+xml"/>
  <Override PartName="/xl/activeX/activeX898.bin" ContentType="application/vnd.ms-office.activeX"/>
  <Override PartName="/xl/activeX/activeX899.xml" ContentType="application/vnd.ms-office.activeX+xml"/>
  <Override PartName="/xl/activeX/activeX899.bin" ContentType="application/vnd.ms-office.activeX"/>
  <Override PartName="/xl/activeX/activeX900.xml" ContentType="application/vnd.ms-office.activeX+xml"/>
  <Override PartName="/xl/activeX/activeX900.bin" ContentType="application/vnd.ms-office.activeX"/>
  <Override PartName="/xl/activeX/activeX901.xml" ContentType="application/vnd.ms-office.activeX+xml"/>
  <Override PartName="/xl/activeX/activeX901.bin" ContentType="application/vnd.ms-office.activeX"/>
  <Override PartName="/xl/activeX/activeX902.xml" ContentType="application/vnd.ms-office.activeX+xml"/>
  <Override PartName="/xl/activeX/activeX902.bin" ContentType="application/vnd.ms-office.activeX"/>
  <Override PartName="/xl/activeX/activeX903.xml" ContentType="application/vnd.ms-office.activeX+xml"/>
  <Override PartName="/xl/activeX/activeX903.bin" ContentType="application/vnd.ms-office.activeX"/>
  <Override PartName="/xl/activeX/activeX904.xml" ContentType="application/vnd.ms-office.activeX+xml"/>
  <Override PartName="/xl/activeX/activeX904.bin" ContentType="application/vnd.ms-office.activeX"/>
  <Override PartName="/xl/activeX/activeX905.xml" ContentType="application/vnd.ms-office.activeX+xml"/>
  <Override PartName="/xl/activeX/activeX905.bin" ContentType="application/vnd.ms-office.activeX"/>
  <Override PartName="/xl/activeX/activeX906.xml" ContentType="application/vnd.ms-office.activeX+xml"/>
  <Override PartName="/xl/activeX/activeX906.bin" ContentType="application/vnd.ms-office.activeX"/>
  <Override PartName="/xl/activeX/activeX907.xml" ContentType="application/vnd.ms-office.activeX+xml"/>
  <Override PartName="/xl/activeX/activeX907.bin" ContentType="application/vnd.ms-office.activeX"/>
  <Override PartName="/xl/activeX/activeX908.xml" ContentType="application/vnd.ms-office.activeX+xml"/>
  <Override PartName="/xl/activeX/activeX908.bin" ContentType="application/vnd.ms-office.activeX"/>
  <Override PartName="/xl/activeX/activeX909.xml" ContentType="application/vnd.ms-office.activeX+xml"/>
  <Override PartName="/xl/activeX/activeX909.bin" ContentType="application/vnd.ms-office.activeX"/>
  <Override PartName="/xl/activeX/activeX910.xml" ContentType="application/vnd.ms-office.activeX+xml"/>
  <Override PartName="/xl/activeX/activeX910.bin" ContentType="application/vnd.ms-office.activeX"/>
  <Override PartName="/xl/activeX/activeX911.xml" ContentType="application/vnd.ms-office.activeX+xml"/>
  <Override PartName="/xl/activeX/activeX911.bin" ContentType="application/vnd.ms-office.activeX"/>
  <Override PartName="/xl/activeX/activeX912.xml" ContentType="application/vnd.ms-office.activeX+xml"/>
  <Override PartName="/xl/activeX/activeX912.bin" ContentType="application/vnd.ms-office.activeX"/>
  <Override PartName="/xl/activeX/activeX913.xml" ContentType="application/vnd.ms-office.activeX+xml"/>
  <Override PartName="/xl/activeX/activeX913.bin" ContentType="application/vnd.ms-office.activeX"/>
  <Override PartName="/xl/activeX/activeX914.xml" ContentType="application/vnd.ms-office.activeX+xml"/>
  <Override PartName="/xl/activeX/activeX914.bin" ContentType="application/vnd.ms-office.activeX"/>
  <Override PartName="/xl/activeX/activeX915.xml" ContentType="application/vnd.ms-office.activeX+xml"/>
  <Override PartName="/xl/activeX/activeX915.bin" ContentType="application/vnd.ms-office.activeX"/>
  <Override PartName="/xl/activeX/activeX916.xml" ContentType="application/vnd.ms-office.activeX+xml"/>
  <Override PartName="/xl/activeX/activeX916.bin" ContentType="application/vnd.ms-office.activeX"/>
  <Override PartName="/xl/activeX/activeX917.xml" ContentType="application/vnd.ms-office.activeX+xml"/>
  <Override PartName="/xl/activeX/activeX917.bin" ContentType="application/vnd.ms-office.activeX"/>
  <Override PartName="/xl/activeX/activeX918.xml" ContentType="application/vnd.ms-office.activeX+xml"/>
  <Override PartName="/xl/activeX/activeX918.bin" ContentType="application/vnd.ms-office.activeX"/>
  <Override PartName="/xl/activeX/activeX919.xml" ContentType="application/vnd.ms-office.activeX+xml"/>
  <Override PartName="/xl/activeX/activeX919.bin" ContentType="application/vnd.ms-office.activeX"/>
  <Override PartName="/xl/activeX/activeX920.xml" ContentType="application/vnd.ms-office.activeX+xml"/>
  <Override PartName="/xl/activeX/activeX920.bin" ContentType="application/vnd.ms-office.activeX"/>
  <Override PartName="/xl/activeX/activeX921.xml" ContentType="application/vnd.ms-office.activeX+xml"/>
  <Override PartName="/xl/activeX/activeX921.bin" ContentType="application/vnd.ms-office.activeX"/>
  <Override PartName="/xl/activeX/activeX922.xml" ContentType="application/vnd.ms-office.activeX+xml"/>
  <Override PartName="/xl/activeX/activeX922.bin" ContentType="application/vnd.ms-office.activeX"/>
  <Override PartName="/xl/activeX/activeX923.xml" ContentType="application/vnd.ms-office.activeX+xml"/>
  <Override PartName="/xl/activeX/activeX923.bin" ContentType="application/vnd.ms-office.activeX"/>
  <Override PartName="/xl/activeX/activeX924.xml" ContentType="application/vnd.ms-office.activeX+xml"/>
  <Override PartName="/xl/activeX/activeX924.bin" ContentType="application/vnd.ms-office.activeX"/>
  <Override PartName="/xl/activeX/activeX925.xml" ContentType="application/vnd.ms-office.activeX+xml"/>
  <Override PartName="/xl/activeX/activeX925.bin" ContentType="application/vnd.ms-office.activeX"/>
  <Override PartName="/xl/activeX/activeX926.xml" ContentType="application/vnd.ms-office.activeX+xml"/>
  <Override PartName="/xl/activeX/activeX926.bin" ContentType="application/vnd.ms-office.activeX"/>
  <Override PartName="/xl/activeX/activeX927.xml" ContentType="application/vnd.ms-office.activeX+xml"/>
  <Override PartName="/xl/activeX/activeX927.bin" ContentType="application/vnd.ms-office.activeX"/>
  <Override PartName="/xl/activeX/activeX928.xml" ContentType="application/vnd.ms-office.activeX+xml"/>
  <Override PartName="/xl/activeX/activeX928.bin" ContentType="application/vnd.ms-office.activeX"/>
  <Override PartName="/xl/activeX/activeX929.xml" ContentType="application/vnd.ms-office.activeX+xml"/>
  <Override PartName="/xl/activeX/activeX929.bin" ContentType="application/vnd.ms-office.activeX"/>
  <Override PartName="/xl/activeX/activeX930.xml" ContentType="application/vnd.ms-office.activeX+xml"/>
  <Override PartName="/xl/activeX/activeX930.bin" ContentType="application/vnd.ms-office.activeX"/>
  <Override PartName="/xl/activeX/activeX931.xml" ContentType="application/vnd.ms-office.activeX+xml"/>
  <Override PartName="/xl/activeX/activeX931.bin" ContentType="application/vnd.ms-office.activeX"/>
  <Override PartName="/xl/activeX/activeX932.xml" ContentType="application/vnd.ms-office.activeX+xml"/>
  <Override PartName="/xl/activeX/activeX932.bin" ContentType="application/vnd.ms-office.activeX"/>
  <Override PartName="/xl/activeX/activeX933.xml" ContentType="application/vnd.ms-office.activeX+xml"/>
  <Override PartName="/xl/activeX/activeX933.bin" ContentType="application/vnd.ms-office.activeX"/>
  <Override PartName="/xl/activeX/activeX934.xml" ContentType="application/vnd.ms-office.activeX+xml"/>
  <Override PartName="/xl/activeX/activeX934.bin" ContentType="application/vnd.ms-office.activeX"/>
  <Override PartName="/xl/activeX/activeX935.xml" ContentType="application/vnd.ms-office.activeX+xml"/>
  <Override PartName="/xl/activeX/activeX935.bin" ContentType="application/vnd.ms-office.activeX"/>
  <Override PartName="/xl/activeX/activeX936.xml" ContentType="application/vnd.ms-office.activeX+xml"/>
  <Override PartName="/xl/activeX/activeX936.bin" ContentType="application/vnd.ms-office.activeX"/>
  <Override PartName="/xl/activeX/activeX937.xml" ContentType="application/vnd.ms-office.activeX+xml"/>
  <Override PartName="/xl/activeX/activeX937.bin" ContentType="application/vnd.ms-office.activeX"/>
  <Override PartName="/xl/activeX/activeX938.xml" ContentType="application/vnd.ms-office.activeX+xml"/>
  <Override PartName="/xl/activeX/activeX938.bin" ContentType="application/vnd.ms-office.activeX"/>
  <Override PartName="/xl/activeX/activeX939.xml" ContentType="application/vnd.ms-office.activeX+xml"/>
  <Override PartName="/xl/activeX/activeX939.bin" ContentType="application/vnd.ms-office.activeX"/>
  <Override PartName="/xl/activeX/activeX940.xml" ContentType="application/vnd.ms-office.activeX+xml"/>
  <Override PartName="/xl/activeX/activeX940.bin" ContentType="application/vnd.ms-office.activeX"/>
  <Override PartName="/xl/activeX/activeX941.xml" ContentType="application/vnd.ms-office.activeX+xml"/>
  <Override PartName="/xl/activeX/activeX941.bin" ContentType="application/vnd.ms-office.activeX"/>
  <Override PartName="/xl/activeX/activeX942.xml" ContentType="application/vnd.ms-office.activeX+xml"/>
  <Override PartName="/xl/activeX/activeX942.bin" ContentType="application/vnd.ms-office.activeX"/>
  <Override PartName="/xl/activeX/activeX943.xml" ContentType="application/vnd.ms-office.activeX+xml"/>
  <Override PartName="/xl/activeX/activeX943.bin" ContentType="application/vnd.ms-office.activeX"/>
  <Override PartName="/xl/activeX/activeX944.xml" ContentType="application/vnd.ms-office.activeX+xml"/>
  <Override PartName="/xl/activeX/activeX944.bin" ContentType="application/vnd.ms-office.activeX"/>
  <Override PartName="/xl/activeX/activeX945.xml" ContentType="application/vnd.ms-office.activeX+xml"/>
  <Override PartName="/xl/activeX/activeX945.bin" ContentType="application/vnd.ms-office.activeX"/>
  <Override PartName="/xl/activeX/activeX946.xml" ContentType="application/vnd.ms-office.activeX+xml"/>
  <Override PartName="/xl/activeX/activeX946.bin" ContentType="application/vnd.ms-office.activeX"/>
  <Override PartName="/xl/activeX/activeX947.xml" ContentType="application/vnd.ms-office.activeX+xml"/>
  <Override PartName="/xl/activeX/activeX947.bin" ContentType="application/vnd.ms-office.activeX"/>
  <Override PartName="/xl/activeX/activeX948.xml" ContentType="application/vnd.ms-office.activeX+xml"/>
  <Override PartName="/xl/activeX/activeX948.bin" ContentType="application/vnd.ms-office.activeX"/>
  <Override PartName="/xl/activeX/activeX949.xml" ContentType="application/vnd.ms-office.activeX+xml"/>
  <Override PartName="/xl/activeX/activeX949.bin" ContentType="application/vnd.ms-office.activeX"/>
  <Override PartName="/xl/activeX/activeX950.xml" ContentType="application/vnd.ms-office.activeX+xml"/>
  <Override PartName="/xl/activeX/activeX950.bin" ContentType="application/vnd.ms-office.activeX"/>
  <Override PartName="/xl/activeX/activeX951.xml" ContentType="application/vnd.ms-office.activeX+xml"/>
  <Override PartName="/xl/activeX/activeX951.bin" ContentType="application/vnd.ms-office.activeX"/>
  <Override PartName="/xl/activeX/activeX952.xml" ContentType="application/vnd.ms-office.activeX+xml"/>
  <Override PartName="/xl/activeX/activeX952.bin" ContentType="application/vnd.ms-office.activeX"/>
  <Override PartName="/xl/activeX/activeX953.xml" ContentType="application/vnd.ms-office.activeX+xml"/>
  <Override PartName="/xl/activeX/activeX953.bin" ContentType="application/vnd.ms-office.activeX"/>
  <Override PartName="/xl/activeX/activeX954.xml" ContentType="application/vnd.ms-office.activeX+xml"/>
  <Override PartName="/xl/activeX/activeX954.bin" ContentType="application/vnd.ms-office.activeX"/>
  <Override PartName="/xl/activeX/activeX955.xml" ContentType="application/vnd.ms-office.activeX+xml"/>
  <Override PartName="/xl/activeX/activeX955.bin" ContentType="application/vnd.ms-office.activeX"/>
  <Override PartName="/xl/activeX/activeX956.xml" ContentType="application/vnd.ms-office.activeX+xml"/>
  <Override PartName="/xl/activeX/activeX956.bin" ContentType="application/vnd.ms-office.activeX"/>
  <Override PartName="/xl/activeX/activeX957.xml" ContentType="application/vnd.ms-office.activeX+xml"/>
  <Override PartName="/xl/activeX/activeX957.bin" ContentType="application/vnd.ms-office.activeX"/>
  <Override PartName="/xl/activeX/activeX958.xml" ContentType="application/vnd.ms-office.activeX+xml"/>
  <Override PartName="/xl/activeX/activeX958.bin" ContentType="application/vnd.ms-office.activeX"/>
  <Override PartName="/xl/activeX/activeX959.xml" ContentType="application/vnd.ms-office.activeX+xml"/>
  <Override PartName="/xl/activeX/activeX959.bin" ContentType="application/vnd.ms-office.activeX"/>
  <Override PartName="/xl/activeX/activeX960.xml" ContentType="application/vnd.ms-office.activeX+xml"/>
  <Override PartName="/xl/activeX/activeX960.bin" ContentType="application/vnd.ms-office.activeX"/>
  <Override PartName="/xl/activeX/activeX961.xml" ContentType="application/vnd.ms-office.activeX+xml"/>
  <Override PartName="/xl/activeX/activeX961.bin" ContentType="application/vnd.ms-office.activeX"/>
  <Override PartName="/xl/activeX/activeX962.xml" ContentType="application/vnd.ms-office.activeX+xml"/>
  <Override PartName="/xl/activeX/activeX962.bin" ContentType="application/vnd.ms-office.activeX"/>
  <Override PartName="/xl/activeX/activeX963.xml" ContentType="application/vnd.ms-office.activeX+xml"/>
  <Override PartName="/xl/activeX/activeX963.bin" ContentType="application/vnd.ms-office.activeX"/>
  <Override PartName="/xl/activeX/activeX964.xml" ContentType="application/vnd.ms-office.activeX+xml"/>
  <Override PartName="/xl/activeX/activeX964.bin" ContentType="application/vnd.ms-office.activeX"/>
  <Override PartName="/xl/activeX/activeX965.xml" ContentType="application/vnd.ms-office.activeX+xml"/>
  <Override PartName="/xl/activeX/activeX965.bin" ContentType="application/vnd.ms-office.activeX"/>
  <Override PartName="/xl/activeX/activeX966.xml" ContentType="application/vnd.ms-office.activeX+xml"/>
  <Override PartName="/xl/activeX/activeX966.bin" ContentType="application/vnd.ms-office.activeX"/>
  <Override PartName="/xl/activeX/activeX967.xml" ContentType="application/vnd.ms-office.activeX+xml"/>
  <Override PartName="/xl/activeX/activeX967.bin" ContentType="application/vnd.ms-office.activeX"/>
  <Override PartName="/xl/activeX/activeX968.xml" ContentType="application/vnd.ms-office.activeX+xml"/>
  <Override PartName="/xl/activeX/activeX968.bin" ContentType="application/vnd.ms-office.activeX"/>
  <Override PartName="/xl/activeX/activeX969.xml" ContentType="application/vnd.ms-office.activeX+xml"/>
  <Override PartName="/xl/activeX/activeX969.bin" ContentType="application/vnd.ms-office.activeX"/>
  <Override PartName="/xl/activeX/activeX970.xml" ContentType="application/vnd.ms-office.activeX+xml"/>
  <Override PartName="/xl/activeX/activeX970.bin" ContentType="application/vnd.ms-office.activeX"/>
  <Override PartName="/xl/activeX/activeX971.xml" ContentType="application/vnd.ms-office.activeX+xml"/>
  <Override PartName="/xl/activeX/activeX971.bin" ContentType="application/vnd.ms-office.activeX"/>
  <Override PartName="/xl/activeX/activeX972.xml" ContentType="application/vnd.ms-office.activeX+xml"/>
  <Override PartName="/xl/activeX/activeX972.bin" ContentType="application/vnd.ms-office.activeX"/>
  <Override PartName="/xl/activeX/activeX973.xml" ContentType="application/vnd.ms-office.activeX+xml"/>
  <Override PartName="/xl/activeX/activeX973.bin" ContentType="application/vnd.ms-office.activeX"/>
  <Override PartName="/xl/activeX/activeX974.xml" ContentType="application/vnd.ms-office.activeX+xml"/>
  <Override PartName="/xl/activeX/activeX974.bin" ContentType="application/vnd.ms-office.activeX"/>
  <Override PartName="/xl/activeX/activeX975.xml" ContentType="application/vnd.ms-office.activeX+xml"/>
  <Override PartName="/xl/activeX/activeX975.bin" ContentType="application/vnd.ms-office.activeX"/>
  <Override PartName="/xl/activeX/activeX976.xml" ContentType="application/vnd.ms-office.activeX+xml"/>
  <Override PartName="/xl/activeX/activeX976.bin" ContentType="application/vnd.ms-office.activeX"/>
  <Override PartName="/xl/activeX/activeX977.xml" ContentType="application/vnd.ms-office.activeX+xml"/>
  <Override PartName="/xl/activeX/activeX977.bin" ContentType="application/vnd.ms-office.activeX"/>
  <Override PartName="/xl/activeX/activeX978.xml" ContentType="application/vnd.ms-office.activeX+xml"/>
  <Override PartName="/xl/activeX/activeX978.bin" ContentType="application/vnd.ms-office.activeX"/>
  <Override PartName="/xl/activeX/activeX979.xml" ContentType="application/vnd.ms-office.activeX+xml"/>
  <Override PartName="/xl/activeX/activeX979.bin" ContentType="application/vnd.ms-office.activeX"/>
  <Override PartName="/xl/activeX/activeX980.xml" ContentType="application/vnd.ms-office.activeX+xml"/>
  <Override PartName="/xl/activeX/activeX980.bin" ContentType="application/vnd.ms-office.activeX"/>
  <Override PartName="/xl/activeX/activeX981.xml" ContentType="application/vnd.ms-office.activeX+xml"/>
  <Override PartName="/xl/activeX/activeX981.bin" ContentType="application/vnd.ms-office.activeX"/>
  <Override PartName="/xl/activeX/activeX982.xml" ContentType="application/vnd.ms-office.activeX+xml"/>
  <Override PartName="/xl/activeX/activeX982.bin" ContentType="application/vnd.ms-office.activeX"/>
  <Override PartName="/xl/activeX/activeX983.xml" ContentType="application/vnd.ms-office.activeX+xml"/>
  <Override PartName="/xl/activeX/activeX983.bin" ContentType="application/vnd.ms-office.activeX"/>
  <Override PartName="/xl/activeX/activeX984.xml" ContentType="application/vnd.ms-office.activeX+xml"/>
  <Override PartName="/xl/activeX/activeX984.bin" ContentType="application/vnd.ms-office.activeX"/>
  <Override PartName="/xl/activeX/activeX985.xml" ContentType="application/vnd.ms-office.activeX+xml"/>
  <Override PartName="/xl/activeX/activeX985.bin" ContentType="application/vnd.ms-office.activeX"/>
  <Override PartName="/xl/activeX/activeX986.xml" ContentType="application/vnd.ms-office.activeX+xml"/>
  <Override PartName="/xl/activeX/activeX986.bin" ContentType="application/vnd.ms-office.activeX"/>
  <Override PartName="/xl/activeX/activeX987.xml" ContentType="application/vnd.ms-office.activeX+xml"/>
  <Override PartName="/xl/activeX/activeX987.bin" ContentType="application/vnd.ms-office.activeX"/>
  <Override PartName="/xl/activeX/activeX988.xml" ContentType="application/vnd.ms-office.activeX+xml"/>
  <Override PartName="/xl/activeX/activeX988.bin" ContentType="application/vnd.ms-office.activeX"/>
  <Override PartName="/xl/activeX/activeX989.xml" ContentType="application/vnd.ms-office.activeX+xml"/>
  <Override PartName="/xl/activeX/activeX989.bin" ContentType="application/vnd.ms-office.activeX"/>
  <Override PartName="/xl/activeX/activeX990.xml" ContentType="application/vnd.ms-office.activeX+xml"/>
  <Override PartName="/xl/activeX/activeX990.bin" ContentType="application/vnd.ms-office.activeX"/>
  <Override PartName="/xl/activeX/activeX991.xml" ContentType="application/vnd.ms-office.activeX+xml"/>
  <Override PartName="/xl/activeX/activeX991.bin" ContentType="application/vnd.ms-office.activeX"/>
  <Override PartName="/xl/activeX/activeX992.xml" ContentType="application/vnd.ms-office.activeX+xml"/>
  <Override PartName="/xl/activeX/activeX992.bin" ContentType="application/vnd.ms-office.activeX"/>
  <Override PartName="/xl/activeX/activeX993.xml" ContentType="application/vnd.ms-office.activeX+xml"/>
  <Override PartName="/xl/activeX/activeX993.bin" ContentType="application/vnd.ms-office.activeX"/>
  <Override PartName="/xl/activeX/activeX994.xml" ContentType="application/vnd.ms-office.activeX+xml"/>
  <Override PartName="/xl/activeX/activeX994.bin" ContentType="application/vnd.ms-office.activeX"/>
  <Override PartName="/xl/activeX/activeX995.xml" ContentType="application/vnd.ms-office.activeX+xml"/>
  <Override PartName="/xl/activeX/activeX995.bin" ContentType="application/vnd.ms-office.activeX"/>
  <Override PartName="/xl/activeX/activeX996.xml" ContentType="application/vnd.ms-office.activeX+xml"/>
  <Override PartName="/xl/activeX/activeX996.bin" ContentType="application/vnd.ms-office.activeX"/>
  <Override PartName="/xl/activeX/activeX997.xml" ContentType="application/vnd.ms-office.activeX+xml"/>
  <Override PartName="/xl/activeX/activeX997.bin" ContentType="application/vnd.ms-office.activeX"/>
  <Override PartName="/xl/activeX/activeX998.xml" ContentType="application/vnd.ms-office.activeX+xml"/>
  <Override PartName="/xl/activeX/activeX998.bin" ContentType="application/vnd.ms-office.activeX"/>
  <Override PartName="/xl/activeX/activeX999.xml" ContentType="application/vnd.ms-office.activeX+xml"/>
  <Override PartName="/xl/activeX/activeX999.bin" ContentType="application/vnd.ms-office.activeX"/>
  <Override PartName="/xl/activeX/activeX1000.xml" ContentType="application/vnd.ms-office.activeX+xml"/>
  <Override PartName="/xl/activeX/activeX1000.bin" ContentType="application/vnd.ms-office.activeX"/>
  <Override PartName="/xl/activeX/activeX1001.xml" ContentType="application/vnd.ms-office.activeX+xml"/>
  <Override PartName="/xl/activeX/activeX1001.bin" ContentType="application/vnd.ms-office.activeX"/>
  <Override PartName="/xl/activeX/activeX1002.xml" ContentType="application/vnd.ms-office.activeX+xml"/>
  <Override PartName="/xl/activeX/activeX1002.bin" ContentType="application/vnd.ms-office.activeX"/>
  <Override PartName="/xl/activeX/activeX1003.xml" ContentType="application/vnd.ms-office.activeX+xml"/>
  <Override PartName="/xl/activeX/activeX1003.bin" ContentType="application/vnd.ms-office.activeX"/>
  <Override PartName="/xl/activeX/activeX1004.xml" ContentType="application/vnd.ms-office.activeX+xml"/>
  <Override PartName="/xl/activeX/activeX1004.bin" ContentType="application/vnd.ms-office.activeX"/>
  <Override PartName="/xl/activeX/activeX1005.xml" ContentType="application/vnd.ms-office.activeX+xml"/>
  <Override PartName="/xl/activeX/activeX1005.bin" ContentType="application/vnd.ms-office.activeX"/>
  <Override PartName="/xl/activeX/activeX1006.xml" ContentType="application/vnd.ms-office.activeX+xml"/>
  <Override PartName="/xl/activeX/activeX1006.bin" ContentType="application/vnd.ms-office.activeX"/>
  <Override PartName="/xl/activeX/activeX1007.xml" ContentType="application/vnd.ms-office.activeX+xml"/>
  <Override PartName="/xl/activeX/activeX1007.bin" ContentType="application/vnd.ms-office.activeX"/>
  <Override PartName="/xl/activeX/activeX1008.xml" ContentType="application/vnd.ms-office.activeX+xml"/>
  <Override PartName="/xl/activeX/activeX1008.bin" ContentType="application/vnd.ms-office.activeX"/>
  <Override PartName="/xl/activeX/activeX1009.xml" ContentType="application/vnd.ms-office.activeX+xml"/>
  <Override PartName="/xl/activeX/activeX1009.bin" ContentType="application/vnd.ms-office.activeX"/>
  <Override PartName="/xl/activeX/activeX1010.xml" ContentType="application/vnd.ms-office.activeX+xml"/>
  <Override PartName="/xl/activeX/activeX1010.bin" ContentType="application/vnd.ms-office.activeX"/>
  <Override PartName="/xl/activeX/activeX1011.xml" ContentType="application/vnd.ms-office.activeX+xml"/>
  <Override PartName="/xl/activeX/activeX1011.bin" ContentType="application/vnd.ms-office.activeX"/>
  <Override PartName="/xl/activeX/activeX1012.xml" ContentType="application/vnd.ms-office.activeX+xml"/>
  <Override PartName="/xl/activeX/activeX1012.bin" ContentType="application/vnd.ms-office.activeX"/>
  <Override PartName="/xl/activeX/activeX1013.xml" ContentType="application/vnd.ms-office.activeX+xml"/>
  <Override PartName="/xl/activeX/activeX1013.bin" ContentType="application/vnd.ms-office.activeX"/>
  <Override PartName="/xl/activeX/activeX1014.xml" ContentType="application/vnd.ms-office.activeX+xml"/>
  <Override PartName="/xl/activeX/activeX1014.bin" ContentType="application/vnd.ms-office.activeX"/>
  <Override PartName="/xl/activeX/activeX1015.xml" ContentType="application/vnd.ms-office.activeX+xml"/>
  <Override PartName="/xl/activeX/activeX1015.bin" ContentType="application/vnd.ms-office.activeX"/>
  <Override PartName="/xl/activeX/activeX1016.xml" ContentType="application/vnd.ms-office.activeX+xml"/>
  <Override PartName="/xl/activeX/activeX1016.bin" ContentType="application/vnd.ms-office.activeX"/>
  <Override PartName="/xl/activeX/activeX1017.xml" ContentType="application/vnd.ms-office.activeX+xml"/>
  <Override PartName="/xl/activeX/activeX1017.bin" ContentType="application/vnd.ms-office.activeX"/>
  <Override PartName="/xl/activeX/activeX1018.xml" ContentType="application/vnd.ms-office.activeX+xml"/>
  <Override PartName="/xl/activeX/activeX1018.bin" ContentType="application/vnd.ms-office.activeX"/>
  <Override PartName="/xl/activeX/activeX1019.xml" ContentType="application/vnd.ms-office.activeX+xml"/>
  <Override PartName="/xl/activeX/activeX1019.bin" ContentType="application/vnd.ms-office.activeX"/>
  <Override PartName="/xl/activeX/activeX1020.xml" ContentType="application/vnd.ms-office.activeX+xml"/>
  <Override PartName="/xl/activeX/activeX1020.bin" ContentType="application/vnd.ms-office.activeX"/>
  <Override PartName="/xl/activeX/activeX1021.xml" ContentType="application/vnd.ms-office.activeX+xml"/>
  <Override PartName="/xl/activeX/activeX1021.bin" ContentType="application/vnd.ms-office.activeX"/>
  <Override PartName="/xl/activeX/activeX1022.xml" ContentType="application/vnd.ms-office.activeX+xml"/>
  <Override PartName="/xl/activeX/activeX1022.bin" ContentType="application/vnd.ms-office.activeX"/>
  <Override PartName="/xl/activeX/activeX1023.xml" ContentType="application/vnd.ms-office.activeX+xml"/>
  <Override PartName="/xl/activeX/activeX1023.bin" ContentType="application/vnd.ms-office.activeX"/>
  <Override PartName="/xl/activeX/activeX1024.xml" ContentType="application/vnd.ms-office.activeX+xml"/>
  <Override PartName="/xl/activeX/activeX1024.bin" ContentType="application/vnd.ms-office.activeX"/>
  <Override PartName="/xl/activeX/activeX1025.xml" ContentType="application/vnd.ms-office.activeX+xml"/>
  <Override PartName="/xl/activeX/activeX1025.bin" ContentType="application/vnd.ms-office.activeX"/>
  <Override PartName="/xl/activeX/activeX1026.xml" ContentType="application/vnd.ms-office.activeX+xml"/>
  <Override PartName="/xl/activeX/activeX1026.bin" ContentType="application/vnd.ms-office.activeX"/>
  <Override PartName="/xl/activeX/activeX1027.xml" ContentType="application/vnd.ms-office.activeX+xml"/>
  <Override PartName="/xl/activeX/activeX1027.bin" ContentType="application/vnd.ms-office.activeX"/>
  <Override PartName="/xl/activeX/activeX1028.xml" ContentType="application/vnd.ms-office.activeX+xml"/>
  <Override PartName="/xl/activeX/activeX1028.bin" ContentType="application/vnd.ms-office.activeX"/>
  <Override PartName="/xl/activeX/activeX1029.xml" ContentType="application/vnd.ms-office.activeX+xml"/>
  <Override PartName="/xl/activeX/activeX1029.bin" ContentType="application/vnd.ms-office.activeX"/>
  <Override PartName="/xl/activeX/activeX1030.xml" ContentType="application/vnd.ms-office.activeX+xml"/>
  <Override PartName="/xl/activeX/activeX1030.bin" ContentType="application/vnd.ms-office.activeX"/>
  <Override PartName="/xl/activeX/activeX1031.xml" ContentType="application/vnd.ms-office.activeX+xml"/>
  <Override PartName="/xl/activeX/activeX1031.bin" ContentType="application/vnd.ms-office.activeX"/>
  <Override PartName="/xl/activeX/activeX1032.xml" ContentType="application/vnd.ms-office.activeX+xml"/>
  <Override PartName="/xl/activeX/activeX1032.bin" ContentType="application/vnd.ms-office.activeX"/>
  <Override PartName="/xl/activeX/activeX1033.xml" ContentType="application/vnd.ms-office.activeX+xml"/>
  <Override PartName="/xl/activeX/activeX1033.bin" ContentType="application/vnd.ms-office.activeX"/>
  <Override PartName="/xl/activeX/activeX1034.xml" ContentType="application/vnd.ms-office.activeX+xml"/>
  <Override PartName="/xl/activeX/activeX1034.bin" ContentType="application/vnd.ms-office.activeX"/>
  <Override PartName="/xl/activeX/activeX1035.xml" ContentType="application/vnd.ms-office.activeX+xml"/>
  <Override PartName="/xl/activeX/activeX1035.bin" ContentType="application/vnd.ms-office.activeX"/>
  <Override PartName="/xl/activeX/activeX1036.xml" ContentType="application/vnd.ms-office.activeX+xml"/>
  <Override PartName="/xl/activeX/activeX1036.bin" ContentType="application/vnd.ms-office.activeX"/>
  <Override PartName="/xl/activeX/activeX1037.xml" ContentType="application/vnd.ms-office.activeX+xml"/>
  <Override PartName="/xl/activeX/activeX1037.bin" ContentType="application/vnd.ms-office.activeX"/>
  <Override PartName="/xl/activeX/activeX1038.xml" ContentType="application/vnd.ms-office.activeX+xml"/>
  <Override PartName="/xl/activeX/activeX1038.bin" ContentType="application/vnd.ms-office.activeX"/>
  <Override PartName="/xl/activeX/activeX1039.xml" ContentType="application/vnd.ms-office.activeX+xml"/>
  <Override PartName="/xl/activeX/activeX1039.bin" ContentType="application/vnd.ms-office.activeX"/>
  <Override PartName="/xl/activeX/activeX1040.xml" ContentType="application/vnd.ms-office.activeX+xml"/>
  <Override PartName="/xl/activeX/activeX1040.bin" ContentType="application/vnd.ms-office.activeX"/>
  <Override PartName="/xl/activeX/activeX1041.xml" ContentType="application/vnd.ms-office.activeX+xml"/>
  <Override PartName="/xl/activeX/activeX1041.bin" ContentType="application/vnd.ms-office.activeX"/>
  <Override PartName="/xl/activeX/activeX1042.xml" ContentType="application/vnd.ms-office.activeX+xml"/>
  <Override PartName="/xl/activeX/activeX1042.bin" ContentType="application/vnd.ms-office.activeX"/>
  <Override PartName="/xl/activeX/activeX1043.xml" ContentType="application/vnd.ms-office.activeX+xml"/>
  <Override PartName="/xl/activeX/activeX1043.bin" ContentType="application/vnd.ms-office.activeX"/>
  <Override PartName="/xl/activeX/activeX1044.xml" ContentType="application/vnd.ms-office.activeX+xml"/>
  <Override PartName="/xl/activeX/activeX1044.bin" ContentType="application/vnd.ms-office.activeX"/>
  <Override PartName="/xl/activeX/activeX1045.xml" ContentType="application/vnd.ms-office.activeX+xml"/>
  <Override PartName="/xl/activeX/activeX1045.bin" ContentType="application/vnd.ms-office.activeX"/>
  <Override PartName="/xl/activeX/activeX1046.xml" ContentType="application/vnd.ms-office.activeX+xml"/>
  <Override PartName="/xl/activeX/activeX1046.bin" ContentType="application/vnd.ms-office.activeX"/>
  <Override PartName="/xl/activeX/activeX1047.xml" ContentType="application/vnd.ms-office.activeX+xml"/>
  <Override PartName="/xl/activeX/activeX1047.bin" ContentType="application/vnd.ms-office.activeX"/>
  <Override PartName="/xl/activeX/activeX1048.xml" ContentType="application/vnd.ms-office.activeX+xml"/>
  <Override PartName="/xl/activeX/activeX1048.bin" ContentType="application/vnd.ms-office.activeX"/>
  <Override PartName="/xl/activeX/activeX1049.xml" ContentType="application/vnd.ms-office.activeX+xml"/>
  <Override PartName="/xl/activeX/activeX1049.bin" ContentType="application/vnd.ms-office.activeX"/>
  <Override PartName="/xl/activeX/activeX1050.xml" ContentType="application/vnd.ms-office.activeX+xml"/>
  <Override PartName="/xl/activeX/activeX1050.bin" ContentType="application/vnd.ms-office.activeX"/>
  <Override PartName="/xl/activeX/activeX1051.xml" ContentType="application/vnd.ms-office.activeX+xml"/>
  <Override PartName="/xl/activeX/activeX1051.bin" ContentType="application/vnd.ms-office.activeX"/>
  <Override PartName="/xl/activeX/activeX1052.xml" ContentType="application/vnd.ms-office.activeX+xml"/>
  <Override PartName="/xl/activeX/activeX1052.bin" ContentType="application/vnd.ms-office.activeX"/>
  <Override PartName="/xl/activeX/activeX1053.xml" ContentType="application/vnd.ms-office.activeX+xml"/>
  <Override PartName="/xl/activeX/activeX1053.bin" ContentType="application/vnd.ms-office.activeX"/>
  <Override PartName="/xl/activeX/activeX1054.xml" ContentType="application/vnd.ms-office.activeX+xml"/>
  <Override PartName="/xl/activeX/activeX1054.bin" ContentType="application/vnd.ms-office.activeX"/>
  <Override PartName="/xl/activeX/activeX1055.xml" ContentType="application/vnd.ms-office.activeX+xml"/>
  <Override PartName="/xl/activeX/activeX1055.bin" ContentType="application/vnd.ms-office.activeX"/>
  <Override PartName="/xl/activeX/activeX1056.xml" ContentType="application/vnd.ms-office.activeX+xml"/>
  <Override PartName="/xl/activeX/activeX1056.bin" ContentType="application/vnd.ms-office.activeX"/>
  <Override PartName="/xl/activeX/activeX1057.xml" ContentType="application/vnd.ms-office.activeX+xml"/>
  <Override PartName="/xl/activeX/activeX1057.bin" ContentType="application/vnd.ms-office.activeX"/>
  <Override PartName="/xl/activeX/activeX1058.xml" ContentType="application/vnd.ms-office.activeX+xml"/>
  <Override PartName="/xl/activeX/activeX1058.bin" ContentType="application/vnd.ms-office.activeX"/>
  <Override PartName="/xl/activeX/activeX1059.xml" ContentType="application/vnd.ms-office.activeX+xml"/>
  <Override PartName="/xl/activeX/activeX1059.bin" ContentType="application/vnd.ms-office.activeX"/>
  <Override PartName="/xl/activeX/activeX1060.xml" ContentType="application/vnd.ms-office.activeX+xml"/>
  <Override PartName="/xl/activeX/activeX1060.bin" ContentType="application/vnd.ms-office.activeX"/>
  <Override PartName="/xl/activeX/activeX1061.xml" ContentType="application/vnd.ms-office.activeX+xml"/>
  <Override PartName="/xl/activeX/activeX1061.bin" ContentType="application/vnd.ms-office.activeX"/>
  <Override PartName="/xl/activeX/activeX1062.xml" ContentType="application/vnd.ms-office.activeX+xml"/>
  <Override PartName="/xl/activeX/activeX1062.bin" ContentType="application/vnd.ms-office.activeX"/>
  <Override PartName="/xl/activeX/activeX1063.xml" ContentType="application/vnd.ms-office.activeX+xml"/>
  <Override PartName="/xl/activeX/activeX1063.bin" ContentType="application/vnd.ms-office.activeX"/>
  <Override PartName="/xl/activeX/activeX1064.xml" ContentType="application/vnd.ms-office.activeX+xml"/>
  <Override PartName="/xl/activeX/activeX1064.bin" ContentType="application/vnd.ms-office.activeX"/>
  <Override PartName="/xl/activeX/activeX1065.xml" ContentType="application/vnd.ms-office.activeX+xml"/>
  <Override PartName="/xl/activeX/activeX1065.bin" ContentType="application/vnd.ms-office.activeX"/>
  <Override PartName="/xl/activeX/activeX1066.xml" ContentType="application/vnd.ms-office.activeX+xml"/>
  <Override PartName="/xl/activeX/activeX1066.bin" ContentType="application/vnd.ms-office.activeX"/>
  <Override PartName="/xl/activeX/activeX1067.xml" ContentType="application/vnd.ms-office.activeX+xml"/>
  <Override PartName="/xl/activeX/activeX1067.bin" ContentType="application/vnd.ms-office.activeX"/>
  <Override PartName="/xl/activeX/activeX1068.xml" ContentType="application/vnd.ms-office.activeX+xml"/>
  <Override PartName="/xl/activeX/activeX1068.bin" ContentType="application/vnd.ms-office.activeX"/>
  <Override PartName="/xl/activeX/activeX1069.xml" ContentType="application/vnd.ms-office.activeX+xml"/>
  <Override PartName="/xl/activeX/activeX1069.bin" ContentType="application/vnd.ms-office.activeX"/>
  <Override PartName="/xl/activeX/activeX1070.xml" ContentType="application/vnd.ms-office.activeX+xml"/>
  <Override PartName="/xl/activeX/activeX1070.bin" ContentType="application/vnd.ms-office.activeX"/>
  <Override PartName="/xl/activeX/activeX1071.xml" ContentType="application/vnd.ms-office.activeX+xml"/>
  <Override PartName="/xl/activeX/activeX1071.bin" ContentType="application/vnd.ms-office.activeX"/>
  <Override PartName="/xl/activeX/activeX1072.xml" ContentType="application/vnd.ms-office.activeX+xml"/>
  <Override PartName="/xl/activeX/activeX1072.bin" ContentType="application/vnd.ms-office.activeX"/>
  <Override PartName="/xl/activeX/activeX1073.xml" ContentType="application/vnd.ms-office.activeX+xml"/>
  <Override PartName="/xl/activeX/activeX1073.bin" ContentType="application/vnd.ms-office.activeX"/>
  <Override PartName="/xl/activeX/activeX1074.xml" ContentType="application/vnd.ms-office.activeX+xml"/>
  <Override PartName="/xl/activeX/activeX1074.bin" ContentType="application/vnd.ms-office.activeX"/>
  <Override PartName="/xl/activeX/activeX1075.xml" ContentType="application/vnd.ms-office.activeX+xml"/>
  <Override PartName="/xl/activeX/activeX1075.bin" ContentType="application/vnd.ms-office.activeX"/>
  <Override PartName="/xl/activeX/activeX1076.xml" ContentType="application/vnd.ms-office.activeX+xml"/>
  <Override PartName="/xl/activeX/activeX1076.bin" ContentType="application/vnd.ms-office.activeX"/>
  <Override PartName="/xl/activeX/activeX1077.xml" ContentType="application/vnd.ms-office.activeX+xml"/>
  <Override PartName="/xl/activeX/activeX1077.bin" ContentType="application/vnd.ms-office.activeX"/>
  <Override PartName="/xl/activeX/activeX1078.xml" ContentType="application/vnd.ms-office.activeX+xml"/>
  <Override PartName="/xl/activeX/activeX1078.bin" ContentType="application/vnd.ms-office.activeX"/>
  <Override PartName="/xl/activeX/activeX1079.xml" ContentType="application/vnd.ms-office.activeX+xml"/>
  <Override PartName="/xl/activeX/activeX1079.bin" ContentType="application/vnd.ms-office.activeX"/>
  <Override PartName="/xl/activeX/activeX1080.xml" ContentType="application/vnd.ms-office.activeX+xml"/>
  <Override PartName="/xl/activeX/activeX1080.bin" ContentType="application/vnd.ms-office.activeX"/>
  <Override PartName="/xl/activeX/activeX1081.xml" ContentType="application/vnd.ms-office.activeX+xml"/>
  <Override PartName="/xl/activeX/activeX1081.bin" ContentType="application/vnd.ms-office.activeX"/>
  <Override PartName="/xl/activeX/activeX1082.xml" ContentType="application/vnd.ms-office.activeX+xml"/>
  <Override PartName="/xl/activeX/activeX1082.bin" ContentType="application/vnd.ms-office.activeX"/>
  <Override PartName="/xl/activeX/activeX1083.xml" ContentType="application/vnd.ms-office.activeX+xml"/>
  <Override PartName="/xl/activeX/activeX1083.bin" ContentType="application/vnd.ms-office.activeX"/>
  <Override PartName="/xl/activeX/activeX1084.xml" ContentType="application/vnd.ms-office.activeX+xml"/>
  <Override PartName="/xl/activeX/activeX1084.bin" ContentType="application/vnd.ms-office.activeX"/>
  <Override PartName="/xl/activeX/activeX1085.xml" ContentType="application/vnd.ms-office.activeX+xml"/>
  <Override PartName="/xl/activeX/activeX1085.bin" ContentType="application/vnd.ms-office.activeX"/>
  <Override PartName="/xl/activeX/activeX1086.xml" ContentType="application/vnd.ms-office.activeX+xml"/>
  <Override PartName="/xl/activeX/activeX1086.bin" ContentType="application/vnd.ms-office.activeX"/>
  <Override PartName="/xl/activeX/activeX1087.xml" ContentType="application/vnd.ms-office.activeX+xml"/>
  <Override PartName="/xl/activeX/activeX1087.bin" ContentType="application/vnd.ms-office.activeX"/>
  <Override PartName="/xl/activeX/activeX1088.xml" ContentType="application/vnd.ms-office.activeX+xml"/>
  <Override PartName="/xl/activeX/activeX1088.bin" ContentType="application/vnd.ms-office.activeX"/>
  <Override PartName="/xl/activeX/activeX1089.xml" ContentType="application/vnd.ms-office.activeX+xml"/>
  <Override PartName="/xl/activeX/activeX1089.bin" ContentType="application/vnd.ms-office.activeX"/>
  <Override PartName="/xl/activeX/activeX1090.xml" ContentType="application/vnd.ms-office.activeX+xml"/>
  <Override PartName="/xl/activeX/activeX1090.bin" ContentType="application/vnd.ms-office.activeX"/>
  <Override PartName="/xl/activeX/activeX1091.xml" ContentType="application/vnd.ms-office.activeX+xml"/>
  <Override PartName="/xl/activeX/activeX1091.bin" ContentType="application/vnd.ms-office.activeX"/>
  <Override PartName="/xl/activeX/activeX1092.xml" ContentType="application/vnd.ms-office.activeX+xml"/>
  <Override PartName="/xl/activeX/activeX1092.bin" ContentType="application/vnd.ms-office.activeX"/>
  <Override PartName="/xl/activeX/activeX1093.xml" ContentType="application/vnd.ms-office.activeX+xml"/>
  <Override PartName="/xl/activeX/activeX1093.bin" ContentType="application/vnd.ms-office.activeX"/>
  <Override PartName="/xl/activeX/activeX1094.xml" ContentType="application/vnd.ms-office.activeX+xml"/>
  <Override PartName="/xl/activeX/activeX1094.bin" ContentType="application/vnd.ms-office.activeX"/>
  <Override PartName="/xl/activeX/activeX1095.xml" ContentType="application/vnd.ms-office.activeX+xml"/>
  <Override PartName="/xl/activeX/activeX1095.bin" ContentType="application/vnd.ms-office.activeX"/>
  <Override PartName="/xl/activeX/activeX1096.xml" ContentType="application/vnd.ms-office.activeX+xml"/>
  <Override PartName="/xl/activeX/activeX1096.bin" ContentType="application/vnd.ms-office.activeX"/>
  <Override PartName="/xl/activeX/activeX1097.xml" ContentType="application/vnd.ms-office.activeX+xml"/>
  <Override PartName="/xl/activeX/activeX1097.bin" ContentType="application/vnd.ms-office.activeX"/>
  <Override PartName="/xl/activeX/activeX1098.xml" ContentType="application/vnd.ms-office.activeX+xml"/>
  <Override PartName="/xl/activeX/activeX1098.bin" ContentType="application/vnd.ms-office.activeX"/>
  <Override PartName="/xl/activeX/activeX1099.xml" ContentType="application/vnd.ms-office.activeX+xml"/>
  <Override PartName="/xl/activeX/activeX1099.bin" ContentType="application/vnd.ms-office.activeX"/>
  <Override PartName="/xl/activeX/activeX1100.xml" ContentType="application/vnd.ms-office.activeX+xml"/>
  <Override PartName="/xl/activeX/activeX1100.bin" ContentType="application/vnd.ms-office.activeX"/>
  <Override PartName="/xl/activeX/activeX1101.xml" ContentType="application/vnd.ms-office.activeX+xml"/>
  <Override PartName="/xl/activeX/activeX1101.bin" ContentType="application/vnd.ms-office.activeX"/>
  <Override PartName="/xl/activeX/activeX1102.xml" ContentType="application/vnd.ms-office.activeX+xml"/>
  <Override PartName="/xl/activeX/activeX1102.bin" ContentType="application/vnd.ms-office.activeX"/>
  <Override PartName="/xl/activeX/activeX1103.xml" ContentType="application/vnd.ms-office.activeX+xml"/>
  <Override PartName="/xl/activeX/activeX1103.bin" ContentType="application/vnd.ms-office.activeX"/>
  <Override PartName="/xl/activeX/activeX1104.xml" ContentType="application/vnd.ms-office.activeX+xml"/>
  <Override PartName="/xl/activeX/activeX1104.bin" ContentType="application/vnd.ms-office.activeX"/>
  <Override PartName="/xl/activeX/activeX1105.xml" ContentType="application/vnd.ms-office.activeX+xml"/>
  <Override PartName="/xl/activeX/activeX1105.bin" ContentType="application/vnd.ms-office.activeX"/>
  <Override PartName="/xl/activeX/activeX1106.xml" ContentType="application/vnd.ms-office.activeX+xml"/>
  <Override PartName="/xl/activeX/activeX1106.bin" ContentType="application/vnd.ms-office.activeX"/>
  <Override PartName="/xl/activeX/activeX1107.xml" ContentType="application/vnd.ms-office.activeX+xml"/>
  <Override PartName="/xl/activeX/activeX1107.bin" ContentType="application/vnd.ms-office.activeX"/>
  <Override PartName="/xl/activeX/activeX1108.xml" ContentType="application/vnd.ms-office.activeX+xml"/>
  <Override PartName="/xl/activeX/activeX1108.bin" ContentType="application/vnd.ms-office.activeX"/>
  <Override PartName="/xl/activeX/activeX1109.xml" ContentType="application/vnd.ms-office.activeX+xml"/>
  <Override PartName="/xl/activeX/activeX1109.bin" ContentType="application/vnd.ms-office.activeX"/>
  <Override PartName="/xl/activeX/activeX1110.xml" ContentType="application/vnd.ms-office.activeX+xml"/>
  <Override PartName="/xl/activeX/activeX1110.bin" ContentType="application/vnd.ms-office.activeX"/>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lockStructure="1"/>
  <bookViews>
    <workbookView xWindow="-15" yWindow="105" windowWidth="24990" windowHeight="12495" tabRatio="692"/>
  </bookViews>
  <sheets>
    <sheet name="Introduction" sheetId="1" r:id="rId1"/>
    <sheet name="Instructions" sheetId="12" r:id="rId2"/>
    <sheet name="1a_Plans and Codes" sheetId="2" r:id="rId3"/>
    <sheet name="1b_School Siting Criteria" sheetId="9" r:id="rId4"/>
    <sheet name="1c_Site Selection Process" sheetId="10" r:id="rId5"/>
    <sheet name="2_Review Assessment Results" sheetId="5" r:id="rId6"/>
    <sheet name="3_Set Priorities" sheetId="8" r:id="rId7"/>
    <sheet name="4_Develop Action Plan" sheetId="6" r:id="rId8"/>
    <sheet name="ScoringDetail" sheetId="11" r:id="rId9"/>
    <sheet name="UserInput" sheetId="7" state="hidden" r:id="rId10"/>
  </sheets>
  <definedNames>
    <definedName name="_xlnm._FilterDatabase" localSheetId="6" hidden="1">'3_Set Priorities'!$E$17:$J$209</definedName>
    <definedName name="_xlnm._FilterDatabase" localSheetId="9" hidden="1">UserInput!#REF!</definedName>
  </definedNames>
  <calcPr calcId="145621"/>
</workbook>
</file>

<file path=xl/calcChain.xml><?xml version="1.0" encoding="utf-8"?>
<calcChain xmlns="http://schemas.openxmlformats.org/spreadsheetml/2006/main">
  <c r="L224" i="7" l="1"/>
  <c r="P224" i="7" s="1"/>
  <c r="L223" i="7"/>
  <c r="L222" i="7"/>
  <c r="L221" i="7"/>
  <c r="L220" i="7"/>
  <c r="S224" i="7"/>
  <c r="R224" i="7"/>
  <c r="W224" i="7" s="1"/>
  <c r="Q224" i="7"/>
  <c r="O224" i="7"/>
  <c r="N224" i="7"/>
  <c r="J224" i="7"/>
  <c r="G51" i="10" s="1"/>
  <c r="L189" i="7"/>
  <c r="L188" i="7"/>
  <c r="P188" i="7" s="1"/>
  <c r="L187" i="7"/>
  <c r="Q188" i="7"/>
  <c r="O188" i="7"/>
  <c r="N188" i="7"/>
  <c r="Q169" i="7"/>
  <c r="O169" i="7"/>
  <c r="N169" i="7"/>
  <c r="L169" i="7"/>
  <c r="P169" i="7" s="1"/>
  <c r="I51" i="10" l="1"/>
  <c r="H51" i="10"/>
  <c r="D51" i="10"/>
  <c r="E51" i="10"/>
  <c r="F51" i="10"/>
  <c r="T224" i="7"/>
  <c r="U224" i="7"/>
  <c r="V224" i="7"/>
  <c r="L260" i="7" l="1"/>
  <c r="L259" i="7"/>
  <c r="L258" i="7"/>
  <c r="L254" i="7"/>
  <c r="L253" i="7"/>
  <c r="L252" i="7"/>
  <c r="L247" i="7"/>
  <c r="L246" i="7"/>
  <c r="L245" i="7"/>
  <c r="L244" i="7"/>
  <c r="L243" i="7"/>
  <c r="L242" i="7"/>
  <c r="L241" i="7"/>
  <c r="L240" i="7"/>
  <c r="L236" i="7"/>
  <c r="L235" i="7"/>
  <c r="L234" i="7"/>
  <c r="L229" i="7"/>
  <c r="L228" i="7"/>
  <c r="L227" i="7"/>
  <c r="L226" i="7"/>
  <c r="L225" i="7"/>
  <c r="L219" i="7"/>
  <c r="L218" i="7"/>
  <c r="L217" i="7"/>
  <c r="L216" i="7"/>
  <c r="L215" i="7"/>
  <c r="L214" i="7"/>
  <c r="L213" i="7"/>
  <c r="P213" i="7" s="1"/>
  <c r="L212" i="7"/>
  <c r="L211" i="7"/>
  <c r="L210" i="7"/>
  <c r="L209" i="7"/>
  <c r="L208" i="7"/>
  <c r="L207" i="7"/>
  <c r="L206" i="7"/>
  <c r="L205" i="7"/>
  <c r="L204" i="7"/>
  <c r="P204" i="7" s="1"/>
  <c r="L203" i="7"/>
  <c r="L202" i="7"/>
  <c r="L201" i="7"/>
  <c r="L200" i="7"/>
  <c r="L199" i="7"/>
  <c r="L198" i="7"/>
  <c r="L197" i="7"/>
  <c r="L196" i="7"/>
  <c r="L195" i="7"/>
  <c r="L194" i="7"/>
  <c r="L193" i="7"/>
  <c r="P193" i="7" s="1"/>
  <c r="L186" i="7"/>
  <c r="L185" i="7"/>
  <c r="L179" i="7"/>
  <c r="L178" i="7"/>
  <c r="L177" i="7"/>
  <c r="L176" i="7"/>
  <c r="L175" i="7"/>
  <c r="L174" i="7"/>
  <c r="L173" i="7"/>
  <c r="L172" i="7"/>
  <c r="L171" i="7"/>
  <c r="L170" i="7"/>
  <c r="L168" i="7"/>
  <c r="L167" i="7"/>
  <c r="L166" i="7"/>
  <c r="L165" i="7"/>
  <c r="L164" i="7"/>
  <c r="L163" i="7"/>
  <c r="L162" i="7"/>
  <c r="L161" i="7"/>
  <c r="L160" i="7"/>
  <c r="L159" i="7"/>
  <c r="L158" i="7"/>
  <c r="L157" i="7"/>
  <c r="L156" i="7"/>
  <c r="L155" i="7"/>
  <c r="L154" i="7"/>
  <c r="L153" i="7"/>
  <c r="L152" i="7"/>
  <c r="L148" i="7"/>
  <c r="L147" i="7"/>
  <c r="L146" i="7"/>
  <c r="L145" i="7"/>
  <c r="L144" i="7"/>
  <c r="L143" i="7"/>
  <c r="L142" i="7"/>
  <c r="L141" i="7"/>
  <c r="L140" i="7"/>
  <c r="L139" i="7"/>
  <c r="L138" i="7"/>
  <c r="L137" i="7"/>
  <c r="L136" i="7"/>
  <c r="L135" i="7"/>
  <c r="L134" i="7"/>
  <c r="L133" i="7"/>
  <c r="L132" i="7"/>
  <c r="L131" i="7"/>
  <c r="L130" i="7"/>
  <c r="L129" i="7"/>
  <c r="L128" i="7"/>
  <c r="L127" i="7"/>
  <c r="L126" i="7"/>
  <c r="L120" i="7"/>
  <c r="L119" i="7"/>
  <c r="L118" i="7"/>
  <c r="L117" i="7"/>
  <c r="L116" i="7"/>
  <c r="L115" i="7"/>
  <c r="L114" i="7"/>
  <c r="L113" i="7"/>
  <c r="L112" i="7"/>
  <c r="L107" i="7"/>
  <c r="L106" i="7"/>
  <c r="L105" i="7"/>
  <c r="L104" i="7"/>
  <c r="L103" i="7"/>
  <c r="L102" i="7"/>
  <c r="L101" i="7"/>
  <c r="L100" i="7"/>
  <c r="L95" i="7"/>
  <c r="L94" i="7"/>
  <c r="L93" i="7"/>
  <c r="L92" i="7"/>
  <c r="L91" i="7"/>
  <c r="L90" i="7"/>
  <c r="L89" i="7"/>
  <c r="L88" i="7"/>
  <c r="L87" i="7"/>
  <c r="L86" i="7"/>
  <c r="L85" i="7"/>
  <c r="L84" i="7"/>
  <c r="L79" i="7"/>
  <c r="L78" i="7"/>
  <c r="L77" i="7"/>
  <c r="L76" i="7"/>
  <c r="L75" i="7"/>
  <c r="L74" i="7"/>
  <c r="L73" i="7"/>
  <c r="L72" i="7"/>
  <c r="L71" i="7"/>
  <c r="L70" i="7"/>
  <c r="L69" i="7"/>
  <c r="L68" i="7"/>
  <c r="L63" i="7"/>
  <c r="L62" i="7"/>
  <c r="L61" i="7"/>
  <c r="L60" i="7"/>
  <c r="L59" i="7"/>
  <c r="L58" i="7"/>
  <c r="L57" i="7"/>
  <c r="L56" i="7"/>
  <c r="L55" i="7"/>
  <c r="L54" i="7"/>
  <c r="L40" i="7"/>
  <c r="L39" i="7"/>
  <c r="L38" i="7"/>
  <c r="L37" i="7"/>
  <c r="L36" i="7"/>
  <c r="L35" i="7"/>
  <c r="L34" i="7"/>
  <c r="L50" i="7"/>
  <c r="L49" i="7"/>
  <c r="L48" i="7"/>
  <c r="L47" i="7"/>
  <c r="L46" i="7"/>
  <c r="L45" i="7"/>
  <c r="L33" i="7"/>
  <c r="P33" i="7" s="1"/>
  <c r="L32" i="7"/>
  <c r="L31" i="7"/>
  <c r="L30" i="7"/>
  <c r="L29" i="7"/>
  <c r="L28" i="7"/>
  <c r="L24" i="7"/>
  <c r="L25" i="7"/>
  <c r="L26" i="7"/>
  <c r="L27" i="7"/>
  <c r="Q33" i="7"/>
  <c r="O33" i="7"/>
  <c r="N33" i="7"/>
  <c r="L20" i="7"/>
  <c r="L19" i="7"/>
  <c r="L18" i="7"/>
  <c r="L17" i="7"/>
  <c r="L8" i="7"/>
  <c r="L9" i="7"/>
  <c r="L10" i="7"/>
  <c r="L11" i="7"/>
  <c r="L12" i="7"/>
  <c r="L13" i="7"/>
  <c r="L14" i="7"/>
  <c r="L15" i="7"/>
  <c r="L16" i="7"/>
  <c r="D21" i="5" l="1"/>
  <c r="D19" i="5"/>
  <c r="D17" i="5"/>
  <c r="D15" i="5"/>
  <c r="D14" i="5"/>
  <c r="D13" i="5"/>
  <c r="D12" i="5"/>
  <c r="D11" i="5"/>
  <c r="D9" i="5"/>
  <c r="D7" i="5"/>
  <c r="C32" i="11"/>
  <c r="C29" i="11"/>
  <c r="C26" i="11"/>
  <c r="C22" i="11"/>
  <c r="C19" i="11"/>
  <c r="C17" i="11"/>
  <c r="C15" i="11"/>
  <c r="C13" i="11"/>
  <c r="C10" i="11"/>
  <c r="C7" i="11"/>
  <c r="K120" i="7" l="1"/>
  <c r="K20" i="7"/>
  <c r="K16" i="7"/>
  <c r="K15" i="7"/>
  <c r="K14" i="7"/>
  <c r="K9" i="7"/>
  <c r="K8" i="7"/>
  <c r="Q78" i="7"/>
  <c r="P78" i="7"/>
  <c r="Q70" i="7"/>
  <c r="P70" i="7"/>
  <c r="Q69" i="7"/>
  <c r="P69" i="7"/>
  <c r="O78" i="7"/>
  <c r="O77" i="7"/>
  <c r="O76" i="7"/>
  <c r="O75" i="7"/>
  <c r="O74" i="7"/>
  <c r="O73" i="7"/>
  <c r="O72" i="7"/>
  <c r="O71" i="7"/>
  <c r="O70" i="7"/>
  <c r="O69" i="7"/>
  <c r="N78" i="7"/>
  <c r="N77" i="7"/>
  <c r="N76" i="7"/>
  <c r="N75" i="7"/>
  <c r="N74" i="7"/>
  <c r="N73" i="7"/>
  <c r="N72" i="7"/>
  <c r="N71" i="7"/>
  <c r="N70" i="7"/>
  <c r="N69" i="7"/>
  <c r="G81" i="7"/>
  <c r="F81" i="7"/>
  <c r="E81" i="7"/>
  <c r="D81" i="7"/>
  <c r="I80" i="7" s="1"/>
  <c r="C81" i="7"/>
  <c r="B81" i="7"/>
  <c r="J81" i="7" l="1"/>
  <c r="I81" i="7"/>
  <c r="Q140" i="7"/>
  <c r="P140" i="7"/>
  <c r="Q37" i="7"/>
  <c r="P37" i="7"/>
  <c r="Q243" i="7"/>
  <c r="P243" i="7"/>
  <c r="H260" i="7" l="1"/>
  <c r="H247" i="7"/>
  <c r="H229" i="7"/>
  <c r="H179" i="7"/>
  <c r="H120" i="7"/>
  <c r="H107" i="7"/>
  <c r="H95" i="7"/>
  <c r="H79" i="7"/>
  <c r="H63" i="7"/>
  <c r="H40" i="7"/>
  <c r="K40" i="7" s="1"/>
  <c r="W257" i="7" l="1"/>
  <c r="W256" i="7"/>
  <c r="W255" i="7"/>
  <c r="W251" i="7"/>
  <c r="W250" i="7"/>
  <c r="W249" i="7"/>
  <c r="W248" i="7"/>
  <c r="W239" i="7"/>
  <c r="W238" i="7"/>
  <c r="W237" i="7"/>
  <c r="W233" i="7"/>
  <c r="W232" i="7"/>
  <c r="W231" i="7"/>
  <c r="W230" i="7"/>
  <c r="W192" i="7"/>
  <c r="W191" i="7"/>
  <c r="W190" i="7"/>
  <c r="W184" i="7"/>
  <c r="W183" i="7"/>
  <c r="W182" i="7"/>
  <c r="W181" i="7"/>
  <c r="W180" i="7"/>
  <c r="W151" i="7"/>
  <c r="W150" i="7"/>
  <c r="W149" i="7"/>
  <c r="W125" i="7"/>
  <c r="W124" i="7"/>
  <c r="W123" i="7"/>
  <c r="W122" i="7"/>
  <c r="W121" i="7"/>
  <c r="W111" i="7"/>
  <c r="W110" i="7"/>
  <c r="W109" i="7"/>
  <c r="W108" i="7"/>
  <c r="W99" i="7"/>
  <c r="W98" i="7"/>
  <c r="W97" i="7"/>
  <c r="W96" i="7"/>
  <c r="W83" i="7"/>
  <c r="W82" i="7"/>
  <c r="W81" i="7"/>
  <c r="W67" i="7"/>
  <c r="W66" i="7"/>
  <c r="W65" i="7"/>
  <c r="W64" i="7"/>
  <c r="W53" i="7"/>
  <c r="W52" i="7"/>
  <c r="W51" i="7"/>
  <c r="W44" i="7"/>
  <c r="W43" i="7"/>
  <c r="W42" i="7"/>
  <c r="W41" i="7"/>
  <c r="W23" i="7"/>
  <c r="W22" i="7"/>
  <c r="W21" i="7"/>
  <c r="S225" i="7" l="1"/>
  <c r="R225" i="7"/>
  <c r="S223" i="7"/>
  <c r="R223" i="7"/>
  <c r="S222" i="7"/>
  <c r="R222" i="7"/>
  <c r="S221" i="7"/>
  <c r="R221" i="7"/>
  <c r="S220" i="7"/>
  <c r="R220" i="7"/>
  <c r="S219" i="7"/>
  <c r="R219" i="7"/>
  <c r="S218" i="7"/>
  <c r="R218" i="7"/>
  <c r="S217" i="7"/>
  <c r="R217" i="7"/>
  <c r="S216" i="7"/>
  <c r="R216" i="7"/>
  <c r="S215" i="7"/>
  <c r="R215" i="7"/>
  <c r="S214" i="7"/>
  <c r="R214" i="7"/>
  <c r="S212" i="7"/>
  <c r="R212" i="7"/>
  <c r="S211" i="7"/>
  <c r="R211" i="7"/>
  <c r="S210" i="7"/>
  <c r="R210" i="7"/>
  <c r="S209" i="7"/>
  <c r="R209" i="7"/>
  <c r="S208" i="7"/>
  <c r="R208" i="7"/>
  <c r="S207" i="7"/>
  <c r="R207" i="7"/>
  <c r="S206" i="7"/>
  <c r="R206" i="7"/>
  <c r="S205" i="7"/>
  <c r="R205" i="7"/>
  <c r="S202" i="7"/>
  <c r="R202" i="7"/>
  <c r="S201" i="7"/>
  <c r="R201" i="7"/>
  <c r="S200" i="7"/>
  <c r="R200" i="7"/>
  <c r="S199" i="7"/>
  <c r="R199" i="7"/>
  <c r="S198" i="7"/>
  <c r="R198" i="7"/>
  <c r="S197" i="7"/>
  <c r="R197" i="7"/>
  <c r="S196" i="7"/>
  <c r="R196" i="7"/>
  <c r="S195" i="7"/>
  <c r="R195" i="7"/>
  <c r="S194" i="7"/>
  <c r="R194" i="7"/>
  <c r="S80" i="7"/>
  <c r="R80" i="7"/>
  <c r="W80" i="7" s="1"/>
  <c r="P260" i="7"/>
  <c r="P259" i="7"/>
  <c r="P258" i="7"/>
  <c r="P254" i="7"/>
  <c r="P253" i="7"/>
  <c r="P252" i="7"/>
  <c r="P247" i="7"/>
  <c r="P246" i="7"/>
  <c r="P245" i="7"/>
  <c r="P244" i="7"/>
  <c r="P242" i="7"/>
  <c r="P241" i="7"/>
  <c r="P240" i="7"/>
  <c r="P236" i="7"/>
  <c r="P235" i="7"/>
  <c r="P234" i="7"/>
  <c r="P229" i="7"/>
  <c r="P228" i="7"/>
  <c r="P227" i="7"/>
  <c r="P226" i="7"/>
  <c r="P225" i="7"/>
  <c r="P223" i="7"/>
  <c r="P222" i="7"/>
  <c r="P221" i="7"/>
  <c r="P220" i="7"/>
  <c r="P219" i="7"/>
  <c r="P218" i="7"/>
  <c r="P217" i="7"/>
  <c r="P216" i="7"/>
  <c r="P215" i="7"/>
  <c r="P214" i="7"/>
  <c r="P212" i="7"/>
  <c r="P211" i="7"/>
  <c r="P210" i="7"/>
  <c r="P209" i="7"/>
  <c r="P208" i="7"/>
  <c r="P207" i="7"/>
  <c r="P206" i="7"/>
  <c r="P205" i="7"/>
  <c r="P203" i="7"/>
  <c r="P202" i="7"/>
  <c r="P201" i="7"/>
  <c r="P200" i="7"/>
  <c r="P199" i="7"/>
  <c r="P198" i="7"/>
  <c r="P197" i="7"/>
  <c r="P196" i="7"/>
  <c r="P195" i="7"/>
  <c r="P194" i="7"/>
  <c r="P189" i="7"/>
  <c r="P187" i="7"/>
  <c r="P186" i="7"/>
  <c r="P185" i="7"/>
  <c r="P179" i="7"/>
  <c r="P178" i="7"/>
  <c r="P177" i="7"/>
  <c r="P176" i="7"/>
  <c r="P175" i="7"/>
  <c r="P174" i="7"/>
  <c r="P173" i="7"/>
  <c r="P172" i="7"/>
  <c r="P171" i="7"/>
  <c r="P170" i="7"/>
  <c r="P168" i="7"/>
  <c r="P167" i="7"/>
  <c r="P166" i="7"/>
  <c r="P165" i="7"/>
  <c r="P164" i="7"/>
  <c r="P163" i="7"/>
  <c r="P162" i="7"/>
  <c r="P161" i="7"/>
  <c r="P160" i="7"/>
  <c r="P159" i="7"/>
  <c r="P158" i="7"/>
  <c r="P157" i="7"/>
  <c r="P156" i="7"/>
  <c r="P155" i="7"/>
  <c r="P154" i="7"/>
  <c r="P153" i="7"/>
  <c r="P152" i="7"/>
  <c r="P148" i="7"/>
  <c r="P147" i="7"/>
  <c r="P146" i="7"/>
  <c r="P145" i="7"/>
  <c r="P144" i="7"/>
  <c r="P143" i="7"/>
  <c r="P142" i="7"/>
  <c r="P141" i="7"/>
  <c r="P139" i="7"/>
  <c r="P138" i="7"/>
  <c r="P137" i="7"/>
  <c r="P136" i="7"/>
  <c r="P135" i="7"/>
  <c r="P134" i="7"/>
  <c r="P133" i="7"/>
  <c r="P132" i="7"/>
  <c r="P131" i="7"/>
  <c r="P130" i="7"/>
  <c r="P129" i="7"/>
  <c r="P128" i="7"/>
  <c r="P127" i="7"/>
  <c r="P126" i="7"/>
  <c r="P120" i="7"/>
  <c r="P119" i="7"/>
  <c r="P118" i="7"/>
  <c r="P117" i="7"/>
  <c r="P116" i="7"/>
  <c r="P115" i="7"/>
  <c r="P114" i="7"/>
  <c r="P113" i="7"/>
  <c r="P112" i="7"/>
  <c r="P107" i="7"/>
  <c r="P106" i="7"/>
  <c r="P105" i="7"/>
  <c r="P104" i="7"/>
  <c r="P103" i="7"/>
  <c r="P102" i="7"/>
  <c r="P101" i="7"/>
  <c r="P100" i="7"/>
  <c r="P95" i="7"/>
  <c r="P94" i="7"/>
  <c r="P93" i="7"/>
  <c r="P92" i="7"/>
  <c r="P91" i="7"/>
  <c r="P90" i="7"/>
  <c r="P89" i="7"/>
  <c r="P88" i="7"/>
  <c r="P87" i="7"/>
  <c r="P86" i="7"/>
  <c r="P85" i="7"/>
  <c r="P84" i="7"/>
  <c r="P79" i="7"/>
  <c r="P77" i="7"/>
  <c r="P76" i="7"/>
  <c r="P75" i="7"/>
  <c r="P74" i="7"/>
  <c r="P73" i="7"/>
  <c r="P72" i="7"/>
  <c r="P71" i="7"/>
  <c r="P68" i="7"/>
  <c r="P63" i="7"/>
  <c r="P62" i="7"/>
  <c r="P61" i="7"/>
  <c r="P60" i="7"/>
  <c r="P59" i="7"/>
  <c r="P58" i="7"/>
  <c r="P57" i="7"/>
  <c r="P56" i="7"/>
  <c r="P55" i="7"/>
  <c r="P54" i="7"/>
  <c r="P50" i="7"/>
  <c r="P49" i="7"/>
  <c r="P48" i="7"/>
  <c r="P47" i="7"/>
  <c r="P46" i="7"/>
  <c r="P45" i="7"/>
  <c r="P40" i="7"/>
  <c r="P39" i="7"/>
  <c r="P38" i="7"/>
  <c r="P36" i="7"/>
  <c r="P35" i="7"/>
  <c r="P34" i="7"/>
  <c r="P32" i="7"/>
  <c r="P31" i="7"/>
  <c r="P30" i="7"/>
  <c r="P29" i="7"/>
  <c r="P28" i="7"/>
  <c r="P27" i="7"/>
  <c r="P26" i="7"/>
  <c r="P25" i="7"/>
  <c r="P24" i="7"/>
  <c r="P20" i="7"/>
  <c r="P19" i="7"/>
  <c r="P18" i="7"/>
  <c r="P17" i="7"/>
  <c r="P16" i="7"/>
  <c r="P15" i="7"/>
  <c r="P14" i="7"/>
  <c r="P13" i="7"/>
  <c r="P12" i="7"/>
  <c r="P11" i="7"/>
  <c r="P10" i="7"/>
  <c r="P9" i="7"/>
  <c r="P8" i="7"/>
  <c r="J225" i="7"/>
  <c r="J223" i="7"/>
  <c r="J222" i="7"/>
  <c r="J221" i="7"/>
  <c r="J220" i="7"/>
  <c r="J219" i="7"/>
  <c r="J218" i="7"/>
  <c r="J217" i="7"/>
  <c r="J216" i="7"/>
  <c r="J215" i="7"/>
  <c r="J214" i="7"/>
  <c r="J212" i="7"/>
  <c r="J211" i="7"/>
  <c r="J210" i="7"/>
  <c r="J209" i="7"/>
  <c r="J208" i="7"/>
  <c r="J207" i="7"/>
  <c r="J206" i="7"/>
  <c r="J205" i="7"/>
  <c r="J202" i="7"/>
  <c r="J201" i="7"/>
  <c r="J200" i="7"/>
  <c r="J199" i="7"/>
  <c r="J198" i="7"/>
  <c r="J197" i="7"/>
  <c r="J196" i="7"/>
  <c r="J195" i="7"/>
  <c r="J194" i="7"/>
  <c r="G213" i="7"/>
  <c r="D213" i="7" s="1"/>
  <c r="F213" i="7"/>
  <c r="G204" i="7"/>
  <c r="D204" i="7" s="1"/>
  <c r="F204" i="7"/>
  <c r="F193" i="7"/>
  <c r="G193" i="7"/>
  <c r="O213" i="7"/>
  <c r="N213" i="7"/>
  <c r="O204" i="7"/>
  <c r="N204" i="7"/>
  <c r="O193" i="7"/>
  <c r="N193" i="7"/>
  <c r="E50" i="10" l="1"/>
  <c r="D50" i="10"/>
  <c r="I50" i="10"/>
  <c r="H50" i="10"/>
  <c r="G50" i="10"/>
  <c r="F50" i="10"/>
  <c r="I49" i="10"/>
  <c r="G49" i="10"/>
  <c r="F49" i="10"/>
  <c r="E49" i="10"/>
  <c r="H49" i="10"/>
  <c r="D49" i="10"/>
  <c r="I48" i="10"/>
  <c r="H48" i="10"/>
  <c r="F48" i="10"/>
  <c r="D48" i="10"/>
  <c r="G48" i="10"/>
  <c r="E48" i="10"/>
  <c r="I47" i="10"/>
  <c r="H47" i="10"/>
  <c r="G47" i="10"/>
  <c r="D47" i="10"/>
  <c r="F47" i="10"/>
  <c r="E47" i="10"/>
  <c r="F231" i="7"/>
  <c r="H28" i="11" s="1"/>
  <c r="G231" i="7"/>
  <c r="I41" i="10"/>
  <c r="G41" i="10"/>
  <c r="E41" i="10"/>
  <c r="H41" i="10"/>
  <c r="F41" i="10"/>
  <c r="D41" i="10"/>
  <c r="I43" i="10"/>
  <c r="G43" i="10"/>
  <c r="E43" i="10"/>
  <c r="H43" i="10"/>
  <c r="F43" i="10"/>
  <c r="D43" i="10"/>
  <c r="I45" i="10"/>
  <c r="G45" i="10"/>
  <c r="E45" i="10"/>
  <c r="H45" i="10"/>
  <c r="F45" i="10"/>
  <c r="D45" i="10"/>
  <c r="I52" i="10"/>
  <c r="G52" i="10"/>
  <c r="E52" i="10"/>
  <c r="H52" i="10"/>
  <c r="F52" i="10"/>
  <c r="D52" i="10"/>
  <c r="I42" i="10"/>
  <c r="G42" i="10"/>
  <c r="E42" i="10"/>
  <c r="H42" i="10"/>
  <c r="F42" i="10"/>
  <c r="D42" i="10"/>
  <c r="I44" i="10"/>
  <c r="G44" i="10"/>
  <c r="E44" i="10"/>
  <c r="H44" i="10"/>
  <c r="F44" i="10"/>
  <c r="D44" i="10"/>
  <c r="I46" i="10"/>
  <c r="G46" i="10"/>
  <c r="E46" i="10"/>
  <c r="H46" i="10"/>
  <c r="F46" i="10"/>
  <c r="D46" i="10"/>
  <c r="I35" i="10"/>
  <c r="G35" i="10"/>
  <c r="E35" i="10"/>
  <c r="H35" i="10"/>
  <c r="F35" i="10"/>
  <c r="D35" i="10"/>
  <c r="I37" i="10"/>
  <c r="G37" i="10"/>
  <c r="E37" i="10"/>
  <c r="H37" i="10"/>
  <c r="F37" i="10"/>
  <c r="D37" i="10"/>
  <c r="I32" i="10"/>
  <c r="G32" i="10"/>
  <c r="E32" i="10"/>
  <c r="H32" i="10"/>
  <c r="F32" i="10"/>
  <c r="D32" i="10"/>
  <c r="I34" i="10"/>
  <c r="G34" i="10"/>
  <c r="E34" i="10"/>
  <c r="H34" i="10"/>
  <c r="F34" i="10"/>
  <c r="D34" i="10"/>
  <c r="I36" i="10"/>
  <c r="G36" i="10"/>
  <c r="E36" i="10"/>
  <c r="H36" i="10"/>
  <c r="F36" i="10"/>
  <c r="D36" i="10"/>
  <c r="I38" i="10"/>
  <c r="G38" i="10"/>
  <c r="E38" i="10"/>
  <c r="H38" i="10"/>
  <c r="F38" i="10"/>
  <c r="D38" i="10"/>
  <c r="I33" i="10"/>
  <c r="G33" i="10"/>
  <c r="E33" i="10"/>
  <c r="H33" i="10"/>
  <c r="F33" i="10"/>
  <c r="D33" i="10"/>
  <c r="I39" i="10"/>
  <c r="G39" i="10"/>
  <c r="E39" i="10"/>
  <c r="H39" i="10"/>
  <c r="F39" i="10"/>
  <c r="D39" i="10"/>
  <c r="W194" i="7"/>
  <c r="U194" i="7"/>
  <c r="T194" i="7"/>
  <c r="V194" i="7"/>
  <c r="W195" i="7"/>
  <c r="V195" i="7"/>
  <c r="T195" i="7"/>
  <c r="U195" i="7"/>
  <c r="W196" i="7"/>
  <c r="U196" i="7"/>
  <c r="V196" i="7"/>
  <c r="T196" i="7"/>
  <c r="W197" i="7"/>
  <c r="V197" i="7"/>
  <c r="T197" i="7"/>
  <c r="U197" i="7"/>
  <c r="W198" i="7"/>
  <c r="U198" i="7"/>
  <c r="T198" i="7"/>
  <c r="V198" i="7"/>
  <c r="W199" i="7"/>
  <c r="V199" i="7"/>
  <c r="T199" i="7"/>
  <c r="U199" i="7"/>
  <c r="W200" i="7"/>
  <c r="U200" i="7"/>
  <c r="V200" i="7"/>
  <c r="T200" i="7"/>
  <c r="W201" i="7"/>
  <c r="V201" i="7"/>
  <c r="T201" i="7"/>
  <c r="U201" i="7"/>
  <c r="W202" i="7"/>
  <c r="U202" i="7"/>
  <c r="T202" i="7"/>
  <c r="V202" i="7"/>
  <c r="W205" i="7"/>
  <c r="V205" i="7"/>
  <c r="T205" i="7"/>
  <c r="U205" i="7"/>
  <c r="W206" i="7"/>
  <c r="U206" i="7"/>
  <c r="T206" i="7"/>
  <c r="V206" i="7"/>
  <c r="W207" i="7"/>
  <c r="V207" i="7"/>
  <c r="T207" i="7"/>
  <c r="U207" i="7"/>
  <c r="W208" i="7"/>
  <c r="U208" i="7"/>
  <c r="V208" i="7"/>
  <c r="T208" i="7"/>
  <c r="W209" i="7"/>
  <c r="V209" i="7"/>
  <c r="T209" i="7"/>
  <c r="U209" i="7"/>
  <c r="W210" i="7"/>
  <c r="U210" i="7"/>
  <c r="T210" i="7"/>
  <c r="V210" i="7"/>
  <c r="W211" i="7"/>
  <c r="V211" i="7"/>
  <c r="T211" i="7"/>
  <c r="U211" i="7"/>
  <c r="W212" i="7"/>
  <c r="U212" i="7"/>
  <c r="V212" i="7"/>
  <c r="T212" i="7"/>
  <c r="W214" i="7"/>
  <c r="U214" i="7"/>
  <c r="T214" i="7"/>
  <c r="V214" i="7"/>
  <c r="W215" i="7"/>
  <c r="V215" i="7"/>
  <c r="T215" i="7"/>
  <c r="U215" i="7"/>
  <c r="W216" i="7"/>
  <c r="U216" i="7"/>
  <c r="V216" i="7"/>
  <c r="T216" i="7"/>
  <c r="W217" i="7"/>
  <c r="V217" i="7"/>
  <c r="T217" i="7"/>
  <c r="U217" i="7"/>
  <c r="W218" i="7"/>
  <c r="U218" i="7"/>
  <c r="T218" i="7"/>
  <c r="V218" i="7"/>
  <c r="W219" i="7"/>
  <c r="V219" i="7"/>
  <c r="T219" i="7"/>
  <c r="U219" i="7"/>
  <c r="W220" i="7"/>
  <c r="U220" i="7"/>
  <c r="V220" i="7"/>
  <c r="T220" i="7"/>
  <c r="W221" i="7"/>
  <c r="V221" i="7"/>
  <c r="T221" i="7"/>
  <c r="U221" i="7"/>
  <c r="W222" i="7"/>
  <c r="U222" i="7"/>
  <c r="T222" i="7"/>
  <c r="V222" i="7"/>
  <c r="W223" i="7"/>
  <c r="V223" i="7"/>
  <c r="T223" i="7"/>
  <c r="U223" i="7"/>
  <c r="W225" i="7"/>
  <c r="U225" i="7"/>
  <c r="V225" i="7"/>
  <c r="T225" i="7"/>
  <c r="B213" i="7"/>
  <c r="B204" i="7"/>
  <c r="D193" i="7"/>
  <c r="G262" i="7"/>
  <c r="F262" i="7"/>
  <c r="G256" i="7"/>
  <c r="F256" i="7"/>
  <c r="H33" i="11" s="1"/>
  <c r="G249" i="7"/>
  <c r="F249" i="7"/>
  <c r="G238" i="7"/>
  <c r="F238" i="7"/>
  <c r="G191" i="7"/>
  <c r="F191" i="7"/>
  <c r="G181" i="7"/>
  <c r="F181" i="7"/>
  <c r="G150" i="7"/>
  <c r="F150" i="7"/>
  <c r="G122" i="7"/>
  <c r="F122" i="7"/>
  <c r="G109" i="7"/>
  <c r="F109" i="7"/>
  <c r="G97" i="7"/>
  <c r="F97" i="7"/>
  <c r="G65" i="7"/>
  <c r="F65" i="7"/>
  <c r="G52" i="7"/>
  <c r="F52" i="7"/>
  <c r="G42" i="7"/>
  <c r="F42" i="7"/>
  <c r="G22" i="7"/>
  <c r="F22" i="7"/>
  <c r="I21" i="10"/>
  <c r="H8" i="11" l="1"/>
  <c r="H11" i="11"/>
  <c r="H9" i="11"/>
  <c r="H12" i="11"/>
  <c r="H14" i="11"/>
  <c r="H16" i="11"/>
  <c r="H18" i="11"/>
  <c r="H20" i="11"/>
  <c r="H23" i="11"/>
  <c r="H24" i="11"/>
  <c r="H27" i="11"/>
  <c r="H30" i="11"/>
  <c r="H31" i="11"/>
  <c r="H34" i="11"/>
  <c r="B193" i="7"/>
  <c r="C193" i="7" s="1"/>
  <c r="D231" i="7"/>
  <c r="C213" i="7"/>
  <c r="C204" i="7"/>
  <c r="D21" i="10"/>
  <c r="E21" i="10"/>
  <c r="H21" i="10"/>
  <c r="F21" i="10"/>
  <c r="G21" i="10"/>
  <c r="O260" i="7"/>
  <c r="N260" i="7"/>
  <c r="O259" i="7"/>
  <c r="N259" i="7"/>
  <c r="O258" i="7"/>
  <c r="N258" i="7"/>
  <c r="O254" i="7"/>
  <c r="N254" i="7"/>
  <c r="O253" i="7"/>
  <c r="N253" i="7"/>
  <c r="O252" i="7"/>
  <c r="N252" i="7"/>
  <c r="O247" i="7"/>
  <c r="N247" i="7"/>
  <c r="O246" i="7"/>
  <c r="N246" i="7"/>
  <c r="O245" i="7"/>
  <c r="N245" i="7"/>
  <c r="O244" i="7"/>
  <c r="N244" i="7"/>
  <c r="O243" i="7"/>
  <c r="N243" i="7"/>
  <c r="O242" i="7"/>
  <c r="N242" i="7"/>
  <c r="O241" i="7"/>
  <c r="N241" i="7"/>
  <c r="O240" i="7"/>
  <c r="N240" i="7"/>
  <c r="O236" i="7"/>
  <c r="N236" i="7"/>
  <c r="O235" i="7"/>
  <c r="N235" i="7"/>
  <c r="O234" i="7"/>
  <c r="N234" i="7"/>
  <c r="O229" i="7"/>
  <c r="N229" i="7"/>
  <c r="O228" i="7"/>
  <c r="N228" i="7"/>
  <c r="O227" i="7"/>
  <c r="N227" i="7"/>
  <c r="O226" i="7"/>
  <c r="N226" i="7"/>
  <c r="O225" i="7"/>
  <c r="N225" i="7"/>
  <c r="O223" i="7"/>
  <c r="N223" i="7"/>
  <c r="O222" i="7"/>
  <c r="N222" i="7"/>
  <c r="O221" i="7"/>
  <c r="N221" i="7"/>
  <c r="O220" i="7"/>
  <c r="N220" i="7"/>
  <c r="O219" i="7"/>
  <c r="N219" i="7"/>
  <c r="O218" i="7"/>
  <c r="N218" i="7"/>
  <c r="O217" i="7"/>
  <c r="N217" i="7"/>
  <c r="O216" i="7"/>
  <c r="N216" i="7"/>
  <c r="O215" i="7"/>
  <c r="N215" i="7"/>
  <c r="O214" i="7"/>
  <c r="N214" i="7"/>
  <c r="O212" i="7"/>
  <c r="N212" i="7"/>
  <c r="O211" i="7"/>
  <c r="N211" i="7"/>
  <c r="O210" i="7"/>
  <c r="N210" i="7"/>
  <c r="O209" i="7"/>
  <c r="N209" i="7"/>
  <c r="O208" i="7"/>
  <c r="N208" i="7"/>
  <c r="O207" i="7"/>
  <c r="N207" i="7"/>
  <c r="O206" i="7"/>
  <c r="N206" i="7"/>
  <c r="O205" i="7"/>
  <c r="N205" i="7"/>
  <c r="O203" i="7"/>
  <c r="N203" i="7"/>
  <c r="O202" i="7"/>
  <c r="N202" i="7"/>
  <c r="O201" i="7"/>
  <c r="N201" i="7"/>
  <c r="O200" i="7"/>
  <c r="N200" i="7"/>
  <c r="O199" i="7"/>
  <c r="N199" i="7"/>
  <c r="O198" i="7"/>
  <c r="N198" i="7"/>
  <c r="O197" i="7"/>
  <c r="N197" i="7"/>
  <c r="O196" i="7"/>
  <c r="N196" i="7"/>
  <c r="O195" i="7"/>
  <c r="N195" i="7"/>
  <c r="O194" i="7"/>
  <c r="N194" i="7"/>
  <c r="O189" i="7"/>
  <c r="N189" i="7"/>
  <c r="O187" i="7"/>
  <c r="N187" i="7"/>
  <c r="O186" i="7"/>
  <c r="N186" i="7"/>
  <c r="O185" i="7"/>
  <c r="N185" i="7"/>
  <c r="O179" i="7"/>
  <c r="N179" i="7"/>
  <c r="O178" i="7"/>
  <c r="N178" i="7"/>
  <c r="O177" i="7"/>
  <c r="N177" i="7"/>
  <c r="O176" i="7"/>
  <c r="N176" i="7"/>
  <c r="O175" i="7"/>
  <c r="N175" i="7"/>
  <c r="O174" i="7"/>
  <c r="N174" i="7"/>
  <c r="O173" i="7"/>
  <c r="N173" i="7"/>
  <c r="O172" i="7"/>
  <c r="N172" i="7"/>
  <c r="O171" i="7"/>
  <c r="N171" i="7"/>
  <c r="O170" i="7"/>
  <c r="N170" i="7"/>
  <c r="O168" i="7"/>
  <c r="N168" i="7"/>
  <c r="O167" i="7"/>
  <c r="N167" i="7"/>
  <c r="O166" i="7"/>
  <c r="N166" i="7"/>
  <c r="O165" i="7"/>
  <c r="N165" i="7"/>
  <c r="O164" i="7"/>
  <c r="N164" i="7"/>
  <c r="O163" i="7"/>
  <c r="N163" i="7"/>
  <c r="O162" i="7"/>
  <c r="N162" i="7"/>
  <c r="O161" i="7"/>
  <c r="N161" i="7"/>
  <c r="O160" i="7"/>
  <c r="N160" i="7"/>
  <c r="O159" i="7"/>
  <c r="N159" i="7"/>
  <c r="O158" i="7"/>
  <c r="N158" i="7"/>
  <c r="O157" i="7"/>
  <c r="N157" i="7"/>
  <c r="O156" i="7"/>
  <c r="N156" i="7"/>
  <c r="O155" i="7"/>
  <c r="N155" i="7"/>
  <c r="O154" i="7"/>
  <c r="N154" i="7"/>
  <c r="O153" i="7"/>
  <c r="N153" i="7"/>
  <c r="O152" i="7"/>
  <c r="N152" i="7"/>
  <c r="O148" i="7"/>
  <c r="N148" i="7"/>
  <c r="O147" i="7"/>
  <c r="N147" i="7"/>
  <c r="O146" i="7"/>
  <c r="N146" i="7"/>
  <c r="O145" i="7"/>
  <c r="N145" i="7"/>
  <c r="O144" i="7"/>
  <c r="N144" i="7"/>
  <c r="O143" i="7"/>
  <c r="N143" i="7"/>
  <c r="O142" i="7"/>
  <c r="N142" i="7"/>
  <c r="O141" i="7"/>
  <c r="N141" i="7"/>
  <c r="O140" i="7"/>
  <c r="N140" i="7"/>
  <c r="O139" i="7"/>
  <c r="N139" i="7"/>
  <c r="O138" i="7"/>
  <c r="N138" i="7"/>
  <c r="O137" i="7"/>
  <c r="N137" i="7"/>
  <c r="O136" i="7"/>
  <c r="N136" i="7"/>
  <c r="O135" i="7"/>
  <c r="N135" i="7"/>
  <c r="O134" i="7"/>
  <c r="N134" i="7"/>
  <c r="O133" i="7"/>
  <c r="N133" i="7"/>
  <c r="O132" i="7"/>
  <c r="N132" i="7"/>
  <c r="O131" i="7"/>
  <c r="N131" i="7"/>
  <c r="O130" i="7"/>
  <c r="N130" i="7"/>
  <c r="O129" i="7"/>
  <c r="N129" i="7"/>
  <c r="O128" i="7"/>
  <c r="N128" i="7"/>
  <c r="O127" i="7"/>
  <c r="N127" i="7"/>
  <c r="O126" i="7"/>
  <c r="N126" i="7"/>
  <c r="O120" i="7"/>
  <c r="N120" i="7"/>
  <c r="O119" i="7"/>
  <c r="N119" i="7"/>
  <c r="O118" i="7"/>
  <c r="N118" i="7"/>
  <c r="O117" i="7"/>
  <c r="N117" i="7"/>
  <c r="O116" i="7"/>
  <c r="N116" i="7"/>
  <c r="O115" i="7"/>
  <c r="N115" i="7"/>
  <c r="O114" i="7"/>
  <c r="N114" i="7"/>
  <c r="O113" i="7"/>
  <c r="N113" i="7"/>
  <c r="O112" i="7"/>
  <c r="N112" i="7"/>
  <c r="O107" i="7"/>
  <c r="N107" i="7"/>
  <c r="O106" i="7"/>
  <c r="N106" i="7"/>
  <c r="O105" i="7"/>
  <c r="N105" i="7"/>
  <c r="O104" i="7"/>
  <c r="N104" i="7"/>
  <c r="O103" i="7"/>
  <c r="N103" i="7"/>
  <c r="O102" i="7"/>
  <c r="N102" i="7"/>
  <c r="O101" i="7"/>
  <c r="N101" i="7"/>
  <c r="O100" i="7"/>
  <c r="N100" i="7"/>
  <c r="O95" i="7"/>
  <c r="N95" i="7"/>
  <c r="O94" i="7"/>
  <c r="N94" i="7"/>
  <c r="O93" i="7"/>
  <c r="N93" i="7"/>
  <c r="O92" i="7"/>
  <c r="N92" i="7"/>
  <c r="O91" i="7"/>
  <c r="N91" i="7"/>
  <c r="O90" i="7"/>
  <c r="N90" i="7"/>
  <c r="O89" i="7"/>
  <c r="N89" i="7"/>
  <c r="O88" i="7"/>
  <c r="N88" i="7"/>
  <c r="O87" i="7"/>
  <c r="N87" i="7"/>
  <c r="O86" i="7"/>
  <c r="N86" i="7"/>
  <c r="O85" i="7"/>
  <c r="N85" i="7"/>
  <c r="O84" i="7"/>
  <c r="N84" i="7"/>
  <c r="O79" i="7"/>
  <c r="N79" i="7"/>
  <c r="O68" i="7"/>
  <c r="N68" i="7"/>
  <c r="O63" i="7"/>
  <c r="N63" i="7"/>
  <c r="O62" i="7"/>
  <c r="N62" i="7"/>
  <c r="O61" i="7"/>
  <c r="N61" i="7"/>
  <c r="O60" i="7"/>
  <c r="N60" i="7"/>
  <c r="O59" i="7"/>
  <c r="N59" i="7"/>
  <c r="O58" i="7"/>
  <c r="N58" i="7"/>
  <c r="O57" i="7"/>
  <c r="N57" i="7"/>
  <c r="O56" i="7"/>
  <c r="N56" i="7"/>
  <c r="O55" i="7"/>
  <c r="N55" i="7"/>
  <c r="O54" i="7"/>
  <c r="N54" i="7"/>
  <c r="O50" i="7"/>
  <c r="N50" i="7"/>
  <c r="O49" i="7"/>
  <c r="N49" i="7"/>
  <c r="O48" i="7"/>
  <c r="N48" i="7"/>
  <c r="O47" i="7"/>
  <c r="N47" i="7"/>
  <c r="O46" i="7"/>
  <c r="N46" i="7"/>
  <c r="O45" i="7"/>
  <c r="N45" i="7"/>
  <c r="O40" i="7"/>
  <c r="N40" i="7"/>
  <c r="O39" i="7"/>
  <c r="N39" i="7"/>
  <c r="O38" i="7"/>
  <c r="N38" i="7"/>
  <c r="O37" i="7"/>
  <c r="N37" i="7"/>
  <c r="O36" i="7"/>
  <c r="N36" i="7"/>
  <c r="O35" i="7"/>
  <c r="N35" i="7"/>
  <c r="O34" i="7"/>
  <c r="N34" i="7"/>
  <c r="O32" i="7"/>
  <c r="N32" i="7"/>
  <c r="O31" i="7"/>
  <c r="N31" i="7"/>
  <c r="O30" i="7"/>
  <c r="N30" i="7"/>
  <c r="O29" i="7"/>
  <c r="N29" i="7"/>
  <c r="O28" i="7"/>
  <c r="N28" i="7"/>
  <c r="O27" i="7"/>
  <c r="N27" i="7"/>
  <c r="O26" i="7"/>
  <c r="N26" i="7"/>
  <c r="O25" i="7"/>
  <c r="N25" i="7"/>
  <c r="O24" i="7"/>
  <c r="N24" i="7"/>
  <c r="O20" i="7"/>
  <c r="N20" i="7"/>
  <c r="O19" i="7"/>
  <c r="N19" i="7"/>
  <c r="O18" i="7"/>
  <c r="N18" i="7"/>
  <c r="O17" i="7"/>
  <c r="N17" i="7"/>
  <c r="O16" i="7"/>
  <c r="N16" i="7"/>
  <c r="O15" i="7"/>
  <c r="N15" i="7"/>
  <c r="O14" i="7"/>
  <c r="N14" i="7"/>
  <c r="O13" i="7"/>
  <c r="N13" i="7"/>
  <c r="O12" i="7"/>
  <c r="N12" i="7"/>
  <c r="O11" i="7"/>
  <c r="N11" i="7"/>
  <c r="O10" i="7"/>
  <c r="N10" i="7"/>
  <c r="O9" i="7"/>
  <c r="N9" i="7"/>
  <c r="O8" i="7"/>
  <c r="N8" i="7"/>
  <c r="M64" i="7"/>
  <c r="M65" i="7"/>
  <c r="M66" i="7"/>
  <c r="M67" i="7"/>
  <c r="M5" i="7"/>
  <c r="M6" i="7"/>
  <c r="M7" i="7"/>
  <c r="Q259" i="7"/>
  <c r="Q258" i="7"/>
  <c r="Q254" i="7"/>
  <c r="Q253" i="7"/>
  <c r="Q252" i="7"/>
  <c r="Q246" i="7"/>
  <c r="Q245" i="7"/>
  <c r="Q244" i="7"/>
  <c r="Q242" i="7"/>
  <c r="Q241" i="7"/>
  <c r="Q240" i="7"/>
  <c r="Q236" i="7"/>
  <c r="Q235" i="7"/>
  <c r="Q234" i="7"/>
  <c r="Q228" i="7"/>
  <c r="Q227" i="7"/>
  <c r="Q226" i="7"/>
  <c r="Q225" i="7"/>
  <c r="Q223" i="7"/>
  <c r="Q222" i="7"/>
  <c r="Q221" i="7"/>
  <c r="Q220" i="7"/>
  <c r="Q219" i="7"/>
  <c r="Q218" i="7"/>
  <c r="Q217" i="7"/>
  <c r="Q216" i="7"/>
  <c r="Q215" i="7"/>
  <c r="Q214" i="7"/>
  <c r="Q212" i="7"/>
  <c r="Q211" i="7"/>
  <c r="Q210" i="7"/>
  <c r="Q209" i="7"/>
  <c r="Q208" i="7"/>
  <c r="Q207" i="7"/>
  <c r="Q206" i="7"/>
  <c r="Q205" i="7"/>
  <c r="Q203" i="7"/>
  <c r="Q202" i="7"/>
  <c r="Q201" i="7"/>
  <c r="Q200" i="7"/>
  <c r="Q199" i="7"/>
  <c r="Q198" i="7"/>
  <c r="Q197" i="7"/>
  <c r="Q196" i="7"/>
  <c r="Q195" i="7"/>
  <c r="Q194" i="7"/>
  <c r="Q189" i="7"/>
  <c r="Q187" i="7"/>
  <c r="Q186" i="7"/>
  <c r="Q185" i="7"/>
  <c r="Q178" i="7"/>
  <c r="Q177" i="7"/>
  <c r="Q176" i="7"/>
  <c r="Q175" i="7"/>
  <c r="Q174" i="7"/>
  <c r="Q173" i="7"/>
  <c r="Q172" i="7"/>
  <c r="Q171" i="7"/>
  <c r="Q170" i="7"/>
  <c r="Q168" i="7"/>
  <c r="Q167" i="7"/>
  <c r="Q166" i="7"/>
  <c r="Q165" i="7"/>
  <c r="Q164" i="7"/>
  <c r="Q163" i="7"/>
  <c r="Q162" i="7"/>
  <c r="Q161" i="7"/>
  <c r="Q160" i="7"/>
  <c r="Q159" i="7"/>
  <c r="Q158" i="7"/>
  <c r="Q157" i="7"/>
  <c r="Q156" i="7"/>
  <c r="Q155" i="7"/>
  <c r="Q154" i="7"/>
  <c r="Q153" i="7"/>
  <c r="Q152" i="7"/>
  <c r="Q148" i="7"/>
  <c r="Q147" i="7"/>
  <c r="Q146" i="7"/>
  <c r="Q145" i="7"/>
  <c r="Q144" i="7"/>
  <c r="Q143" i="7"/>
  <c r="Q142" i="7"/>
  <c r="Q141" i="7"/>
  <c r="Q139" i="7"/>
  <c r="Q138" i="7"/>
  <c r="Q137" i="7"/>
  <c r="Q136" i="7"/>
  <c r="Q135" i="7"/>
  <c r="Q134" i="7"/>
  <c r="Q133" i="7"/>
  <c r="Q132" i="7"/>
  <c r="Q131" i="7"/>
  <c r="Q130" i="7"/>
  <c r="Q129" i="7"/>
  <c r="Q128" i="7"/>
  <c r="Q127" i="7"/>
  <c r="Q126" i="7"/>
  <c r="Q119" i="7"/>
  <c r="Q118" i="7"/>
  <c r="Q117" i="7"/>
  <c r="Q116" i="7"/>
  <c r="Q115" i="7"/>
  <c r="Q114" i="7"/>
  <c r="Q113" i="7"/>
  <c r="Q112" i="7"/>
  <c r="Q106" i="7"/>
  <c r="Q105" i="7"/>
  <c r="Q104" i="7"/>
  <c r="Q103" i="7"/>
  <c r="Q102" i="7"/>
  <c r="Q101" i="7"/>
  <c r="Q100" i="7"/>
  <c r="Q94" i="7"/>
  <c r="Q93" i="7"/>
  <c r="Q92" i="7"/>
  <c r="Q91" i="7"/>
  <c r="Q90" i="7"/>
  <c r="Q89" i="7"/>
  <c r="Q88" i="7"/>
  <c r="Q87" i="7"/>
  <c r="Q86" i="7"/>
  <c r="Q85" i="7"/>
  <c r="Q84" i="7"/>
  <c r="Q77" i="7"/>
  <c r="Q76" i="7"/>
  <c r="Q75" i="7"/>
  <c r="Q74" i="7"/>
  <c r="Q73" i="7"/>
  <c r="Q72" i="7"/>
  <c r="Q71" i="7"/>
  <c r="Q68" i="7"/>
  <c r="Q62" i="7"/>
  <c r="Q61" i="7"/>
  <c r="Q60" i="7"/>
  <c r="Q59" i="7"/>
  <c r="Q58" i="7"/>
  <c r="Q57" i="7"/>
  <c r="Q56" i="7"/>
  <c r="Q55" i="7"/>
  <c r="Q54" i="7"/>
  <c r="Q50" i="7"/>
  <c r="Q49" i="7"/>
  <c r="Q48" i="7"/>
  <c r="Q47" i="7"/>
  <c r="Q46" i="7"/>
  <c r="Q45" i="7"/>
  <c r="Q39" i="7"/>
  <c r="Q38" i="7"/>
  <c r="Q36" i="7"/>
  <c r="Q35" i="7"/>
  <c r="Q34" i="7"/>
  <c r="Q32" i="7"/>
  <c r="Q31" i="7"/>
  <c r="Q30" i="7"/>
  <c r="Q29" i="7"/>
  <c r="Q28" i="7"/>
  <c r="Q27" i="7"/>
  <c r="Q26" i="7"/>
  <c r="Q25" i="7"/>
  <c r="Q24" i="7"/>
  <c r="Q20" i="7"/>
  <c r="Q19" i="7"/>
  <c r="Q18" i="7"/>
  <c r="Q17" i="7"/>
  <c r="Q16" i="7"/>
  <c r="Q15" i="7"/>
  <c r="Q14" i="7"/>
  <c r="Q13" i="7"/>
  <c r="Q12" i="7"/>
  <c r="Q11" i="7"/>
  <c r="Q10" i="7"/>
  <c r="Q9" i="7"/>
  <c r="Q8" i="7"/>
  <c r="E262" i="7"/>
  <c r="D262" i="7"/>
  <c r="C262" i="7"/>
  <c r="B262" i="7"/>
  <c r="E249" i="7"/>
  <c r="D249" i="7"/>
  <c r="C249" i="7"/>
  <c r="B249" i="7"/>
  <c r="Q247" i="7"/>
  <c r="Q229" i="7"/>
  <c r="E181" i="7"/>
  <c r="D181" i="7"/>
  <c r="C181" i="7"/>
  <c r="B181" i="7"/>
  <c r="Q179" i="7"/>
  <c r="M21" i="7"/>
  <c r="M22" i="7"/>
  <c r="M23" i="7"/>
  <c r="E122" i="7"/>
  <c r="D122" i="7"/>
  <c r="I121" i="7" s="1"/>
  <c r="C122" i="7"/>
  <c r="B122" i="7"/>
  <c r="E109" i="7"/>
  <c r="D109" i="7"/>
  <c r="C109" i="7"/>
  <c r="B109" i="7"/>
  <c r="E97" i="7"/>
  <c r="D97" i="7"/>
  <c r="C97" i="7"/>
  <c r="B97" i="7"/>
  <c r="E65" i="7"/>
  <c r="D65" i="7"/>
  <c r="C65" i="7"/>
  <c r="B65" i="7"/>
  <c r="Q120" i="7"/>
  <c r="Q107" i="7"/>
  <c r="Q95" i="7"/>
  <c r="Q79" i="7"/>
  <c r="Q63" i="7"/>
  <c r="I26" i="2"/>
  <c r="I25" i="2"/>
  <c r="Q40" i="7"/>
  <c r="E42" i="7"/>
  <c r="D42" i="7"/>
  <c r="C42" i="7"/>
  <c r="B42" i="7"/>
  <c r="B231" i="7" l="1"/>
  <c r="E213" i="7"/>
  <c r="Q213" i="7" s="1"/>
  <c r="I122" i="7"/>
  <c r="I41" i="7"/>
  <c r="I42" i="7"/>
  <c r="I65" i="7"/>
  <c r="I64" i="7"/>
  <c r="I97" i="7"/>
  <c r="I96" i="7"/>
  <c r="I108" i="7"/>
  <c r="I109" i="7"/>
  <c r="I181" i="7"/>
  <c r="I180" i="7"/>
  <c r="I249" i="7"/>
  <c r="I248" i="7"/>
  <c r="J97" i="7"/>
  <c r="J65" i="7"/>
  <c r="J42" i="7"/>
  <c r="I261" i="7"/>
  <c r="I262" i="7"/>
  <c r="I230" i="7"/>
  <c r="J231" i="7"/>
  <c r="J262" i="7"/>
  <c r="J249" i="7"/>
  <c r="J181" i="7"/>
  <c r="J122" i="7"/>
  <c r="J109" i="7"/>
  <c r="C231" i="7"/>
  <c r="E204" i="7"/>
  <c r="Q204" i="7" s="1"/>
  <c r="D25" i="10"/>
  <c r="H25" i="10"/>
  <c r="I25" i="10"/>
  <c r="E25" i="10"/>
  <c r="F25" i="10"/>
  <c r="G25" i="10"/>
  <c r="H24" i="10"/>
  <c r="G26" i="10"/>
  <c r="Q260" i="7"/>
  <c r="E25" i="2"/>
  <c r="H25" i="2"/>
  <c r="F25" i="2"/>
  <c r="D25" i="2"/>
  <c r="G25" i="2"/>
  <c r="H26" i="2"/>
  <c r="D26" i="2"/>
  <c r="G26" i="2"/>
  <c r="E26" i="2"/>
  <c r="F26" i="2"/>
  <c r="M264" i="7"/>
  <c r="M263" i="7"/>
  <c r="M262" i="7"/>
  <c r="M261" i="7"/>
  <c r="M257" i="7"/>
  <c r="M256" i="7"/>
  <c r="M255" i="7"/>
  <c r="M251" i="7"/>
  <c r="M250" i="7"/>
  <c r="M249" i="7"/>
  <c r="M248" i="7"/>
  <c r="M239" i="7"/>
  <c r="M238" i="7"/>
  <c r="M237" i="7"/>
  <c r="M233" i="7"/>
  <c r="M232" i="7"/>
  <c r="M231" i="7"/>
  <c r="M230" i="7"/>
  <c r="M192" i="7"/>
  <c r="M191" i="7"/>
  <c r="M190" i="7"/>
  <c r="M184" i="7"/>
  <c r="M183" i="7"/>
  <c r="M182" i="7"/>
  <c r="M181" i="7"/>
  <c r="M180" i="7"/>
  <c r="M151" i="7"/>
  <c r="M150" i="7"/>
  <c r="M149" i="7"/>
  <c r="M125" i="7"/>
  <c r="M124" i="7"/>
  <c r="M123" i="7"/>
  <c r="M122" i="7"/>
  <c r="M121" i="7"/>
  <c r="M111" i="7"/>
  <c r="M110" i="7"/>
  <c r="M109" i="7"/>
  <c r="M108" i="7"/>
  <c r="M99" i="7"/>
  <c r="M98" i="7"/>
  <c r="M97" i="7"/>
  <c r="M96" i="7"/>
  <c r="M83" i="7"/>
  <c r="M82" i="7"/>
  <c r="M81" i="7"/>
  <c r="M80" i="7"/>
  <c r="M53" i="7"/>
  <c r="M52" i="7"/>
  <c r="M51" i="7"/>
  <c r="M44" i="7"/>
  <c r="M43" i="7"/>
  <c r="M42" i="7"/>
  <c r="M41" i="7"/>
  <c r="I231" i="7" l="1"/>
  <c r="H22" i="10"/>
  <c r="E24" i="10"/>
  <c r="G24" i="10"/>
  <c r="G28" i="10"/>
  <c r="G22" i="10"/>
  <c r="D29" i="10"/>
  <c r="F29" i="10"/>
  <c r="G29" i="10"/>
  <c r="H29" i="10"/>
  <c r="I29" i="10"/>
  <c r="E29" i="10"/>
  <c r="F24" i="10"/>
  <c r="D23" i="10"/>
  <c r="F23" i="10"/>
  <c r="G23" i="10"/>
  <c r="H23" i="10"/>
  <c r="I23" i="10"/>
  <c r="E23" i="10"/>
  <c r="E22" i="10"/>
  <c r="I24" i="10"/>
  <c r="D24" i="10"/>
  <c r="I22" i="10"/>
  <c r="D22" i="10"/>
  <c r="F22" i="10"/>
  <c r="D27" i="10"/>
  <c r="F27" i="10"/>
  <c r="G27" i="10"/>
  <c r="H27" i="10"/>
  <c r="I27" i="10"/>
  <c r="E27" i="10"/>
  <c r="F26" i="10"/>
  <c r="H26" i="10"/>
  <c r="E26" i="10"/>
  <c r="I26" i="10"/>
  <c r="D26" i="10"/>
  <c r="G34" i="11"/>
  <c r="E34" i="11"/>
  <c r="D34" i="11"/>
  <c r="E256" i="7"/>
  <c r="G33" i="11" s="1"/>
  <c r="D256" i="7"/>
  <c r="C256" i="7"/>
  <c r="B256" i="7"/>
  <c r="D33" i="11" s="1"/>
  <c r="E238" i="7"/>
  <c r="G30" i="11" s="1"/>
  <c r="D238" i="7"/>
  <c r="J238" i="7" s="1"/>
  <c r="C238" i="7"/>
  <c r="E30" i="11" s="1"/>
  <c r="B238" i="7"/>
  <c r="D30" i="11" s="1"/>
  <c r="E28" i="11"/>
  <c r="D28" i="11"/>
  <c r="E191" i="7"/>
  <c r="D191" i="7"/>
  <c r="C191" i="7"/>
  <c r="E27" i="11" s="1"/>
  <c r="B191" i="7"/>
  <c r="G24" i="11"/>
  <c r="E24" i="11"/>
  <c r="E150" i="7"/>
  <c r="D150" i="7"/>
  <c r="C150" i="7"/>
  <c r="E23" i="11" s="1"/>
  <c r="B150" i="7"/>
  <c r="G27" i="11" l="1"/>
  <c r="I149" i="7"/>
  <c r="I150" i="7"/>
  <c r="J150" i="7"/>
  <c r="I190" i="7"/>
  <c r="I191" i="7"/>
  <c r="J191" i="7"/>
  <c r="I237" i="7"/>
  <c r="I238" i="7"/>
  <c r="I255" i="7"/>
  <c r="I256" i="7"/>
  <c r="J256" i="7"/>
  <c r="E33" i="11"/>
  <c r="D27" i="11"/>
  <c r="G23" i="11"/>
  <c r="E193" i="7"/>
  <c r="Q193" i="7" s="1"/>
  <c r="H28" i="10"/>
  <c r="E28" i="10"/>
  <c r="D28" i="10"/>
  <c r="I28" i="10"/>
  <c r="F28" i="10"/>
  <c r="D23" i="11"/>
  <c r="F23" i="11"/>
  <c r="D24" i="11"/>
  <c r="F24" i="11"/>
  <c r="F34" i="11"/>
  <c r="F33" i="11"/>
  <c r="F30" i="11"/>
  <c r="F28" i="11"/>
  <c r="F27" i="11"/>
  <c r="G31" i="11"/>
  <c r="E31" i="11"/>
  <c r="E231" i="7" l="1"/>
  <c r="F31" i="11"/>
  <c r="D31" i="11"/>
  <c r="G28" i="11" l="1"/>
  <c r="G20" i="11"/>
  <c r="E20" i="11"/>
  <c r="D20" i="11"/>
  <c r="G18" i="11"/>
  <c r="E18" i="11"/>
  <c r="D18" i="11"/>
  <c r="G16" i="11"/>
  <c r="F16" i="11"/>
  <c r="E16" i="11"/>
  <c r="D16" i="11"/>
  <c r="G14" i="11"/>
  <c r="E14" i="11"/>
  <c r="D14" i="11"/>
  <c r="G12" i="11"/>
  <c r="E12" i="11"/>
  <c r="D12" i="11"/>
  <c r="E52" i="7"/>
  <c r="D52" i="7"/>
  <c r="C52" i="7"/>
  <c r="E11" i="11" s="1"/>
  <c r="B52" i="7"/>
  <c r="I51" i="7" l="1"/>
  <c r="I52" i="7"/>
  <c r="J52" i="7"/>
  <c r="G11" i="11"/>
  <c r="D11" i="11"/>
  <c r="F11" i="11"/>
  <c r="F12" i="11"/>
  <c r="F14" i="11"/>
  <c r="F18" i="11"/>
  <c r="F20" i="11"/>
  <c r="G9" i="11" l="1"/>
  <c r="E9" i="11"/>
  <c r="D9" i="11"/>
  <c r="E22" i="7"/>
  <c r="D22" i="7"/>
  <c r="K10" i="7" s="1"/>
  <c r="C22" i="7"/>
  <c r="B22" i="7"/>
  <c r="K39" i="7" l="1"/>
  <c r="K36" i="7"/>
  <c r="H45" i="2" s="1"/>
  <c r="K34" i="7"/>
  <c r="I43" i="2" s="1"/>
  <c r="K38" i="7"/>
  <c r="K37" i="7"/>
  <c r="K33" i="7"/>
  <c r="K35" i="7"/>
  <c r="G44" i="2" s="1"/>
  <c r="K30" i="7"/>
  <c r="K28" i="7"/>
  <c r="K29" i="7"/>
  <c r="K24" i="7"/>
  <c r="E33" i="2" s="1"/>
  <c r="K11" i="7"/>
  <c r="K26" i="7"/>
  <c r="K25" i="7"/>
  <c r="K31" i="7"/>
  <c r="K32" i="7"/>
  <c r="E41" i="2" s="1"/>
  <c r="K27" i="7"/>
  <c r="K13" i="7"/>
  <c r="K19" i="7"/>
  <c r="K17" i="7"/>
  <c r="K12" i="7"/>
  <c r="K18" i="7"/>
  <c r="E8" i="11"/>
  <c r="I22" i="7"/>
  <c r="I21" i="7"/>
  <c r="J22" i="7"/>
  <c r="J263" i="7" s="1"/>
  <c r="G8" i="11"/>
  <c r="D8" i="11"/>
  <c r="F8" i="11"/>
  <c r="F9" i="11"/>
  <c r="H42" i="2" l="1"/>
  <c r="I42" i="2"/>
  <c r="D42" i="2"/>
  <c r="E42" i="2"/>
  <c r="F42" i="2"/>
  <c r="G42" i="2"/>
  <c r="J44" i="7"/>
  <c r="I29" i="2"/>
  <c r="G29" i="2"/>
  <c r="E29" i="2"/>
  <c r="H29" i="2"/>
  <c r="F29" i="2"/>
  <c r="D29" i="2"/>
  <c r="D46" i="2"/>
  <c r="I46" i="2"/>
  <c r="E46" i="2"/>
  <c r="F46" i="2"/>
  <c r="G46" i="2"/>
  <c r="H46" i="2"/>
  <c r="E44" i="2"/>
  <c r="G48" i="2"/>
  <c r="H47" i="2"/>
  <c r="H18" i="2"/>
  <c r="F18" i="2"/>
  <c r="I18" i="2"/>
  <c r="D18" i="2"/>
  <c r="G18" i="2"/>
  <c r="E18" i="2"/>
  <c r="I17" i="2"/>
  <c r="H17" i="2"/>
  <c r="D17" i="2"/>
  <c r="E17" i="2"/>
  <c r="F17" i="2"/>
  <c r="G17" i="2"/>
  <c r="I30" i="2"/>
  <c r="F30" i="2"/>
  <c r="G30" i="2"/>
  <c r="H30" i="2"/>
  <c r="D30" i="2"/>
  <c r="E30" i="2"/>
  <c r="I24" i="2"/>
  <c r="D24" i="2"/>
  <c r="E24" i="2"/>
  <c r="F24" i="2"/>
  <c r="G24" i="2"/>
  <c r="H24" i="2"/>
  <c r="I19" i="2"/>
  <c r="F19" i="2"/>
  <c r="G19" i="2"/>
  <c r="H19" i="2"/>
  <c r="D19" i="2"/>
  <c r="E19" i="2"/>
  <c r="I33" i="2"/>
  <c r="E48" i="2"/>
  <c r="F33" i="2"/>
  <c r="G33" i="2"/>
  <c r="D48" i="2"/>
  <c r="D43" i="2"/>
  <c r="D33" i="2"/>
  <c r="H33" i="2"/>
  <c r="H48" i="2"/>
  <c r="E43" i="2"/>
  <c r="H43" i="2"/>
  <c r="F45" i="2"/>
  <c r="F44" i="2"/>
  <c r="G45" i="2"/>
  <c r="I45" i="2"/>
  <c r="I44" i="2"/>
  <c r="E45" i="2"/>
  <c r="D45" i="2"/>
  <c r="D44" i="2"/>
  <c r="H44" i="2"/>
  <c r="F48" i="2"/>
  <c r="I48" i="2"/>
  <c r="G43" i="2"/>
  <c r="F43" i="2"/>
  <c r="F41" i="2"/>
  <c r="F47" i="2"/>
  <c r="G41" i="2"/>
  <c r="G47" i="2"/>
  <c r="I47" i="2"/>
  <c r="I41" i="2"/>
  <c r="I27" i="2"/>
  <c r="E27" i="2"/>
  <c r="F27" i="2"/>
  <c r="G27" i="2"/>
  <c r="H27" i="2"/>
  <c r="D27" i="2"/>
  <c r="E47" i="2"/>
  <c r="D47" i="2"/>
  <c r="D41" i="2"/>
  <c r="H41" i="2"/>
  <c r="I23" i="2"/>
  <c r="H23" i="2"/>
  <c r="D23" i="2"/>
  <c r="E23" i="2"/>
  <c r="F23" i="2"/>
  <c r="G23" i="2"/>
  <c r="J41" i="7"/>
  <c r="F8" i="5" s="1"/>
  <c r="I28" i="2"/>
  <c r="F28" i="2"/>
  <c r="G28" i="2"/>
  <c r="H28" i="2"/>
  <c r="D28" i="2"/>
  <c r="E28" i="2"/>
  <c r="I21" i="2"/>
  <c r="E21" i="2"/>
  <c r="F21" i="2"/>
  <c r="G21" i="2"/>
  <c r="H21" i="2"/>
  <c r="D21" i="2"/>
  <c r="J21" i="7"/>
  <c r="I22" i="2"/>
  <c r="G22" i="2"/>
  <c r="H22" i="2"/>
  <c r="F22" i="2"/>
  <c r="E22" i="2"/>
  <c r="D22" i="2"/>
  <c r="G35" i="2"/>
  <c r="E35" i="2"/>
  <c r="I35" i="2"/>
  <c r="H35" i="2"/>
  <c r="F35" i="2"/>
  <c r="D35" i="2"/>
  <c r="I36" i="2"/>
  <c r="H36" i="2"/>
  <c r="F36" i="2"/>
  <c r="D36" i="2"/>
  <c r="G36" i="2"/>
  <c r="E36" i="2"/>
  <c r="G37" i="2"/>
  <c r="E37" i="2"/>
  <c r="I37" i="2"/>
  <c r="H37" i="2"/>
  <c r="F37" i="2"/>
  <c r="D37" i="2"/>
  <c r="G39" i="2"/>
  <c r="E39" i="2"/>
  <c r="I39" i="2"/>
  <c r="H39" i="2"/>
  <c r="F39" i="2"/>
  <c r="D39" i="2"/>
  <c r="I40" i="2"/>
  <c r="H40" i="2"/>
  <c r="F40" i="2"/>
  <c r="D40" i="2"/>
  <c r="G40" i="2"/>
  <c r="E40" i="2"/>
  <c r="I34" i="2"/>
  <c r="H34" i="2"/>
  <c r="F34" i="2"/>
  <c r="D34" i="2"/>
  <c r="G34" i="2"/>
  <c r="E34" i="2"/>
  <c r="I38" i="2"/>
  <c r="H38" i="2"/>
  <c r="F38" i="2"/>
  <c r="D38" i="2"/>
  <c r="G38" i="2"/>
  <c r="E38" i="2"/>
  <c r="I264" i="7"/>
  <c r="I263" i="7"/>
  <c r="J264" i="7"/>
  <c r="K61" i="7" l="1"/>
  <c r="K47" i="7"/>
  <c r="K58" i="7"/>
  <c r="K50" i="7"/>
  <c r="K60" i="7"/>
  <c r="K59" i="7"/>
  <c r="K54" i="7"/>
  <c r="K49" i="7"/>
  <c r="K48" i="7"/>
  <c r="I8" i="11"/>
  <c r="J8" i="11" s="1"/>
  <c r="F7" i="5"/>
  <c r="K57" i="7"/>
  <c r="K55" i="7"/>
  <c r="K62" i="7"/>
  <c r="K56" i="7"/>
  <c r="K46" i="7"/>
  <c r="K45" i="7"/>
  <c r="I9" i="11"/>
  <c r="J9" i="11" s="1"/>
  <c r="J35" i="11"/>
  <c r="F24" i="5"/>
  <c r="J36" i="11"/>
  <c r="F25" i="5"/>
  <c r="F52" i="2" l="1"/>
  <c r="K63" i="7"/>
  <c r="J67" i="7" s="1"/>
  <c r="E52" i="2"/>
  <c r="H52" i="2"/>
  <c r="I52" i="2"/>
  <c r="D52" i="2"/>
  <c r="G52" i="2"/>
  <c r="I58" i="2"/>
  <c r="I56" i="2"/>
  <c r="I54" i="2"/>
  <c r="I57" i="2"/>
  <c r="I55" i="2"/>
  <c r="K74" i="7" l="1"/>
  <c r="K69" i="7"/>
  <c r="K73" i="7"/>
  <c r="K72" i="7"/>
  <c r="K71" i="7"/>
  <c r="K70" i="7"/>
  <c r="K78" i="7"/>
  <c r="K77" i="7"/>
  <c r="K76" i="7"/>
  <c r="K75" i="7"/>
  <c r="K68" i="7"/>
  <c r="H55" i="2"/>
  <c r="F55" i="2"/>
  <c r="D55" i="2"/>
  <c r="G55" i="2"/>
  <c r="E55" i="2"/>
  <c r="H57" i="2"/>
  <c r="F57" i="2"/>
  <c r="D57" i="2"/>
  <c r="G57" i="2"/>
  <c r="E57" i="2"/>
  <c r="G56" i="2"/>
  <c r="E56" i="2"/>
  <c r="H56" i="2"/>
  <c r="F56" i="2"/>
  <c r="D56" i="2"/>
  <c r="G54" i="2"/>
  <c r="E54" i="2"/>
  <c r="H54" i="2"/>
  <c r="F54" i="2"/>
  <c r="D54" i="2"/>
  <c r="G58" i="2"/>
  <c r="E58" i="2"/>
  <c r="H58" i="2"/>
  <c r="F58" i="2"/>
  <c r="D58" i="2"/>
  <c r="J51" i="7"/>
  <c r="F9" i="5" s="1"/>
  <c r="E73" i="2" l="1"/>
  <c r="D73" i="2"/>
  <c r="H73" i="2"/>
  <c r="I73" i="2"/>
  <c r="F73" i="2"/>
  <c r="G73" i="2"/>
  <c r="I82" i="2"/>
  <c r="H82" i="2"/>
  <c r="G82" i="2"/>
  <c r="F82" i="2"/>
  <c r="E82" i="2"/>
  <c r="D82" i="2"/>
  <c r="G74" i="2"/>
  <c r="F74" i="2"/>
  <c r="E74" i="2"/>
  <c r="D74" i="2"/>
  <c r="I74" i="2"/>
  <c r="H74" i="2"/>
  <c r="I68" i="2"/>
  <c r="I60" i="2"/>
  <c r="I65" i="2"/>
  <c r="I11" i="11"/>
  <c r="J11" i="11" s="1"/>
  <c r="H68" i="2"/>
  <c r="I67" i="2"/>
  <c r="I62" i="2"/>
  <c r="I66" i="2"/>
  <c r="I63" i="2"/>
  <c r="I61" i="2"/>
  <c r="I64" i="2"/>
  <c r="E68" i="2" l="1"/>
  <c r="D68" i="2"/>
  <c r="G68" i="2"/>
  <c r="F68" i="2"/>
  <c r="J64" i="7"/>
  <c r="F10" i="5" s="1"/>
  <c r="H64" i="2"/>
  <c r="F64" i="2"/>
  <c r="D64" i="2"/>
  <c r="G64" i="2"/>
  <c r="E64" i="2"/>
  <c r="G65" i="2"/>
  <c r="E65" i="2"/>
  <c r="H65" i="2"/>
  <c r="F65" i="2"/>
  <c r="D65" i="2"/>
  <c r="G63" i="2"/>
  <c r="E63" i="2"/>
  <c r="H63" i="2"/>
  <c r="F63" i="2"/>
  <c r="D63" i="2"/>
  <c r="H60" i="2"/>
  <c r="F60" i="2"/>
  <c r="D60" i="2"/>
  <c r="G60" i="2"/>
  <c r="E60" i="2"/>
  <c r="H62" i="2"/>
  <c r="F62" i="2"/>
  <c r="D62" i="2"/>
  <c r="G62" i="2"/>
  <c r="E62" i="2"/>
  <c r="G61" i="2"/>
  <c r="E61" i="2"/>
  <c r="H61" i="2"/>
  <c r="F61" i="2"/>
  <c r="D61" i="2"/>
  <c r="H66" i="2"/>
  <c r="F66" i="2"/>
  <c r="D66" i="2"/>
  <c r="G66" i="2"/>
  <c r="E66" i="2"/>
  <c r="G67" i="2"/>
  <c r="E67" i="2"/>
  <c r="H67" i="2"/>
  <c r="F67" i="2"/>
  <c r="D67" i="2"/>
  <c r="I12" i="11" l="1"/>
  <c r="J12" i="11" s="1"/>
  <c r="J80" i="7" l="1"/>
  <c r="F11" i="5" s="1"/>
  <c r="G72" i="2"/>
  <c r="H72" i="2"/>
  <c r="D72" i="2"/>
  <c r="I72" i="2"/>
  <c r="E72" i="2"/>
  <c r="F72" i="2"/>
  <c r="G78" i="2"/>
  <c r="H78" i="2"/>
  <c r="D78" i="2"/>
  <c r="I78" i="2"/>
  <c r="E78" i="2"/>
  <c r="F78" i="2"/>
  <c r="G75" i="2"/>
  <c r="H75" i="2"/>
  <c r="D75" i="2"/>
  <c r="I75" i="2"/>
  <c r="E75" i="2"/>
  <c r="F75" i="2"/>
  <c r="H79" i="2"/>
  <c r="E79" i="2"/>
  <c r="D79" i="2"/>
  <c r="I79" i="2"/>
  <c r="G79" i="2"/>
  <c r="F79" i="2"/>
  <c r="G76" i="2"/>
  <c r="H76" i="2"/>
  <c r="D76" i="2"/>
  <c r="I76" i="2"/>
  <c r="E76" i="2"/>
  <c r="F76" i="2"/>
  <c r="G80" i="2"/>
  <c r="H80" i="2"/>
  <c r="D80" i="2"/>
  <c r="I80" i="2"/>
  <c r="E80" i="2"/>
  <c r="F80" i="2"/>
  <c r="G77" i="2"/>
  <c r="H77" i="2"/>
  <c r="D77" i="2"/>
  <c r="I77" i="2"/>
  <c r="E77" i="2"/>
  <c r="F77" i="2"/>
  <c r="G81" i="2"/>
  <c r="H81" i="2"/>
  <c r="D81" i="2"/>
  <c r="I81" i="2"/>
  <c r="E81" i="2"/>
  <c r="F81" i="2"/>
  <c r="I14" i="11" l="1"/>
  <c r="J14" i="11" s="1"/>
  <c r="K79" i="7"/>
  <c r="J83" i="7" l="1"/>
  <c r="K93" i="7" l="1"/>
  <c r="G96" i="2" s="1"/>
  <c r="K85" i="7"/>
  <c r="F87" i="2" s="1"/>
  <c r="K94" i="7"/>
  <c r="H97" i="2" s="1"/>
  <c r="K92" i="7"/>
  <c r="G95" i="2" s="1"/>
  <c r="K84" i="7"/>
  <c r="D86" i="2" s="1"/>
  <c r="K91" i="7"/>
  <c r="G94" i="2" s="1"/>
  <c r="K88" i="7"/>
  <c r="G90" i="2" s="1"/>
  <c r="K87" i="7"/>
  <c r="E89" i="2" s="1"/>
  <c r="K86" i="7"/>
  <c r="H88" i="2" s="1"/>
  <c r="K90" i="7"/>
  <c r="D93" i="2" s="1"/>
  <c r="K89" i="7"/>
  <c r="D91" i="2" s="1"/>
  <c r="G97" i="2"/>
  <c r="D87" i="2" l="1"/>
  <c r="H87" i="2"/>
  <c r="G87" i="2"/>
  <c r="F96" i="2"/>
  <c r="I97" i="2"/>
  <c r="E87" i="2"/>
  <c r="G93" i="2"/>
  <c r="E96" i="2"/>
  <c r="E88" i="2"/>
  <c r="I96" i="2"/>
  <c r="I88" i="2"/>
  <c r="F88" i="2"/>
  <c r="G88" i="2"/>
  <c r="D96" i="2"/>
  <c r="D88" i="2"/>
  <c r="H96" i="2"/>
  <c r="F95" i="2"/>
  <c r="E95" i="2"/>
  <c r="E93" i="2"/>
  <c r="I93" i="2"/>
  <c r="I87" i="2"/>
  <c r="I95" i="2"/>
  <c r="E91" i="2"/>
  <c r="H93" i="2"/>
  <c r="H91" i="2"/>
  <c r="G86" i="2"/>
  <c r="I89" i="2"/>
  <c r="G91" i="2"/>
  <c r="H89" i="2"/>
  <c r="J96" i="7"/>
  <c r="F12" i="5" s="1"/>
  <c r="F97" i="2"/>
  <c r="F93" i="2"/>
  <c r="F91" i="2"/>
  <c r="E97" i="2"/>
  <c r="G89" i="2"/>
  <c r="D89" i="2"/>
  <c r="F89" i="2"/>
  <c r="I91" i="2"/>
  <c r="D97" i="2"/>
  <c r="H86" i="2"/>
  <c r="D90" i="2"/>
  <c r="F90" i="2"/>
  <c r="D94" i="2"/>
  <c r="E86" i="2"/>
  <c r="H95" i="2"/>
  <c r="H90" i="2"/>
  <c r="E94" i="2"/>
  <c r="I90" i="2"/>
  <c r="I94" i="2"/>
  <c r="F86" i="2"/>
  <c r="D95" i="2"/>
  <c r="H94" i="2"/>
  <c r="I86" i="2"/>
  <c r="F94" i="2"/>
  <c r="E90" i="2"/>
  <c r="K95" i="7"/>
  <c r="I16" i="11" l="1"/>
  <c r="J16" i="11" s="1"/>
  <c r="J99" i="7"/>
  <c r="K106" i="7" l="1"/>
  <c r="I107" i="2" s="1"/>
  <c r="K105" i="7"/>
  <c r="I106" i="2" s="1"/>
  <c r="K101" i="7"/>
  <c r="H102" i="2" s="1"/>
  <c r="K100" i="7"/>
  <c r="E101" i="2" s="1"/>
  <c r="K104" i="7"/>
  <c r="H105" i="2" s="1"/>
  <c r="K102" i="7"/>
  <c r="D103" i="2" s="1"/>
  <c r="K103" i="7"/>
  <c r="F104" i="2" s="1"/>
  <c r="E106" i="2" l="1"/>
  <c r="D106" i="2"/>
  <c r="H106" i="2"/>
  <c r="G106" i="2"/>
  <c r="G107" i="2"/>
  <c r="H107" i="2"/>
  <c r="F107" i="2"/>
  <c r="E107" i="2"/>
  <c r="F106" i="2"/>
  <c r="E102" i="2"/>
  <c r="D101" i="2"/>
  <c r="H101" i="2"/>
  <c r="D105" i="2"/>
  <c r="G105" i="2"/>
  <c r="I101" i="2"/>
  <c r="H103" i="2"/>
  <c r="G101" i="2"/>
  <c r="G102" i="2"/>
  <c r="F102" i="2"/>
  <c r="I102" i="2"/>
  <c r="E103" i="2"/>
  <c r="I105" i="2"/>
  <c r="I103" i="2"/>
  <c r="H104" i="2"/>
  <c r="I104" i="2"/>
  <c r="G103" i="2"/>
  <c r="F103" i="2"/>
  <c r="D104" i="2"/>
  <c r="G104" i="2"/>
  <c r="E105" i="2"/>
  <c r="E104" i="2"/>
  <c r="J108" i="7"/>
  <c r="F13" i="5" s="1"/>
  <c r="F105" i="2"/>
  <c r="D102" i="2"/>
  <c r="F101" i="2"/>
  <c r="D107" i="2"/>
  <c r="K107" i="7"/>
  <c r="J111" i="7" s="1"/>
  <c r="K119" i="7" l="1"/>
  <c r="E118" i="2" s="1"/>
  <c r="K118" i="7"/>
  <c r="I117" i="2" s="1"/>
  <c r="K115" i="7"/>
  <c r="I114" i="2" s="1"/>
  <c r="K113" i="7"/>
  <c r="I112" i="2" s="1"/>
  <c r="K117" i="7"/>
  <c r="G116" i="2" s="1"/>
  <c r="K112" i="7"/>
  <c r="E111" i="2" s="1"/>
  <c r="K116" i="7"/>
  <c r="H115" i="2" s="1"/>
  <c r="K114" i="7"/>
  <c r="E113" i="2" s="1"/>
  <c r="I18" i="11"/>
  <c r="J18" i="11" s="1"/>
  <c r="D113" i="2" l="1"/>
  <c r="I116" i="2"/>
  <c r="H113" i="2"/>
  <c r="I111" i="2"/>
  <c r="H116" i="2"/>
  <c r="F116" i="2"/>
  <c r="G113" i="2"/>
  <c r="F113" i="2"/>
  <c r="I113" i="2"/>
  <c r="G111" i="2"/>
  <c r="G115" i="2"/>
  <c r="E115" i="2"/>
  <c r="D112" i="2"/>
  <c r="H112" i="2"/>
  <c r="H111" i="2"/>
  <c r="F115" i="2"/>
  <c r="I115" i="2"/>
  <c r="D111" i="2"/>
  <c r="F111" i="2"/>
  <c r="G112" i="2"/>
  <c r="F112" i="2"/>
  <c r="D115" i="2"/>
  <c r="E112" i="2"/>
  <c r="D116" i="2"/>
  <c r="E116" i="2"/>
  <c r="H114" i="2"/>
  <c r="G114" i="2"/>
  <c r="E114" i="2"/>
  <c r="D114" i="2"/>
  <c r="F114" i="2"/>
  <c r="G117" i="2"/>
  <c r="D117" i="2"/>
  <c r="E117" i="2"/>
  <c r="J121" i="7"/>
  <c r="H117" i="2"/>
  <c r="F117" i="2"/>
  <c r="H118" i="2"/>
  <c r="F118" i="2"/>
  <c r="I118" i="2"/>
  <c r="D118" i="2"/>
  <c r="G118" i="2"/>
  <c r="I20" i="11" l="1"/>
  <c r="J20" i="11" s="1"/>
  <c r="F14" i="5"/>
  <c r="H12" i="5" s="1"/>
  <c r="J125" i="7"/>
  <c r="K170" i="7" s="1"/>
  <c r="K153" i="7" l="1"/>
  <c r="K169" i="7"/>
  <c r="K178" i="7"/>
  <c r="K155" i="7"/>
  <c r="E47" i="9" s="1"/>
  <c r="K177" i="7"/>
  <c r="K168" i="7"/>
  <c r="K154" i="7"/>
  <c r="D45" i="9" s="1"/>
  <c r="K174" i="7"/>
  <c r="K173" i="7"/>
  <c r="K162" i="7"/>
  <c r="K171" i="7"/>
  <c r="K176" i="7"/>
  <c r="K167" i="7"/>
  <c r="K152" i="7"/>
  <c r="K165" i="7"/>
  <c r="K164" i="7"/>
  <c r="E57" i="9" s="1"/>
  <c r="K172" i="7"/>
  <c r="K141" i="7"/>
  <c r="K156" i="7"/>
  <c r="K175" i="7"/>
  <c r="K166" i="7"/>
  <c r="K147" i="7"/>
  <c r="K145" i="7"/>
  <c r="K143" i="7"/>
  <c r="K161" i="7"/>
  <c r="K142" i="7"/>
  <c r="K134" i="7"/>
  <c r="K126" i="7"/>
  <c r="K160" i="7"/>
  <c r="K133" i="7"/>
  <c r="F26" i="9" s="1"/>
  <c r="K159" i="7"/>
  <c r="K148" i="7"/>
  <c r="K140" i="7"/>
  <c r="G33" i="9" s="1"/>
  <c r="K132" i="7"/>
  <c r="K158" i="7"/>
  <c r="K139" i="7"/>
  <c r="K131" i="7"/>
  <c r="K138" i="7"/>
  <c r="K137" i="7"/>
  <c r="K135" i="7"/>
  <c r="I28" i="9" s="1"/>
  <c r="K163" i="7"/>
  <c r="K130" i="7"/>
  <c r="D22" i="9" s="1"/>
  <c r="K157" i="7"/>
  <c r="K146" i="7"/>
  <c r="K129" i="7"/>
  <c r="K128" i="7"/>
  <c r="K144" i="7"/>
  <c r="K127" i="7"/>
  <c r="K136" i="7"/>
  <c r="D40" i="9" l="1"/>
  <c r="G40" i="9"/>
  <c r="F40" i="9"/>
  <c r="I40" i="9"/>
  <c r="E40" i="9"/>
  <c r="H40" i="9"/>
  <c r="E62" i="9"/>
  <c r="F62" i="9"/>
  <c r="H62" i="9"/>
  <c r="I62" i="9"/>
  <c r="G62" i="9"/>
  <c r="D62" i="9"/>
  <c r="H38" i="9"/>
  <c r="D38" i="9"/>
  <c r="I38" i="9"/>
  <c r="E38" i="9"/>
  <c r="G38" i="9"/>
  <c r="F38" i="9"/>
  <c r="E36" i="9"/>
  <c r="I36" i="9"/>
  <c r="H36" i="9"/>
  <c r="D36" i="9"/>
  <c r="G36" i="9"/>
  <c r="F36" i="9"/>
  <c r="H33" i="9"/>
  <c r="I33" i="9"/>
  <c r="D33" i="9"/>
  <c r="E33" i="9"/>
  <c r="F33" i="9"/>
  <c r="H51" i="9"/>
  <c r="D51" i="9"/>
  <c r="I51" i="9"/>
  <c r="G51" i="9"/>
  <c r="F51" i="9"/>
  <c r="E51" i="9"/>
  <c r="E52" i="9"/>
  <c r="D52" i="9"/>
  <c r="F52" i="9"/>
  <c r="H52" i="9"/>
  <c r="I52" i="9"/>
  <c r="G52" i="9"/>
  <c r="E49" i="9"/>
  <c r="H49" i="9"/>
  <c r="G49" i="9"/>
  <c r="F49" i="9"/>
  <c r="D49" i="9"/>
  <c r="I49" i="9"/>
  <c r="E50" i="9"/>
  <c r="F50" i="9"/>
  <c r="H50" i="9"/>
  <c r="G50" i="9"/>
  <c r="I50" i="9"/>
  <c r="D50" i="9"/>
  <c r="I53" i="9"/>
  <c r="H53" i="9"/>
  <c r="G53" i="9"/>
  <c r="E53" i="9"/>
  <c r="F53" i="9"/>
  <c r="D53" i="9"/>
  <c r="E30" i="9"/>
  <c r="F39" i="9"/>
  <c r="G39" i="9"/>
  <c r="H39" i="9"/>
  <c r="E39" i="9"/>
  <c r="I39" i="9"/>
  <c r="D39" i="9"/>
  <c r="E56" i="9"/>
  <c r="F56" i="9"/>
  <c r="H56" i="9"/>
  <c r="G56" i="9"/>
  <c r="D56" i="9"/>
  <c r="I56" i="9"/>
  <c r="I17" i="9"/>
  <c r="F17" i="9"/>
  <c r="G17" i="9"/>
  <c r="E17" i="9"/>
  <c r="H17" i="9"/>
  <c r="D17" i="9"/>
  <c r="H41" i="9"/>
  <c r="E41" i="9"/>
  <c r="I41" i="9"/>
  <c r="F41" i="9"/>
  <c r="G41" i="9"/>
  <c r="D41" i="9"/>
  <c r="D57" i="9"/>
  <c r="D47" i="9"/>
  <c r="I45" i="9"/>
  <c r="F30" i="9"/>
  <c r="I26" i="9"/>
  <c r="F22" i="9"/>
  <c r="G28" i="9"/>
  <c r="I18" i="9"/>
  <c r="G18" i="9"/>
  <c r="H18" i="9"/>
  <c r="J149" i="7"/>
  <c r="F15" i="5" s="1"/>
  <c r="E18" i="9"/>
  <c r="I23" i="9"/>
  <c r="F23" i="9"/>
  <c r="H23" i="9"/>
  <c r="D23" i="9"/>
  <c r="E23" i="9"/>
  <c r="G23" i="9"/>
  <c r="D32" i="9"/>
  <c r="F32" i="9"/>
  <c r="E32" i="9"/>
  <c r="H32" i="9"/>
  <c r="G32" i="9"/>
  <c r="I32" i="9"/>
  <c r="D18" i="9"/>
  <c r="I21" i="9"/>
  <c r="F21" i="9"/>
  <c r="D21" i="9"/>
  <c r="H21" i="9"/>
  <c r="E21" i="9"/>
  <c r="G21" i="9"/>
  <c r="G26" i="9"/>
  <c r="D26" i="9"/>
  <c r="H26" i="9"/>
  <c r="E26" i="9"/>
  <c r="D30" i="9"/>
  <c r="G30" i="9"/>
  <c r="H30" i="9"/>
  <c r="I30" i="9"/>
  <c r="H34" i="9"/>
  <c r="G34" i="9"/>
  <c r="I34" i="9"/>
  <c r="F34" i="9"/>
  <c r="D34" i="9"/>
  <c r="E34" i="9"/>
  <c r="F45" i="9"/>
  <c r="G45" i="9"/>
  <c r="E45" i="9"/>
  <c r="H45" i="9"/>
  <c r="H54" i="9"/>
  <c r="F54" i="9"/>
  <c r="D54" i="9"/>
  <c r="G54" i="9"/>
  <c r="I54" i="9"/>
  <c r="E54" i="9"/>
  <c r="E59" i="9"/>
  <c r="G59" i="9"/>
  <c r="I59" i="9"/>
  <c r="H59" i="9"/>
  <c r="F59" i="9"/>
  <c r="D59" i="9"/>
  <c r="F65" i="9"/>
  <c r="G65" i="9"/>
  <c r="H65" i="9"/>
  <c r="E65" i="9"/>
  <c r="D65" i="9"/>
  <c r="I65" i="9"/>
  <c r="G69" i="9"/>
  <c r="H69" i="9"/>
  <c r="E69" i="9"/>
  <c r="F69" i="9"/>
  <c r="D69" i="9"/>
  <c r="I69" i="9"/>
  <c r="I20" i="9"/>
  <c r="G20" i="9"/>
  <c r="D20" i="9"/>
  <c r="F20" i="9"/>
  <c r="H20" i="9"/>
  <c r="E20" i="9"/>
  <c r="E25" i="9"/>
  <c r="H25" i="9"/>
  <c r="I25" i="9"/>
  <c r="G25" i="9"/>
  <c r="D25" i="9"/>
  <c r="F25" i="9"/>
  <c r="E29" i="9"/>
  <c r="I29" i="9"/>
  <c r="F29" i="9"/>
  <c r="G29" i="9"/>
  <c r="D29" i="9"/>
  <c r="H29" i="9"/>
  <c r="I37" i="9"/>
  <c r="G37" i="9"/>
  <c r="D37" i="9"/>
  <c r="F37" i="9"/>
  <c r="E37" i="9"/>
  <c r="H37" i="9"/>
  <c r="I47" i="9"/>
  <c r="F47" i="9"/>
  <c r="H47" i="9"/>
  <c r="G47" i="9"/>
  <c r="I60" i="9"/>
  <c r="G60" i="9"/>
  <c r="F60" i="9"/>
  <c r="H60" i="9"/>
  <c r="D60" i="9"/>
  <c r="E60" i="9"/>
  <c r="G66" i="9"/>
  <c r="F66" i="9"/>
  <c r="E66" i="9"/>
  <c r="I66" i="9"/>
  <c r="D66" i="9"/>
  <c r="H66" i="9"/>
  <c r="G70" i="9"/>
  <c r="H70" i="9"/>
  <c r="F70" i="9"/>
  <c r="E70" i="9"/>
  <c r="D70" i="9"/>
  <c r="I70" i="9"/>
  <c r="F18" i="9"/>
  <c r="H28" i="9"/>
  <c r="D28" i="9"/>
  <c r="E28" i="9"/>
  <c r="F28" i="9"/>
  <c r="F43" i="9"/>
  <c r="D43" i="9"/>
  <c r="I43" i="9"/>
  <c r="G43" i="9"/>
  <c r="E43" i="9"/>
  <c r="J180" i="7"/>
  <c r="F16" i="5" s="1"/>
  <c r="H43" i="9"/>
  <c r="I48" i="9"/>
  <c r="G48" i="9"/>
  <c r="H48" i="9"/>
  <c r="F48" i="9"/>
  <c r="D48" i="9"/>
  <c r="E48" i="9"/>
  <c r="G57" i="9"/>
  <c r="F57" i="9"/>
  <c r="I57" i="9"/>
  <c r="H57" i="9"/>
  <c r="H61" i="9"/>
  <c r="E61" i="9"/>
  <c r="G61" i="9"/>
  <c r="I61" i="9"/>
  <c r="F61" i="9"/>
  <c r="D61" i="9"/>
  <c r="G67" i="9"/>
  <c r="I67" i="9"/>
  <c r="F67" i="9"/>
  <c r="E67" i="9"/>
  <c r="H67" i="9"/>
  <c r="D67" i="9"/>
  <c r="G71" i="9"/>
  <c r="I71" i="9"/>
  <c r="F71" i="9"/>
  <c r="H71" i="9"/>
  <c r="D71" i="9"/>
  <c r="E71" i="9"/>
  <c r="G22" i="9"/>
  <c r="E22" i="9"/>
  <c r="I22" i="9"/>
  <c r="H22" i="9"/>
  <c r="E27" i="9"/>
  <c r="G27" i="9"/>
  <c r="D27" i="9"/>
  <c r="I27" i="9"/>
  <c r="F27" i="9"/>
  <c r="H27" i="9"/>
  <c r="I31" i="9"/>
  <c r="G31" i="9"/>
  <c r="D31" i="9"/>
  <c r="H31" i="9"/>
  <c r="F31" i="9"/>
  <c r="E31" i="9"/>
  <c r="I35" i="9"/>
  <c r="F35" i="9"/>
  <c r="H35" i="9"/>
  <c r="G35" i="9"/>
  <c r="E35" i="9"/>
  <c r="D35" i="9"/>
  <c r="F44" i="9"/>
  <c r="E44" i="9"/>
  <c r="G44" i="9"/>
  <c r="I44" i="9"/>
  <c r="D44" i="9"/>
  <c r="H44" i="9"/>
  <c r="G58" i="9"/>
  <c r="F58" i="9"/>
  <c r="H58" i="9"/>
  <c r="E58" i="9"/>
  <c r="D58" i="9"/>
  <c r="I58" i="9"/>
  <c r="G64" i="9"/>
  <c r="F64" i="9"/>
  <c r="H64" i="9"/>
  <c r="E64" i="9"/>
  <c r="D64" i="9"/>
  <c r="I64" i="9"/>
  <c r="H68" i="9"/>
  <c r="D68" i="9"/>
  <c r="E68" i="9"/>
  <c r="I68" i="9"/>
  <c r="G68" i="9"/>
  <c r="F68" i="9"/>
  <c r="F72" i="9"/>
  <c r="D72" i="9"/>
  <c r="H72" i="9"/>
  <c r="E72" i="9"/>
  <c r="G72" i="9"/>
  <c r="I72" i="9"/>
  <c r="K179" i="7" l="1"/>
  <c r="J184" i="7" s="1"/>
  <c r="I24" i="11"/>
  <c r="J24" i="11" s="1"/>
  <c r="I23" i="11"/>
  <c r="J23" i="11" s="1"/>
  <c r="K188" i="7" l="1"/>
  <c r="I16" i="10" s="1"/>
  <c r="K189" i="7"/>
  <c r="K226" i="7"/>
  <c r="K203" i="7"/>
  <c r="H17" i="5"/>
  <c r="K185" i="7"/>
  <c r="K187" i="7"/>
  <c r="K213" i="7"/>
  <c r="K186" i="7"/>
  <c r="K227" i="7"/>
  <c r="K228" i="7"/>
  <c r="K204" i="7"/>
  <c r="K193" i="7"/>
  <c r="K229" i="7"/>
  <c r="E16" i="10" l="1"/>
  <c r="F16" i="10"/>
  <c r="G16" i="10"/>
  <c r="H16" i="10"/>
  <c r="D16" i="10"/>
  <c r="H30" i="10"/>
  <c r="F30" i="10"/>
  <c r="E30" i="10"/>
  <c r="D30" i="10"/>
  <c r="G30" i="10"/>
  <c r="I30" i="10"/>
  <c r="F53" i="10"/>
  <c r="G53" i="10"/>
  <c r="I53" i="10"/>
  <c r="E53" i="10"/>
  <c r="H53" i="10"/>
  <c r="D53" i="10"/>
  <c r="G17" i="10"/>
  <c r="E17" i="10"/>
  <c r="I17" i="10"/>
  <c r="F17" i="10"/>
  <c r="H17" i="10"/>
  <c r="D17" i="10"/>
  <c r="F15" i="10"/>
  <c r="E15" i="10"/>
  <c r="G15" i="10"/>
  <c r="D15" i="10"/>
  <c r="I15" i="10"/>
  <c r="H15" i="10"/>
  <c r="J230" i="7"/>
  <c r="F18" i="5" s="1"/>
  <c r="H13" i="10"/>
  <c r="I13" i="10"/>
  <c r="D13" i="10"/>
  <c r="F13" i="10"/>
  <c r="G13" i="10"/>
  <c r="E13" i="10"/>
  <c r="D54" i="10"/>
  <c r="G54" i="10"/>
  <c r="E54" i="10"/>
  <c r="H54" i="10"/>
  <c r="I54" i="10"/>
  <c r="F54" i="10"/>
  <c r="F12" i="10"/>
  <c r="J192" i="7"/>
  <c r="J233" i="7" s="1"/>
  <c r="K242" i="7" s="1"/>
  <c r="E65" i="10" s="1"/>
  <c r="E12" i="10"/>
  <c r="H12" i="10"/>
  <c r="I12" i="10"/>
  <c r="D12" i="10"/>
  <c r="G12" i="10"/>
  <c r="J190" i="7"/>
  <c r="F17" i="5" s="1"/>
  <c r="I55" i="10"/>
  <c r="E55" i="10"/>
  <c r="F55" i="10"/>
  <c r="D55" i="10"/>
  <c r="H55" i="10"/>
  <c r="G55" i="10"/>
  <c r="K236" i="7" l="1"/>
  <c r="I61" i="10" s="1"/>
  <c r="K244" i="7"/>
  <c r="G67" i="10" s="1"/>
  <c r="K243" i="7"/>
  <c r="K234" i="7"/>
  <c r="D59" i="10" s="1"/>
  <c r="K235" i="7"/>
  <c r="H60" i="10" s="1"/>
  <c r="K245" i="7"/>
  <c r="I68" i="10" s="1"/>
  <c r="K241" i="7"/>
  <c r="E64" i="10" s="1"/>
  <c r="K240" i="7"/>
  <c r="G63" i="10" s="1"/>
  <c r="K246" i="7"/>
  <c r="E69" i="10" s="1"/>
  <c r="I28" i="11"/>
  <c r="J28" i="11" s="1"/>
  <c r="I27" i="11"/>
  <c r="J27" i="11" s="1"/>
  <c r="I65" i="10"/>
  <c r="F65" i="10"/>
  <c r="H65" i="10"/>
  <c r="K247" i="7"/>
  <c r="G65" i="10"/>
  <c r="D65" i="10"/>
  <c r="I67" i="10" l="1"/>
  <c r="E67" i="10"/>
  <c r="D67" i="10"/>
  <c r="F67" i="10"/>
  <c r="G61" i="10"/>
  <c r="F61" i="10"/>
  <c r="H61" i="10"/>
  <c r="E61" i="10"/>
  <c r="D61" i="10"/>
  <c r="H67" i="10"/>
  <c r="H59" i="10"/>
  <c r="J237" i="7"/>
  <c r="F19" i="5" s="1"/>
  <c r="G69" i="10"/>
  <c r="D69" i="10"/>
  <c r="H69" i="10"/>
  <c r="F69" i="10"/>
  <c r="I69" i="10"/>
  <c r="J239" i="7"/>
  <c r="G60" i="10"/>
  <c r="F59" i="10"/>
  <c r="I60" i="10"/>
  <c r="G59" i="10"/>
  <c r="D60" i="10"/>
  <c r="F64" i="10"/>
  <c r="F60" i="10"/>
  <c r="F68" i="10"/>
  <c r="G64" i="10"/>
  <c r="E68" i="10"/>
  <c r="F63" i="10"/>
  <c r="D64" i="10"/>
  <c r="G68" i="10"/>
  <c r="I63" i="10"/>
  <c r="H68" i="10"/>
  <c r="E63" i="10"/>
  <c r="I64" i="10"/>
  <c r="D63" i="10"/>
  <c r="F66" i="10"/>
  <c r="G66" i="10"/>
  <c r="I66" i="10"/>
  <c r="E66" i="10"/>
  <c r="H66" i="10"/>
  <c r="D66" i="10"/>
  <c r="J248" i="7"/>
  <c r="F20" i="5" s="1"/>
  <c r="H63" i="10"/>
  <c r="H64" i="10"/>
  <c r="D68" i="10"/>
  <c r="E59" i="10"/>
  <c r="I59" i="10"/>
  <c r="E60" i="10"/>
  <c r="J251" i="7"/>
  <c r="K258" i="7" s="1"/>
  <c r="H77" i="10" s="1"/>
  <c r="I30" i="11" l="1"/>
  <c r="J30" i="11" s="1"/>
  <c r="K252" i="7"/>
  <c r="I73" i="10" s="1"/>
  <c r="K259" i="7"/>
  <c r="I78" i="10" s="1"/>
  <c r="K254" i="7"/>
  <c r="I75" i="10" s="1"/>
  <c r="K253" i="7"/>
  <c r="D74" i="10" s="1"/>
  <c r="I31" i="11"/>
  <c r="J31" i="11" s="1"/>
  <c r="D77" i="10"/>
  <c r="F77" i="10"/>
  <c r="I77" i="10"/>
  <c r="G77" i="10"/>
  <c r="E77" i="10"/>
  <c r="K260" i="7"/>
  <c r="E90" i="8" s="1"/>
  <c r="E73" i="10" l="1"/>
  <c r="F73" i="10"/>
  <c r="G73" i="10"/>
  <c r="J261" i="7"/>
  <c r="F22" i="5" s="1"/>
  <c r="E78" i="10"/>
  <c r="G75" i="10"/>
  <c r="F78" i="10"/>
  <c r="H78" i="10"/>
  <c r="H73" i="10"/>
  <c r="G78" i="10"/>
  <c r="D75" i="10"/>
  <c r="E74" i="10"/>
  <c r="I74" i="10"/>
  <c r="J257" i="7"/>
  <c r="G74" i="10"/>
  <c r="H74" i="10"/>
  <c r="J255" i="7"/>
  <c r="F21" i="5" s="1"/>
  <c r="D73" i="10"/>
  <c r="F74" i="10"/>
  <c r="H75" i="10"/>
  <c r="F75" i="10"/>
  <c r="D78" i="10"/>
  <c r="E75" i="10"/>
  <c r="E171" i="8"/>
  <c r="E81" i="8"/>
  <c r="E208" i="8"/>
  <c r="E85" i="8"/>
  <c r="E32" i="8"/>
  <c r="E33" i="8"/>
  <c r="E112" i="8"/>
  <c r="E82" i="8"/>
  <c r="E178" i="8"/>
  <c r="E191" i="8"/>
  <c r="E103" i="8"/>
  <c r="E129" i="8"/>
  <c r="E189" i="8"/>
  <c r="E166" i="8"/>
  <c r="E116" i="8"/>
  <c r="E71" i="8"/>
  <c r="E151" i="8"/>
  <c r="E147" i="8"/>
  <c r="E91" i="8"/>
  <c r="E184" i="8"/>
  <c r="E158" i="8"/>
  <c r="E84" i="8"/>
  <c r="E86" i="8"/>
  <c r="E113" i="8"/>
  <c r="E157" i="8"/>
  <c r="E51" i="8"/>
  <c r="E44" i="8"/>
  <c r="E199" i="8"/>
  <c r="E100" i="8"/>
  <c r="E101" i="8"/>
  <c r="E164" i="8"/>
  <c r="E115" i="8"/>
  <c r="E173" i="8"/>
  <c r="E127" i="8"/>
  <c r="E74" i="8"/>
  <c r="E168" i="8"/>
  <c r="E176" i="8"/>
  <c r="E46" i="8"/>
  <c r="E99" i="8"/>
  <c r="E174" i="8"/>
  <c r="E108" i="8"/>
  <c r="E29" i="8"/>
  <c r="E181" i="8"/>
  <c r="E55" i="8"/>
  <c r="E40" i="8"/>
  <c r="E38" i="8"/>
  <c r="E138" i="8"/>
  <c r="E135" i="8"/>
  <c r="E123" i="8"/>
  <c r="E111" i="8"/>
  <c r="E154" i="8"/>
  <c r="E66" i="8"/>
  <c r="E177" i="8"/>
  <c r="E196" i="8"/>
  <c r="E150" i="8"/>
  <c r="E137" i="8"/>
  <c r="AC18" i="8"/>
  <c r="AC19" i="8" s="1"/>
  <c r="AC20" i="8" s="1"/>
  <c r="AC21" i="8" s="1"/>
  <c r="AC22" i="8" s="1"/>
  <c r="AC23" i="8" s="1"/>
  <c r="AC24" i="8" s="1"/>
  <c r="AC25" i="8" s="1"/>
  <c r="AC26" i="8" s="1"/>
  <c r="AC27" i="8" s="1"/>
  <c r="AC28" i="8" s="1"/>
  <c r="AC29" i="8" s="1"/>
  <c r="AC30" i="8" s="1"/>
  <c r="AC31" i="8" s="1"/>
  <c r="AC32" i="8" s="1"/>
  <c r="AC33" i="8" s="1"/>
  <c r="AC34" i="8" s="1"/>
  <c r="AC35" i="8" s="1"/>
  <c r="AC36" i="8" s="1"/>
  <c r="AC37" i="8" s="1"/>
  <c r="AC38" i="8" s="1"/>
  <c r="AC39" i="8" s="1"/>
  <c r="AC40" i="8" s="1"/>
  <c r="AC41" i="8" s="1"/>
  <c r="AC42" i="8" s="1"/>
  <c r="AC43" i="8" s="1"/>
  <c r="AC44" i="8" s="1"/>
  <c r="AC45" i="8" s="1"/>
  <c r="AC46" i="8" s="1"/>
  <c r="AC47" i="8" s="1"/>
  <c r="AC48" i="8" s="1"/>
  <c r="AC49" i="8" s="1"/>
  <c r="AC50" i="8" s="1"/>
  <c r="AC51" i="8" s="1"/>
  <c r="AC52" i="8" s="1"/>
  <c r="AC53" i="8" s="1"/>
  <c r="AC54" i="8" s="1"/>
  <c r="AC55" i="8" s="1"/>
  <c r="AC56" i="8" s="1"/>
  <c r="AC57" i="8" s="1"/>
  <c r="AC58" i="8" s="1"/>
  <c r="AC59" i="8" s="1"/>
  <c r="AC60" i="8" s="1"/>
  <c r="AC61" i="8" s="1"/>
  <c r="AC62" i="8" s="1"/>
  <c r="AC63" i="8" s="1"/>
  <c r="AC64" i="8" s="1"/>
  <c r="AC65" i="8" s="1"/>
  <c r="AC66" i="8" s="1"/>
  <c r="AC67" i="8" s="1"/>
  <c r="AC68" i="8" s="1"/>
  <c r="AC69" i="8" s="1"/>
  <c r="AC70" i="8" s="1"/>
  <c r="AC71" i="8" s="1"/>
  <c r="AC72" i="8" s="1"/>
  <c r="AC73" i="8" s="1"/>
  <c r="AC74" i="8" s="1"/>
  <c r="AC75" i="8" s="1"/>
  <c r="AC76" i="8" s="1"/>
  <c r="AC77" i="8" s="1"/>
  <c r="AC78" i="8" s="1"/>
  <c r="AC79" i="8" s="1"/>
  <c r="AC80" i="8" s="1"/>
  <c r="AC81" i="8" s="1"/>
  <c r="AC82" i="8" s="1"/>
  <c r="AC83" i="8" s="1"/>
  <c r="AC84" i="8" s="1"/>
  <c r="AC85" i="8" s="1"/>
  <c r="AC86" i="8" s="1"/>
  <c r="AC87" i="8" s="1"/>
  <c r="AC88" i="8" s="1"/>
  <c r="AC89" i="8" s="1"/>
  <c r="AC90" i="8" s="1"/>
  <c r="AC91" i="8" s="1"/>
  <c r="AC92" i="8" s="1"/>
  <c r="AC93" i="8" s="1"/>
  <c r="AC94" i="8" s="1"/>
  <c r="AC95" i="8" s="1"/>
  <c r="AC96" i="8" s="1"/>
  <c r="AC97" i="8" s="1"/>
  <c r="AC98" i="8" s="1"/>
  <c r="AC99" i="8" s="1"/>
  <c r="AC100" i="8" s="1"/>
  <c r="AC101" i="8" s="1"/>
  <c r="AC102" i="8" s="1"/>
  <c r="AC103" i="8" s="1"/>
  <c r="AC104" i="8" s="1"/>
  <c r="AC105" i="8" s="1"/>
  <c r="AC106" i="8" s="1"/>
  <c r="AC107" i="8" s="1"/>
  <c r="AC108" i="8" s="1"/>
  <c r="AC109" i="8" s="1"/>
  <c r="AC110" i="8" s="1"/>
  <c r="AC111" i="8" s="1"/>
  <c r="AC112" i="8" s="1"/>
  <c r="AC113" i="8" s="1"/>
  <c r="AC114" i="8" s="1"/>
  <c r="AC115" i="8" s="1"/>
  <c r="AC116" i="8" s="1"/>
  <c r="AC117" i="8" s="1"/>
  <c r="AC118" i="8" s="1"/>
  <c r="AC119" i="8" s="1"/>
  <c r="AC120" i="8" s="1"/>
  <c r="AC121" i="8" s="1"/>
  <c r="AC122" i="8" s="1"/>
  <c r="AC123" i="8" s="1"/>
  <c r="AC124" i="8" s="1"/>
  <c r="AC125" i="8" s="1"/>
  <c r="AC126" i="8" s="1"/>
  <c r="AC127" i="8" s="1"/>
  <c r="AC128" i="8" s="1"/>
  <c r="AC129" i="8" s="1"/>
  <c r="AC130" i="8" s="1"/>
  <c r="AC131" i="8" s="1"/>
  <c r="AC132" i="8" s="1"/>
  <c r="AC133" i="8" s="1"/>
  <c r="AC134" i="8" s="1"/>
  <c r="AC135" i="8" s="1"/>
  <c r="AC136" i="8" s="1"/>
  <c r="AC137" i="8" s="1"/>
  <c r="AC138" i="8" s="1"/>
  <c r="AC139" i="8" s="1"/>
  <c r="AC140" i="8" s="1"/>
  <c r="AC141" i="8" s="1"/>
  <c r="AC142" i="8" s="1"/>
  <c r="AC143" i="8" s="1"/>
  <c r="AC144" i="8" s="1"/>
  <c r="AC145" i="8" s="1"/>
  <c r="AC146" i="8" s="1"/>
  <c r="AC147" i="8" s="1"/>
  <c r="AC148" i="8" s="1"/>
  <c r="AC149" i="8" s="1"/>
  <c r="AC150" i="8" s="1"/>
  <c r="AC151" i="8" s="1"/>
  <c r="AC152" i="8" s="1"/>
  <c r="AC153" i="8" s="1"/>
  <c r="AC154" i="8" s="1"/>
  <c r="AC155" i="8" s="1"/>
  <c r="AC156" i="8" s="1"/>
  <c r="AC157" i="8" s="1"/>
  <c r="AC158" i="8" s="1"/>
  <c r="AC159" i="8" s="1"/>
  <c r="AC160" i="8" s="1"/>
  <c r="AC161" i="8" s="1"/>
  <c r="AC162" i="8" s="1"/>
  <c r="AC163" i="8" s="1"/>
  <c r="AC164" i="8" s="1"/>
  <c r="AC165" i="8" s="1"/>
  <c r="AC166" i="8" s="1"/>
  <c r="AC167" i="8" s="1"/>
  <c r="AC168" i="8" s="1"/>
  <c r="AC169" i="8" s="1"/>
  <c r="AC170" i="8" s="1"/>
  <c r="AC171" i="8" s="1"/>
  <c r="AC172" i="8" s="1"/>
  <c r="AC173" i="8" s="1"/>
  <c r="AC174" i="8" s="1"/>
  <c r="AC175" i="8" s="1"/>
  <c r="AC176" i="8" s="1"/>
  <c r="AC177" i="8" s="1"/>
  <c r="AC178" i="8" s="1"/>
  <c r="AC179" i="8" s="1"/>
  <c r="AC180" i="8" s="1"/>
  <c r="AC181" i="8" s="1"/>
  <c r="AC182" i="8" s="1"/>
  <c r="AC183" i="8" s="1"/>
  <c r="AC184" i="8" s="1"/>
  <c r="AC185" i="8" s="1"/>
  <c r="AC186" i="8" s="1"/>
  <c r="AC187" i="8" s="1"/>
  <c r="AC188" i="8" s="1"/>
  <c r="AC189" i="8" s="1"/>
  <c r="AC190" i="8" s="1"/>
  <c r="AC191" i="8" s="1"/>
  <c r="AC192" i="8" s="1"/>
  <c r="AC193" i="8" s="1"/>
  <c r="AC194" i="8" s="1"/>
  <c r="AC195" i="8" s="1"/>
  <c r="AC196" i="8" s="1"/>
  <c r="AC197" i="8" s="1"/>
  <c r="AC198" i="8" s="1"/>
  <c r="AC199" i="8" s="1"/>
  <c r="AC200" i="8" s="1"/>
  <c r="AC201" i="8" s="1"/>
  <c r="AC202" i="8" s="1"/>
  <c r="AC203" i="8" s="1"/>
  <c r="AC204" i="8" s="1"/>
  <c r="AC205" i="8" s="1"/>
  <c r="AC206" i="8" s="1"/>
  <c r="AC207" i="8" s="1"/>
  <c r="AC208" i="8" s="1"/>
  <c r="AC209" i="8" s="1"/>
  <c r="E167" i="8"/>
  <c r="E61" i="8"/>
  <c r="E156" i="8"/>
  <c r="E53" i="8"/>
  <c r="E97" i="8"/>
  <c r="E162" i="8"/>
  <c r="E206" i="8"/>
  <c r="E153" i="8"/>
  <c r="E104" i="8"/>
  <c r="E110" i="8"/>
  <c r="E144" i="8"/>
  <c r="E122" i="8"/>
  <c r="E143" i="8"/>
  <c r="E36" i="8"/>
  <c r="E109" i="8"/>
  <c r="E163" i="8"/>
  <c r="E47" i="8"/>
  <c r="E193" i="8"/>
  <c r="E25" i="8"/>
  <c r="E106" i="8"/>
  <c r="E119" i="8"/>
  <c r="E133" i="8"/>
  <c r="E118" i="8"/>
  <c r="E57" i="8"/>
  <c r="E88" i="8"/>
  <c r="E45" i="8"/>
  <c r="E160" i="8"/>
  <c r="E124" i="8"/>
  <c r="E201" i="8"/>
  <c r="E149" i="8"/>
  <c r="E159" i="8"/>
  <c r="E60" i="8"/>
  <c r="E62" i="8"/>
  <c r="E136" i="8"/>
  <c r="E183" i="8"/>
  <c r="E204" i="8"/>
  <c r="E93" i="8"/>
  <c r="E26" i="8"/>
  <c r="E131" i="8"/>
  <c r="E54" i="8"/>
  <c r="E134" i="8"/>
  <c r="E125" i="8"/>
  <c r="E182" i="8"/>
  <c r="E145" i="8"/>
  <c r="E42" i="8"/>
  <c r="E70" i="8"/>
  <c r="E80" i="8"/>
  <c r="E67" i="8"/>
  <c r="E203" i="8"/>
  <c r="E76" i="8"/>
  <c r="E52" i="8"/>
  <c r="E209" i="8"/>
  <c r="E34" i="8"/>
  <c r="E146" i="8"/>
  <c r="E192" i="8"/>
  <c r="E185" i="8"/>
  <c r="E121" i="8"/>
  <c r="E78" i="8"/>
  <c r="E50" i="8"/>
  <c r="E22" i="8"/>
  <c r="E92" i="8"/>
  <c r="E155" i="8"/>
  <c r="E128" i="8"/>
  <c r="E117" i="8"/>
  <c r="E200" i="8"/>
  <c r="E161" i="8"/>
  <c r="E148" i="8"/>
  <c r="E48" i="8"/>
  <c r="E87" i="8"/>
  <c r="E102" i="8"/>
  <c r="E28" i="8"/>
  <c r="E98" i="8"/>
  <c r="E188" i="8"/>
  <c r="E79" i="8"/>
  <c r="E27" i="8"/>
  <c r="E77" i="8"/>
  <c r="E37" i="8"/>
  <c r="E23" i="8"/>
  <c r="E30" i="8"/>
  <c r="E20" i="8"/>
  <c r="E73" i="8"/>
  <c r="E198" i="8"/>
  <c r="E170" i="8"/>
  <c r="E95" i="8"/>
  <c r="E165" i="8"/>
  <c r="E180" i="8"/>
  <c r="E41" i="8"/>
  <c r="E205" i="8"/>
  <c r="E96" i="8"/>
  <c r="E207" i="8"/>
  <c r="E89" i="8"/>
  <c r="E49" i="8"/>
  <c r="E94" i="8"/>
  <c r="E59" i="8"/>
  <c r="E169" i="8"/>
  <c r="E105" i="8"/>
  <c r="E24" i="8"/>
  <c r="E43" i="8"/>
  <c r="E202" i="8"/>
  <c r="E141" i="8"/>
  <c r="E72" i="8"/>
  <c r="E58" i="8"/>
  <c r="E21" i="8"/>
  <c r="E195" i="8"/>
  <c r="E107" i="8"/>
  <c r="E187" i="8"/>
  <c r="E83" i="8"/>
  <c r="E194" i="8"/>
  <c r="E175" i="8"/>
  <c r="E130" i="8"/>
  <c r="E172" i="8"/>
  <c r="E132" i="8"/>
  <c r="E152" i="8"/>
  <c r="E186" i="8"/>
  <c r="E35" i="8"/>
  <c r="E140" i="8"/>
  <c r="E120" i="8"/>
  <c r="E114" i="8"/>
  <c r="E68" i="8"/>
  <c r="E63" i="8"/>
  <c r="E56" i="8"/>
  <c r="E64" i="8"/>
  <c r="E65" i="8"/>
  <c r="E126" i="8"/>
  <c r="E39" i="8"/>
  <c r="E179" i="8"/>
  <c r="E19" i="8"/>
  <c r="E69" i="8"/>
  <c r="E197" i="8"/>
  <c r="E139" i="8"/>
  <c r="E75" i="8"/>
  <c r="E142" i="8"/>
  <c r="E190" i="8"/>
  <c r="E31" i="8"/>
  <c r="R179" i="7"/>
  <c r="S247" i="7"/>
  <c r="I34" i="11" l="1"/>
  <c r="J34" i="11" s="1"/>
  <c r="H21" i="5"/>
  <c r="I33" i="11"/>
  <c r="J33" i="11" s="1"/>
  <c r="E18" i="8"/>
  <c r="R245" i="7" s="1"/>
  <c r="U245" i="7" s="1"/>
  <c r="C130" i="8"/>
  <c r="D130" i="8"/>
  <c r="G130" i="8"/>
  <c r="H130" i="8"/>
  <c r="G64" i="8"/>
  <c r="D64" i="8"/>
  <c r="H64" i="8"/>
  <c r="C64" i="8"/>
  <c r="H152" i="8"/>
  <c r="G152" i="8"/>
  <c r="C152" i="8"/>
  <c r="D152" i="8"/>
  <c r="D101" i="8"/>
  <c r="G101" i="8"/>
  <c r="H101" i="8"/>
  <c r="C101" i="8"/>
  <c r="D88" i="8"/>
  <c r="C88" i="8"/>
  <c r="H88" i="8"/>
  <c r="G88" i="8"/>
  <c r="G96" i="8"/>
  <c r="D96" i="8"/>
  <c r="H96" i="8"/>
  <c r="C96" i="8"/>
  <c r="D46" i="8"/>
  <c r="G46" i="8"/>
  <c r="H46" i="8"/>
  <c r="F46" i="8" s="1"/>
  <c r="C46" i="8"/>
  <c r="C176" i="8"/>
  <c r="D176" i="8"/>
  <c r="G176" i="8"/>
  <c r="H176" i="8"/>
  <c r="H85" i="8"/>
  <c r="C85" i="8"/>
  <c r="G85" i="8"/>
  <c r="D85" i="8"/>
  <c r="D106" i="8"/>
  <c r="H106" i="8"/>
  <c r="G106" i="8"/>
  <c r="C106" i="8"/>
  <c r="H92" i="8"/>
  <c r="C92" i="8"/>
  <c r="D92" i="8"/>
  <c r="G92" i="8"/>
  <c r="C181" i="8"/>
  <c r="D181" i="8"/>
  <c r="H181" i="8"/>
  <c r="G181" i="8"/>
  <c r="C192" i="8"/>
  <c r="H192" i="8"/>
  <c r="D192" i="8"/>
  <c r="G192" i="8"/>
  <c r="G31" i="8"/>
  <c r="H31" i="8"/>
  <c r="F31" i="8" s="1"/>
  <c r="D31" i="8"/>
  <c r="C31" i="8"/>
  <c r="G51" i="8"/>
  <c r="H51" i="8"/>
  <c r="C51" i="8"/>
  <c r="D51" i="8"/>
  <c r="G123" i="8"/>
  <c r="C123" i="8"/>
  <c r="D123" i="8"/>
  <c r="H123" i="8"/>
  <c r="G74" i="8"/>
  <c r="C74" i="8"/>
  <c r="H74" i="8"/>
  <c r="D74" i="8"/>
  <c r="H29" i="8"/>
  <c r="F29" i="8" s="1"/>
  <c r="D29" i="8"/>
  <c r="G29" i="8"/>
  <c r="C29" i="8"/>
  <c r="H24" i="8"/>
  <c r="F24" i="8" s="1"/>
  <c r="C24" i="8"/>
  <c r="D24" i="8"/>
  <c r="G24" i="8"/>
  <c r="H112" i="8"/>
  <c r="C112" i="8"/>
  <c r="D112" i="8"/>
  <c r="G112" i="8"/>
  <c r="D110" i="8"/>
  <c r="C110" i="8"/>
  <c r="G110" i="8"/>
  <c r="H110" i="8"/>
  <c r="H28" i="8"/>
  <c r="F28" i="8" s="1"/>
  <c r="D28" i="8"/>
  <c r="C28" i="8"/>
  <c r="G28" i="8"/>
  <c r="G53" i="8"/>
  <c r="D53" i="8"/>
  <c r="H53" i="8"/>
  <c r="C53" i="8"/>
  <c r="H45" i="8"/>
  <c r="F45" i="8" s="1"/>
  <c r="D45" i="8"/>
  <c r="G45" i="8"/>
  <c r="C45" i="8"/>
  <c r="H205" i="8"/>
  <c r="D205" i="8"/>
  <c r="C205" i="8"/>
  <c r="G205" i="8"/>
  <c r="C68" i="8"/>
  <c r="H68" i="8"/>
  <c r="D68" i="8"/>
  <c r="G68" i="8"/>
  <c r="H52" i="8"/>
  <c r="C52" i="8"/>
  <c r="D52" i="8"/>
  <c r="G52" i="8"/>
  <c r="H44" i="8"/>
  <c r="F44" i="8" s="1"/>
  <c r="D44" i="8"/>
  <c r="C44" i="8"/>
  <c r="G44" i="8"/>
  <c r="G19" i="8"/>
  <c r="H19" i="8"/>
  <c r="F19" i="8" s="1"/>
  <c r="D19" i="8"/>
  <c r="C19" i="8"/>
  <c r="H157" i="8"/>
  <c r="G157" i="8"/>
  <c r="D157" i="8"/>
  <c r="C157" i="8"/>
  <c r="H65" i="8"/>
  <c r="C65" i="8"/>
  <c r="G65" i="8"/>
  <c r="D65" i="8"/>
  <c r="H207" i="8"/>
  <c r="D207" i="8"/>
  <c r="G207" i="8"/>
  <c r="C207" i="8"/>
  <c r="G80" i="8"/>
  <c r="C80" i="8"/>
  <c r="D80" i="8"/>
  <c r="H80" i="8"/>
  <c r="H73" i="8"/>
  <c r="C73" i="8"/>
  <c r="D73" i="8"/>
  <c r="G73" i="8"/>
  <c r="H20" i="8"/>
  <c r="F20" i="8" s="1"/>
  <c r="D20" i="8"/>
  <c r="C20" i="8"/>
  <c r="G20" i="8"/>
  <c r="G43" i="8"/>
  <c r="H43" i="8"/>
  <c r="F43" i="8" s="1"/>
  <c r="D43" i="8"/>
  <c r="C43" i="8"/>
  <c r="D122" i="8"/>
  <c r="C122" i="8"/>
  <c r="G122" i="8"/>
  <c r="H122" i="8"/>
  <c r="C136" i="8"/>
  <c r="H136" i="8"/>
  <c r="G136" i="8"/>
  <c r="D136" i="8"/>
  <c r="G140" i="8"/>
  <c r="D140" i="8"/>
  <c r="C140" i="8"/>
  <c r="H140" i="8"/>
  <c r="G182" i="8"/>
  <c r="H182" i="8"/>
  <c r="C182" i="8"/>
  <c r="D182" i="8"/>
  <c r="H189" i="8"/>
  <c r="G189" i="8"/>
  <c r="D189" i="8"/>
  <c r="C189" i="8"/>
  <c r="H66" i="8"/>
  <c r="C66" i="8"/>
  <c r="D66" i="8"/>
  <c r="G66" i="8"/>
  <c r="D22" i="8"/>
  <c r="H22" i="8"/>
  <c r="F22" i="8" s="1"/>
  <c r="G22" i="8"/>
  <c r="C22" i="8"/>
  <c r="H209" i="8"/>
  <c r="D209" i="8"/>
  <c r="C209" i="8"/>
  <c r="G209" i="8"/>
  <c r="H81" i="8"/>
  <c r="D81" i="8"/>
  <c r="C81" i="8"/>
  <c r="G81" i="8"/>
  <c r="G179" i="8"/>
  <c r="D179" i="8"/>
  <c r="C179" i="8"/>
  <c r="H179" i="8"/>
  <c r="C111" i="8"/>
  <c r="H111" i="8"/>
  <c r="G111" i="8"/>
  <c r="D111" i="8"/>
  <c r="G37" i="8"/>
  <c r="D37" i="8"/>
  <c r="C37" i="8"/>
  <c r="H37" i="8"/>
  <c r="F37" i="8" s="1"/>
  <c r="D195" i="8"/>
  <c r="C195" i="8"/>
  <c r="G195" i="8"/>
  <c r="H195" i="8"/>
  <c r="D62" i="8"/>
  <c r="C62" i="8"/>
  <c r="H62" i="8"/>
  <c r="G62" i="8"/>
  <c r="D156" i="8"/>
  <c r="G156" i="8"/>
  <c r="C156" i="8"/>
  <c r="H156" i="8"/>
  <c r="D83" i="8"/>
  <c r="C83" i="8"/>
  <c r="G83" i="8"/>
  <c r="H83" i="8"/>
  <c r="C193" i="8"/>
  <c r="D193" i="8"/>
  <c r="H193" i="8"/>
  <c r="G193" i="8"/>
  <c r="C155" i="8"/>
  <c r="H155" i="8"/>
  <c r="G155" i="8"/>
  <c r="D155" i="8"/>
  <c r="D71" i="8"/>
  <c r="H71" i="8"/>
  <c r="C71" i="8"/>
  <c r="G71" i="8"/>
  <c r="H129" i="8"/>
  <c r="C129" i="8"/>
  <c r="D129" i="8"/>
  <c r="G129" i="8"/>
  <c r="D167" i="8"/>
  <c r="G167" i="8"/>
  <c r="C167" i="8"/>
  <c r="H167" i="8"/>
  <c r="C162" i="8"/>
  <c r="H162" i="8"/>
  <c r="G162" i="8"/>
  <c r="D162" i="8"/>
  <c r="H36" i="8"/>
  <c r="F36" i="8" s="1"/>
  <c r="D36" i="8"/>
  <c r="C36" i="8"/>
  <c r="G36" i="8"/>
  <c r="H41" i="8"/>
  <c r="F41" i="8" s="1"/>
  <c r="D41" i="8"/>
  <c r="C41" i="8"/>
  <c r="G41" i="8"/>
  <c r="D75" i="8"/>
  <c r="C75" i="8"/>
  <c r="H75" i="8"/>
  <c r="G75" i="8"/>
  <c r="G186" i="8"/>
  <c r="D186" i="8"/>
  <c r="C186" i="8"/>
  <c r="H186" i="8"/>
  <c r="D119" i="8"/>
  <c r="H119" i="8"/>
  <c r="G119" i="8"/>
  <c r="C119" i="8"/>
  <c r="C208" i="8"/>
  <c r="H208" i="8"/>
  <c r="G208" i="8"/>
  <c r="D208" i="8"/>
  <c r="C190" i="8"/>
  <c r="D190" i="8"/>
  <c r="H190" i="8"/>
  <c r="G190" i="8"/>
  <c r="D63" i="8"/>
  <c r="C63" i="8"/>
  <c r="G63" i="8"/>
  <c r="H63" i="8"/>
  <c r="D58" i="8"/>
  <c r="G58" i="8"/>
  <c r="H58" i="8"/>
  <c r="C58" i="8"/>
  <c r="H89" i="8"/>
  <c r="D89" i="8"/>
  <c r="C89" i="8"/>
  <c r="G89" i="8"/>
  <c r="D196" i="8"/>
  <c r="C196" i="8"/>
  <c r="G196" i="8"/>
  <c r="H196" i="8"/>
  <c r="H154" i="8"/>
  <c r="G154" i="8"/>
  <c r="D154" i="8"/>
  <c r="C154" i="8"/>
  <c r="H84" i="8"/>
  <c r="C84" i="8"/>
  <c r="D84" i="8"/>
  <c r="G84" i="8"/>
  <c r="G146" i="8"/>
  <c r="D146" i="8"/>
  <c r="C146" i="8"/>
  <c r="H146" i="8"/>
  <c r="C118" i="8"/>
  <c r="H118" i="8"/>
  <c r="D118" i="8"/>
  <c r="G118" i="8"/>
  <c r="D159" i="8"/>
  <c r="G159" i="8"/>
  <c r="H159" i="8"/>
  <c r="C159" i="8"/>
  <c r="D150" i="8"/>
  <c r="C150" i="8"/>
  <c r="H150" i="8"/>
  <c r="G150" i="8"/>
  <c r="D67" i="8"/>
  <c r="C67" i="8"/>
  <c r="G67" i="8"/>
  <c r="H67" i="8"/>
  <c r="H203" i="8"/>
  <c r="G203" i="8"/>
  <c r="D203" i="8"/>
  <c r="C203" i="8"/>
  <c r="H21" i="8"/>
  <c r="F21" i="8" s="1"/>
  <c r="D21" i="8"/>
  <c r="C21" i="8"/>
  <c r="G21" i="8"/>
  <c r="G199" i="8"/>
  <c r="H199" i="8"/>
  <c r="D199" i="8"/>
  <c r="C199" i="8"/>
  <c r="D202" i="8"/>
  <c r="H202" i="8"/>
  <c r="G202" i="8"/>
  <c r="C202" i="8"/>
  <c r="H100" i="8"/>
  <c r="D100" i="8"/>
  <c r="C100" i="8"/>
  <c r="G100" i="8"/>
  <c r="D79" i="8"/>
  <c r="H79" i="8"/>
  <c r="G79" i="8"/>
  <c r="C79" i="8"/>
  <c r="H132" i="8"/>
  <c r="C132" i="8"/>
  <c r="D132" i="8"/>
  <c r="G132" i="8"/>
  <c r="C187" i="8"/>
  <c r="G187" i="8"/>
  <c r="D187" i="8"/>
  <c r="H187" i="8"/>
  <c r="G102" i="8"/>
  <c r="D102" i="8"/>
  <c r="C102" i="8"/>
  <c r="H102" i="8"/>
  <c r="D171" i="8"/>
  <c r="G171" i="8"/>
  <c r="H171" i="8"/>
  <c r="C171" i="8"/>
  <c r="D184" i="8"/>
  <c r="G184" i="8"/>
  <c r="H184" i="8"/>
  <c r="C184" i="8"/>
  <c r="H49" i="8"/>
  <c r="D49" i="8"/>
  <c r="G49" i="8"/>
  <c r="C49" i="8"/>
  <c r="G90" i="8"/>
  <c r="D90" i="8"/>
  <c r="C90" i="8"/>
  <c r="H90" i="8"/>
  <c r="G86" i="8"/>
  <c r="D86" i="8"/>
  <c r="C86" i="8"/>
  <c r="H86" i="8"/>
  <c r="G200" i="8"/>
  <c r="H200" i="8"/>
  <c r="C200" i="8"/>
  <c r="D200" i="8"/>
  <c r="D95" i="8"/>
  <c r="C95" i="8"/>
  <c r="G95" i="8"/>
  <c r="H95" i="8"/>
  <c r="H60" i="8"/>
  <c r="D60" i="8"/>
  <c r="C60" i="8"/>
  <c r="G60" i="8"/>
  <c r="H137" i="8"/>
  <c r="D137" i="8"/>
  <c r="C137" i="8"/>
  <c r="G137" i="8"/>
  <c r="H124" i="8"/>
  <c r="D124" i="8"/>
  <c r="C124" i="8"/>
  <c r="G124" i="8"/>
  <c r="D151" i="8"/>
  <c r="H151" i="8"/>
  <c r="G151" i="8"/>
  <c r="C151" i="8"/>
  <c r="D166" i="8"/>
  <c r="C166" i="8"/>
  <c r="G166" i="8"/>
  <c r="H166" i="8"/>
  <c r="D183" i="8"/>
  <c r="G183" i="8"/>
  <c r="C183" i="8"/>
  <c r="H183" i="8"/>
  <c r="D103" i="8"/>
  <c r="C103" i="8"/>
  <c r="G103" i="8"/>
  <c r="H103" i="8"/>
  <c r="C138" i="8"/>
  <c r="G138" i="8"/>
  <c r="H138" i="8"/>
  <c r="D138" i="8"/>
  <c r="H109" i="8"/>
  <c r="D109" i="8"/>
  <c r="C109" i="8"/>
  <c r="G109" i="8"/>
  <c r="D174" i="8"/>
  <c r="C174" i="8"/>
  <c r="H174" i="8"/>
  <c r="G174" i="8"/>
  <c r="H158" i="8"/>
  <c r="D158" i="8"/>
  <c r="C158" i="8"/>
  <c r="G158" i="8"/>
  <c r="D197" i="8"/>
  <c r="C197" i="8"/>
  <c r="H197" i="8"/>
  <c r="G197" i="8"/>
  <c r="G141" i="8"/>
  <c r="D141" i="8"/>
  <c r="H141" i="8"/>
  <c r="C141" i="8"/>
  <c r="G59" i="8"/>
  <c r="D59" i="8"/>
  <c r="C59" i="8"/>
  <c r="H59" i="8"/>
  <c r="H105" i="8"/>
  <c r="C105" i="8"/>
  <c r="D105" i="8"/>
  <c r="G105" i="8"/>
  <c r="H33" i="8"/>
  <c r="F33" i="8" s="1"/>
  <c r="D33" i="8"/>
  <c r="G33" i="8"/>
  <c r="C33" i="8"/>
  <c r="H69" i="8"/>
  <c r="D69" i="8"/>
  <c r="C69" i="8"/>
  <c r="G69" i="8"/>
  <c r="D54" i="8"/>
  <c r="H54" i="8"/>
  <c r="G54" i="8"/>
  <c r="C54" i="8"/>
  <c r="G107" i="8"/>
  <c r="D107" i="8"/>
  <c r="C107" i="8"/>
  <c r="H107" i="8"/>
  <c r="G27" i="8"/>
  <c r="H27" i="8"/>
  <c r="F27" i="8" s="1"/>
  <c r="D27" i="8"/>
  <c r="C27" i="8"/>
  <c r="C153" i="8"/>
  <c r="H153" i="8"/>
  <c r="G153" i="8"/>
  <c r="D153" i="8"/>
  <c r="D206" i="8"/>
  <c r="G206" i="8"/>
  <c r="C206" i="8"/>
  <c r="H206" i="8"/>
  <c r="D204" i="8"/>
  <c r="C204" i="8"/>
  <c r="G204" i="8"/>
  <c r="H204" i="8"/>
  <c r="D38" i="8"/>
  <c r="C38" i="8"/>
  <c r="H38" i="8"/>
  <c r="F38" i="8" s="1"/>
  <c r="G38" i="8"/>
  <c r="D175" i="8"/>
  <c r="C175" i="8"/>
  <c r="H175" i="8"/>
  <c r="G175" i="8"/>
  <c r="C143" i="8"/>
  <c r="D143" i="8"/>
  <c r="G143" i="8"/>
  <c r="H143" i="8"/>
  <c r="H148" i="8"/>
  <c r="C148" i="8"/>
  <c r="D148" i="8"/>
  <c r="G148" i="8"/>
  <c r="D30" i="8"/>
  <c r="G30" i="8"/>
  <c r="C30" i="8"/>
  <c r="H30" i="8"/>
  <c r="F30" i="8" s="1"/>
  <c r="C170" i="8"/>
  <c r="D170" i="8"/>
  <c r="H170" i="8"/>
  <c r="G170" i="8"/>
  <c r="D198" i="8"/>
  <c r="C198" i="8"/>
  <c r="H198" i="8"/>
  <c r="G198" i="8"/>
  <c r="H120" i="8"/>
  <c r="D120" i="8"/>
  <c r="C120" i="8"/>
  <c r="G120" i="8"/>
  <c r="D191" i="8"/>
  <c r="H191" i="8"/>
  <c r="G191" i="8"/>
  <c r="C191" i="8"/>
  <c r="G55" i="8"/>
  <c r="H55" i="8"/>
  <c r="D55" i="8"/>
  <c r="C55" i="8"/>
  <c r="C163" i="8"/>
  <c r="G163" i="8"/>
  <c r="H163" i="8"/>
  <c r="D163" i="8"/>
  <c r="C149" i="8"/>
  <c r="D149" i="8"/>
  <c r="H149" i="8"/>
  <c r="G149" i="8"/>
  <c r="G108" i="8"/>
  <c r="D108" i="8"/>
  <c r="C108" i="8"/>
  <c r="H108" i="8"/>
  <c r="D34" i="8"/>
  <c r="H34" i="8"/>
  <c r="F34" i="8" s="1"/>
  <c r="G34" i="8"/>
  <c r="C34" i="8"/>
  <c r="H177" i="8"/>
  <c r="G177" i="8"/>
  <c r="C177" i="8"/>
  <c r="D177" i="8"/>
  <c r="G72" i="8"/>
  <c r="C72" i="8"/>
  <c r="D72" i="8"/>
  <c r="H72" i="8"/>
  <c r="D42" i="8"/>
  <c r="H42" i="8"/>
  <c r="F42" i="8" s="1"/>
  <c r="G42" i="8"/>
  <c r="C42" i="8"/>
  <c r="D178" i="8"/>
  <c r="C178" i="8"/>
  <c r="H178" i="8"/>
  <c r="G178" i="8"/>
  <c r="C104" i="8"/>
  <c r="H104" i="8"/>
  <c r="G104" i="8"/>
  <c r="D104" i="8"/>
  <c r="C139" i="8"/>
  <c r="G139" i="8"/>
  <c r="H139" i="8"/>
  <c r="D139" i="8"/>
  <c r="D188" i="8"/>
  <c r="G188" i="8"/>
  <c r="C188" i="8"/>
  <c r="H188" i="8"/>
  <c r="D91" i="8"/>
  <c r="C91" i="8"/>
  <c r="H91" i="8"/>
  <c r="G91" i="8"/>
  <c r="C98" i="8"/>
  <c r="D98" i="8"/>
  <c r="G98" i="8"/>
  <c r="H98" i="8"/>
  <c r="C168" i="8"/>
  <c r="G168" i="8"/>
  <c r="D168" i="8"/>
  <c r="H168" i="8"/>
  <c r="C185" i="8"/>
  <c r="D185" i="8"/>
  <c r="G185" i="8"/>
  <c r="H185" i="8"/>
  <c r="H56" i="8"/>
  <c r="D56" i="8"/>
  <c r="C56" i="8"/>
  <c r="G56" i="8"/>
  <c r="C144" i="8"/>
  <c r="H144" i="8"/>
  <c r="D144" i="8"/>
  <c r="G144" i="8"/>
  <c r="H40" i="8"/>
  <c r="F40" i="8" s="1"/>
  <c r="C40" i="8"/>
  <c r="D40" i="8"/>
  <c r="G40" i="8"/>
  <c r="D82" i="8"/>
  <c r="G82" i="8"/>
  <c r="C82" i="8"/>
  <c r="H82" i="8"/>
  <c r="H25" i="8"/>
  <c r="F25" i="8" s="1"/>
  <c r="D25" i="8"/>
  <c r="G25" i="8"/>
  <c r="C25" i="8"/>
  <c r="C145" i="8"/>
  <c r="D145" i="8"/>
  <c r="G145" i="8"/>
  <c r="H145" i="8"/>
  <c r="C70" i="8"/>
  <c r="D70" i="8"/>
  <c r="H70" i="8"/>
  <c r="G70" i="8"/>
  <c r="G133" i="8"/>
  <c r="H133" i="8"/>
  <c r="D133" i="8"/>
  <c r="C133" i="8"/>
  <c r="D26" i="8"/>
  <c r="H26" i="8"/>
  <c r="F26" i="8" s="1"/>
  <c r="G26" i="8"/>
  <c r="C26" i="8"/>
  <c r="G39" i="8"/>
  <c r="H39" i="8"/>
  <c r="F39" i="8" s="1"/>
  <c r="C39" i="8"/>
  <c r="D39" i="8"/>
  <c r="H77" i="8"/>
  <c r="D77" i="8"/>
  <c r="C77" i="8"/>
  <c r="G77" i="8"/>
  <c r="D87" i="8"/>
  <c r="C87" i="8"/>
  <c r="H87" i="8"/>
  <c r="G87" i="8"/>
  <c r="H147" i="8"/>
  <c r="D147" i="8"/>
  <c r="G147" i="8"/>
  <c r="C147" i="8"/>
  <c r="G57" i="8"/>
  <c r="D57" i="8"/>
  <c r="C57" i="8"/>
  <c r="H57" i="8"/>
  <c r="D99" i="8"/>
  <c r="H99" i="8"/>
  <c r="G99" i="8"/>
  <c r="C99" i="8"/>
  <c r="D135" i="8"/>
  <c r="C135" i="8"/>
  <c r="H135" i="8"/>
  <c r="G135" i="8"/>
  <c r="H126" i="8"/>
  <c r="G126" i="8"/>
  <c r="D126" i="8"/>
  <c r="C126" i="8"/>
  <c r="H93" i="8"/>
  <c r="D93" i="8"/>
  <c r="G93" i="8"/>
  <c r="C93" i="8"/>
  <c r="H161" i="8"/>
  <c r="D161" i="8"/>
  <c r="G161" i="8"/>
  <c r="C161" i="8"/>
  <c r="H32" i="8"/>
  <c r="F32" i="8" s="1"/>
  <c r="D32" i="8"/>
  <c r="C32" i="8"/>
  <c r="G32" i="8"/>
  <c r="H97" i="8"/>
  <c r="G97" i="8"/>
  <c r="D97" i="8"/>
  <c r="C97" i="8"/>
  <c r="D115" i="8"/>
  <c r="C115" i="8"/>
  <c r="H115" i="8"/>
  <c r="G115" i="8"/>
  <c r="G47" i="8"/>
  <c r="D47" i="8"/>
  <c r="C47" i="8"/>
  <c r="H47" i="8"/>
  <c r="F47" i="8" s="1"/>
  <c r="C194" i="8"/>
  <c r="D194" i="8"/>
  <c r="H194" i="8"/>
  <c r="G194" i="8"/>
  <c r="H134" i="8"/>
  <c r="D134" i="8"/>
  <c r="C134" i="8"/>
  <c r="G134" i="8"/>
  <c r="H78" i="8"/>
  <c r="D78" i="8"/>
  <c r="C78" i="8"/>
  <c r="G78" i="8"/>
  <c r="H165" i="8"/>
  <c r="D165" i="8"/>
  <c r="G165" i="8"/>
  <c r="C165" i="8"/>
  <c r="D116" i="8"/>
  <c r="C116" i="8"/>
  <c r="G116" i="8"/>
  <c r="H116" i="8"/>
  <c r="H128" i="8"/>
  <c r="G128" i="8"/>
  <c r="D128" i="8"/>
  <c r="C128" i="8"/>
  <c r="D131" i="8"/>
  <c r="G131" i="8"/>
  <c r="C131" i="8"/>
  <c r="H131" i="8"/>
  <c r="G35" i="8"/>
  <c r="D35" i="8"/>
  <c r="C35" i="8"/>
  <c r="H35" i="8"/>
  <c r="F35" i="8" s="1"/>
  <c r="H125" i="8"/>
  <c r="G125" i="8"/>
  <c r="D125" i="8"/>
  <c r="C125" i="8"/>
  <c r="D169" i="8"/>
  <c r="C169" i="8"/>
  <c r="H169" i="8"/>
  <c r="G169" i="8"/>
  <c r="G23" i="8"/>
  <c r="C23" i="8"/>
  <c r="H23" i="8"/>
  <c r="F23" i="8" s="1"/>
  <c r="D23" i="8"/>
  <c r="D50" i="8"/>
  <c r="C50" i="8"/>
  <c r="H50" i="8"/>
  <c r="G50" i="8"/>
  <c r="C172" i="8"/>
  <c r="D172" i="8"/>
  <c r="H172" i="8"/>
  <c r="G172" i="8"/>
  <c r="D127" i="8"/>
  <c r="C127" i="8"/>
  <c r="G127" i="8"/>
  <c r="H127" i="8"/>
  <c r="G173" i="8"/>
  <c r="H173" i="8"/>
  <c r="C173" i="8"/>
  <c r="D173" i="8"/>
  <c r="H164" i="8"/>
  <c r="G164" i="8"/>
  <c r="D164" i="8"/>
  <c r="C164" i="8"/>
  <c r="D180" i="8"/>
  <c r="H180" i="8"/>
  <c r="C180" i="8"/>
  <c r="G180" i="8"/>
  <c r="H61" i="8"/>
  <c r="D61" i="8"/>
  <c r="G61" i="8"/>
  <c r="C61" i="8"/>
  <c r="G94" i="8"/>
  <c r="H94" i="8"/>
  <c r="D94" i="8"/>
  <c r="C94" i="8"/>
  <c r="H121" i="8"/>
  <c r="G121" i="8"/>
  <c r="D121" i="8"/>
  <c r="C121" i="8"/>
  <c r="C76" i="8"/>
  <c r="D76" i="8"/>
  <c r="H76" i="8"/>
  <c r="G76" i="8"/>
  <c r="G113" i="8"/>
  <c r="D113" i="8"/>
  <c r="C113" i="8"/>
  <c r="H113" i="8"/>
  <c r="D117" i="8"/>
  <c r="C117" i="8"/>
  <c r="G117" i="8"/>
  <c r="H117" i="8"/>
  <c r="D142" i="8"/>
  <c r="H142" i="8"/>
  <c r="C142" i="8"/>
  <c r="G142" i="8"/>
  <c r="G114" i="8"/>
  <c r="D114" i="8"/>
  <c r="C114" i="8"/>
  <c r="H114" i="8"/>
  <c r="D160" i="8"/>
  <c r="C160" i="8"/>
  <c r="G160" i="8"/>
  <c r="H160" i="8"/>
  <c r="D201" i="8"/>
  <c r="C201" i="8"/>
  <c r="H201" i="8"/>
  <c r="G201" i="8"/>
  <c r="H48" i="8"/>
  <c r="D48" i="8"/>
  <c r="C48" i="8"/>
  <c r="G48" i="8"/>
  <c r="S179" i="7"/>
  <c r="R107" i="7"/>
  <c r="V107" i="7" s="1"/>
  <c r="S95" i="7"/>
  <c r="S120" i="7"/>
  <c r="R120" i="7"/>
  <c r="S79" i="7"/>
  <c r="S63" i="7"/>
  <c r="R247" i="7"/>
  <c r="S260" i="7"/>
  <c r="R229" i="7"/>
  <c r="W229" i="7" s="1"/>
  <c r="S229" i="7"/>
  <c r="R95" i="7"/>
  <c r="S107" i="7"/>
  <c r="R63" i="7"/>
  <c r="V63" i="7" s="1"/>
  <c r="R79" i="7"/>
  <c r="R40" i="7"/>
  <c r="V40" i="7" s="1"/>
  <c r="S40" i="7"/>
  <c r="R260" i="7"/>
  <c r="V179" i="7"/>
  <c r="T179" i="7"/>
  <c r="U179" i="7"/>
  <c r="V245" i="7" l="1"/>
  <c r="R236" i="7"/>
  <c r="T236" i="7" s="1"/>
  <c r="R164" i="7"/>
  <c r="U164" i="7" s="1"/>
  <c r="R62" i="7"/>
  <c r="T62" i="7" s="1"/>
  <c r="R56" i="7"/>
  <c r="U56" i="7" s="1"/>
  <c r="R132" i="7"/>
  <c r="U132" i="7" s="1"/>
  <c r="R163" i="7"/>
  <c r="T163" i="7" s="1"/>
  <c r="S154" i="7"/>
  <c r="R74" i="7"/>
  <c r="T74" i="7" s="1"/>
  <c r="R72" i="7"/>
  <c r="T72" i="7" s="1"/>
  <c r="R143" i="7"/>
  <c r="U143" i="7" s="1"/>
  <c r="S146" i="7"/>
  <c r="R156" i="7"/>
  <c r="T156" i="7" s="1"/>
  <c r="S36" i="7"/>
  <c r="S104" i="7"/>
  <c r="S161" i="7"/>
  <c r="R128" i="7"/>
  <c r="V128" i="7" s="1"/>
  <c r="R244" i="7"/>
  <c r="V244" i="7" s="1"/>
  <c r="R36" i="7"/>
  <c r="V36" i="7" s="1"/>
  <c r="R234" i="7"/>
  <c r="V234" i="7" s="1"/>
  <c r="R113" i="7"/>
  <c r="U113" i="7" s="1"/>
  <c r="R104" i="7"/>
  <c r="T104" i="7" s="1"/>
  <c r="S18" i="7"/>
  <c r="R70" i="7"/>
  <c r="V70" i="7" s="1"/>
  <c r="R14" i="7"/>
  <c r="V14" i="7" s="1"/>
  <c r="S152" i="7"/>
  <c r="S112" i="7"/>
  <c r="R173" i="7"/>
  <c r="T173" i="7" s="1"/>
  <c r="S59" i="7"/>
  <c r="S71" i="7"/>
  <c r="R46" i="7"/>
  <c r="T46" i="7" s="1"/>
  <c r="R168" i="7"/>
  <c r="T168" i="7" s="1"/>
  <c r="R57" i="7"/>
  <c r="V57" i="7" s="1"/>
  <c r="R28" i="7"/>
  <c r="T28" i="7" s="1"/>
  <c r="R49" i="7"/>
  <c r="V49" i="7" s="1"/>
  <c r="S113" i="7"/>
  <c r="S92" i="7"/>
  <c r="R246" i="7"/>
  <c r="T246" i="7" s="1"/>
  <c r="S28" i="7"/>
  <c r="S31" i="7"/>
  <c r="S14" i="7"/>
  <c r="S93" i="7"/>
  <c r="R55" i="7"/>
  <c r="U55" i="7" s="1"/>
  <c r="R228" i="7"/>
  <c r="T228" i="7" s="1"/>
  <c r="R58" i="7"/>
  <c r="T58" i="7" s="1"/>
  <c r="S90" i="7"/>
  <c r="S129" i="7"/>
  <c r="S139" i="7"/>
  <c r="S204" i="7"/>
  <c r="R60" i="7"/>
  <c r="T60" i="7" s="1"/>
  <c r="R258" i="7"/>
  <c r="V258" i="7" s="1"/>
  <c r="S259" i="7"/>
  <c r="R39" i="7"/>
  <c r="U39" i="7" s="1"/>
  <c r="S29" i="7"/>
  <c r="S70" i="7"/>
  <c r="S74" i="7"/>
  <c r="S17" i="7"/>
  <c r="S132" i="7"/>
  <c r="S185" i="7"/>
  <c r="R165" i="7"/>
  <c r="V165" i="7" s="1"/>
  <c r="S165" i="7"/>
  <c r="S133" i="7"/>
  <c r="S174" i="7"/>
  <c r="S252" i="7"/>
  <c r="S213" i="7"/>
  <c r="S45" i="7"/>
  <c r="S258" i="7"/>
  <c r="S78" i="7"/>
  <c r="R16" i="7"/>
  <c r="T16" i="7" s="1"/>
  <c r="S16" i="7"/>
  <c r="S47" i="7"/>
  <c r="S246" i="7"/>
  <c r="S100" i="7"/>
  <c r="R59" i="7"/>
  <c r="T59" i="7" s="1"/>
  <c r="S160" i="7"/>
  <c r="S127" i="7"/>
  <c r="R24" i="7"/>
  <c r="U24" i="7" s="1"/>
  <c r="R15" i="7"/>
  <c r="V15" i="7" s="1"/>
  <c r="R94" i="7"/>
  <c r="V94" i="7" s="1"/>
  <c r="S173" i="7"/>
  <c r="S24" i="7"/>
  <c r="R54" i="7"/>
  <c r="V54" i="7" s="1"/>
  <c r="R29" i="7"/>
  <c r="T29" i="7" s="1"/>
  <c r="S20" i="7"/>
  <c r="R61" i="7"/>
  <c r="T61" i="7" s="1"/>
  <c r="S115" i="7"/>
  <c r="S137" i="7"/>
  <c r="R92" i="7"/>
  <c r="V92" i="7" s="1"/>
  <c r="R252" i="7"/>
  <c r="T252" i="7" s="1"/>
  <c r="S193" i="7"/>
  <c r="S177" i="7"/>
  <c r="R158" i="7"/>
  <c r="U158" i="7" s="1"/>
  <c r="S136" i="7"/>
  <c r="R141" i="7"/>
  <c r="T141" i="7" s="1"/>
  <c r="S119" i="7"/>
  <c r="S130" i="7"/>
  <c r="S148" i="7"/>
  <c r="R73" i="7"/>
  <c r="T73" i="7" s="1"/>
  <c r="R133" i="7"/>
  <c r="T133" i="7" s="1"/>
  <c r="R77" i="7"/>
  <c r="U77" i="7" s="1"/>
  <c r="R119" i="7"/>
  <c r="U119" i="7" s="1"/>
  <c r="R175" i="7"/>
  <c r="U175" i="7" s="1"/>
  <c r="S57" i="7"/>
  <c r="S171" i="7"/>
  <c r="R189" i="7"/>
  <c r="U189" i="7" s="1"/>
  <c r="S114" i="7"/>
  <c r="R242" i="7"/>
  <c r="U242" i="7" s="1"/>
  <c r="R34" i="7"/>
  <c r="U34" i="7" s="1"/>
  <c r="R118" i="7"/>
  <c r="T118" i="7" s="1"/>
  <c r="R140" i="7"/>
  <c r="U140" i="7" s="1"/>
  <c r="S55" i="7"/>
  <c r="S141" i="7"/>
  <c r="S10" i="7"/>
  <c r="R226" i="7"/>
  <c r="T226" i="7" s="1"/>
  <c r="R84" i="7"/>
  <c r="V84" i="7" s="1"/>
  <c r="S175" i="7"/>
  <c r="R204" i="7"/>
  <c r="U204" i="7" s="1"/>
  <c r="S32" i="7"/>
  <c r="R12" i="7"/>
  <c r="U12" i="7" s="1"/>
  <c r="S85" i="7"/>
  <c r="R203" i="7"/>
  <c r="V203" i="7" s="1"/>
  <c r="R177" i="7"/>
  <c r="V177" i="7" s="1"/>
  <c r="R126" i="7"/>
  <c r="V126" i="7" s="1"/>
  <c r="S76" i="7"/>
  <c r="S135" i="7"/>
  <c r="R76" i="7"/>
  <c r="V76" i="7" s="1"/>
  <c r="S147" i="7"/>
  <c r="S49" i="7"/>
  <c r="S158" i="7"/>
  <c r="R10" i="7"/>
  <c r="U10" i="7" s="1"/>
  <c r="R136" i="7"/>
  <c r="T136" i="7" s="1"/>
  <c r="S159" i="7"/>
  <c r="R134" i="7"/>
  <c r="V134" i="7" s="1"/>
  <c r="S62" i="7"/>
  <c r="S143" i="7"/>
  <c r="R167" i="7"/>
  <c r="V167" i="7" s="1"/>
  <c r="R235" i="7"/>
  <c r="T235" i="7" s="1"/>
  <c r="S253" i="7"/>
  <c r="R253" i="7"/>
  <c r="U253" i="7" s="1"/>
  <c r="S39" i="7"/>
  <c r="R227" i="7"/>
  <c r="U227" i="7" s="1"/>
  <c r="R78" i="7"/>
  <c r="V78" i="7" s="1"/>
  <c r="R159" i="7"/>
  <c r="U159" i="7" s="1"/>
  <c r="R25" i="7"/>
  <c r="V25" i="7" s="1"/>
  <c r="S9" i="7"/>
  <c r="S117" i="7"/>
  <c r="R178" i="7"/>
  <c r="V178" i="7" s="1"/>
  <c r="S25" i="7"/>
  <c r="R93" i="7"/>
  <c r="T93" i="7" s="1"/>
  <c r="R31" i="7"/>
  <c r="U31" i="7" s="1"/>
  <c r="S12" i="7"/>
  <c r="R11" i="7"/>
  <c r="V11" i="7" s="1"/>
  <c r="S101" i="7"/>
  <c r="S75" i="7"/>
  <c r="S186" i="7"/>
  <c r="S240" i="7"/>
  <c r="R193" i="7"/>
  <c r="V193" i="7" s="1"/>
  <c r="R161" i="7"/>
  <c r="U161" i="7" s="1"/>
  <c r="R170" i="7"/>
  <c r="T170" i="7" s="1"/>
  <c r="R185" i="7"/>
  <c r="T185" i="7" s="1"/>
  <c r="S87" i="7"/>
  <c r="R131" i="7"/>
  <c r="T131" i="7" s="1"/>
  <c r="R88" i="7"/>
  <c r="U88" i="7" s="1"/>
  <c r="R130" i="7"/>
  <c r="V130" i="7" s="1"/>
  <c r="S94" i="7"/>
  <c r="S235" i="7"/>
  <c r="R86" i="7"/>
  <c r="U86" i="7" s="1"/>
  <c r="R112" i="7"/>
  <c r="V112" i="7" s="1"/>
  <c r="S102" i="7"/>
  <c r="S72" i="7"/>
  <c r="R114" i="7"/>
  <c r="U114" i="7" s="1"/>
  <c r="R135" i="7"/>
  <c r="V135" i="7" s="1"/>
  <c r="S103" i="7"/>
  <c r="R254" i="7"/>
  <c r="V254" i="7" s="1"/>
  <c r="R8" i="7"/>
  <c r="T8" i="7" s="1"/>
  <c r="S38" i="7"/>
  <c r="S140" i="7"/>
  <c r="R153" i="7"/>
  <c r="T153" i="7" s="1"/>
  <c r="S242" i="7"/>
  <c r="S58" i="7"/>
  <c r="S126" i="7"/>
  <c r="R152" i="7"/>
  <c r="T152" i="7" s="1"/>
  <c r="S167" i="7"/>
  <c r="S54" i="7"/>
  <c r="S144" i="7"/>
  <c r="S155" i="7"/>
  <c r="S91" i="7"/>
  <c r="R90" i="7"/>
  <c r="V90" i="7" s="1"/>
  <c r="R20" i="7"/>
  <c r="V20" i="7" s="1"/>
  <c r="S153" i="7"/>
  <c r="R116" i="7"/>
  <c r="T116" i="7" s="1"/>
  <c r="S73" i="7"/>
  <c r="R9" i="7"/>
  <c r="V9" i="7" s="1"/>
  <c r="R45" i="7"/>
  <c r="V45" i="7" s="1"/>
  <c r="S106" i="7"/>
  <c r="S227" i="7"/>
  <c r="R176" i="7"/>
  <c r="T176" i="7" s="1"/>
  <c r="R102" i="7"/>
  <c r="T102" i="7" s="1"/>
  <c r="R101" i="7"/>
  <c r="V101" i="7" s="1"/>
  <c r="S128" i="7"/>
  <c r="S244" i="7"/>
  <c r="S15" i="7"/>
  <c r="S166" i="7"/>
  <c r="R26" i="7"/>
  <c r="U26" i="7" s="1"/>
  <c r="S13" i="7"/>
  <c r="S88" i="7"/>
  <c r="R154" i="7"/>
  <c r="T154" i="7" s="1"/>
  <c r="S26" i="7"/>
  <c r="S105" i="7"/>
  <c r="S34" i="7"/>
  <c r="R13" i="7"/>
  <c r="T13" i="7" s="1"/>
  <c r="S68" i="7"/>
  <c r="S77" i="7"/>
  <c r="R174" i="7"/>
  <c r="V174" i="7" s="1"/>
  <c r="R137" i="7"/>
  <c r="U137" i="7" s="1"/>
  <c r="S245" i="7"/>
  <c r="R147" i="7"/>
  <c r="T147" i="7" s="1"/>
  <c r="S162" i="7"/>
  <c r="S157" i="7"/>
  <c r="R240" i="7"/>
  <c r="T240" i="7" s="1"/>
  <c r="R100" i="7"/>
  <c r="T100" i="7" s="1"/>
  <c r="S138" i="7"/>
  <c r="R68" i="7"/>
  <c r="V68" i="7" s="1"/>
  <c r="S203" i="7"/>
  <c r="R127" i="7"/>
  <c r="U127" i="7" s="1"/>
  <c r="S86" i="7"/>
  <c r="S89" i="7"/>
  <c r="S118" i="7"/>
  <c r="R166" i="7"/>
  <c r="U166" i="7" s="1"/>
  <c r="R139" i="7"/>
  <c r="V139" i="7" s="1"/>
  <c r="R106" i="7"/>
  <c r="U106" i="7" s="1"/>
  <c r="R145" i="7"/>
  <c r="U145" i="7" s="1"/>
  <c r="R85" i="7"/>
  <c r="T85" i="7" s="1"/>
  <c r="R155" i="7"/>
  <c r="V155" i="7" s="1"/>
  <c r="S254" i="7"/>
  <c r="S8" i="7"/>
  <c r="R38" i="7"/>
  <c r="V38" i="7" s="1"/>
  <c r="R37" i="7"/>
  <c r="V37" i="7" s="1"/>
  <c r="S11" i="7"/>
  <c r="R186" i="7"/>
  <c r="T186" i="7" s="1"/>
  <c r="S163" i="7"/>
  <c r="S172" i="7"/>
  <c r="S131" i="7"/>
  <c r="S176" i="7"/>
  <c r="S234" i="7"/>
  <c r="R259" i="7"/>
  <c r="U259" i="7" s="1"/>
  <c r="S56" i="7"/>
  <c r="S236" i="7"/>
  <c r="S156" i="7"/>
  <c r="S61" i="7"/>
  <c r="R148" i="7"/>
  <c r="V148" i="7" s="1"/>
  <c r="R71" i="7"/>
  <c r="U71" i="7" s="1"/>
  <c r="R35" i="7"/>
  <c r="T35" i="7" s="1"/>
  <c r="S145" i="7"/>
  <c r="S189" i="7"/>
  <c r="S168" i="7"/>
  <c r="R103" i="7"/>
  <c r="V103" i="7" s="1"/>
  <c r="R19" i="7"/>
  <c r="V19" i="7" s="1"/>
  <c r="T245" i="7"/>
  <c r="S50" i="7"/>
  <c r="R144" i="7"/>
  <c r="U144" i="7" s="1"/>
  <c r="R27" i="7"/>
  <c r="T27" i="7" s="1"/>
  <c r="R50" i="7"/>
  <c r="V50" i="7" s="1"/>
  <c r="R89" i="7"/>
  <c r="U89" i="7" s="1"/>
  <c r="S116" i="7"/>
  <c r="S27" i="7"/>
  <c r="R129" i="7"/>
  <c r="U129" i="7" s="1"/>
  <c r="R17" i="7"/>
  <c r="T17" i="7" s="1"/>
  <c r="S46" i="7"/>
  <c r="R75" i="7"/>
  <c r="V75" i="7" s="1"/>
  <c r="R105" i="7"/>
  <c r="U105" i="7" s="1"/>
  <c r="S164" i="7"/>
  <c r="R171" i="7"/>
  <c r="T171" i="7" s="1"/>
  <c r="S228" i="7"/>
  <c r="S60" i="7"/>
  <c r="R142" i="7"/>
  <c r="V142" i="7" s="1"/>
  <c r="R157" i="7"/>
  <c r="T157" i="7" s="1"/>
  <c r="R213" i="7"/>
  <c r="U213" i="7" s="1"/>
  <c r="R138" i="7"/>
  <c r="V138" i="7" s="1"/>
  <c r="S142" i="7"/>
  <c r="R91" i="7"/>
  <c r="V91" i="7" s="1"/>
  <c r="R172" i="7"/>
  <c r="T172" i="7" s="1"/>
  <c r="R87" i="7"/>
  <c r="V87" i="7" s="1"/>
  <c r="R117" i="7"/>
  <c r="T117" i="7" s="1"/>
  <c r="R146" i="7"/>
  <c r="V146" i="7" s="1"/>
  <c r="S84" i="7"/>
  <c r="S170" i="7"/>
  <c r="S178" i="7"/>
  <c r="R115" i="7"/>
  <c r="U115" i="7" s="1"/>
  <c r="R162" i="7"/>
  <c r="U162" i="7" s="1"/>
  <c r="S134" i="7"/>
  <c r="R160" i="7"/>
  <c r="U160" i="7" s="1"/>
  <c r="S241" i="7"/>
  <c r="S35" i="7"/>
  <c r="R18" i="7"/>
  <c r="T18" i="7" s="1"/>
  <c r="S37" i="7"/>
  <c r="R243" i="7"/>
  <c r="S243" i="7"/>
  <c r="S226" i="7"/>
  <c r="R241" i="7"/>
  <c r="S169" i="7"/>
  <c r="R169" i="7"/>
  <c r="R69" i="7"/>
  <c r="S69" i="7"/>
  <c r="R48" i="7"/>
  <c r="S48" i="7"/>
  <c r="S19" i="7"/>
  <c r="R47" i="7"/>
  <c r="R33" i="7"/>
  <c r="T33" i="7" s="1"/>
  <c r="S33" i="7"/>
  <c r="R32" i="7"/>
  <c r="V32" i="7" s="1"/>
  <c r="S30" i="7"/>
  <c r="R30" i="7"/>
  <c r="T30" i="7" s="1"/>
  <c r="H18" i="8"/>
  <c r="F18" i="8" s="1"/>
  <c r="S188" i="7"/>
  <c r="R188" i="7"/>
  <c r="C18" i="8"/>
  <c r="D18" i="8"/>
  <c r="S187" i="7"/>
  <c r="G18" i="8"/>
  <c r="R187" i="7"/>
  <c r="F113" i="8"/>
  <c r="F131" i="8"/>
  <c r="F116" i="8"/>
  <c r="F57" i="8"/>
  <c r="F82" i="8"/>
  <c r="F98" i="8"/>
  <c r="F108" i="8"/>
  <c r="F59" i="8"/>
  <c r="F95" i="8"/>
  <c r="F86" i="8"/>
  <c r="F67" i="8"/>
  <c r="F63" i="8"/>
  <c r="F83" i="8"/>
  <c r="F172" i="8"/>
  <c r="F115" i="8"/>
  <c r="F135" i="8"/>
  <c r="F87" i="8"/>
  <c r="F62" i="8"/>
  <c r="F142" i="8"/>
  <c r="F180" i="8"/>
  <c r="F133" i="8"/>
  <c r="F48" i="8"/>
  <c r="F121" i="8"/>
  <c r="F125" i="8"/>
  <c r="F137" i="8"/>
  <c r="F154" i="8"/>
  <c r="F66" i="8"/>
  <c r="F73" i="8"/>
  <c r="F157" i="8"/>
  <c r="F112" i="8"/>
  <c r="F114" i="8"/>
  <c r="F117" i="8"/>
  <c r="F127" i="8"/>
  <c r="F72" i="8"/>
  <c r="F107" i="8"/>
  <c r="F103" i="8"/>
  <c r="F90" i="8"/>
  <c r="F102" i="8"/>
  <c r="F173" i="8"/>
  <c r="F144" i="8"/>
  <c r="F104" i="8"/>
  <c r="F54" i="8"/>
  <c r="F79" i="8"/>
  <c r="F68" i="8"/>
  <c r="F61" i="8"/>
  <c r="F78" i="8"/>
  <c r="F93" i="8"/>
  <c r="F177" i="8"/>
  <c r="F49" i="8"/>
  <c r="F89" i="8"/>
  <c r="F129" i="8"/>
  <c r="F209" i="8"/>
  <c r="F207" i="8"/>
  <c r="F76" i="8"/>
  <c r="F50" i="8"/>
  <c r="F70" i="8"/>
  <c r="F91" i="8"/>
  <c r="F139" i="8"/>
  <c r="F149" i="8"/>
  <c r="F58" i="8"/>
  <c r="F75" i="8"/>
  <c r="F53" i="8"/>
  <c r="F94" i="8"/>
  <c r="F99" i="8"/>
  <c r="F55" i="8"/>
  <c r="F71" i="8"/>
  <c r="F51" i="8"/>
  <c r="F128" i="8"/>
  <c r="F97" i="8"/>
  <c r="F126" i="8"/>
  <c r="F77" i="8"/>
  <c r="F56" i="8"/>
  <c r="F120" i="8"/>
  <c r="F69" i="8"/>
  <c r="F105" i="8"/>
  <c r="F109" i="8"/>
  <c r="F124" i="8"/>
  <c r="F60" i="8"/>
  <c r="F100" i="8"/>
  <c r="F84" i="8"/>
  <c r="F81" i="8"/>
  <c r="F65" i="8"/>
  <c r="F52" i="8"/>
  <c r="F194" i="8"/>
  <c r="F163" i="8"/>
  <c r="F138" i="8"/>
  <c r="F64" i="8"/>
  <c r="F191" i="8"/>
  <c r="F151" i="8"/>
  <c r="F202" i="8"/>
  <c r="F208" i="8"/>
  <c r="F162" i="8"/>
  <c r="F155" i="8"/>
  <c r="F182" i="8"/>
  <c r="F136" i="8"/>
  <c r="F106" i="8"/>
  <c r="F198" i="8"/>
  <c r="F197" i="8"/>
  <c r="F174" i="8"/>
  <c r="F171" i="8"/>
  <c r="F159" i="8"/>
  <c r="F181" i="8"/>
  <c r="F96" i="8"/>
  <c r="F101" i="8"/>
  <c r="F168" i="8"/>
  <c r="F204" i="8"/>
  <c r="F166" i="8"/>
  <c r="F196" i="8"/>
  <c r="F167" i="8"/>
  <c r="F156" i="8"/>
  <c r="F140" i="8"/>
  <c r="F122" i="8"/>
  <c r="F80" i="8"/>
  <c r="F110" i="8"/>
  <c r="F130" i="8"/>
  <c r="F141" i="8"/>
  <c r="F74" i="8"/>
  <c r="F88" i="8"/>
  <c r="F169" i="8"/>
  <c r="F178" i="8"/>
  <c r="F170" i="8"/>
  <c r="F193" i="8"/>
  <c r="F201" i="8"/>
  <c r="F175" i="8"/>
  <c r="F184" i="8"/>
  <c r="F150" i="8"/>
  <c r="F164" i="8"/>
  <c r="F165" i="8"/>
  <c r="F134" i="8"/>
  <c r="F161" i="8"/>
  <c r="F147" i="8"/>
  <c r="F195" i="8"/>
  <c r="F190" i="8"/>
  <c r="F160" i="8"/>
  <c r="F145" i="8"/>
  <c r="F143" i="8"/>
  <c r="F148" i="8"/>
  <c r="F153" i="8"/>
  <c r="F200" i="8"/>
  <c r="F199" i="8"/>
  <c r="F118" i="8"/>
  <c r="F119" i="8"/>
  <c r="F111" i="8"/>
  <c r="F192" i="8"/>
  <c r="F158" i="8"/>
  <c r="F132" i="8"/>
  <c r="F203" i="8"/>
  <c r="F189" i="8"/>
  <c r="F205" i="8"/>
  <c r="F92" i="8"/>
  <c r="F85" i="8"/>
  <c r="F152" i="8"/>
  <c r="F185" i="8"/>
  <c r="F188" i="8"/>
  <c r="F206" i="8"/>
  <c r="F183" i="8"/>
  <c r="F187" i="8"/>
  <c r="F146" i="8"/>
  <c r="F186" i="8"/>
  <c r="F179" i="8"/>
  <c r="F123" i="8"/>
  <c r="F176" i="8"/>
  <c r="T63" i="7"/>
  <c r="U107" i="7"/>
  <c r="T107" i="7"/>
  <c r="T120" i="7"/>
  <c r="U120" i="7"/>
  <c r="V120" i="7"/>
  <c r="V247" i="7"/>
  <c r="V229" i="7"/>
  <c r="V95" i="7"/>
  <c r="T229" i="7"/>
  <c r="T95" i="7"/>
  <c r="V79" i="7"/>
  <c r="U63" i="7"/>
  <c r="T247" i="7"/>
  <c r="U247" i="7"/>
  <c r="U229" i="7"/>
  <c r="U95" i="7"/>
  <c r="U79" i="7"/>
  <c r="T79" i="7"/>
  <c r="U40" i="7"/>
  <c r="T40" i="7"/>
  <c r="W260" i="7"/>
  <c r="U260" i="7"/>
  <c r="V260" i="7"/>
  <c r="T260" i="7"/>
  <c r="U38" i="7" l="1"/>
  <c r="V93" i="7"/>
  <c r="V118" i="7"/>
  <c r="U156" i="7"/>
  <c r="U173" i="7"/>
  <c r="U165" i="7"/>
  <c r="T158" i="7"/>
  <c r="V56" i="7"/>
  <c r="V132" i="7"/>
  <c r="U176" i="7"/>
  <c r="T113" i="7"/>
  <c r="V102" i="7"/>
  <c r="V104" i="7"/>
  <c r="U141" i="7"/>
  <c r="U138" i="7"/>
  <c r="T135" i="7"/>
  <c r="T26" i="7"/>
  <c r="T130" i="7"/>
  <c r="U17" i="7"/>
  <c r="U117" i="7"/>
  <c r="T165" i="7"/>
  <c r="V17" i="7"/>
  <c r="U228" i="7"/>
  <c r="T90" i="7"/>
  <c r="U135" i="7"/>
  <c r="V77" i="7"/>
  <c r="U234" i="7"/>
  <c r="T160" i="7"/>
  <c r="T234" i="7"/>
  <c r="U62" i="7"/>
  <c r="V26" i="7"/>
  <c r="U130" i="7"/>
  <c r="U157" i="7"/>
  <c r="U152" i="7"/>
  <c r="V140" i="7"/>
  <c r="U254" i="7"/>
  <c r="T139" i="7"/>
  <c r="U8" i="7"/>
  <c r="T86" i="7"/>
  <c r="T144" i="7"/>
  <c r="U134" i="7"/>
  <c r="T39" i="7"/>
  <c r="T38" i="7"/>
  <c r="V157" i="7"/>
  <c r="T24" i="7"/>
  <c r="V61" i="7"/>
  <c r="V119" i="7"/>
  <c r="V176" i="7"/>
  <c r="V35" i="7"/>
  <c r="T56" i="7"/>
  <c r="V156" i="7"/>
  <c r="U100" i="7"/>
  <c r="U240" i="7"/>
  <c r="U90" i="7"/>
  <c r="V240" i="7"/>
  <c r="V62" i="7"/>
  <c r="V71" i="7"/>
  <c r="T77" i="7"/>
  <c r="V173" i="7"/>
  <c r="V34" i="7"/>
  <c r="V160" i="7"/>
  <c r="T71" i="7"/>
  <c r="T142" i="7"/>
  <c r="T34" i="7"/>
  <c r="V158" i="7"/>
  <c r="V117" i="7"/>
  <c r="V228" i="7"/>
  <c r="U142" i="7"/>
  <c r="U61" i="7"/>
  <c r="U75" i="7"/>
  <c r="V24" i="7"/>
  <c r="V246" i="7"/>
  <c r="U78" i="7"/>
  <c r="T105" i="7"/>
  <c r="V58" i="7"/>
  <c r="V39" i="7"/>
  <c r="T94" i="7"/>
  <c r="V154" i="7"/>
  <c r="U15" i="7"/>
  <c r="T140" i="7"/>
  <c r="T137" i="7"/>
  <c r="V16" i="7"/>
  <c r="V137" i="7"/>
  <c r="V144" i="7"/>
  <c r="U58" i="7"/>
  <c r="U174" i="7"/>
  <c r="T15" i="7"/>
  <c r="V161" i="7"/>
  <c r="U193" i="7"/>
  <c r="U246" i="7"/>
  <c r="T204" i="7"/>
  <c r="U57" i="7"/>
  <c r="T57" i="7"/>
  <c r="T14" i="7"/>
  <c r="U54" i="7"/>
  <c r="U148" i="7"/>
  <c r="U244" i="7"/>
  <c r="V242" i="7"/>
  <c r="T253" i="7"/>
  <c r="U126" i="7"/>
  <c r="T242" i="7"/>
  <c r="T129" i="7"/>
  <c r="V162" i="7"/>
  <c r="T258" i="7"/>
  <c r="V115" i="7"/>
  <c r="U85" i="7"/>
  <c r="U13" i="7"/>
  <c r="U36" i="7"/>
  <c r="V13" i="7"/>
  <c r="U28" i="7"/>
  <c r="V164" i="7"/>
  <c r="V114" i="7"/>
  <c r="T244" i="7"/>
  <c r="T36" i="7"/>
  <c r="T164" i="7"/>
  <c r="V143" i="7"/>
  <c r="T49" i="7"/>
  <c r="U45" i="7"/>
  <c r="T9" i="7"/>
  <c r="U171" i="7"/>
  <c r="U14" i="7"/>
  <c r="U72" i="7"/>
  <c r="V28" i="7"/>
  <c r="V133" i="7"/>
  <c r="U84" i="7"/>
  <c r="V74" i="7"/>
  <c r="T114" i="7"/>
  <c r="T148" i="7"/>
  <c r="T126" i="7"/>
  <c r="T55" i="7"/>
  <c r="V171" i="7"/>
  <c r="U87" i="7"/>
  <c r="U49" i="7"/>
  <c r="V136" i="7"/>
  <c r="V236" i="7"/>
  <c r="T88" i="7"/>
  <c r="U74" i="7"/>
  <c r="V253" i="7"/>
  <c r="V129" i="7"/>
  <c r="T143" i="7"/>
  <c r="U178" i="7"/>
  <c r="U29" i="7"/>
  <c r="V72" i="7"/>
  <c r="U133" i="7"/>
  <c r="U128" i="7"/>
  <c r="U258" i="7"/>
  <c r="V147" i="7"/>
  <c r="T178" i="7"/>
  <c r="U136" i="7"/>
  <c r="V29" i="7"/>
  <c r="U236" i="7"/>
  <c r="V55" i="7"/>
  <c r="T128" i="7"/>
  <c r="U203" i="7"/>
  <c r="T70" i="7"/>
  <c r="T87" i="7"/>
  <c r="U9" i="7"/>
  <c r="T84" i="7"/>
  <c r="U147" i="7"/>
  <c r="V88" i="7"/>
  <c r="U186" i="7"/>
  <c r="U70" i="7"/>
  <c r="V170" i="7"/>
  <c r="U154" i="7"/>
  <c r="U46" i="7"/>
  <c r="U116" i="7"/>
  <c r="V168" i="7"/>
  <c r="V163" i="7"/>
  <c r="V46" i="7"/>
  <c r="T31" i="7"/>
  <c r="V27" i="7"/>
  <c r="T159" i="7"/>
  <c r="T75" i="7"/>
  <c r="V259" i="7"/>
  <c r="T134" i="7"/>
  <c r="T161" i="7"/>
  <c r="V204" i="7"/>
  <c r="U139" i="7"/>
  <c r="T254" i="7"/>
  <c r="U102" i="7"/>
  <c r="T112" i="7"/>
  <c r="T175" i="7"/>
  <c r="T146" i="7"/>
  <c r="U118" i="7"/>
  <c r="T37" i="7"/>
  <c r="T78" i="7"/>
  <c r="V31" i="7"/>
  <c r="U27" i="7"/>
  <c r="U94" i="7"/>
  <c r="U168" i="7"/>
  <c r="T89" i="7"/>
  <c r="V159" i="7"/>
  <c r="U20" i="7"/>
  <c r="T259" i="7"/>
  <c r="V152" i="7"/>
  <c r="V175" i="7"/>
  <c r="T76" i="7"/>
  <c r="U37" i="7"/>
  <c r="V186" i="7"/>
  <c r="U170" i="7"/>
  <c r="T213" i="7"/>
  <c r="U163" i="7"/>
  <c r="V113" i="7"/>
  <c r="T166" i="7"/>
  <c r="V213" i="7"/>
  <c r="V227" i="7"/>
  <c r="T227" i="7"/>
  <c r="T174" i="7"/>
  <c r="U35" i="7"/>
  <c r="U93" i="7"/>
  <c r="U16" i="7"/>
  <c r="T20" i="7"/>
  <c r="T132" i="7"/>
  <c r="V185" i="7"/>
  <c r="V100" i="7"/>
  <c r="T193" i="7"/>
  <c r="V166" i="7"/>
  <c r="T106" i="7"/>
  <c r="T119" i="7"/>
  <c r="V8" i="7"/>
  <c r="V18" i="7"/>
  <c r="U104" i="7"/>
  <c r="V12" i="7"/>
  <c r="V141" i="7"/>
  <c r="V106" i="7"/>
  <c r="U146" i="7"/>
  <c r="U76" i="7"/>
  <c r="T68" i="7"/>
  <c r="U18" i="7"/>
  <c r="T45" i="7"/>
  <c r="U73" i="7"/>
  <c r="U185" i="7"/>
  <c r="V85" i="7"/>
  <c r="U50" i="7"/>
  <c r="T127" i="7"/>
  <c r="U155" i="7"/>
  <c r="U177" i="7"/>
  <c r="V73" i="7"/>
  <c r="T177" i="7"/>
  <c r="U112" i="7"/>
  <c r="T155" i="7"/>
  <c r="U92" i="7"/>
  <c r="U59" i="7"/>
  <c r="U252" i="7"/>
  <c r="T92" i="7"/>
  <c r="V10" i="7"/>
  <c r="V131" i="7"/>
  <c r="T189" i="7"/>
  <c r="V59" i="7"/>
  <c r="U235" i="7"/>
  <c r="U25" i="7"/>
  <c r="T19" i="7"/>
  <c r="U11" i="7"/>
  <c r="T12" i="7"/>
  <c r="U131" i="7"/>
  <c r="V127" i="7"/>
  <c r="V86" i="7"/>
  <c r="U167" i="7"/>
  <c r="V189" i="7"/>
  <c r="T115" i="7"/>
  <c r="V235" i="7"/>
  <c r="U103" i="7"/>
  <c r="T145" i="7"/>
  <c r="T54" i="7"/>
  <c r="T203" i="7"/>
  <c r="V252" i="7"/>
  <c r="T10" i="7"/>
  <c r="V153" i="7"/>
  <c r="U91" i="7"/>
  <c r="U153" i="7"/>
  <c r="U19" i="7"/>
  <c r="T11" i="7"/>
  <c r="T101" i="7"/>
  <c r="T50" i="7"/>
  <c r="U226" i="7"/>
  <c r="V89" i="7"/>
  <c r="T25" i="7"/>
  <c r="V226" i="7"/>
  <c r="V105" i="7"/>
  <c r="U68" i="7"/>
  <c r="T167" i="7"/>
  <c r="T138" i="7"/>
  <c r="V60" i="7"/>
  <c r="T91" i="7"/>
  <c r="U172" i="7"/>
  <c r="T162" i="7"/>
  <c r="U60" i="7"/>
  <c r="T103" i="7"/>
  <c r="V145" i="7"/>
  <c r="V172" i="7"/>
  <c r="V116" i="7"/>
  <c r="U101" i="7"/>
  <c r="U243" i="7"/>
  <c r="V243" i="7"/>
  <c r="T243" i="7"/>
  <c r="U241" i="7"/>
  <c r="T241" i="7"/>
  <c r="V241" i="7"/>
  <c r="T169" i="7"/>
  <c r="V169" i="7"/>
  <c r="U169" i="7"/>
  <c r="V30" i="7"/>
  <c r="U69" i="7"/>
  <c r="T69" i="7"/>
  <c r="V69" i="7"/>
  <c r="U33" i="7"/>
  <c r="V33" i="7"/>
  <c r="U48" i="7"/>
  <c r="V48" i="7"/>
  <c r="T48" i="7"/>
  <c r="U32" i="7"/>
  <c r="T32" i="7"/>
  <c r="U47" i="7"/>
  <c r="T47" i="7"/>
  <c r="V47" i="7"/>
  <c r="U30" i="7"/>
  <c r="R266" i="7"/>
  <c r="R267" i="7"/>
  <c r="U187" i="7"/>
  <c r="T187" i="7"/>
  <c r="R265" i="7"/>
  <c r="V188" i="7"/>
  <c r="T188" i="7"/>
  <c r="U188" i="7"/>
  <c r="V187" i="7"/>
  <c r="W179" i="7"/>
  <c r="W107" i="7"/>
  <c r="W120" i="7"/>
  <c r="W95" i="7"/>
  <c r="W79" i="7"/>
  <c r="W63" i="7"/>
  <c r="W40" i="7"/>
  <c r="W247" i="7"/>
  <c r="X8" i="7" l="1"/>
  <c r="W132" i="7"/>
  <c r="W89" i="7"/>
  <c r="W46" i="7"/>
  <c r="W185" i="7"/>
  <c r="W32" i="7"/>
  <c r="W20" i="7"/>
  <c r="W173" i="7"/>
  <c r="W105" i="7"/>
  <c r="W35" i="7"/>
  <c r="W153" i="7"/>
  <c r="W213" i="7"/>
  <c r="W159" i="7"/>
  <c r="W161" i="7"/>
  <c r="W30" i="7"/>
  <c r="W69" i="7"/>
  <c r="W169" i="7"/>
  <c r="W138" i="7"/>
  <c r="W137" i="7"/>
  <c r="W145" i="7"/>
  <c r="W76" i="7"/>
  <c r="W154" i="7"/>
  <c r="W174" i="7"/>
  <c r="W37" i="7"/>
  <c r="W48" i="7"/>
  <c r="W50" i="7"/>
  <c r="W236" i="7"/>
  <c r="W58" i="7"/>
  <c r="W15" i="7"/>
  <c r="W29" i="7"/>
  <c r="W27" i="7"/>
  <c r="W71" i="7"/>
  <c r="W100" i="7"/>
  <c r="W127" i="7"/>
  <c r="W129" i="7"/>
  <c r="W172" i="7"/>
  <c r="W155" i="7"/>
  <c r="W235" i="7"/>
  <c r="W166" i="7"/>
  <c r="W104" i="7"/>
  <c r="W114" i="7"/>
  <c r="W78" i="7"/>
  <c r="W160" i="7"/>
  <c r="W143" i="7"/>
  <c r="W34" i="7"/>
  <c r="W163" i="7"/>
  <c r="W19" i="7"/>
  <c r="W86" i="7"/>
  <c r="W112" i="7"/>
  <c r="W75" i="7"/>
  <c r="W59" i="7"/>
  <c r="W85" i="7"/>
  <c r="W12" i="7"/>
  <c r="W130" i="7"/>
  <c r="W176" i="7"/>
  <c r="W70" i="7"/>
  <c r="W45" i="7"/>
  <c r="W139" i="7"/>
  <c r="W186" i="7"/>
  <c r="W133" i="7"/>
  <c r="W165" i="7"/>
  <c r="W117" i="7"/>
  <c r="W106" i="7"/>
  <c r="W148" i="7"/>
  <c r="W16" i="7"/>
  <c r="W47" i="7"/>
  <c r="W157" i="7"/>
  <c r="W93" i="7"/>
  <c r="W91" i="7"/>
  <c r="W94" i="7"/>
  <c r="W39" i="7"/>
  <c r="W77" i="7"/>
  <c r="W57" i="7"/>
  <c r="W72" i="7"/>
  <c r="W152" i="7"/>
  <c r="W167" i="7"/>
  <c r="W227" i="7"/>
  <c r="W62" i="7"/>
  <c r="W228" i="7"/>
  <c r="W234" i="7"/>
  <c r="W164" i="7"/>
  <c r="W142" i="7"/>
  <c r="W113" i="7"/>
  <c r="W126" i="7"/>
  <c r="W13" i="7"/>
  <c r="W90" i="7"/>
  <c r="W84" i="7"/>
  <c r="W240" i="7"/>
  <c r="W189" i="7"/>
  <c r="W74" i="7"/>
  <c r="W25" i="7"/>
  <c r="W135" i="7"/>
  <c r="W175" i="7"/>
  <c r="W118" i="7"/>
  <c r="W33" i="7"/>
  <c r="W241" i="7"/>
  <c r="W87" i="7"/>
  <c r="W36" i="7"/>
  <c r="W168" i="7"/>
  <c r="W259" i="7"/>
  <c r="W158" i="7"/>
  <c r="W31" i="7"/>
  <c r="W128" i="7"/>
  <c r="W178" i="7"/>
  <c r="W56" i="7"/>
  <c r="W136" i="7"/>
  <c r="W226" i="7"/>
  <c r="W147" i="7"/>
  <c r="W54" i="7"/>
  <c r="W61" i="7"/>
  <c r="W203" i="7"/>
  <c r="W26" i="7"/>
  <c r="W134" i="7"/>
  <c r="W258" i="7"/>
  <c r="W101" i="7"/>
  <c r="W244" i="7"/>
  <c r="W28" i="7"/>
  <c r="W119" i="7"/>
  <c r="W204" i="7"/>
  <c r="W252" i="7"/>
  <c r="W116" i="7"/>
  <c r="W38" i="7"/>
  <c r="W88" i="7"/>
  <c r="W92" i="7"/>
  <c r="W18" i="7"/>
  <c r="W24" i="7"/>
  <c r="W102" i="7"/>
  <c r="W141" i="7"/>
  <c r="W177" i="7"/>
  <c r="W253" i="7"/>
  <c r="W242" i="7"/>
  <c r="W68" i="7"/>
  <c r="W162" i="7"/>
  <c r="W115" i="7"/>
  <c r="W140" i="7"/>
  <c r="W17" i="7"/>
  <c r="W11" i="7"/>
  <c r="W55" i="7"/>
  <c r="W14" i="7"/>
  <c r="W73" i="7"/>
  <c r="W171" i="7"/>
  <c r="W170" i="7"/>
  <c r="W156" i="7"/>
  <c r="W254" i="7"/>
  <c r="W131" i="7"/>
  <c r="W103" i="7"/>
  <c r="W144" i="7"/>
  <c r="W146" i="7"/>
  <c r="W243" i="7"/>
  <c r="W49" i="7"/>
  <c r="W60" i="7"/>
  <c r="W246" i="7"/>
  <c r="W245" i="7"/>
  <c r="W8" i="7"/>
  <c r="W10" i="7"/>
  <c r="W9" i="7"/>
  <c r="W193" i="7"/>
  <c r="W188" i="7"/>
  <c r="W187" i="7"/>
  <c r="AC19" i="6" l="1"/>
  <c r="AC20" i="6" s="1"/>
  <c r="F20" i="6" l="1"/>
  <c r="E20" i="6"/>
  <c r="D20" i="6"/>
  <c r="C20" i="6"/>
  <c r="AC21" i="6"/>
  <c r="F19" i="6"/>
  <c r="E19" i="6"/>
  <c r="D19" i="6"/>
  <c r="C19" i="6"/>
  <c r="AC22" i="6" l="1"/>
  <c r="F21" i="6"/>
  <c r="D21" i="6"/>
  <c r="E21" i="6"/>
  <c r="C21" i="6"/>
  <c r="AC23" i="6" l="1"/>
  <c r="F22" i="6"/>
  <c r="E22" i="6"/>
  <c r="D22" i="6"/>
  <c r="C22" i="6"/>
  <c r="AC24" i="6" l="1"/>
  <c r="D23" i="6"/>
  <c r="C23" i="6"/>
  <c r="F23" i="6"/>
  <c r="E23" i="6"/>
  <c r="AC25" i="6" l="1"/>
  <c r="F24" i="6"/>
  <c r="E24" i="6"/>
  <c r="D24" i="6"/>
  <c r="C24" i="6"/>
  <c r="AC26" i="6" l="1"/>
  <c r="F25" i="6"/>
  <c r="C25" i="6"/>
  <c r="D25" i="6"/>
  <c r="E25" i="6"/>
  <c r="AC27" i="6" l="1"/>
  <c r="F26" i="6"/>
  <c r="D26" i="6"/>
  <c r="C26" i="6"/>
  <c r="E26" i="6"/>
  <c r="AC28" i="6" l="1"/>
  <c r="C27" i="6"/>
  <c r="F27" i="6"/>
  <c r="E27" i="6"/>
  <c r="D27" i="6"/>
  <c r="AC29" i="6" l="1"/>
  <c r="F28" i="6"/>
  <c r="D28" i="6"/>
  <c r="C28" i="6"/>
  <c r="E28" i="6"/>
  <c r="AC30" i="6" l="1"/>
  <c r="C29" i="6"/>
  <c r="F29" i="6"/>
  <c r="D29" i="6"/>
  <c r="E29" i="6"/>
  <c r="AC31" i="6" l="1"/>
  <c r="F30" i="6"/>
  <c r="E30" i="6"/>
  <c r="D30" i="6"/>
  <c r="C30" i="6"/>
  <c r="AC32" i="6" l="1"/>
  <c r="C31" i="6"/>
  <c r="E31" i="6"/>
  <c r="D31" i="6"/>
  <c r="F31" i="6"/>
  <c r="AC33" i="6" l="1"/>
  <c r="F32" i="6"/>
  <c r="D32" i="6"/>
  <c r="E32" i="6"/>
  <c r="C32" i="6"/>
  <c r="AC34" i="6" l="1"/>
  <c r="C33" i="6"/>
  <c r="F33" i="6"/>
  <c r="D33" i="6"/>
  <c r="E33" i="6"/>
  <c r="AC35" i="6" l="1"/>
  <c r="C34" i="6"/>
  <c r="F34" i="6"/>
  <c r="E34" i="6"/>
  <c r="D34" i="6"/>
  <c r="AC36" i="6" l="1"/>
  <c r="C35" i="6"/>
  <c r="E35" i="6"/>
  <c r="D35" i="6"/>
  <c r="F35" i="6"/>
  <c r="AC37" i="6" l="1"/>
  <c r="C36" i="6"/>
  <c r="F36" i="6"/>
  <c r="E36" i="6"/>
  <c r="D36" i="6"/>
  <c r="AC38" i="6" l="1"/>
  <c r="C37" i="6"/>
  <c r="F37" i="6"/>
  <c r="D37" i="6"/>
  <c r="E37" i="6"/>
  <c r="AC39" i="6" l="1"/>
  <c r="F38" i="6"/>
  <c r="E38" i="6"/>
  <c r="C38" i="6"/>
  <c r="D38" i="6"/>
  <c r="AC40" i="6" l="1"/>
  <c r="C39" i="6"/>
  <c r="F39" i="6"/>
  <c r="E39" i="6"/>
  <c r="D39" i="6"/>
  <c r="AC41" i="6" l="1"/>
  <c r="F40" i="6"/>
  <c r="E40" i="6"/>
  <c r="D40" i="6"/>
  <c r="C40" i="6"/>
  <c r="AC42" i="6" l="1"/>
  <c r="F41" i="6"/>
  <c r="C41" i="6"/>
  <c r="D41" i="6"/>
  <c r="E41" i="6"/>
  <c r="AC43" i="6" l="1"/>
  <c r="F42" i="6"/>
  <c r="C42" i="6"/>
  <c r="D42" i="6"/>
  <c r="E42" i="6"/>
  <c r="AC44" i="6" l="1"/>
  <c r="D43" i="6"/>
  <c r="C43" i="6"/>
  <c r="F43" i="6"/>
  <c r="E43" i="6"/>
  <c r="AC45" i="6" l="1"/>
  <c r="D44" i="6"/>
  <c r="F44" i="6"/>
  <c r="E44" i="6"/>
  <c r="C44" i="6"/>
  <c r="AC46" i="6" l="1"/>
  <c r="D45" i="6"/>
  <c r="F45" i="6"/>
  <c r="E45" i="6"/>
  <c r="C45" i="6"/>
  <c r="AC47" i="6" l="1"/>
  <c r="E46" i="6"/>
  <c r="D46" i="6"/>
  <c r="F46" i="6"/>
  <c r="C46" i="6"/>
  <c r="AC48" i="6" l="1"/>
  <c r="C47" i="6"/>
  <c r="F47" i="6"/>
  <c r="E47" i="6"/>
  <c r="D47" i="6"/>
  <c r="AC49" i="6" l="1"/>
  <c r="D48" i="6"/>
  <c r="F48" i="6"/>
  <c r="E48" i="6"/>
  <c r="C48" i="6"/>
  <c r="AC50" i="6" l="1"/>
  <c r="F49" i="6"/>
  <c r="E49" i="6"/>
  <c r="D49" i="6"/>
  <c r="C49" i="6"/>
  <c r="AC51" i="6" l="1"/>
  <c r="D50" i="6"/>
  <c r="C50" i="6"/>
  <c r="F50" i="6"/>
  <c r="E50" i="6"/>
  <c r="AC52" i="6" l="1"/>
  <c r="F51" i="6"/>
  <c r="E51" i="6"/>
  <c r="D51" i="6"/>
  <c r="C51" i="6"/>
  <c r="AC53" i="6" l="1"/>
  <c r="D52" i="6"/>
  <c r="E52" i="6"/>
  <c r="C52" i="6"/>
  <c r="F52" i="6"/>
  <c r="AC54" i="6" l="1"/>
  <c r="F53" i="6"/>
  <c r="E53" i="6"/>
  <c r="C53" i="6"/>
  <c r="D53" i="6"/>
  <c r="AC55" i="6" l="1"/>
  <c r="D54" i="6"/>
  <c r="F54" i="6"/>
  <c r="E54" i="6"/>
  <c r="C54" i="6"/>
  <c r="AC56" i="6" l="1"/>
  <c r="F55" i="6"/>
  <c r="E55" i="6"/>
  <c r="D55" i="6"/>
  <c r="C55" i="6"/>
  <c r="AC57" i="6" l="1"/>
  <c r="D56" i="6"/>
  <c r="F56" i="6"/>
  <c r="E56" i="6"/>
  <c r="C56" i="6"/>
  <c r="AC58" i="6" l="1"/>
  <c r="C57" i="6"/>
  <c r="F57" i="6"/>
  <c r="E57" i="6"/>
  <c r="D57" i="6"/>
  <c r="AC59" i="6" l="1"/>
  <c r="D58" i="6"/>
  <c r="F58" i="6"/>
  <c r="E58" i="6"/>
  <c r="C58" i="6"/>
  <c r="AC60" i="6" l="1"/>
  <c r="D59" i="6"/>
  <c r="C59" i="6"/>
  <c r="E59" i="6"/>
  <c r="F59" i="6"/>
  <c r="AC61" i="6" l="1"/>
  <c r="D60" i="6"/>
  <c r="F60" i="6"/>
  <c r="E60" i="6"/>
  <c r="C60" i="6"/>
  <c r="AC62" i="6" l="1"/>
  <c r="E61" i="6"/>
  <c r="D61" i="6"/>
  <c r="C61" i="6"/>
  <c r="F61" i="6"/>
  <c r="AC63" i="6" l="1"/>
  <c r="D62" i="6"/>
  <c r="F62" i="6"/>
  <c r="E62" i="6"/>
  <c r="C62" i="6"/>
  <c r="AC64" i="6" l="1"/>
  <c r="F63" i="6"/>
  <c r="E63" i="6"/>
  <c r="D63" i="6"/>
  <c r="C63" i="6"/>
  <c r="AC65" i="6" l="1"/>
  <c r="C64" i="6"/>
  <c r="D64" i="6"/>
  <c r="F64" i="6"/>
  <c r="E64" i="6"/>
  <c r="AC66" i="6" l="1"/>
  <c r="F65" i="6"/>
  <c r="E65" i="6"/>
  <c r="D65" i="6"/>
  <c r="C65" i="6"/>
  <c r="AC67" i="6" l="1"/>
  <c r="D66" i="6"/>
  <c r="C66" i="6"/>
  <c r="E66" i="6"/>
  <c r="F66" i="6"/>
  <c r="AC68" i="6" l="1"/>
  <c r="F67" i="6"/>
  <c r="E67" i="6"/>
  <c r="D67" i="6"/>
  <c r="C67" i="6"/>
  <c r="AC69" i="6" l="1"/>
  <c r="D68" i="6"/>
  <c r="E68" i="6"/>
  <c r="C68" i="6"/>
  <c r="F68" i="6"/>
  <c r="AC70" i="6" l="1"/>
  <c r="F69" i="6"/>
  <c r="E69" i="6"/>
  <c r="D69" i="6"/>
  <c r="C69" i="6"/>
  <c r="AC71" i="6" l="1"/>
  <c r="D70" i="6"/>
  <c r="F70" i="6"/>
  <c r="E70" i="6"/>
  <c r="C70" i="6"/>
  <c r="AC72" i="6" l="1"/>
  <c r="F71" i="6"/>
  <c r="D71" i="6"/>
  <c r="C71" i="6"/>
  <c r="E71" i="6"/>
  <c r="AC73" i="6" l="1"/>
  <c r="D72" i="6"/>
  <c r="F72" i="6"/>
  <c r="E72" i="6"/>
  <c r="C72" i="6"/>
  <c r="AC74" i="6" l="1"/>
  <c r="C73" i="6"/>
  <c r="F73" i="6"/>
  <c r="E73" i="6"/>
  <c r="D73" i="6"/>
  <c r="AC75" i="6" l="1"/>
  <c r="D74" i="6"/>
  <c r="F74" i="6"/>
  <c r="E74" i="6"/>
  <c r="C74" i="6"/>
  <c r="AC76" i="6" l="1"/>
  <c r="D75" i="6"/>
  <c r="C75" i="6"/>
  <c r="F75" i="6"/>
  <c r="E75" i="6"/>
  <c r="AC77" i="6" l="1"/>
  <c r="D76" i="6"/>
  <c r="F76" i="6"/>
  <c r="E76" i="6"/>
  <c r="C76" i="6"/>
  <c r="AC78" i="6" l="1"/>
  <c r="E77" i="6"/>
  <c r="D77" i="6"/>
  <c r="C77" i="6"/>
  <c r="F77" i="6"/>
  <c r="AC79" i="6" l="1"/>
  <c r="D78" i="6"/>
  <c r="F78" i="6"/>
  <c r="E78" i="6"/>
  <c r="C78" i="6"/>
  <c r="AC80" i="6" l="1"/>
  <c r="F79" i="6"/>
  <c r="E79" i="6"/>
  <c r="C79" i="6"/>
  <c r="D79" i="6"/>
  <c r="AC81" i="6" l="1"/>
  <c r="D80" i="6"/>
  <c r="F80" i="6"/>
  <c r="E80" i="6"/>
  <c r="C80" i="6"/>
  <c r="AC82" i="6" l="1"/>
  <c r="F81" i="6"/>
  <c r="E81" i="6"/>
  <c r="D81" i="6"/>
  <c r="C81" i="6"/>
  <c r="AC83" i="6" l="1"/>
  <c r="D82" i="6"/>
  <c r="C82" i="6"/>
  <c r="F82" i="6"/>
  <c r="E82" i="6"/>
  <c r="AC84" i="6" l="1"/>
  <c r="F83" i="6"/>
  <c r="E83" i="6"/>
  <c r="C83" i="6"/>
  <c r="D83" i="6"/>
  <c r="AC85" i="6" l="1"/>
  <c r="D84" i="6"/>
  <c r="E84" i="6"/>
  <c r="C84" i="6"/>
  <c r="F84" i="6"/>
  <c r="AC86" i="6" l="1"/>
  <c r="F85" i="6"/>
  <c r="E85" i="6"/>
  <c r="D85" i="6"/>
  <c r="C85" i="6"/>
  <c r="AC87" i="6" l="1"/>
  <c r="D86" i="6"/>
  <c r="F86" i="6"/>
  <c r="E86" i="6"/>
  <c r="C86" i="6"/>
  <c r="AC88" i="6" l="1"/>
  <c r="C87" i="6"/>
  <c r="F87" i="6"/>
  <c r="E87" i="6"/>
  <c r="D87" i="6"/>
  <c r="AC89" i="6" l="1"/>
  <c r="D88" i="6"/>
  <c r="F88" i="6"/>
  <c r="E88" i="6"/>
  <c r="C88" i="6"/>
  <c r="AC90" i="6" l="1"/>
  <c r="C89" i="6"/>
  <c r="E89" i="6"/>
  <c r="D89" i="6"/>
  <c r="F89" i="6"/>
  <c r="AC91" i="6" l="1"/>
  <c r="D90" i="6"/>
  <c r="F90" i="6"/>
  <c r="C90" i="6"/>
  <c r="E90" i="6"/>
  <c r="AC92" i="6" l="1"/>
  <c r="D91" i="6"/>
  <c r="C91" i="6"/>
  <c r="F91" i="6"/>
  <c r="E91" i="6"/>
  <c r="AC93" i="6" l="1"/>
  <c r="D92" i="6"/>
  <c r="F92" i="6"/>
  <c r="E92" i="6"/>
  <c r="C92" i="6"/>
  <c r="AC94" i="6" l="1"/>
  <c r="E93" i="6"/>
  <c r="D93" i="6"/>
  <c r="C93" i="6"/>
  <c r="F93" i="6"/>
  <c r="AC95" i="6" l="1"/>
  <c r="D94" i="6"/>
  <c r="F94" i="6"/>
  <c r="E94" i="6"/>
  <c r="C94" i="6"/>
  <c r="AC96" i="6" l="1"/>
  <c r="F95" i="6"/>
  <c r="E95" i="6"/>
  <c r="D95" i="6"/>
  <c r="C95" i="6"/>
  <c r="AC97" i="6" l="1"/>
  <c r="D96" i="6"/>
  <c r="C96" i="6"/>
  <c r="F96" i="6"/>
  <c r="E96" i="6"/>
  <c r="AC98" i="6" l="1"/>
  <c r="F97" i="6"/>
  <c r="E97" i="6"/>
  <c r="D97" i="6"/>
  <c r="C97" i="6"/>
  <c r="AC99" i="6" l="1"/>
  <c r="D98" i="6"/>
  <c r="C98" i="6"/>
  <c r="F98" i="6"/>
  <c r="E98" i="6"/>
  <c r="AC100" i="6" l="1"/>
  <c r="F99" i="6"/>
  <c r="E99" i="6"/>
  <c r="D99" i="6"/>
  <c r="C99" i="6"/>
  <c r="AC101" i="6" l="1"/>
  <c r="D100" i="6"/>
  <c r="E100" i="6"/>
  <c r="F100" i="6"/>
  <c r="C100" i="6"/>
  <c r="AC102" i="6" l="1"/>
  <c r="D101" i="6"/>
  <c r="F101" i="6"/>
  <c r="E101" i="6"/>
  <c r="C101" i="6"/>
  <c r="AC103" i="6" l="1"/>
  <c r="D102" i="6"/>
  <c r="F102" i="6"/>
  <c r="E102" i="6"/>
  <c r="C102" i="6"/>
  <c r="AC104" i="6" l="1"/>
  <c r="E103" i="6"/>
  <c r="F103" i="6"/>
  <c r="C103" i="6"/>
  <c r="D103" i="6"/>
  <c r="AC105" i="6" l="1"/>
  <c r="D104" i="6"/>
  <c r="F104" i="6"/>
  <c r="E104" i="6"/>
  <c r="C104" i="6"/>
  <c r="AC106" i="6" l="1"/>
  <c r="C105" i="6"/>
  <c r="F105" i="6"/>
  <c r="D105" i="6"/>
  <c r="E105" i="6"/>
  <c r="AC107" i="6" l="1"/>
  <c r="D106" i="6"/>
  <c r="F106" i="6"/>
  <c r="E106" i="6"/>
  <c r="C106" i="6"/>
  <c r="AC108" i="6" l="1"/>
  <c r="D107" i="6"/>
  <c r="C107" i="6"/>
  <c r="F107" i="6"/>
  <c r="E107" i="6"/>
  <c r="AC109" i="6" l="1"/>
  <c r="D108" i="6"/>
  <c r="F108" i="6"/>
  <c r="E108" i="6"/>
  <c r="C108" i="6"/>
  <c r="AC110" i="6" l="1"/>
  <c r="E109" i="6"/>
  <c r="D109" i="6"/>
  <c r="C109" i="6"/>
  <c r="F109" i="6"/>
  <c r="AC111" i="6" l="1"/>
  <c r="D110" i="6"/>
  <c r="E110" i="6"/>
  <c r="F110" i="6"/>
  <c r="C110" i="6"/>
  <c r="AC112" i="6" l="1"/>
  <c r="F111" i="6"/>
  <c r="E111" i="6"/>
  <c r="C111" i="6"/>
  <c r="D111" i="6"/>
  <c r="AC113" i="6" l="1"/>
  <c r="D112" i="6"/>
  <c r="F112" i="6"/>
  <c r="C112" i="6"/>
  <c r="E112" i="6"/>
  <c r="AC114" i="6" l="1"/>
  <c r="F113" i="6"/>
  <c r="E113" i="6"/>
  <c r="D113" i="6"/>
  <c r="C113" i="6"/>
  <c r="AC115" i="6" l="1"/>
  <c r="E114" i="6"/>
  <c r="D114" i="6"/>
  <c r="C114" i="6"/>
  <c r="F114" i="6"/>
  <c r="AC116" i="6" l="1"/>
  <c r="D115" i="6"/>
  <c r="F115" i="6"/>
  <c r="E115" i="6"/>
  <c r="C115" i="6"/>
  <c r="AC117" i="6" l="1"/>
  <c r="E116" i="6"/>
  <c r="D116" i="6"/>
  <c r="F116" i="6"/>
  <c r="C116" i="6"/>
  <c r="AC118" i="6" l="1"/>
  <c r="C117" i="6"/>
  <c r="F117" i="6"/>
  <c r="E117" i="6"/>
  <c r="D117" i="6"/>
  <c r="AC119" i="6" l="1"/>
  <c r="E118" i="6"/>
  <c r="D118" i="6"/>
  <c r="F118" i="6"/>
  <c r="C118" i="6"/>
  <c r="AC120" i="6" l="1"/>
  <c r="E119" i="6"/>
  <c r="D119" i="6"/>
  <c r="C119" i="6"/>
  <c r="F119" i="6"/>
  <c r="AC121" i="6" l="1"/>
  <c r="E120" i="6"/>
  <c r="D120" i="6"/>
  <c r="F120" i="6"/>
  <c r="C120" i="6"/>
  <c r="AC122" i="6" l="1"/>
  <c r="F121" i="6"/>
  <c r="E121" i="6"/>
  <c r="D121" i="6"/>
  <c r="C121" i="6"/>
  <c r="AC123" i="6" l="1"/>
  <c r="E122" i="6"/>
  <c r="D122" i="6"/>
  <c r="C122" i="6"/>
  <c r="F122" i="6"/>
  <c r="AC124" i="6" l="1"/>
  <c r="F123" i="6"/>
  <c r="E123" i="6"/>
  <c r="D123" i="6"/>
  <c r="C123" i="6"/>
  <c r="AC125" i="6" l="1"/>
  <c r="E124" i="6"/>
  <c r="D124" i="6"/>
  <c r="F124" i="6"/>
  <c r="C124" i="6"/>
  <c r="AC126" i="6" l="1"/>
  <c r="C125" i="6"/>
  <c r="F125" i="6"/>
  <c r="E125" i="6"/>
  <c r="D125" i="6"/>
  <c r="AC127" i="6" l="1"/>
  <c r="E126" i="6"/>
  <c r="D126" i="6"/>
  <c r="F126" i="6"/>
  <c r="C126" i="6"/>
  <c r="AC128" i="6" l="1"/>
  <c r="E127" i="6"/>
  <c r="D127" i="6"/>
  <c r="F127" i="6"/>
  <c r="C127" i="6"/>
  <c r="AC129" i="6" l="1"/>
  <c r="F128" i="6"/>
  <c r="E128" i="6"/>
  <c r="D128" i="6"/>
  <c r="C128" i="6"/>
  <c r="AC130" i="6" l="1"/>
  <c r="C129" i="6"/>
  <c r="F129" i="6"/>
  <c r="D129" i="6"/>
  <c r="E129" i="6"/>
  <c r="AC131" i="6" l="1"/>
  <c r="F130" i="6"/>
  <c r="E130" i="6"/>
  <c r="D130" i="6"/>
  <c r="C130" i="6"/>
  <c r="AC132" i="6" l="1"/>
  <c r="C131" i="6"/>
  <c r="F131" i="6"/>
  <c r="E131" i="6"/>
  <c r="D131" i="6"/>
  <c r="AC133" i="6" l="1"/>
  <c r="F132" i="6"/>
  <c r="E132" i="6"/>
  <c r="D132" i="6"/>
  <c r="C132" i="6"/>
  <c r="AC134" i="6" l="1"/>
  <c r="F133" i="6"/>
  <c r="E133" i="6"/>
  <c r="D133" i="6"/>
  <c r="C133" i="6"/>
  <c r="AC135" i="6" l="1"/>
  <c r="F134" i="6"/>
  <c r="E134" i="6"/>
  <c r="D134" i="6"/>
  <c r="C134" i="6"/>
  <c r="AC136" i="6" l="1"/>
  <c r="F135" i="6"/>
  <c r="E135" i="6"/>
  <c r="D135" i="6"/>
  <c r="C135" i="6"/>
  <c r="AC137" i="6" l="1"/>
  <c r="F136" i="6"/>
  <c r="E136" i="6"/>
  <c r="D136" i="6"/>
  <c r="C136" i="6"/>
  <c r="AC138" i="6" l="1"/>
  <c r="D137" i="6"/>
  <c r="C137" i="6"/>
  <c r="F137" i="6"/>
  <c r="E137" i="6"/>
  <c r="AC139" i="6" l="1"/>
  <c r="F138" i="6"/>
  <c r="E138" i="6"/>
  <c r="D138" i="6"/>
  <c r="C138" i="6"/>
  <c r="AC140" i="6" l="1"/>
  <c r="F139" i="6"/>
  <c r="E139" i="6"/>
  <c r="D139" i="6"/>
  <c r="C139" i="6"/>
  <c r="AC141" i="6" l="1"/>
  <c r="F140" i="6"/>
  <c r="E140" i="6"/>
  <c r="D140" i="6"/>
  <c r="C140" i="6"/>
  <c r="AC142" i="6" l="1"/>
  <c r="E141" i="6"/>
  <c r="F141" i="6"/>
  <c r="D141" i="6"/>
  <c r="C141" i="6"/>
  <c r="AC143" i="6" l="1"/>
  <c r="F142" i="6"/>
  <c r="E142" i="6"/>
  <c r="D142" i="6"/>
  <c r="C142" i="6"/>
  <c r="AC144" i="6" l="1"/>
  <c r="E143" i="6"/>
  <c r="D143" i="6"/>
  <c r="C143" i="6"/>
  <c r="F143" i="6"/>
  <c r="AC145" i="6" l="1"/>
  <c r="F144" i="6"/>
  <c r="E144" i="6"/>
  <c r="D144" i="6"/>
  <c r="C144" i="6"/>
  <c r="AC146" i="6" l="1"/>
  <c r="C145" i="6"/>
  <c r="F145" i="6"/>
  <c r="E145" i="6"/>
  <c r="D145" i="6"/>
  <c r="AC147" i="6" l="1"/>
  <c r="F146" i="6"/>
  <c r="E146" i="6"/>
  <c r="D146" i="6"/>
  <c r="C146" i="6"/>
  <c r="AC148" i="6" l="1"/>
  <c r="C147" i="6"/>
  <c r="F147" i="6"/>
  <c r="D147" i="6"/>
  <c r="E147" i="6"/>
  <c r="AC149" i="6" l="1"/>
  <c r="C148" i="6"/>
  <c r="F148" i="6"/>
  <c r="E148" i="6"/>
  <c r="D148" i="6"/>
  <c r="AC150" i="6" l="1"/>
  <c r="F149" i="6"/>
  <c r="E149" i="6"/>
  <c r="D149" i="6"/>
  <c r="C149" i="6"/>
  <c r="AC151" i="6" l="1"/>
  <c r="C150" i="6"/>
  <c r="F150" i="6"/>
  <c r="D150" i="6"/>
  <c r="E150" i="6"/>
  <c r="AC152" i="6" l="1"/>
  <c r="F151" i="6"/>
  <c r="E151" i="6"/>
  <c r="D151" i="6"/>
  <c r="C151" i="6"/>
  <c r="AC153" i="6" l="1"/>
  <c r="F152" i="6"/>
  <c r="E152" i="6"/>
  <c r="D152" i="6"/>
  <c r="C152" i="6"/>
  <c r="AC154" i="6" l="1"/>
  <c r="D153" i="6"/>
  <c r="C153" i="6"/>
  <c r="F153" i="6"/>
  <c r="E153" i="6"/>
  <c r="AC155" i="6" l="1"/>
  <c r="F154" i="6"/>
  <c r="E154" i="6"/>
  <c r="D154" i="6"/>
  <c r="C154" i="6"/>
  <c r="AC156" i="6" l="1"/>
  <c r="F155" i="6"/>
  <c r="E155" i="6"/>
  <c r="D155" i="6"/>
  <c r="C155" i="6"/>
  <c r="AC157" i="6" l="1"/>
  <c r="F156" i="6"/>
  <c r="E156" i="6"/>
  <c r="D156" i="6"/>
  <c r="C156" i="6"/>
  <c r="AC158" i="6" l="1"/>
  <c r="F157" i="6"/>
  <c r="E157" i="6"/>
  <c r="D157" i="6"/>
  <c r="C157" i="6"/>
  <c r="AC159" i="6" l="1"/>
  <c r="F158" i="6"/>
  <c r="E158" i="6"/>
  <c r="D158" i="6"/>
  <c r="C158" i="6"/>
  <c r="AC160" i="6" l="1"/>
  <c r="F159" i="6"/>
  <c r="E159" i="6"/>
  <c r="D159" i="6"/>
  <c r="C159" i="6"/>
  <c r="AC161" i="6" l="1"/>
  <c r="F160" i="6"/>
  <c r="E160" i="6"/>
  <c r="D160" i="6"/>
  <c r="C160" i="6"/>
  <c r="AC162" i="6" l="1"/>
  <c r="F161" i="6"/>
  <c r="E161" i="6"/>
  <c r="D161" i="6"/>
  <c r="C161" i="6"/>
  <c r="AC163" i="6" l="1"/>
  <c r="F162" i="6"/>
  <c r="E162" i="6"/>
  <c r="D162" i="6"/>
  <c r="C162" i="6"/>
  <c r="AC164" i="6" l="1"/>
  <c r="C163" i="6"/>
  <c r="F163" i="6"/>
  <c r="E163" i="6"/>
  <c r="D163" i="6"/>
  <c r="AC165" i="6" l="1"/>
  <c r="F164" i="6"/>
  <c r="E164" i="6"/>
  <c r="D164" i="6"/>
  <c r="C164" i="6"/>
  <c r="AC166" i="6" l="1"/>
  <c r="F165" i="6"/>
  <c r="E165" i="6"/>
  <c r="D165" i="6"/>
  <c r="C165" i="6"/>
  <c r="AC167" i="6" l="1"/>
  <c r="F166" i="6"/>
  <c r="E166" i="6"/>
  <c r="D166" i="6"/>
  <c r="C166" i="6"/>
  <c r="AC168" i="6" l="1"/>
  <c r="F167" i="6"/>
  <c r="E167" i="6"/>
  <c r="D167" i="6"/>
  <c r="C167" i="6"/>
  <c r="AC169" i="6" l="1"/>
  <c r="F168" i="6"/>
  <c r="E168" i="6"/>
  <c r="D168" i="6"/>
  <c r="C168" i="6"/>
  <c r="AC170" i="6" l="1"/>
  <c r="D169" i="6"/>
  <c r="C169" i="6"/>
  <c r="F169" i="6"/>
  <c r="E169" i="6"/>
  <c r="AC171" i="6" l="1"/>
  <c r="F170" i="6"/>
  <c r="E170" i="6"/>
  <c r="D170" i="6"/>
  <c r="C170" i="6"/>
  <c r="AC172" i="6" l="1"/>
  <c r="F171" i="6"/>
  <c r="E171" i="6"/>
  <c r="D171" i="6"/>
  <c r="C171" i="6"/>
  <c r="AC173" i="6" l="1"/>
  <c r="F172" i="6"/>
  <c r="E172" i="6"/>
  <c r="D172" i="6"/>
  <c r="C172" i="6"/>
  <c r="AC174" i="6" l="1"/>
  <c r="F173" i="6"/>
  <c r="E173" i="6"/>
  <c r="C173" i="6"/>
  <c r="D173" i="6"/>
  <c r="AC175" i="6" l="1"/>
  <c r="F174" i="6"/>
  <c r="E174" i="6"/>
  <c r="D174" i="6"/>
  <c r="C174" i="6"/>
  <c r="AC176" i="6" l="1"/>
  <c r="E175" i="6"/>
  <c r="D175" i="6"/>
  <c r="C175" i="6"/>
  <c r="F175" i="6"/>
  <c r="AC177" i="6" l="1"/>
  <c r="F176" i="6"/>
  <c r="D176" i="6"/>
  <c r="E176" i="6"/>
  <c r="C176" i="6"/>
  <c r="AC178" i="6" l="1"/>
  <c r="F177" i="6"/>
  <c r="E177" i="6"/>
  <c r="D177" i="6"/>
  <c r="C177" i="6"/>
  <c r="AC179" i="6" l="1"/>
  <c r="F178" i="6"/>
  <c r="E178" i="6"/>
  <c r="D178" i="6"/>
  <c r="C178" i="6"/>
  <c r="AC180" i="6" l="1"/>
  <c r="C179" i="6"/>
  <c r="F179" i="6"/>
  <c r="D179" i="6"/>
  <c r="E179" i="6"/>
  <c r="AC181" i="6" l="1"/>
  <c r="F180" i="6"/>
  <c r="E180" i="6"/>
  <c r="D180" i="6"/>
  <c r="C180" i="6"/>
  <c r="AC182" i="6" l="1"/>
  <c r="F181" i="6"/>
  <c r="E181" i="6"/>
  <c r="D181" i="6"/>
  <c r="C181" i="6"/>
  <c r="AC183" i="6" l="1"/>
  <c r="F182" i="6"/>
  <c r="E182" i="6"/>
  <c r="D182" i="6"/>
  <c r="C182" i="6"/>
  <c r="AC184" i="6" l="1"/>
  <c r="F183" i="6"/>
  <c r="E183" i="6"/>
  <c r="D183" i="6"/>
  <c r="C183" i="6"/>
  <c r="AC185" i="6" l="1"/>
  <c r="F184" i="6"/>
  <c r="E184" i="6"/>
  <c r="D184" i="6"/>
  <c r="C184" i="6"/>
  <c r="AC186" i="6" l="1"/>
  <c r="D185" i="6"/>
  <c r="C185" i="6"/>
  <c r="E185" i="6"/>
  <c r="F185" i="6"/>
  <c r="AC187" i="6" l="1"/>
  <c r="F186" i="6"/>
  <c r="E186" i="6"/>
  <c r="D186" i="6"/>
  <c r="C186" i="6"/>
  <c r="AC188" i="6" l="1"/>
  <c r="F187" i="6"/>
  <c r="E187" i="6"/>
  <c r="D187" i="6"/>
  <c r="C187" i="6"/>
  <c r="AC189" i="6" l="1"/>
  <c r="F188" i="6"/>
  <c r="E188" i="6"/>
  <c r="D188" i="6"/>
  <c r="C188" i="6"/>
  <c r="AC190" i="6" l="1"/>
  <c r="F189" i="6"/>
  <c r="E189" i="6"/>
  <c r="D189" i="6"/>
  <c r="C189" i="6"/>
  <c r="AC191" i="6" l="1"/>
  <c r="F190" i="6"/>
  <c r="E190" i="6"/>
  <c r="D190" i="6"/>
  <c r="C190" i="6"/>
  <c r="AC192" i="6" l="1"/>
  <c r="E191" i="6"/>
  <c r="D191" i="6"/>
  <c r="C191" i="6"/>
  <c r="F191" i="6"/>
  <c r="AC193" i="6" l="1"/>
  <c r="F192" i="6"/>
  <c r="E192" i="6"/>
  <c r="D192" i="6"/>
  <c r="C192" i="6"/>
  <c r="AC194" i="6" l="1"/>
  <c r="F193" i="6"/>
  <c r="E193" i="6"/>
  <c r="D193" i="6"/>
  <c r="C193" i="6"/>
  <c r="AC195" i="6" l="1"/>
  <c r="F194" i="6"/>
  <c r="E194" i="6"/>
  <c r="D194" i="6"/>
  <c r="C194" i="6"/>
  <c r="AC196" i="6" l="1"/>
  <c r="C195" i="6"/>
  <c r="F195" i="6"/>
  <c r="E195" i="6"/>
  <c r="D195" i="6"/>
  <c r="AC197" i="6" l="1"/>
  <c r="F196" i="6"/>
  <c r="E196" i="6"/>
  <c r="D196" i="6"/>
  <c r="C196" i="6"/>
  <c r="AC198" i="6" l="1"/>
  <c r="F197" i="6"/>
  <c r="E197" i="6"/>
  <c r="D197" i="6"/>
  <c r="C197" i="6"/>
  <c r="AC199" i="6" l="1"/>
  <c r="F198" i="6"/>
  <c r="E198" i="6"/>
  <c r="D198" i="6"/>
  <c r="C198" i="6"/>
  <c r="AC200" i="6" l="1"/>
  <c r="D199" i="6"/>
  <c r="F199" i="6"/>
  <c r="E199" i="6"/>
  <c r="C199" i="6"/>
  <c r="AC201" i="6" l="1"/>
  <c r="F200" i="6"/>
  <c r="E200" i="6"/>
  <c r="D200" i="6"/>
  <c r="C200" i="6"/>
  <c r="AC202" i="6" l="1"/>
  <c r="D201" i="6"/>
  <c r="C201" i="6"/>
  <c r="F201" i="6"/>
  <c r="E201" i="6"/>
  <c r="AC203" i="6" l="1"/>
  <c r="F202" i="6"/>
  <c r="E202" i="6"/>
  <c r="D202" i="6"/>
  <c r="C202" i="6"/>
  <c r="AC204" i="6" l="1"/>
  <c r="F203" i="6"/>
  <c r="E203" i="6"/>
  <c r="D203" i="6"/>
  <c r="C203" i="6"/>
  <c r="AC205" i="6" l="1"/>
  <c r="F204" i="6"/>
  <c r="E204" i="6"/>
  <c r="D204" i="6"/>
  <c r="C204" i="6"/>
  <c r="AC206" i="6" l="1"/>
  <c r="E205" i="6"/>
  <c r="F205" i="6"/>
  <c r="D205" i="6"/>
  <c r="C205" i="6"/>
  <c r="AC207" i="6" l="1"/>
  <c r="F206" i="6"/>
  <c r="E206" i="6"/>
  <c r="D206" i="6"/>
  <c r="C206" i="6"/>
  <c r="AC208" i="6" l="1"/>
  <c r="E207" i="6"/>
  <c r="D207" i="6"/>
  <c r="C207" i="6"/>
  <c r="F207" i="6"/>
  <c r="AC209" i="6" l="1"/>
  <c r="F208" i="6"/>
  <c r="E208" i="6"/>
  <c r="D208" i="6"/>
  <c r="C208" i="6"/>
  <c r="AC210" i="6" l="1"/>
  <c r="F209" i="6"/>
  <c r="E209" i="6"/>
  <c r="D209" i="6"/>
  <c r="C209" i="6"/>
  <c r="F210" i="6" l="1"/>
  <c r="E210" i="6"/>
  <c r="D210" i="6"/>
  <c r="C210" i="6"/>
</calcChain>
</file>

<file path=xl/comments1.xml><?xml version="1.0" encoding="utf-8"?>
<comments xmlns="http://schemas.openxmlformats.org/spreadsheetml/2006/main">
  <authors>
    <author>Bill Michaud</author>
  </authors>
  <commentList>
    <comment ref="L4" authorId="0">
      <text>
        <r>
          <rPr>
            <sz val="10"/>
            <color indexed="81"/>
            <rFont val="Calibri"/>
            <family val="2"/>
            <scheme val="minor"/>
          </rPr>
          <t>Identifies community infrastructure projects (e.g., utilities, roads, or sewers) typically for the next one to five years and outlines the schedule and financing for those projects. Often reflects community land use plan projections of future development growth and demand.</t>
        </r>
      </text>
    </comment>
    <comment ref="L5" authorId="0">
      <text>
        <r>
          <rPr>
            <sz val="10"/>
            <color indexed="81"/>
            <rFont val="Calibri"/>
            <family val="2"/>
            <scheme val="minor"/>
          </rPr>
          <t>The ongoing process of identifying and addressing community needs, assets, and priority investments. Community development addresses public infrastructure and facilities, economic development, housing, public services, land use, other identified areas of need.</t>
        </r>
      </text>
    </comment>
    <comment ref="L6" authorId="0">
      <text>
        <r>
          <rPr>
            <sz val="10"/>
            <color indexed="81"/>
            <rFont val="Calibri"/>
            <family val="2"/>
            <scheme val="minor"/>
          </rPr>
          <t>Provides a blueprint for how a community or county will grow and develop.</t>
        </r>
      </text>
    </comment>
    <comment ref="L7" authorId="0">
      <text>
        <r>
          <rPr>
            <sz val="10"/>
            <color indexed="81"/>
            <rFont val="Calibri"/>
            <family val="2"/>
            <scheme val="minor"/>
          </rPr>
          <t>Arrangements between local government and schools to share facilities, parks, pools, parking, and other recreational, educational, and civic facilities.</t>
        </r>
      </text>
    </comment>
    <comment ref="L8" authorId="0">
      <text>
        <r>
          <rPr>
            <sz val="10"/>
            <color indexed="81"/>
            <rFont val="Calibri"/>
            <family val="2"/>
            <scheme val="minor"/>
          </rPr>
          <t>Identifies important projections of long-term school and community needs such as student enrollment, operational costs, facility maintenance and renovation, and infrastructure to use in making school siting decisions.</t>
        </r>
      </text>
    </comment>
    <comment ref="L9" authorId="0">
      <text>
        <r>
          <rPr>
            <sz val="10"/>
            <color indexed="81"/>
            <rFont val="Calibri"/>
            <family val="2"/>
            <scheme val="minor"/>
          </rPr>
          <t>Public schools that are in neighborhoods where a significant portion of students live and can walk or bike to school</t>
        </r>
      </text>
    </comment>
    <comment ref="L10" authorId="0">
      <text>
        <r>
          <rPr>
            <sz val="10"/>
            <color indexed="81"/>
            <rFont val="Calibri"/>
            <family val="2"/>
            <scheme val="minor"/>
          </rPr>
          <t>Provides a long-term blueprint for a region or local community’s transportation system. It typically considers major development, mobility needs, and capital investment priorities.</t>
        </r>
      </text>
    </comment>
    <comment ref="L11" authorId="0">
      <text>
        <r>
          <rPr>
            <sz val="10"/>
            <color indexed="81"/>
            <rFont val="Calibri"/>
            <family val="2"/>
            <scheme val="minor"/>
          </rPr>
          <t>A program to increase the number of children walking and bicycling to schools by creating safe, convenient, and fun walking and bicycling routes to school.</t>
        </r>
      </text>
    </comment>
    <comment ref="L12" authorId="0">
      <text>
        <r>
          <rPr>
            <sz val="10"/>
            <color indexed="81"/>
            <rFont val="Calibri"/>
            <family val="2"/>
            <scheme val="minor"/>
          </rPr>
          <t>Builds from a long-range school agency facilities master plan to establish priorities for capital investments in the school system.</t>
        </r>
      </text>
    </comment>
    <comment ref="L13" authorId="0">
      <text>
        <r>
          <rPr>
            <sz val="10"/>
            <color indexed="81"/>
            <rFont val="Calibri"/>
            <family val="2"/>
            <scheme val="minor"/>
          </rPr>
          <t>The treatment and management of rainwater and melted snow that runs off streets, lawns, and other sites.</t>
        </r>
      </text>
    </comment>
    <comment ref="L14" authorId="0">
      <text>
        <r>
          <rPr>
            <sz val="10"/>
            <color indexed="81"/>
            <rFont val="Calibri"/>
            <family val="2"/>
            <scheme val="minor"/>
          </rPr>
          <t>Engineered and natural features that slow or reduce vehicle traffic.</t>
        </r>
      </text>
    </comment>
  </commentList>
</comments>
</file>

<file path=xl/comments2.xml><?xml version="1.0" encoding="utf-8"?>
<comments xmlns="http://schemas.openxmlformats.org/spreadsheetml/2006/main">
  <authors>
    <author>Bill Michaud</author>
  </authors>
  <commentList>
    <comment ref="L4" authorId="0">
      <text>
        <r>
          <rPr>
            <sz val="10"/>
            <color indexed="81"/>
            <rFont val="Calibri"/>
            <family val="2"/>
            <scheme val="minor"/>
          </rPr>
          <t>A general term denoting a highway primarily used by through traffic, usually on a continuous route or a highway designated as part of an arterial system.</t>
        </r>
      </text>
    </comment>
    <comment ref="L5" authorId="0">
      <text>
        <r>
          <rPr>
            <sz val="10"/>
            <color indexed="81"/>
            <rFont val="Calibri"/>
            <family val="2"/>
            <scheme val="minor"/>
          </rPr>
          <t>Provides a blueprint for how a community or county will grow and develop.</t>
        </r>
      </text>
    </comment>
    <comment ref="L6" authorId="0">
      <text>
        <r>
          <rPr>
            <sz val="10"/>
            <color indexed="81"/>
            <rFont val="Calibri"/>
            <family val="2"/>
            <scheme val="minor"/>
          </rPr>
          <t>Arrangements between local government and schools to share facilities, parks, pools, parking, and other recreational, educational, and civic facilities.</t>
        </r>
      </text>
    </comment>
    <comment ref="L7" authorId="0">
      <text>
        <r>
          <rPr>
            <sz val="10"/>
            <color indexed="81"/>
            <rFont val="Calibri"/>
            <family val="2"/>
            <scheme val="minor"/>
          </rPr>
          <t>School design that builds on multiple stories to use less land.</t>
        </r>
      </text>
    </comment>
    <comment ref="L8" authorId="0">
      <text>
        <r>
          <rPr>
            <sz val="10"/>
            <color indexed="81"/>
            <rFont val="Calibri"/>
            <family val="2"/>
            <scheme val="minor"/>
          </rPr>
          <t>Water that is collected and reused but cannot be used for drinking water without treatment.</t>
        </r>
      </text>
    </comment>
    <comment ref="L9" authorId="0">
      <text>
        <r>
          <rPr>
            <sz val="10"/>
            <color indexed="81"/>
            <rFont val="Calibri"/>
            <family val="2"/>
            <scheme val="minor"/>
          </rPr>
          <t>A program to increase the number of children walking and bicycling to schools by creating safe, convenient, and fun walking and bicycling routes to school.</t>
        </r>
      </text>
    </comment>
    <comment ref="L10" authorId="0">
      <text>
        <r>
          <rPr>
            <sz val="10"/>
            <color indexed="81"/>
            <rFont val="Calibri"/>
            <family val="2"/>
            <scheme val="minor"/>
          </rPr>
          <t>The treatment and management of rainwater and melted snow that runs off streets, lawns, and other sites.</t>
        </r>
      </text>
    </comment>
    <comment ref="L11" authorId="0">
      <text>
        <r>
          <rPr>
            <sz val="10"/>
            <color indexed="81"/>
            <rFont val="Calibri"/>
            <family val="2"/>
            <scheme val="minor"/>
          </rPr>
          <t>Allows cities and towns to borrow against an area’s future tax revenues in order to invest in immediate projects or encourage present development.</t>
        </r>
      </text>
    </comment>
  </commentList>
</comments>
</file>

<file path=xl/comments3.xml><?xml version="1.0" encoding="utf-8"?>
<comments xmlns="http://schemas.openxmlformats.org/spreadsheetml/2006/main">
  <authors>
    <author>Bill Michaud</author>
  </authors>
  <commentList>
    <comment ref="L4" authorId="0">
      <text>
        <r>
          <rPr>
            <sz val="10"/>
            <color indexed="81"/>
            <rFont val="Calibri"/>
            <family val="2"/>
            <scheme val="minor"/>
          </rPr>
          <t>The ongoing process of identifying and addressing community needs, assets, and priority investments. Community development addresses public infrastructure and facilities, economic development, housing, public services, land use, other identified areas of need.</t>
        </r>
      </text>
    </comment>
    <comment ref="L5" authorId="0">
      <text>
        <r>
          <rPr>
            <sz val="10"/>
            <color indexed="81"/>
            <rFont val="Calibri"/>
            <family val="2"/>
            <scheme val="minor"/>
          </rPr>
          <t>The fair treatment and meaningful involvement of all people regardless of race, color, national origin, or income with respect to the development, implementation, and enforcement of environmental laws, regulations, and policies.</t>
        </r>
      </text>
    </comment>
    <comment ref="L6" authorId="0">
      <text>
        <r>
          <rPr>
            <sz val="10"/>
            <color indexed="81"/>
            <rFont val="Calibri"/>
            <family val="2"/>
            <scheme val="minor"/>
          </rPr>
          <t>Makes recommendations to the local school agency’s governing body on locations for renovating or expanding existing schools; leasing space; building new schools; and/or considering environmental, public health and other community objectives.</t>
        </r>
      </text>
    </comment>
  </commentList>
</comments>
</file>

<file path=xl/sharedStrings.xml><?xml version="1.0" encoding="utf-8"?>
<sst xmlns="http://schemas.openxmlformats.org/spreadsheetml/2006/main" count="908" uniqueCount="704">
  <si>
    <t>Has a long-range school facilities plan been developed to establish school needs?</t>
  </si>
  <si>
    <t>Does the long-range school facilities plan consider district-wide needs?</t>
  </si>
  <si>
    <t>Does the long-range school facilities plan:</t>
  </si>
  <si>
    <t>Use demographic data to project school district enrollments for the foreseeable future (5-20 years)?</t>
  </si>
  <si>
    <t xml:space="preserve">Assess current and projected capacity? </t>
  </si>
  <si>
    <t>Assess current conditions of existing schools?</t>
  </si>
  <si>
    <t>Assess educational suitability of existing schools?</t>
  </si>
  <si>
    <t>Identify existing school buildings and infrastructure that needs to be improved?</t>
  </si>
  <si>
    <t>Identify target enrollment for each facility?</t>
  </si>
  <si>
    <t>Include approximate dates for changes to school facilities?</t>
  </si>
  <si>
    <t>Specify acreage requirements for school facilities?</t>
  </si>
  <si>
    <t>Identify facility space requirements (gross square feet)? </t>
  </si>
  <si>
    <t>Address and evaluate the demographic data underlying your community’s land use plan?</t>
  </si>
  <si>
    <t xml:space="preserve">Align with priorities captured in your community’s comprehensive or growth plan? </t>
  </si>
  <si>
    <t>Align with priorities captured in applicable neighborhood plans?</t>
  </si>
  <si>
    <t>Consider broader community needs and joint-use opportunities such as emergency shelters, community meeting space, sports and recreation, libraries, etc.?</t>
  </si>
  <si>
    <t>To ensure community planning reflects projected school needs, is the long-range school facilities plan incorporated into the community comprehensive plan?</t>
  </si>
  <si>
    <t>By reference?</t>
  </si>
  <si>
    <t>As an element in the comprehensive plan?</t>
  </si>
  <si>
    <t>Was the long-range school facilities plan developed with local government participation and/or feedback?</t>
  </si>
  <si>
    <t>Was the long-range school facilities plan developed with broad community input?</t>
  </si>
  <si>
    <t>User Input</t>
  </si>
  <si>
    <t>1.1.a</t>
  </si>
  <si>
    <t>Yes</t>
  </si>
  <si>
    <t>No</t>
  </si>
  <si>
    <t>Some</t>
  </si>
  <si>
    <t>Unclear</t>
  </si>
  <si>
    <t>1.1.b</t>
  </si>
  <si>
    <t>1.1.c</t>
  </si>
  <si>
    <t>1.1.d.1</t>
  </si>
  <si>
    <t>1.1.d.2</t>
  </si>
  <si>
    <t>1.1.d.3</t>
  </si>
  <si>
    <t>1.1.d.4</t>
  </si>
  <si>
    <t>1.1.d.5</t>
  </si>
  <si>
    <t>1.1.d.6</t>
  </si>
  <si>
    <t>1.1.d.7</t>
  </si>
  <si>
    <t>1.1.d.8</t>
  </si>
  <si>
    <t>1.1.d.9</t>
  </si>
  <si>
    <t>1.1.d.10</t>
  </si>
  <si>
    <t>Complete Index</t>
  </si>
  <si>
    <t>Clarity Index</t>
  </si>
  <si>
    <t>Baseline</t>
  </si>
  <si>
    <t>Subtotal 1.1 Baseline</t>
  </si>
  <si>
    <t>Enhanced</t>
  </si>
  <si>
    <t>1.1.e.1</t>
  </si>
  <si>
    <t>1.1.e.2</t>
  </si>
  <si>
    <t>1.1.e.3</t>
  </si>
  <si>
    <t>1.1.e.4</t>
  </si>
  <si>
    <t>1.1.e.5</t>
  </si>
  <si>
    <t>1.1.e.6</t>
  </si>
  <si>
    <t>1.1.e.7</t>
  </si>
  <si>
    <t>1.1.e.8</t>
  </si>
  <si>
    <t>1.1.e.9</t>
  </si>
  <si>
    <t>1.1.f.1</t>
  </si>
  <si>
    <t>1.1.f.2</t>
  </si>
  <si>
    <t>1.1.f.3</t>
  </si>
  <si>
    <t>1.1.h</t>
  </si>
  <si>
    <t>1.1.i</t>
  </si>
  <si>
    <t>1.1.j</t>
  </si>
  <si>
    <t>Subtotal 1.1 Enhanced</t>
  </si>
  <si>
    <t>Subtotal 1.2 Baseline</t>
  </si>
  <si>
    <t>Subtotal 1.2 Enhanced</t>
  </si>
  <si>
    <t>Subtotal 1.3 Enhanced</t>
  </si>
  <si>
    <t>Subtotal 1.4 Enhanced</t>
  </si>
  <si>
    <t>Subtotal 1.5 Enhanced</t>
  </si>
  <si>
    <t>Subtotal 1.6 Enhanced</t>
  </si>
  <si>
    <t>Overall Baseline</t>
  </si>
  <si>
    <t>Overall Enhanced</t>
  </si>
  <si>
    <t>Action</t>
  </si>
  <si>
    <t>Priority</t>
  </si>
  <si>
    <t>Type</t>
  </si>
  <si>
    <t>High</t>
  </si>
  <si>
    <t>Medium</t>
  </si>
  <si>
    <t xml:space="preserve">Does the school capital improvement plan: </t>
  </si>
  <si>
    <t>Consider district-wide school infrastructure and building capital improvement needs?</t>
  </si>
  <si>
    <t xml:space="preserve">Address deferred maintenance needs? </t>
  </si>
  <si>
    <t>Prioritize capital improvements?</t>
  </si>
  <si>
    <t>Does the school capital improvement plan align with the community capital improvement plan? For example, does it consider:</t>
  </si>
  <si>
    <t xml:space="preserve">Aligning school renovation or expansion with community transportation and transit plans? </t>
  </si>
  <si>
    <t>Is the school capital improvement plan’s schedule and financing plan coordinated with the community capital improvement plan?  For example, does it consider:</t>
  </si>
  <si>
    <t>Project sequencing, including timelines for engineering studies and design, grant applications, community involvement, etc.?</t>
  </si>
  <si>
    <t>Opportunities for savings through joint project development, grant seeking, financing, and contracting?</t>
  </si>
  <si>
    <t>Existing debt obligations and implications of combined community and school capital improvement financing on local tax rates.</t>
  </si>
  <si>
    <t>How could the school capital improvement plan be improved?</t>
  </si>
  <si>
    <t>Does the comprehensive plan address school siting?</t>
  </si>
  <si>
    <t>Does the comprehensive plan provide for more compact development or mixed income housing near schools?</t>
  </si>
  <si>
    <t>How could the comprehensive plan/growth plan/general plan be improved?</t>
  </si>
  <si>
    <t xml:space="preserve">Are schools exempt from the zoning code? </t>
  </si>
  <si>
    <t>Does the zoning code identify schools as a permitted or conditional use?</t>
  </si>
  <si>
    <t>Does the zoning code include zones specifically for schools?</t>
  </si>
  <si>
    <t>Does the building code support renovating or expanding existing schools?</t>
  </si>
  <si>
    <t>Does zoning near existing, planned, or potential school locations:</t>
  </si>
  <si>
    <t>Encourage mixed uses and compact development patterns?</t>
  </si>
  <si>
    <t>Encourage affordable or mixed income housing?</t>
  </si>
  <si>
    <t>Does the community capital improvement plan align with the school capital improvement plan to directly address infrastructure around existing or planned schools? For example, does it consider:</t>
  </si>
  <si>
    <t>Coordinated water, sewer, and stormwater system investments to accommodate the needs of the community and existing and planned future schools?</t>
  </si>
  <si>
    <t>How could the community capital improvement plan be improved?</t>
  </si>
  <si>
    <t>To some extent</t>
  </si>
  <si>
    <t>1.2.a</t>
  </si>
  <si>
    <t>1.2.c</t>
  </si>
  <si>
    <t>1.2.d</t>
  </si>
  <si>
    <t>1.2.e</t>
  </si>
  <si>
    <t>1.2.h</t>
  </si>
  <si>
    <t>Ensure that the long-range facilities plan specifies acreage requirements for school facilities?</t>
  </si>
  <si>
    <t>Action Text</t>
  </si>
  <si>
    <t>Order</t>
  </si>
  <si>
    <t>1.3.a</t>
  </si>
  <si>
    <t>1.3.b</t>
  </si>
  <si>
    <t>1.3.c</t>
  </si>
  <si>
    <t>1.3.d</t>
  </si>
  <si>
    <t>1.3.e</t>
  </si>
  <si>
    <t>1.3.f</t>
  </si>
  <si>
    <t>1.3.g</t>
  </si>
  <si>
    <t>1.3.h</t>
  </si>
  <si>
    <t>1.3.i</t>
  </si>
  <si>
    <t>1.4.a</t>
  </si>
  <si>
    <t>1.4.b</t>
  </si>
  <si>
    <t>1.4.c</t>
  </si>
  <si>
    <t>1.4.d</t>
  </si>
  <si>
    <t>1.4.e</t>
  </si>
  <si>
    <t>1.4.f</t>
  </si>
  <si>
    <t>1.4.h</t>
  </si>
  <si>
    <t>1.5.a</t>
  </si>
  <si>
    <t>1.5.b</t>
  </si>
  <si>
    <t>1.5.c</t>
  </si>
  <si>
    <t>1.5.d</t>
  </si>
  <si>
    <t>1.5.e</t>
  </si>
  <si>
    <t>1.5.f</t>
  </si>
  <si>
    <t>1.5.g</t>
  </si>
  <si>
    <t>1.5.h</t>
  </si>
  <si>
    <t>1.6.a</t>
  </si>
  <si>
    <t>1.6.b</t>
  </si>
  <si>
    <t>1.6.c</t>
  </si>
  <si>
    <t>1.6.d</t>
  </si>
  <si>
    <t>1.6.e</t>
  </si>
  <si>
    <t>1.6.f</t>
  </si>
  <si>
    <t>1.6.g</t>
  </si>
  <si>
    <t>1.6.h</t>
  </si>
  <si>
    <t>1.6.i</t>
  </si>
  <si>
    <t>Have the school siting criteria been adopted by the school board?</t>
  </si>
  <si>
    <t>If yes, do the criteria consider:</t>
  </si>
  <si>
    <t>Proximity to student body (e.g., portion of the student body living within ½ mile (elementary) to 1½ miles (high school) of the school)?</t>
  </si>
  <si>
    <t>Proximity to other schools?</t>
  </si>
  <si>
    <t>Reusing, renovating, and/or expanding existing schools?</t>
  </si>
  <si>
    <t>Projected enrollment?</t>
  </si>
  <si>
    <t>Transportation access:</t>
  </si>
  <si>
    <t>School bus routes?</t>
  </si>
  <si>
    <t>Automobile?</t>
  </si>
  <si>
    <t>Transit?</t>
  </si>
  <si>
    <t xml:space="preserve">Walking? </t>
  </si>
  <si>
    <t>Biking?</t>
  </si>
  <si>
    <t>Proximity to sources of poor air quality, natural and/or man-made hazards, or other incompatible land uses?</t>
  </si>
  <si>
    <t>Acreage requirements? </t>
  </si>
  <si>
    <t>Athletic field and other outdoor space requirements?</t>
  </si>
  <si>
    <t>Potential contamination and cleanup requirements?</t>
  </si>
  <si>
    <t>Other?</t>
  </si>
  <si>
    <t>Were the siting criteria established in coordination with the local planning department and/or department of public works?</t>
  </si>
  <si>
    <t xml:space="preserve">Do the siting criteria reflect your community’s overall priorities as described by your community’s comprehensive/growth plan? </t>
  </si>
  <si>
    <t xml:space="preserve">Will each candidate site have an environmental review? </t>
  </si>
  <si>
    <t>How could the school siting criteria be improved?</t>
  </si>
  <si>
    <t>Alignment with projected capital and infrastructure investments?</t>
  </si>
  <si>
    <t>The value of renovating or expanding existing school buildings that serve as public assets (e.g., landmark buildings that define the neighborhood)?</t>
  </si>
  <si>
    <t>Total capital and operation costs associated with renovating, closing, or building a new school?</t>
  </si>
  <si>
    <t>Locations that align with desired growth patterns articulated in the community comprehensive plan?</t>
  </si>
  <si>
    <t>Onsite stormwater management that is coordinated with local government stormwater management plans?</t>
  </si>
  <si>
    <t>Total transportation costs, including the ability to take advantage of existing infrastructure, equipment, and personnel? Note: total transportation costs should be estimated for the projected life cycle of the school, and include:</t>
  </si>
  <si>
    <t>Costs to the local government (street improvements, transit improvements, traffic signals, etc.)</t>
  </si>
  <si>
    <t>Costs to families (fee for students to ride buses; transportation-related taxes and fuel costs associated with families transporting their children to school)?</t>
  </si>
  <si>
    <t>Externalized costs (health and environmental impacts from exposure to vehicle emissions, impact of traffic congestion)?</t>
  </si>
  <si>
    <t xml:space="preserve">Co-location of community and school vehicle maintenance facilities </t>
  </si>
  <si>
    <t>Health impacts from school location, construction, and transportation?</t>
  </si>
  <si>
    <t>Community preferences for walkability and bikeability?</t>
  </si>
  <si>
    <t>Safe routes to and from school available for students?</t>
  </si>
  <si>
    <t>Opportunities to revitalize previously used land and buildings?</t>
  </si>
  <si>
    <t>Has a school siting committee been established?</t>
  </si>
  <si>
    <t>Does the school siting committee include representatives from:</t>
  </si>
  <si>
    <t>Local government staff, including:</t>
  </si>
  <si>
    <t>Other community stakeholders including:</t>
  </si>
  <si>
    <t xml:space="preserve">Will the school siting committee walk around each candidate site and neighborhood to evaluate safety of travel routes and other factors? </t>
  </si>
  <si>
    <t>Does the school siting committee expressly consider community objectives related to fiscal and economic impacts, health, safety, livability, and/or environmental issues?</t>
  </si>
  <si>
    <t>How could the school siting committee be improved?</t>
  </si>
  <si>
    <t>Will a list of candidate school sites be developed?</t>
  </si>
  <si>
    <t>Will the candidate school sites be compared against one another using established siting criteria?</t>
  </si>
  <si>
    <t>Will the candidate sites be compared against one another in consultation with the community planning, public works, and transportation departments?</t>
  </si>
  <si>
    <t>Has a community engagement plan been developed?</t>
  </si>
  <si>
    <t xml:space="preserve">Does it include dates and methods of delivery of information to the public? </t>
  </si>
  <si>
    <t>Does it identify ways for the public to participate in school siting decisions?</t>
  </si>
  <si>
    <t>Is there sufficient funding allocated for meaningful public involvement activities in the school siting budget?</t>
  </si>
  <si>
    <t>How could communication with community stakeholders and the public be improved?</t>
  </si>
  <si>
    <t>2.1.a</t>
  </si>
  <si>
    <t>2.1.b</t>
  </si>
  <si>
    <t>2.1.c.1</t>
  </si>
  <si>
    <t>2.1.c.2</t>
  </si>
  <si>
    <t>2.1.c.3</t>
  </si>
  <si>
    <t>2.1.c.4</t>
  </si>
  <si>
    <t>2.1.c.5.a</t>
  </si>
  <si>
    <t>2.1.c.5.b</t>
  </si>
  <si>
    <t>2.1.c.5.c</t>
  </si>
  <si>
    <t>2.1.c.5.d</t>
  </si>
  <si>
    <t>2.1.c.5.e</t>
  </si>
  <si>
    <t>2.1.c.5.f</t>
  </si>
  <si>
    <t>2.1.c.6</t>
  </si>
  <si>
    <t>2.1.c.7</t>
  </si>
  <si>
    <t>2.1.c.8</t>
  </si>
  <si>
    <t>2.1.c.9</t>
  </si>
  <si>
    <t>2.1.c.10</t>
  </si>
  <si>
    <t>2.1.c.11</t>
  </si>
  <si>
    <t>2.1.c.12</t>
  </si>
  <si>
    <t>2.1.c.13</t>
  </si>
  <si>
    <t>2.1.c.14</t>
  </si>
  <si>
    <t>2.1.d</t>
  </si>
  <si>
    <t>2.1.e</t>
  </si>
  <si>
    <t>2.1.f</t>
  </si>
  <si>
    <t>2.1.g</t>
  </si>
  <si>
    <t>2.1.h</t>
  </si>
  <si>
    <t>2.1.i.1</t>
  </si>
  <si>
    <t>2.1.i.2</t>
  </si>
  <si>
    <t>2.1.i.3</t>
  </si>
  <si>
    <t>2.1.i.4</t>
  </si>
  <si>
    <t>2.1.i.5</t>
  </si>
  <si>
    <t>2.1.i.6</t>
  </si>
  <si>
    <t>2.1.i.7</t>
  </si>
  <si>
    <t>2.1.i.8</t>
  </si>
  <si>
    <t>2.1.i.9.a</t>
  </si>
  <si>
    <t>2.1.i.9.b</t>
  </si>
  <si>
    <t>2.1.i.9.c</t>
  </si>
  <si>
    <t>2.1.i.9.d</t>
  </si>
  <si>
    <t>2.1.i.10</t>
  </si>
  <si>
    <t>2.1.i.11</t>
  </si>
  <si>
    <t>2.1.j.1</t>
  </si>
  <si>
    <t>2.1.j.2</t>
  </si>
  <si>
    <t>2.1.j.3</t>
  </si>
  <si>
    <t>2.1.j.4</t>
  </si>
  <si>
    <t>2.1.j.5</t>
  </si>
  <si>
    <t>2.1.j.6</t>
  </si>
  <si>
    <t>2.1.j.7</t>
  </si>
  <si>
    <t>2.1.j.8</t>
  </si>
  <si>
    <t>2.1.k</t>
  </si>
  <si>
    <t>2.1.l</t>
  </si>
  <si>
    <t>3.1.a</t>
  </si>
  <si>
    <t>3.1.b</t>
  </si>
  <si>
    <t>3.1.e.1.a</t>
  </si>
  <si>
    <t>3.1.e.1.b</t>
  </si>
  <si>
    <t>3.1.e.1.c</t>
  </si>
  <si>
    <t>3.1.e.1.d</t>
  </si>
  <si>
    <t>3.1.e.1.e</t>
  </si>
  <si>
    <t>3.1.e.1.f</t>
  </si>
  <si>
    <t>3.1.e.1.g</t>
  </si>
  <si>
    <t>3.1.e.1.h</t>
  </si>
  <si>
    <t>3.1.e.1.i</t>
  </si>
  <si>
    <t>3.1.e.2</t>
  </si>
  <si>
    <t>3.1.e.3.a</t>
  </si>
  <si>
    <t>3.1.e.3.b</t>
  </si>
  <si>
    <t>3.1.e.3.c</t>
  </si>
  <si>
    <t>3.1.e.3.d</t>
  </si>
  <si>
    <t>3.1.e.3.e</t>
  </si>
  <si>
    <t>3.1.e.3.f</t>
  </si>
  <si>
    <t>3.1.e.3.g</t>
  </si>
  <si>
    <t>3.1.e.3.h</t>
  </si>
  <si>
    <t>3.1.e.4.a</t>
  </si>
  <si>
    <t>3.1.e.4.b</t>
  </si>
  <si>
    <t>3.1.e.4.c</t>
  </si>
  <si>
    <t>3.1.e.4.d</t>
  </si>
  <si>
    <t>3.1.e.4.e</t>
  </si>
  <si>
    <t>3.1.e.4.f</t>
  </si>
  <si>
    <t>3.1.e.4.g</t>
  </si>
  <si>
    <t>3.1.e.4.h</t>
  </si>
  <si>
    <t>3.1.e.4.i</t>
  </si>
  <si>
    <t>3.1.e.4.j</t>
  </si>
  <si>
    <t>3.1.e.4.k</t>
  </si>
  <si>
    <t>3.1.f</t>
  </si>
  <si>
    <t>3.1.g</t>
  </si>
  <si>
    <t>3.1.h</t>
  </si>
  <si>
    <t>3.1.i</t>
  </si>
  <si>
    <t>3.2.a</t>
  </si>
  <si>
    <t>3.2.b</t>
  </si>
  <si>
    <t>3.2.c</t>
  </si>
  <si>
    <t>3.2.d</t>
  </si>
  <si>
    <t>3.2.e</t>
  </si>
  <si>
    <t>3.2.f</t>
  </si>
  <si>
    <t>3.2.g</t>
  </si>
  <si>
    <t>3.2.h</t>
  </si>
  <si>
    <t>3.2.i</t>
  </si>
  <si>
    <t>3.2.j</t>
  </si>
  <si>
    <t>3.2.k</t>
  </si>
  <si>
    <t>3.3.a</t>
  </si>
  <si>
    <t>3.3.b</t>
  </si>
  <si>
    <t>3.3.c</t>
  </si>
  <si>
    <t>3.3.d</t>
  </si>
  <si>
    <t>3.3.e</t>
  </si>
  <si>
    <t>3.3.f</t>
  </si>
  <si>
    <t>Subtotal 2.1 Baseline</t>
  </si>
  <si>
    <t>Subtotal 2.1 Enhanced</t>
  </si>
  <si>
    <t>Subtotal 3.1 Baseline</t>
  </si>
  <si>
    <t>Subtotal 3.1 Enhanced</t>
  </si>
  <si>
    <t>Subtotal 3.2 Baseline</t>
  </si>
  <si>
    <t>Subtotal 3.2 Enhanced</t>
  </si>
  <si>
    <t>Subtotal 3.3 Baseline</t>
  </si>
  <si>
    <t>Subtotal 3.3 Enhanced</t>
  </si>
  <si>
    <t>Missing</t>
  </si>
  <si>
    <t>Total Number of Answers</t>
  </si>
  <si>
    <t>Index</t>
  </si>
  <si>
    <t>Action Comments/Notes</t>
  </si>
  <si>
    <t>To ensure community planning reflects projected school needs, incorporate the long-range school facilities plan as an element in the community comprehensive plan</t>
  </si>
  <si>
    <t>To ensure community planning reflects projected school needs, incorporate by reference the long-range school facilities plan into the community comprehensive plan</t>
  </si>
  <si>
    <t>To ensure community planning reflects projected school needs, incorporate the long-range school facilities plan into the community comprehensive plan</t>
  </si>
  <si>
    <t>Develop a long-range school facilities plan to establish school needs</t>
  </si>
  <si>
    <t>Consider district-wide needs in the long-range school facilities plan</t>
  </si>
  <si>
    <t>Ensure that the long-range facilities plan uses demographic data to project school district enrollments for the foreseeable future (5-20 years)</t>
  </si>
  <si>
    <t>Ensure that the long-range facilities plan assesses current and projected capacity</t>
  </si>
  <si>
    <t>Ensure that the long-range facilities plan assesses current conditions of existing schools</t>
  </si>
  <si>
    <t>Ensure that the long-range facilities plan assesses educational suitability of existing schools</t>
  </si>
  <si>
    <t>Ensure that the long-range facilities plan identifies facility space requirements</t>
  </si>
  <si>
    <t>Ensure that the long-range facilities plan identifies existing school buildings and infrastructure that needs to be improved</t>
  </si>
  <si>
    <t>Ensure that the long-range facilities plan identifies target enrollment for each facility</t>
  </si>
  <si>
    <t>Ensure that the long-range facilities plan includes approximate dates for changes to school facilities</t>
  </si>
  <si>
    <t xml:space="preserve">Align long-range school facilities plan with priorities captured in your community’s comprehensive or growth plan </t>
  </si>
  <si>
    <t>Align long-range school facilities plan with priorities captured in applicable neighborhood plans</t>
  </si>
  <si>
    <t>Seek broad community input in the development of the long-range school facilities plan</t>
  </si>
  <si>
    <t>Include local government participation and/or feedback in the development of long-range school facilities plan</t>
  </si>
  <si>
    <t>1.2.b.1</t>
  </si>
  <si>
    <t>1.2.b.2</t>
  </si>
  <si>
    <t>1.2.f.1</t>
  </si>
  <si>
    <t>1.2.f.2</t>
  </si>
  <si>
    <t>1.2.f.3</t>
  </si>
  <si>
    <t>1.2.f.0</t>
  </si>
  <si>
    <t>1.2.g.0</t>
  </si>
  <si>
    <t>1.2.g.1</t>
  </si>
  <si>
    <t>1.2.g.2</t>
  </si>
  <si>
    <t>1.2.g.3</t>
  </si>
  <si>
    <t>1.4.g.1</t>
  </si>
  <si>
    <t>1.4.g.2</t>
  </si>
  <si>
    <t>1.4.g.3</t>
  </si>
  <si>
    <t>1.4.g.4</t>
  </si>
  <si>
    <t>1.4.g.5</t>
  </si>
  <si>
    <t>Enter comment:</t>
  </si>
  <si>
    <t>Consider district-wide school infrastructure and building capital improvement needs in the school capital improvement plan</t>
  </si>
  <si>
    <t>Address deferred maintenance needs in the school capital improvement plan</t>
  </si>
  <si>
    <t>Prioritize capital improvements in the school capital improvement plan</t>
  </si>
  <si>
    <t>Original Question</t>
  </si>
  <si>
    <t>Align the school capital improvement plan with the community capital improvement plan</t>
  </si>
  <si>
    <t>Coordinate water, sewer, and stormwater system upgrades where school and community needs intersect</t>
  </si>
  <si>
    <t>Align school renovation or expansion with community transportation and transit plans</t>
  </si>
  <si>
    <t>Coordinate the school capital improvement plan’s schedule and financing plan with the community capital improvement plan</t>
  </si>
  <si>
    <t>Coordinate school and community capital improvement project sequencing, including timelines for engineering studies and design, grant applications, community involvement, etc.</t>
  </si>
  <si>
    <t>Consider opportunities for savings through joint school and community capital improvement project development, grant seeking, financing, and contracting</t>
  </si>
  <si>
    <t>Consider existing debt obligations and implications of combined community and school capital improvement financing on local tax rates</t>
  </si>
  <si>
    <t>Address school siting in the comprehensive plan</t>
  </si>
  <si>
    <t>In the comprehensive plan, provide for more compact development or mixed income housing near schools</t>
  </si>
  <si>
    <t>Consider exemptions for schools in the zoning code</t>
  </si>
  <si>
    <t>Identify schools as a permitted or conditional use in the zoning code</t>
  </si>
  <si>
    <t>Include zones specifically for schools in the zoning code</t>
  </si>
  <si>
    <t>Align zones designated specifically for schools with community priorities for growth, infill, etc.</t>
  </si>
  <si>
    <t>Revise the building code to support renovating or expanding existing schools</t>
  </si>
  <si>
    <t>Revise the zoning near existing, planned, or potential school locations to support enhanced walkability and bikability</t>
  </si>
  <si>
    <t>Revise the zoning near existing, planned, or potential school locations to encourage mixed uses and compact development patterns</t>
  </si>
  <si>
    <t>Revise the zoning near existing, planned, or potential school locations to encourage affordable or mixed income housing</t>
  </si>
  <si>
    <t>Directly address transportation infrastructure around existing or planned schools in regional and/or city transportation plans</t>
  </si>
  <si>
    <t>Align the community capital improvement plan with the school capital improvement plan to directly address infrastructure around existing or planned schools</t>
  </si>
  <si>
    <t>Coordinate water, sewer, and stormwater system investments in the community and school capital improvement plans to accommodate the needs of the community and existing and planned future schools</t>
  </si>
  <si>
    <t>Address proximity to student body in school siting criteria</t>
  </si>
  <si>
    <t>Address proximity to other schools in school siting criteria</t>
  </si>
  <si>
    <t>Address reusing, renovating, and/or expanding existing schools in school siting criteria</t>
  </si>
  <si>
    <t>Address projected enrollment in school siting criteria</t>
  </si>
  <si>
    <t>Address school bus routes in school siting criteria</t>
  </si>
  <si>
    <t>Address automobile routes in school siting criteria</t>
  </si>
  <si>
    <t xml:space="preserve">Address walking opportunities in school siting criteria </t>
  </si>
  <si>
    <t>Address transit opportunities in school siting criteria</t>
  </si>
  <si>
    <t>Address biking opportunities in school siting criteria</t>
  </si>
  <si>
    <t>Address parking requirements in school siting criteria</t>
  </si>
  <si>
    <t>Address proximity to sensitive land, wetlands, floodplains, or aquifers in school siting criteria</t>
  </si>
  <si>
    <t>Address proximity to sources of poor air quality, natural and/or man-made hazards, or other incompatible land uses in school siting criteria</t>
  </si>
  <si>
    <t>Address acreage requirements in school siting criteria</t>
  </si>
  <si>
    <t>Address athletic field and other outdoor space requirements in school siting criteria</t>
  </si>
  <si>
    <t>Address energy performance in school siting criteria</t>
  </si>
  <si>
    <t>Address potential contamination and cleanup requirements in school siting criteria</t>
  </si>
  <si>
    <t>Address other issues in school siting criteria</t>
  </si>
  <si>
    <t>Coordinate school siting criteria with the local planning department and/or department of public works</t>
  </si>
  <si>
    <t>Seek public input for establishing school siting criteria</t>
  </si>
  <si>
    <t xml:space="preserve">Reflect the community’s overall priorities, as described by your community’s comprehensive/growth plan, in the school siting criteria </t>
  </si>
  <si>
    <t>For each candidate site, consider alignment with projected capital and infrastructure investments</t>
  </si>
  <si>
    <t>For each candidate site, consider the value of renovating or expanding existing school buildings that serve as public assets</t>
  </si>
  <si>
    <t>For each candidate site, consider total capital and operation costs associated with renovating, closing, or building a new school</t>
  </si>
  <si>
    <t>For each candidate site, consider locations that align with desired growth patterns articulated in the community comprehensive plan</t>
  </si>
  <si>
    <t>For each candidate site, consider onsite stormwater management that is coordinated with local government stormwater management plans</t>
  </si>
  <si>
    <t>For each candidate site, consider costs to the local government (street improvements, transit improvements, traffic signals, etc.)</t>
  </si>
  <si>
    <t>For each candidate site, consider externalized costs (health and environmental impacts from exposure to vehicle emissions, impact of traffic congestion)</t>
  </si>
  <si>
    <t>For each candidate site, consider co-location of community and school vehicle maintenance facilities</t>
  </si>
  <si>
    <t>For each candidate site, consider health impacts from school location, construction, and transportation</t>
  </si>
  <si>
    <t>For each candidate site, consider community preferences for walkability and bikeability</t>
  </si>
  <si>
    <t>For each candidate site, consider safe routes to and from school available for students</t>
  </si>
  <si>
    <t>For each candidate site, consider opportunities to revitalize previously used land and buildings</t>
  </si>
  <si>
    <t>For each candidate site, consider community preferences for orienting buildings for maximum energy performance or to incorporate renewable energy</t>
  </si>
  <si>
    <t>For each candidate site, address requirements for an environmental review</t>
  </si>
  <si>
    <t>Establish a school siting committee</t>
  </si>
  <si>
    <t>If a school siting committee has not been established, develop a process for establishing a school siting committee when siting decisions arise</t>
  </si>
  <si>
    <t>Include school board members on the school siting committee</t>
  </si>
  <si>
    <t>Include faculty on the school siting committee</t>
  </si>
  <si>
    <t>Include parent organizations on the school siting committee</t>
  </si>
  <si>
    <t>Include teachers on the school siting committee</t>
  </si>
  <si>
    <t>Include students on the school siting committee</t>
  </si>
  <si>
    <t>Include school facilities staff on the school siting committee</t>
  </si>
  <si>
    <t>Include local elected officials on the school siting committee</t>
  </si>
  <si>
    <t>Include local planning staff on the school siting committee</t>
  </si>
  <si>
    <t>Include local government finance staff on the school siting committee</t>
  </si>
  <si>
    <t>Include local government transportation on the school siting committee</t>
  </si>
  <si>
    <t>Include local government parks staff on the school siting committee</t>
  </si>
  <si>
    <t>Include local government housing staff on the school siting committee</t>
  </si>
  <si>
    <t>Include local government community services (e.g., emergency services, library) staff on the school siting committee</t>
  </si>
  <si>
    <t>Include other local government staff on the school siting committee</t>
  </si>
  <si>
    <t>Include community members on the school siting committee</t>
  </si>
  <si>
    <t>Include housing organizations on the school siting committee</t>
  </si>
  <si>
    <t>Include public health organizations on the school siting committee</t>
  </si>
  <si>
    <t>Include community development organizations on the school siting committee</t>
  </si>
  <si>
    <t>Include transportation, bike/pedestrian, or transit groups on the school siting committee</t>
  </si>
  <si>
    <t>Include real estate associations on the school siting committee</t>
  </si>
  <si>
    <t>Include local energy utility on the school siting committee</t>
  </si>
  <si>
    <t>Include historic preservation organizations on the school siting committee</t>
  </si>
  <si>
    <t>Include local trade/building associations on the school siting committee</t>
  </si>
  <si>
    <t>Include other community stakeholders  on the school siting committee</t>
  </si>
  <si>
    <t>Develop a list of candidate school sites</t>
  </si>
  <si>
    <t>Compare candidate school sites against one another using established siting criteria</t>
  </si>
  <si>
    <t>Develop a community engagement plan</t>
  </si>
  <si>
    <t>Allocate sufficient funding for meaningful public involvement activities in the school siting budget</t>
  </si>
  <si>
    <t>Comment Entered</t>
  </si>
  <si>
    <t>Assessment Comment</t>
  </si>
  <si>
    <t xml:space="preserve"> </t>
  </si>
  <si>
    <t>Type of Action</t>
  </si>
  <si>
    <t>Answer to Checklist</t>
  </si>
  <si>
    <t>Section</t>
  </si>
  <si>
    <t>Section/ Question</t>
  </si>
  <si>
    <t>Low</t>
  </si>
  <si>
    <t>Not a Priority</t>
  </si>
  <si>
    <t>For each candidate site, consider total utility infrastructure costs (water, sewer, septic, telecommunications, etc.), including the ability to take advantage of existing infrastructure?</t>
  </si>
  <si>
    <t>Responsible Party</t>
  </si>
  <si>
    <t>Is the long-range school facilities plan adequate to guide your current school siting needs (e.g., was it recently created, does it include all needed school facility upgrades)?</t>
  </si>
  <si>
    <t xml:space="preserve">Consider reduced acreage requirements to allow schools to be more easily sited in established neighborhoods and more urbanized areas, or to reduce land acquisition and infrastructure costs? </t>
  </si>
  <si>
    <t>Parking requirements?</t>
  </si>
  <si>
    <t>Proximity to sensitive land, wetlands, floodplains, or aquifers?</t>
  </si>
  <si>
    <t>Were the siting criteria established with public input?</t>
  </si>
  <si>
    <t>Description</t>
  </si>
  <si>
    <r>
      <t>Description</t>
    </r>
    <r>
      <rPr>
        <sz val="11"/>
        <color theme="9" tint="-0.249977111117893"/>
        <rFont val="Calibri"/>
        <family val="2"/>
        <scheme val="minor"/>
      </rPr>
      <t/>
    </r>
  </si>
  <si>
    <t>Overall Assessment</t>
  </si>
  <si>
    <t>Not Applicable</t>
  </si>
  <si>
    <t>NA</t>
  </si>
  <si>
    <t>Skip</t>
  </si>
  <si>
    <t>Increase representation by other community stakeholders on the school siting committee</t>
  </si>
  <si>
    <t>3.1.e.1</t>
  </si>
  <si>
    <t>3.1.e.3</t>
  </si>
  <si>
    <t>3.1.e.4</t>
  </si>
  <si>
    <t>Ensure that the long-range school facilities plan is adequate to guide your current school siting needs</t>
  </si>
  <si>
    <t>Consider in the long-range school facilities plan reduced acreage requirements to allow schools to be more easily sited in established neighborhoods and more urbanized areas, or to reduce land acquisition and infrastructure costs</t>
  </si>
  <si>
    <t>Next Steps</t>
  </si>
  <si>
    <t>Improve school capital improvement plan</t>
  </si>
  <si>
    <t>Improve comprehensive plan/growth plan/general plan</t>
  </si>
  <si>
    <t>Improve zoning and building codes</t>
  </si>
  <si>
    <t>Improve community capital improvement plan</t>
  </si>
  <si>
    <t>Improve school siting committee</t>
  </si>
  <si>
    <t>Improve communication with community stakeholders and the public</t>
  </si>
  <si>
    <t>Response</t>
  </si>
  <si>
    <t>Improve long-range school facilities plan</t>
  </si>
  <si>
    <t>Answer Later</t>
  </si>
  <si>
    <t>Have the local school agency and local government considered using a cooperative agreement to carry out joint capital improvement planning?</t>
  </si>
  <si>
    <t>Has the local school agency assessed its existing debt obligations and capacity to finance capital improvements (e.g., through new bond issues)?</t>
  </si>
  <si>
    <t>Have the local school agency and community considered using a cooperative agreement to carry out joint capital improvement planning?</t>
  </si>
  <si>
    <t>Does the comprehensive plan include strategies for working with local school agencies to identify and secure sites for school facilities?</t>
  </si>
  <si>
    <t>Does the local school agency own land that could be used for school facilities?</t>
  </si>
  <si>
    <t>Does the land owned by the local school agency meet the siting criteria?</t>
  </si>
  <si>
    <t>Costs to the local school agency (number of buses needed; cost to purchase, maintain, and store buses; cost of fuel and personnel; bus route and school bus mileage costs)?</t>
  </si>
  <si>
    <t>Has the local school agency established siting criteria for school facilities?</t>
  </si>
  <si>
    <t>Are there regularly scheduled meetings between the local school agency, community planning department, public works department, and transportation department?</t>
  </si>
  <si>
    <t>Does the local school agency coordinate with the planning department to actually choose a site (vs. coordinate policies and develop criteria)?</t>
  </si>
  <si>
    <t>Are ballot measures coordinated between the local government and local school agency?</t>
  </si>
  <si>
    <t>Does the local school agency present school siting information to the planning commission or community’s governing body before decisions are made?</t>
  </si>
  <si>
    <t>How could coordination between the local school agency and local government be improved?</t>
  </si>
  <si>
    <t>If yes, is the school siting committee responsible for making recommendations to the local school agency’s governing body on locations for renovating or expanding existing schools, leasing space, and/or building new schools?</t>
  </si>
  <si>
    <t>Does the local school agency present information on candidate school sites to the planning commission or community’s governing body?</t>
  </si>
  <si>
    <t>Do the local school agency and local government engage in regular and coordinated planning?</t>
  </si>
  <si>
    <t>Assess local school agency's existing debt obligations and capacity to finance capital improvements (e.g., through new bond issues)</t>
  </si>
  <si>
    <t>Consider using a cooperative agreement between the local school agency and community to carry out joint capital improvement planning</t>
  </si>
  <si>
    <t>Include in the comprehensive plan strategies for working with local school agencies to identify and secure sites for school facilities</t>
  </si>
  <si>
    <t>Consider using a cooperative agreement between the local school agency and local government to carry out joint capital improvement planning</t>
  </si>
  <si>
    <t>Assess availability of land owned by the local school agency that could be used for school facilities</t>
  </si>
  <si>
    <t>Assess whether the land owned by the local school agency meets the siting criteria</t>
  </si>
  <si>
    <t xml:space="preserve">The local school agency, including: </t>
  </si>
  <si>
    <t>Increase representation by local school agency stakeholders on the school siting committee</t>
  </si>
  <si>
    <t>Include local school agency finance staff on the school siting committee</t>
  </si>
  <si>
    <t>Include local school agency transportation staff on the school siting committee</t>
  </si>
  <si>
    <t>Include other local school agency staff on the school siting committee</t>
  </si>
  <si>
    <t>Schedule regular meetings between the local school agency, community planning department, public works department, and transportation department</t>
  </si>
  <si>
    <t>Improve coordination between the local school agency and local government</t>
  </si>
  <si>
    <t>For each candidate site, consider costs to the local school agency (number of buses needed; cost to purchase, maintain, and store buses; cost of fuel and personnel; bus route and school bus mileage costs)</t>
  </si>
  <si>
    <t>If a school siting committee has been established, define the committee's responsibilities to include recommendations to the local school agency on locations for renovating or expanding existing schools, leasing space, and/or building new schools</t>
  </si>
  <si>
    <t>Does the comprehensive plan require upgraded and well-connected pedestrian and bicycling infrastructure near schools or on prominent routes to schools?</t>
  </si>
  <si>
    <t>Require in the comprehensive plan upgraded and well-connected pedestrian and bicycling infrastructure near schools or on prominent routes to schools</t>
  </si>
  <si>
    <t>Proximity to an existing or planned arterial street?</t>
  </si>
  <si>
    <t>Address proximity to an existing or planned arterial street in school siting criteria</t>
  </si>
  <si>
    <t>Access to water and sewer utilities and/or ability to develop water supply and septic systems?</t>
  </si>
  <si>
    <t>Address access to water and sewer utilities and/or ability to develop water supply and septic systems in school siting criteria</t>
  </si>
  <si>
    <t>Is the communications plan being jointly administered by both the school siting committee and local government?</t>
  </si>
  <si>
    <t>Total utility infrastructure costs (water, sewer, septic, telecommunications, etc.), including the ability to take advantage of existing infrastructure? Note: include costs to the local school agency, local government, and families.</t>
  </si>
  <si>
    <t>Did the school agency participate directly in the development of the most recent community comprehensive plan?</t>
  </si>
  <si>
    <t>1.1.k</t>
  </si>
  <si>
    <t>1.3.j</t>
  </si>
  <si>
    <t>1.3.k</t>
  </si>
  <si>
    <t>1.3.l</t>
  </si>
  <si>
    <t>Include the local school agency directly in development/revision of the comprehensive plan</t>
  </si>
  <si>
    <t>Timeframe</t>
  </si>
  <si>
    <t>Section 1. Assess Plans and Codes</t>
  </si>
  <si>
    <t>Section 2. Assess School Siting Criteria</t>
  </si>
  <si>
    <t>Section 3. Assess School Site Selection Process</t>
  </si>
  <si>
    <t>Section 1.a</t>
  </si>
  <si>
    <t>Section 1.b</t>
  </si>
  <si>
    <t>Section 1.c</t>
  </si>
  <si>
    <t>1.a.iv  Zoning and Building Codes</t>
  </si>
  <si>
    <t>1.a.v  Regional or City Transportation Plans</t>
  </si>
  <si>
    <t>1.a.vi  Community Capital Improvement Plan</t>
  </si>
  <si>
    <t>1.c.i  School Siting Committee</t>
  </si>
  <si>
    <t>1.c.ii  Coordination between the Local School Agency and Local Government</t>
  </si>
  <si>
    <t>1.a.ii  School Capital Improvement Plan</t>
  </si>
  <si>
    <t>Section 1.b  Assess School Siting Criteria</t>
  </si>
  <si>
    <t>Section 1.a  Assess Plans and Codes</t>
  </si>
  <si>
    <t>1.b  School Siting Criteria</t>
  </si>
  <si>
    <t>Section 1.c  School Site Selection Process</t>
  </si>
  <si>
    <t>1.c.iii  Communication with Community Stakeholders and the Public</t>
  </si>
  <si>
    <t>Baseline planning and coordination</t>
  </si>
  <si>
    <t>Enhanced planning and coordination</t>
  </si>
  <si>
    <r>
      <rPr>
        <b/>
        <sz val="10"/>
        <color rgb="FFFFFFFF"/>
        <rFont val="Calibri"/>
        <family val="2"/>
        <scheme val="minor"/>
      </rPr>
      <t>1.c.ii  Coordination between the Local School Agency and Local Government</t>
    </r>
    <r>
      <rPr>
        <sz val="10"/>
        <color rgb="FFFFFFFF"/>
        <rFont val="Calibri"/>
        <family val="2"/>
        <scheme val="minor"/>
      </rPr>
      <t xml:space="preserve">
The purpose of the following questions is to assess the level of coordination between the local school agency and local government in applying the school siting criteria to select the location for a proposed school, including existing school sites (i.e., where a school would be renovated or rebuilt) and new site</t>
    </r>
    <r>
      <rPr>
        <sz val="10"/>
        <color theme="0"/>
        <rFont val="Calibri"/>
        <family val="2"/>
        <scheme val="minor"/>
      </rPr>
      <t>s. These questions should be answered by the local school agency with support from local government staff.</t>
    </r>
  </si>
  <si>
    <r>
      <rPr>
        <b/>
        <sz val="10"/>
        <color theme="0"/>
        <rFont val="Calibri"/>
        <family val="2"/>
        <scheme val="minor"/>
      </rPr>
      <t>1.a.vi  Community Capital Improvement Plan</t>
    </r>
    <r>
      <rPr>
        <sz val="10"/>
        <color theme="0"/>
        <rFont val="Calibri"/>
        <family val="2"/>
        <scheme val="minor"/>
      </rPr>
      <t xml:space="preserve">
A community’s capital improvement plan identifies community infrastructure projects (e.g., utilities, roads, sewers) for the next five years, and outlines the schedule and financing for those major projects.  The capital improvement plan often reflects community land use plan projections of future development growth and demand.  The purpose of the following questions is to assess how well the community capital improvement plan is aligned with school facility planning. These questions should be answered by the local government public works, engineering, or environmental services department.</t>
    </r>
  </si>
  <si>
    <r>
      <rPr>
        <b/>
        <sz val="10"/>
        <color theme="0"/>
        <rFont val="Calibri"/>
        <family val="2"/>
        <scheme val="minor"/>
      </rPr>
      <t>1.c.iii  Communication with  Community Stakeholders and the Public</t>
    </r>
    <r>
      <rPr>
        <sz val="10"/>
        <color theme="0"/>
        <rFont val="Calibri"/>
        <family val="2"/>
        <scheme val="minor"/>
      </rPr>
      <t xml:space="preserve">
The purpose of the following questions is to assess the level of coordination with community stakeholders and the public in the school site selection process. These questions should be answered by the local school agency with support from local government staff.</t>
    </r>
  </si>
  <si>
    <t>Identify acreage requirements for outdoor or supplemental facilities (e.g., recreational/athletic space, parking, bus staging areas, bus maintenance facilities, buffer zones, stormwater management needs)?</t>
  </si>
  <si>
    <t xml:space="preserve">Ensure that the long-range facilities plan identifies acreage requirements for outdoor or supplemental facilities </t>
  </si>
  <si>
    <t>Align with priorities of community economic development and neighborhood revitalization plans?</t>
  </si>
  <si>
    <t>Align with other community priorities, such as infill development or historic perservation?</t>
  </si>
  <si>
    <t>1.1.e.10</t>
  </si>
  <si>
    <t>Align long-range school facilities plan with priorities of community economic development and neighborhood revitalization plans</t>
  </si>
  <si>
    <t>Consider meeting capacity needs by renovating existing schools?</t>
  </si>
  <si>
    <t>Consider in the long-range school facilities plan meeting capacity needs by renovating existing schools</t>
  </si>
  <si>
    <t>Factor in other local and regional planning and project cycles, for example, associated with public investments in streets, parks, water and sewer, or other public infrastructure?</t>
  </si>
  <si>
    <t>Develop a school capital improvement plan that establishes projected funding requirements and priorities for school infrastructure</t>
  </si>
  <si>
    <t>Has a school capital improvement plan been developed to establish projected funding requirements and priorities for school infrastructure?</t>
  </si>
  <si>
    <t>Is the school capital improvement plan up-to-date (i.e., does it address all significant projected needs for school infrastructure improvements)?</t>
  </si>
  <si>
    <t>Update the school capital improvement plan so that it addresses all significant projected needs for school infrastructure improvements</t>
  </si>
  <si>
    <t>Does the community comprehensive plan explicitly designate areas for schools in the future land use section of the plan, including future land use map(s)?</t>
  </si>
  <si>
    <t>Explicitly designate areas for schools in the future land use section of the comprehensive plan, including future land use map(s)</t>
  </si>
  <si>
    <t>If the comprehensive plan encourages infill development (e.g., in certain areas), does the approach to infill development address school siting?</t>
  </si>
  <si>
    <t>Does the comprehensive plan indicate a preference for neighborhood schools?</t>
  </si>
  <si>
    <t>Does the comprehensive plan indicate a preference for reusing existing infrastructure and buildings (including schools)?</t>
  </si>
  <si>
    <t>Does the comprehensive plan recommend that the local school agency be consulted during review for major development projects (e.g., subdivision review) that could affect school capacity, transportation, walkability, etc.?</t>
  </si>
  <si>
    <t>Recommend that the local school agency be consulted during the review process for major development projects (e.g., subdivision review) that could affect school capacity, transportation, walkability, etc.</t>
  </si>
  <si>
    <t>Indicate a preference for reusing existing infrastructure and buildings (including schools) in the comprehensive plan</t>
  </si>
  <si>
    <t>Indicate a preference for neighborhood schools in the comprehensive plan</t>
  </si>
  <si>
    <t>Address school siting in community approach to infill development</t>
  </si>
  <si>
    <t>Support enhanced walkability and bikability (e.g., encourage landscaping along sidewalks; discourage large poorly lit paved lots; encourage enhanced pedestrian and bike infrastructure; minimize curb cuts)?</t>
  </si>
  <si>
    <t>Prohibit establishments (e.g., bars, adult-oriented businesses) that could create an unhealthy environment for children?</t>
  </si>
  <si>
    <t>Do the regional or local transportation plans directly address transportation infrastructure around existing or planned schools?</t>
  </si>
  <si>
    <t>Do regional or local transportation plans directly support development of safe and complete street networks around schools (e.g., addressing sidewalks, traffic controls and calming, appropriate road classifications and signage, multi-modal accessibility)?</t>
  </si>
  <si>
    <t>How could the regional or local transportation plans be improved?</t>
  </si>
  <si>
    <t>Do the regional or local transportation plans seek to optimize pedestrian and bike accessibility to schools?</t>
  </si>
  <si>
    <t>Do the regional or local transportation plans seek to optimize street connectivity near schools?</t>
  </si>
  <si>
    <t>Does the local community have a "complete streets" plan?</t>
  </si>
  <si>
    <t>Do the regional or local transportation plans include provisions specifically intended to support safe routes to schools?</t>
  </si>
  <si>
    <t>Revise the parking, setback, and landscaping requirements in the zoning code to readily accomodate renovating or expanding existing schools</t>
  </si>
  <si>
    <t>Revise the zoning to prohibit industrial uses that could adversely impact environmental quality near existing, planned, or potential school locations</t>
  </si>
  <si>
    <t>Revise the zoning near existing, planned, or potential school locations to prohibit establishments that could create an unhealthy environment for children</t>
  </si>
  <si>
    <t>Directly support the development of safe and complete street networks around schools in regional and/or local transportation plans</t>
  </si>
  <si>
    <t>Develop a "complete streets" plan for the local community</t>
  </si>
  <si>
    <t>Improve regional and/or local transportation plans</t>
  </si>
  <si>
    <t>Include provisions to optimize pedestrian and bike accessibility to schools in regional and/or local transportation plans</t>
  </si>
  <si>
    <t>Include provisions to optimize street connectivity near schools in regional and/or local transportation plans</t>
  </si>
  <si>
    <t>Include provisions specifically intended to support safe routes to schools in regional and/or local transportation plans</t>
  </si>
  <si>
    <r>
      <rPr>
        <b/>
        <sz val="10"/>
        <color theme="0"/>
        <rFont val="Calibri"/>
        <family val="2"/>
        <scheme val="minor"/>
      </rPr>
      <t xml:space="preserve">1.b  School Siting Criteria </t>
    </r>
    <r>
      <rPr>
        <sz val="10"/>
        <color theme="0"/>
        <rFont val="Calibri"/>
        <family val="2"/>
        <scheme val="minor"/>
      </rPr>
      <t xml:space="preserve">
School siting criteria help evaluate siting alternatives for a proposed school based on their potential to support local school agency and broader community goals. Criteria can be used to evaluate school site reuse (i.e., renovation or demolition and new construction) as well as construction on a new site. The purpose of the following questions is to assess the extent to which existing school siting criteria reflect school agency and broader community goals. These questions should be answered by the local school agency with support from local government staff.</t>
    </r>
  </si>
  <si>
    <t>Energy performance (e.g., site topography enables building orientation that maximizes solar access and supports daylighting strategies)?</t>
  </si>
  <si>
    <t>For each candidate site, consider proximity to reclaimed or raw water sources that allow for the use of non-potable water for irrigation</t>
  </si>
  <si>
    <t>2.1.i.12</t>
  </si>
  <si>
    <t>For each candidate site, consider opportunities to develop joint use facilities with other government services</t>
  </si>
  <si>
    <t xml:space="preserve">Opportunities to design multi-level or small-site schools to reduce the acreage footprint? </t>
  </si>
  <si>
    <t>For each candidate site, consider opportunities to design multi-level or small-site schools to reduce the acreage footprint</t>
  </si>
  <si>
    <t>Proximity to community museums, theaters, libraries, other community centers, recreational and enrichment activities, and downtown commercial areas?</t>
  </si>
  <si>
    <t>For each candidate site, consider proximity to community museums, theaters, libraries, other community centers, recreational and enrichment activities, and downtown commercial areas</t>
  </si>
  <si>
    <t>Community preferences for orienting buildings for maximum energy performance (e.g., by supporting for daylighting strategies) or to incorporate renewable energy (e.g., solar access)?</t>
  </si>
  <si>
    <t>Community preferences for supporting outdoor hands-on learning opportunities onsite (e.g., agriculture, native planting, rain harvesting)?</t>
  </si>
  <si>
    <t>For each candidate site, consider community preferences for providing outside hands-on learning opportunities onsite</t>
  </si>
  <si>
    <r>
      <rPr>
        <b/>
        <sz val="10"/>
        <color theme="0"/>
        <rFont val="Calibri"/>
        <family val="2"/>
        <scheme val="minor"/>
      </rPr>
      <t>1.c.i  School Siting Committee</t>
    </r>
    <r>
      <rPr>
        <sz val="10"/>
        <color theme="0"/>
        <rFont val="Calibri"/>
        <family val="2"/>
        <scheme val="minor"/>
      </rPr>
      <t xml:space="preserve">
A school siting committee can evaluate alternatives for a proposed school based on the community's school siting criteria and make siting recommendations to the local school agency's governing body, including recommedations for site reuse (i.e., renovation or demolition and new construction) or construction on a new site. The purpose of the following questions is to assess whether the school siting process is led by a formalized and diverse group that represents school and community interests. These questions should be answered by the local school agency with support from local government staff.</t>
    </r>
  </si>
  <si>
    <t>3.1.c.1</t>
  </si>
  <si>
    <t>3.1.c.2</t>
  </si>
  <si>
    <t>3.1.c.3</t>
  </si>
  <si>
    <t>If a school siting committee has not been established:</t>
  </si>
  <si>
    <t>Is there a process for establishing a school siting committee when siting decisions arise?</t>
  </si>
  <si>
    <t>Has the local government appointed a liaison to work with the local school agency on siting decisions?</t>
  </si>
  <si>
    <t>If a school siting committee has not been established, identify a school agency liaison to apprise local government agencies of siting activities</t>
  </si>
  <si>
    <t>If a school siting committee has not been established, identify a local government liaison to work with the local school agency on siting decisions</t>
  </si>
  <si>
    <t>Has the local school agency appointed a liaison to apprise local government agencies of siting activities?</t>
  </si>
  <si>
    <t>School board members?</t>
  </si>
  <si>
    <t>Faculty?</t>
  </si>
  <si>
    <t>Facilities staff?</t>
  </si>
  <si>
    <t>Finance staff?</t>
  </si>
  <si>
    <t>Transportation staff?</t>
  </si>
  <si>
    <t>Parent organizations?</t>
  </si>
  <si>
    <t>Teachers?</t>
  </si>
  <si>
    <t>Students?</t>
  </si>
  <si>
    <t>Planning?</t>
  </si>
  <si>
    <t>Finance?</t>
  </si>
  <si>
    <t>Parks?</t>
  </si>
  <si>
    <t>Transportation?</t>
  </si>
  <si>
    <t>Housing?</t>
  </si>
  <si>
    <t>Community services (e.g., emergency services, library)?</t>
  </si>
  <si>
    <t>Community members?</t>
  </si>
  <si>
    <t>Housing organizations?</t>
  </si>
  <si>
    <t>Public health organizations?</t>
  </si>
  <si>
    <t>Community development organizations?</t>
  </si>
  <si>
    <t>Transportation, bike/pedestrian, or transit groups?</t>
  </si>
  <si>
    <t>Real estate associations?</t>
  </si>
  <si>
    <t>Local energy utility?</t>
  </si>
  <si>
    <t>Historic preservation organizations?</t>
  </si>
  <si>
    <t>Local trade/building associations?</t>
  </si>
  <si>
    <t>Public works staff with planning responsibilities?</t>
  </si>
  <si>
    <t>Include public works staff with planning responsibilities on the school siting committee</t>
  </si>
  <si>
    <t>Environmental advocacy groups?</t>
  </si>
  <si>
    <t>Environmental justice and other social justice groups?</t>
  </si>
  <si>
    <t>3.1.e.4.l</t>
  </si>
  <si>
    <t>Include environmental advocacy groups on the school siting committee</t>
  </si>
  <si>
    <t>Include environmental justice and other social justice groups on the school siting committee</t>
  </si>
  <si>
    <t>Does the siting committee get technical assistance/training to improve understanding of factors critical to the school location decision (e.g., public health, transportation, historic preservation, environmental and site review, legal matters)?</t>
  </si>
  <si>
    <t>Factor into the long-range facilities plan other local and regional planning and project cycles, for example, associated with public investments in streets, parks, water and sewer, or other public infrastructure</t>
  </si>
  <si>
    <t>(enter comments regarding representation from the local school agency on the line above)</t>
  </si>
  <si>
    <t>(enter comments regarding representation from the local government staff on the line above)</t>
  </si>
  <si>
    <t>(enter comments regarding representation from other community stakeholders on the line above)</t>
  </si>
  <si>
    <r>
      <rPr>
        <b/>
        <sz val="10"/>
        <color theme="0"/>
        <rFont val="Calibri"/>
        <family val="2"/>
        <scheme val="minor"/>
      </rPr>
      <t>1.a.v  Regional or Local Transportation Plans</t>
    </r>
    <r>
      <rPr>
        <sz val="10"/>
        <color theme="0"/>
        <rFont val="Calibri"/>
        <family val="2"/>
        <scheme val="minor"/>
      </rPr>
      <t xml:space="preserve">
A regional transportation plan provides a long-term blueprint for a region’s transportation system. It typically considers major development, mobility needs, and capital investment priorities. Local transportation plans or transportation system plans provide a similar blueprint at the local level.  The purpose of the following questions is to assess how well the regional or local transportation plans are aligned with school facility planning. These questions should be answered by the local government transportation department and/or transit agencies. </t>
    </r>
  </si>
  <si>
    <r>
      <rPr>
        <b/>
        <sz val="10"/>
        <color theme="0"/>
        <rFont val="Calibri"/>
        <family val="2"/>
        <scheme val="minor"/>
      </rPr>
      <t xml:space="preserve">1.a.i  Long-range School Facilities Plan </t>
    </r>
    <r>
      <rPr>
        <sz val="10"/>
        <color theme="0"/>
        <rFont val="Calibri"/>
        <family val="2"/>
        <scheme val="minor"/>
      </rPr>
      <t xml:space="preserve">
A long-range school facilities plan identifies important projections of long-term school and community needs such as student enrollment, operational costs, facility maintenance and renovation, and infrastructure to use in making school siting decisions. The purpose of the following questions is to assess how well the local school agency’s long-range school facilities plan considers and is well aligned with community plans.  These questions should be answered by the local school agency with support from local government staff.</t>
    </r>
  </si>
  <si>
    <t>Consider broader community infrastructure plans for roads and sewer, water, and other utilities?</t>
  </si>
  <si>
    <t>Consider in the long-range school facilities plan broader community infrastructure plans for roads and sewer, water, and other utilities</t>
  </si>
  <si>
    <t>Will the more detailed demographic data collected for the long-range school facilities plan be shared with community planners?</t>
  </si>
  <si>
    <t>Share the more detailed demographic data collected for the long-range school facilities plan with community planners</t>
  </si>
  <si>
    <t>How could the long-range school facilities plan be improved?</t>
  </si>
  <si>
    <r>
      <rPr>
        <b/>
        <sz val="10"/>
        <color theme="0"/>
        <rFont val="Calibri"/>
        <family val="2"/>
        <scheme val="minor"/>
      </rPr>
      <t xml:space="preserve">1.a.ii  School Capital Improvement Plan </t>
    </r>
    <r>
      <rPr>
        <sz val="10"/>
        <color theme="0"/>
        <rFont val="Calibri"/>
        <family val="2"/>
        <scheme val="minor"/>
      </rPr>
      <t xml:space="preserve">
School buildings require regular capital investment to maintain and extend their useful life. A school capital improvement plan builds from a long-range school facilities plan to establish priorities for capital investments in the school system. The purpose of the following questions is to assess how well the local school agency's capital improvement plan considers and is well aligned with community plans. These questions should be answered by the local school agency facilities department with support from local government staff.</t>
    </r>
  </si>
  <si>
    <t>Coordinating water, sewer, and stormwater system upgrades where school and community needs intersect?</t>
  </si>
  <si>
    <t>Maximizing opportunities for joint use of other community assets (e.g., parks, libraries, and recreational facilities)?</t>
  </si>
  <si>
    <t>Maximize opportunities for joint use of other community assets (e.g., parks, libraries, and recreational facilities)</t>
  </si>
  <si>
    <r>
      <rPr>
        <b/>
        <sz val="10"/>
        <color theme="0"/>
        <rFont val="Calibri"/>
        <family val="2"/>
        <scheme val="minor"/>
      </rPr>
      <t>1.a.iii  Comprehensive Plan/Growth Plan/General Plan</t>
    </r>
    <r>
      <rPr>
        <sz val="10"/>
        <color theme="0"/>
        <rFont val="Calibri"/>
        <family val="2"/>
        <scheme val="minor"/>
      </rPr>
      <t xml:space="preserve">
A comprehensive plan (otherwise known as a "growth plan" or "general plan") provides a blueprint for how a community or county will grow and develop. It provides a consistent baseline from which development decisions are made, by establishing a community’s land use vision, goals, and priorities, and identifying areas suitable for development. The purpose of the following questions is to assess how well the community comprehensive or growth plan is aligned with school facility planning. These questions should be answered by the local government planning department.</t>
    </r>
  </si>
  <si>
    <t>Do subarea, sector, or neighborhood plans developed by the community designate specific areas for future school sites?</t>
  </si>
  <si>
    <t>Specifically designate areas for potential school sites in subarea, sector, and neighborhood plans, if applicable</t>
  </si>
  <si>
    <r>
      <rPr>
        <b/>
        <sz val="10"/>
        <color theme="0"/>
        <rFont val="Calibri"/>
        <family val="2"/>
        <scheme val="minor"/>
      </rPr>
      <t>1.a.iv  Zoning and Building Codes</t>
    </r>
    <r>
      <rPr>
        <sz val="10"/>
        <color theme="0"/>
        <rFont val="Calibri"/>
        <family val="2"/>
        <scheme val="minor"/>
      </rPr>
      <t xml:space="preserve">
Zoning codes regulate how land can be used (e.g., residential, commercial, industrial), where development can be built, and the type of building that can be built. Schools are often exempt from complying with local zoning codes. Building codes regulate building construction and renovation, while energy codes set a minimum standard for building energy efficiency.  The purpose of the following questions is to assess how well the community zoning and building codes are aligned with school facility planning. These questions should be answered by the local government agency that oversees zoning and building code development.</t>
    </r>
  </si>
  <si>
    <t>Are those zones aligned with community priorities for growth, infill, etc. (i.e., does the zoning code allow for the siting of schools where they are most needed to serve existing population or projected future growth)?</t>
  </si>
  <si>
    <t>Do the zoning code’s parking, setback, and landscaping requirements readily accomodate renovating or expanding existing schools where these options make sense?</t>
  </si>
  <si>
    <t>Prohibit industrial uses that could adversely impact environmental quality (e.g., produce emissions that could adversely affect air quality in and around schools)?</t>
  </si>
  <si>
    <t>How could the zoning and building codes be improved?</t>
  </si>
  <si>
    <t>Do the regional or local transit authorities provide subsidized access to transit for school students, teachers, or staff?</t>
  </si>
  <si>
    <t>Provide subsidized access to transit for school students, teachers, or staff through regional or local transit authorities</t>
  </si>
  <si>
    <t>Aligning roadway, transit, and other transportation investments to accommodate the needs of the community and existing and planned future schools?</t>
  </si>
  <si>
    <t>Align roadway, transit, and other transportation investments in the community and school capital improvement plans to accommodate the needs of the community and existing and planned future schools</t>
  </si>
  <si>
    <t>For each candidate site, will you consider attributes that can contribute positively to your community’s fiscal health and efficient development patterns, such as:</t>
  </si>
  <si>
    <t>Locations that support neighborhood revitalization and economic development efforts as reflected in designated revitalization areas, tax increment financing districts, etc.?</t>
  </si>
  <si>
    <t>For each candidate site, consider locations that support neighborhood revitalization and economic development efforts as reflected in designated revitalization areas, tax increment financing districts, etc.</t>
  </si>
  <si>
    <t>Proximity to reclaimed or raw water sources that allow the use of non-potable water for irrigation?</t>
  </si>
  <si>
    <t>Opportunities to develop joint use facilities with other government services (e.g., parks, health clinics, and libraries)?</t>
  </si>
  <si>
    <t>Opportunities to use school facilities as emergency shelters?</t>
  </si>
  <si>
    <t>For each candidate site, consider opportunities to use school facilities as community emergency shelters</t>
  </si>
  <si>
    <t>For each candidate site, will you consider other community impacts, such as:</t>
  </si>
  <si>
    <t>Local elected officials?</t>
  </si>
  <si>
    <t>Will a methodical assessment of the benefits and drawbacks of each site be prepared in consultation with the community planning, public works, and transportation departments?</t>
  </si>
  <si>
    <t xml:space="preserve">1.a.i  Long-Range School Facilities Plan </t>
  </si>
  <si>
    <t>Address and evaluate in the long-range school facilities plan the demographic data underlying your community’s land use plan</t>
  </si>
  <si>
    <t>Consider in the long-range school facilities plan broader community needs and joint-use opportunities such as emergency shelters, community meeting space, sports and recreation, libraries, etc.</t>
  </si>
  <si>
    <t>1.a.iii  Comprehensive Plan/Growth Plan/General Plan</t>
  </si>
  <si>
    <t>Establish siting criteria for school facilities (local school agency)</t>
  </si>
  <si>
    <t>Adopt school siting criteria (school board)</t>
  </si>
  <si>
    <t>Increase representation by local government staff on the school siting committee</t>
  </si>
  <si>
    <t>Acquire technical assistance/training for committee to improve understanding of factors critical to school location decision, including public health, transportation, historic preservation, environmental and site review, and legal matters</t>
  </si>
  <si>
    <t>Conduct walks around each candidate site and neighborhood to evaluate safety of travel routes and other factors (school siting committee)</t>
  </si>
  <si>
    <t>Expressly consider community objectives related to fiscal and economic impacts, health, safety, livability, and/or environmental issues (school siting committee)</t>
  </si>
  <si>
    <t>Present information on candidate school sites to the planning commission and/or community’s governing body (local school agency)</t>
  </si>
  <si>
    <t>Engage in regular and coordinated planning (local school agency and local government)</t>
  </si>
  <si>
    <t>Compare candidate sites against one another in consultation with the community planning, public works, and transportation departments (local school agency)</t>
  </si>
  <si>
    <t>Prepare a methodical assessment of the benefits and drawbacks of each site in consultation with the community planning, public works, and transportation departments (local school agency)</t>
  </si>
  <si>
    <t>Coordinate with the planning department to actually choose a site (local school agency)</t>
  </si>
  <si>
    <t>Coordinate ballot measures (local government and local school agency)</t>
  </si>
  <si>
    <t>Present school siting information to the planning commission and/or community’s governing body before decisions are made (local school agency)</t>
  </si>
  <si>
    <t>Include in the community engagement plan dates and methods of delivery of information to the public</t>
  </si>
  <si>
    <t>Identify in the community engagement plan ways for the public to participate in school siting decisions</t>
  </si>
  <si>
    <t>Administer the communications plan jointly by the school siting committee and local government</t>
  </si>
  <si>
    <t>Align long-range school facilities plan with other community priorities, such as infill development or historic preservation</t>
  </si>
  <si>
    <t>For each candidate site, consider costs to families (fee for students to ride buses; transportation-related taxes; and fuel costs associated with families transporting their children to school)</t>
  </si>
  <si>
    <t>Notes</t>
  </si>
  <si>
    <t>Community development</t>
  </si>
  <si>
    <t>Community capital improvement plan</t>
  </si>
  <si>
    <t>Comprehensive plan</t>
  </si>
  <si>
    <t>Joint use</t>
  </si>
  <si>
    <t>Long-range school facilities plan</t>
  </si>
  <si>
    <t>Neighborhood schools</t>
  </si>
  <si>
    <t>Safe Routes to School</t>
  </si>
  <si>
    <t>School capital improvement plan</t>
  </si>
  <si>
    <t>Stormwater management</t>
  </si>
  <si>
    <t>Traffic calming</t>
  </si>
  <si>
    <t>Glossary for Section 1.a</t>
  </si>
  <si>
    <t>Arterial road</t>
  </si>
  <si>
    <t>Multi-level school design</t>
  </si>
  <si>
    <t>Reclaimed water</t>
  </si>
  <si>
    <t>Tax increment financing district</t>
  </si>
  <si>
    <t>Glossary for Section 1.b</t>
  </si>
  <si>
    <t>Environmental justice</t>
  </si>
  <si>
    <t>School siting committee</t>
  </si>
  <si>
    <t>Glossary for Section 1.c</t>
  </si>
  <si>
    <t>Regional or local transportation plan</t>
  </si>
</sst>
</file>

<file path=xl/styles.xml><?xml version="1.0" encoding="utf-8"?>
<styleSheet xmlns="http://schemas.openxmlformats.org/spreadsheetml/2006/main" xmlns:mc="http://schemas.openxmlformats.org/markup-compatibility/2006" xmlns:x14ac="http://schemas.microsoft.com/office/spreadsheetml/2009/9/ac" mc:Ignorable="x14ac">
  <fonts count="33"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5"/>
      <color theme="1"/>
      <name val="Calibri"/>
      <family val="2"/>
      <scheme val="minor"/>
    </font>
    <font>
      <sz val="10.5"/>
      <color theme="0"/>
      <name val="Calibri"/>
      <family val="2"/>
      <scheme val="minor"/>
    </font>
    <font>
      <sz val="11"/>
      <name val="Calibri"/>
      <family val="2"/>
      <scheme val="minor"/>
    </font>
    <font>
      <b/>
      <sz val="12"/>
      <color theme="0"/>
      <name val="Calibri"/>
      <family val="2"/>
      <scheme val="minor"/>
    </font>
    <font>
      <sz val="10"/>
      <color theme="1"/>
      <name val="Calibri"/>
      <family val="2"/>
      <scheme val="minor"/>
    </font>
    <font>
      <i/>
      <sz val="9"/>
      <color rgb="FFFFFFFF"/>
      <name val="Calibri"/>
      <family val="2"/>
      <scheme val="minor"/>
    </font>
    <font>
      <b/>
      <sz val="10.5"/>
      <color theme="1"/>
      <name val="Calibri"/>
      <family val="2"/>
      <scheme val="minor"/>
    </font>
    <font>
      <sz val="10.5"/>
      <name val="Calibri"/>
      <family val="2"/>
      <scheme val="minor"/>
    </font>
    <font>
      <b/>
      <sz val="10.5"/>
      <color theme="0"/>
      <name val="Calibri"/>
      <family val="2"/>
      <scheme val="minor"/>
    </font>
    <font>
      <b/>
      <i/>
      <sz val="10"/>
      <color theme="0"/>
      <name val="Calibri"/>
      <family val="2"/>
      <scheme val="minor"/>
    </font>
    <font>
      <sz val="11"/>
      <color theme="9" tint="-0.249977111117893"/>
      <name val="Calibri"/>
      <family val="2"/>
      <scheme val="minor"/>
    </font>
    <font>
      <b/>
      <i/>
      <sz val="9"/>
      <color theme="0"/>
      <name val="Calibri"/>
      <family val="2"/>
      <scheme val="minor"/>
    </font>
    <font>
      <b/>
      <i/>
      <sz val="14"/>
      <color theme="0"/>
      <name val="Calibri"/>
      <family val="2"/>
      <scheme val="minor"/>
    </font>
    <font>
      <sz val="11"/>
      <color theme="9" tint="0.79998168889431442"/>
      <name val="Calibri"/>
      <family val="2"/>
      <scheme val="minor"/>
    </font>
    <font>
      <sz val="10"/>
      <name val="Calibri"/>
      <family val="2"/>
      <scheme val="minor"/>
    </font>
    <font>
      <sz val="11"/>
      <color theme="6" tint="0.79998168889431442"/>
      <name val="Calibri"/>
      <family val="2"/>
      <scheme val="minor"/>
    </font>
    <font>
      <b/>
      <sz val="14"/>
      <color rgb="FF365F91"/>
      <name val="Calibri"/>
      <family val="2"/>
      <scheme val="minor"/>
    </font>
    <font>
      <sz val="10"/>
      <color theme="0"/>
      <name val="Calibri"/>
      <family val="2"/>
      <scheme val="minor"/>
    </font>
    <font>
      <sz val="10"/>
      <color rgb="FFFFFFFF"/>
      <name val="Calibri"/>
      <family val="2"/>
      <scheme val="minor"/>
    </font>
    <font>
      <b/>
      <sz val="10"/>
      <color theme="0"/>
      <name val="Calibri"/>
      <family val="2"/>
      <scheme val="minor"/>
    </font>
    <font>
      <b/>
      <sz val="10"/>
      <color rgb="FFFFFFFF"/>
      <name val="Calibri"/>
      <family val="2"/>
      <scheme val="minor"/>
    </font>
    <font>
      <sz val="10.5"/>
      <color theme="6" tint="0.79998168889431442"/>
      <name val="Calibri"/>
      <family val="2"/>
      <scheme val="minor"/>
    </font>
    <font>
      <b/>
      <i/>
      <sz val="10.5"/>
      <color theme="6" tint="0.79998168889431442"/>
      <name val="Calibri"/>
      <family val="2"/>
      <scheme val="minor"/>
    </font>
    <font>
      <sz val="10"/>
      <color theme="8" tint="0.79998168889431442"/>
      <name val="Calibri"/>
      <family val="2"/>
      <scheme val="minor"/>
    </font>
    <font>
      <b/>
      <i/>
      <sz val="11"/>
      <color theme="0"/>
      <name val="Calibri"/>
      <family val="2"/>
      <scheme val="minor"/>
    </font>
    <font>
      <b/>
      <sz val="10"/>
      <color theme="1"/>
      <name val="Calibri"/>
      <family val="2"/>
      <scheme val="minor"/>
    </font>
    <font>
      <u/>
      <sz val="10"/>
      <color rgb="FF365F91"/>
      <name val="Calibri"/>
      <family val="2"/>
      <scheme val="minor"/>
    </font>
    <font>
      <sz val="10"/>
      <color indexed="81"/>
      <name val="Calibri"/>
      <family val="2"/>
      <scheme val="minor"/>
    </font>
    <font>
      <b/>
      <sz val="10"/>
      <name val="Calibri"/>
      <family val="2"/>
      <scheme val="minor"/>
    </font>
  </fonts>
  <fills count="20">
    <fill>
      <patternFill patternType="none"/>
    </fill>
    <fill>
      <patternFill patternType="gray125"/>
    </fill>
    <fill>
      <patternFill patternType="solid">
        <fgColor theme="8"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365F91"/>
        <bgColor indexed="64"/>
      </patternFill>
    </fill>
    <fill>
      <patternFill patternType="solid">
        <fgColor rgb="FF6D97C9"/>
        <bgColor indexed="64"/>
      </patternFill>
    </fill>
    <fill>
      <patternFill patternType="solid">
        <fgColor rgb="FF00B050"/>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C8D7EA"/>
        <bgColor indexed="64"/>
      </patternFill>
    </fill>
    <fill>
      <patternFill patternType="solid">
        <fgColor rgb="FF00C85A"/>
        <bgColor indexed="64"/>
      </patternFill>
    </fill>
    <fill>
      <patternFill patternType="solid">
        <fgColor rgb="FFB8CCE4"/>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theme="0"/>
      </left>
      <right style="thin">
        <color indexed="64"/>
      </right>
      <top style="thin">
        <color theme="0"/>
      </top>
      <bottom/>
      <diagonal/>
    </border>
    <border>
      <left style="thin">
        <color theme="0"/>
      </left>
      <right style="thin">
        <color indexed="64"/>
      </right>
      <top/>
      <bottom/>
      <diagonal/>
    </border>
    <border>
      <left style="thin">
        <color theme="0"/>
      </left>
      <right style="thin">
        <color indexed="64"/>
      </right>
      <top/>
      <bottom style="thin">
        <color theme="0"/>
      </bottom>
      <diagonal/>
    </border>
    <border>
      <left style="thin">
        <color theme="0"/>
      </left>
      <right style="thin">
        <color indexed="64"/>
      </right>
      <top style="thin">
        <color indexed="64"/>
      </top>
      <bottom/>
      <diagonal/>
    </border>
    <border>
      <left style="thin">
        <color indexed="64"/>
      </left>
      <right style="thin">
        <color indexed="64"/>
      </right>
      <top style="thin">
        <color indexed="64"/>
      </top>
      <bottom/>
      <diagonal/>
    </border>
    <border>
      <left style="thin">
        <color theme="4" tint="0.59996337778862885"/>
      </left>
      <right style="thin">
        <color theme="4" tint="0.59996337778862885"/>
      </right>
      <top style="thin">
        <color theme="4" tint="0.59996337778862885"/>
      </top>
      <bottom style="thin">
        <color theme="4" tint="0.59996337778862885"/>
      </bottom>
      <diagonal/>
    </border>
    <border>
      <left style="thin">
        <color theme="4" tint="0.59996337778862885"/>
      </left>
      <right/>
      <top style="thin">
        <color theme="4" tint="0.59996337778862885"/>
      </top>
      <bottom style="thin">
        <color theme="4" tint="0.59996337778862885"/>
      </bottom>
      <diagonal/>
    </border>
    <border>
      <left/>
      <right/>
      <top style="thin">
        <color theme="4" tint="0.59996337778862885"/>
      </top>
      <bottom style="thin">
        <color theme="4" tint="0.59996337778862885"/>
      </bottom>
      <diagonal/>
    </border>
    <border>
      <left/>
      <right style="thin">
        <color theme="4" tint="0.59996337778862885"/>
      </right>
      <top style="thin">
        <color theme="4" tint="0.59996337778862885"/>
      </top>
      <bottom style="thin">
        <color theme="4" tint="0.59996337778862885"/>
      </bottom>
      <diagonal/>
    </border>
    <border>
      <left style="thin">
        <color theme="4" tint="0.59996337778862885"/>
      </left>
      <right style="thin">
        <color theme="4" tint="0.59996337778862885"/>
      </right>
      <top style="thin">
        <color theme="4" tint="0.59996337778862885"/>
      </top>
      <bottom/>
      <diagonal/>
    </border>
    <border>
      <left style="thin">
        <color theme="4" tint="0.59996337778862885"/>
      </left>
      <right style="thin">
        <color theme="4" tint="0.59996337778862885"/>
      </right>
      <top/>
      <bottom style="thin">
        <color theme="4" tint="0.59996337778862885"/>
      </bottom>
      <diagonal/>
    </border>
    <border>
      <left style="thin">
        <color theme="4" tint="0.59996337778862885"/>
      </left>
      <right/>
      <top/>
      <bottom style="thin">
        <color theme="4" tint="0.59996337778862885"/>
      </bottom>
      <diagonal/>
    </border>
    <border>
      <left/>
      <right/>
      <top/>
      <bottom style="thin">
        <color theme="4" tint="0.59996337778862885"/>
      </bottom>
      <diagonal/>
    </border>
    <border>
      <left/>
      <right style="thin">
        <color theme="4" tint="0.59996337778862885"/>
      </right>
      <top/>
      <bottom style="thin">
        <color theme="4" tint="0.59996337778862885"/>
      </bottom>
      <diagonal/>
    </border>
    <border>
      <left style="thin">
        <color rgb="FF6D97C9"/>
      </left>
      <right/>
      <top/>
      <bottom style="thin">
        <color rgb="FF6D97C9"/>
      </bottom>
      <diagonal/>
    </border>
    <border>
      <left/>
      <right/>
      <top/>
      <bottom style="thin">
        <color rgb="FF6D97C9"/>
      </bottom>
      <diagonal/>
    </border>
    <border>
      <left/>
      <right style="thin">
        <color rgb="FF6D97C9"/>
      </right>
      <top/>
      <bottom style="thin">
        <color rgb="FF6D97C9"/>
      </bottom>
      <diagonal/>
    </border>
    <border>
      <left style="thin">
        <color rgb="FF365F91"/>
      </left>
      <right/>
      <top style="thin">
        <color rgb="FF365F91"/>
      </top>
      <bottom style="thin">
        <color rgb="FF365F91"/>
      </bottom>
      <diagonal/>
    </border>
    <border>
      <left/>
      <right style="thin">
        <color rgb="FF365F91"/>
      </right>
      <top style="thin">
        <color rgb="FF365F91"/>
      </top>
      <bottom style="thin">
        <color rgb="FF365F91"/>
      </bottom>
      <diagonal/>
    </border>
    <border>
      <left style="thin">
        <color theme="4" tint="0.79998168889431442"/>
      </left>
      <right/>
      <top style="thin">
        <color theme="4" tint="0.79998168889431442"/>
      </top>
      <bottom/>
      <diagonal/>
    </border>
    <border>
      <left/>
      <right style="thin">
        <color theme="4" tint="0.79998168889431442"/>
      </right>
      <top style="thin">
        <color theme="4" tint="0.79998168889431442"/>
      </top>
      <bottom/>
      <diagonal/>
    </border>
    <border>
      <left style="thin">
        <color theme="4" tint="0.79998168889431442"/>
      </left>
      <right/>
      <top/>
      <bottom/>
      <diagonal/>
    </border>
    <border>
      <left/>
      <right style="thin">
        <color theme="4" tint="0.79998168889431442"/>
      </right>
      <top/>
      <bottom/>
      <diagonal/>
    </border>
    <border>
      <left style="thin">
        <color theme="4" tint="0.79998168889431442"/>
      </left>
      <right/>
      <top/>
      <bottom style="thin">
        <color theme="4" tint="0.79998168889431442"/>
      </bottom>
      <diagonal/>
    </border>
    <border>
      <left/>
      <right style="thin">
        <color theme="4" tint="0.79998168889431442"/>
      </right>
      <top/>
      <bottom style="thin">
        <color theme="4" tint="0.79998168889431442"/>
      </bottom>
      <diagonal/>
    </border>
    <border>
      <left/>
      <right style="thin">
        <color theme="4" tint="0.79998168889431442"/>
      </right>
      <top style="thin">
        <color rgb="FF365F91"/>
      </top>
      <bottom style="thin">
        <color rgb="FF365F91"/>
      </bottom>
      <diagonal/>
    </border>
    <border>
      <left style="thin">
        <color theme="4" tint="0.79998168889431442"/>
      </left>
      <right style="thin">
        <color theme="4" tint="0.79998168889431442"/>
      </right>
      <top style="thin">
        <color rgb="FF365F91"/>
      </top>
      <bottom style="thin">
        <color rgb="FF365F91"/>
      </bottom>
      <diagonal/>
    </border>
    <border>
      <left style="thin">
        <color theme="4" tint="0.79998168889431442"/>
      </left>
      <right/>
      <top style="thin">
        <color rgb="FF365F91"/>
      </top>
      <bottom style="thin">
        <color rgb="FF365F91"/>
      </bottom>
      <diagonal/>
    </border>
    <border>
      <left style="thin">
        <color theme="4" tint="0.39994506668294322"/>
      </left>
      <right style="thin">
        <color theme="4" tint="0.39994506668294322"/>
      </right>
      <top style="thin">
        <color rgb="FF365F91"/>
      </top>
      <bottom style="thin">
        <color rgb="FF365F91"/>
      </bottom>
      <diagonal/>
    </border>
    <border>
      <left style="thin">
        <color rgb="FF365F91"/>
      </left>
      <right style="thin">
        <color rgb="FF365F91"/>
      </right>
      <top style="thin">
        <color rgb="FF365F91"/>
      </top>
      <bottom style="thin">
        <color rgb="FF365F91"/>
      </bottom>
      <diagonal/>
    </border>
    <border>
      <left/>
      <right/>
      <top style="thin">
        <color theme="4" tint="0.79998168889431442"/>
      </top>
      <bottom/>
      <diagonal/>
    </border>
    <border>
      <left/>
      <right/>
      <top/>
      <bottom style="thin">
        <color theme="4" tint="0.79998168889431442"/>
      </bottom>
      <diagonal/>
    </border>
    <border>
      <left style="thin">
        <color rgb="FF365F91"/>
      </left>
      <right/>
      <top style="thin">
        <color rgb="FF365F91"/>
      </top>
      <bottom/>
      <diagonal/>
    </border>
    <border>
      <left/>
      <right/>
      <top style="thin">
        <color rgb="FF365F91"/>
      </top>
      <bottom/>
      <diagonal/>
    </border>
    <border>
      <left/>
      <right style="thin">
        <color rgb="FF365F91"/>
      </right>
      <top style="thin">
        <color rgb="FF365F91"/>
      </top>
      <bottom/>
      <diagonal/>
    </border>
    <border>
      <left style="thin">
        <color rgb="FF365F91"/>
      </left>
      <right/>
      <top style="thin">
        <color theme="4" tint="0.59996337778862885"/>
      </top>
      <bottom style="thin">
        <color theme="4" tint="0.59996337778862885"/>
      </bottom>
      <diagonal/>
    </border>
    <border>
      <left/>
      <right style="thin">
        <color rgb="FF365F91"/>
      </right>
      <top style="thin">
        <color theme="4" tint="0.59996337778862885"/>
      </top>
      <bottom style="thin">
        <color theme="4" tint="0.59996337778862885"/>
      </bottom>
      <diagonal/>
    </border>
    <border>
      <left style="thin">
        <color rgb="FF365F91"/>
      </left>
      <right style="thin">
        <color theme="4" tint="0.59996337778862885"/>
      </right>
      <top style="thin">
        <color theme="4" tint="0.59996337778862885"/>
      </top>
      <bottom style="thin">
        <color theme="4" tint="0.59996337778862885"/>
      </bottom>
      <diagonal/>
    </border>
    <border>
      <left style="thin">
        <color theme="4" tint="0.59996337778862885"/>
      </left>
      <right style="thin">
        <color rgb="FF365F91"/>
      </right>
      <top style="thin">
        <color theme="4" tint="0.59996337778862885"/>
      </top>
      <bottom style="thin">
        <color theme="4" tint="0.59996337778862885"/>
      </bottom>
      <diagonal/>
    </border>
    <border>
      <left style="thin">
        <color rgb="FF365F91"/>
      </left>
      <right/>
      <top/>
      <bottom/>
      <diagonal/>
    </border>
    <border>
      <left/>
      <right style="thin">
        <color rgb="FF365F91"/>
      </right>
      <top/>
      <bottom/>
      <diagonal/>
    </border>
    <border>
      <left/>
      <right style="thin">
        <color rgb="FF00C85A"/>
      </right>
      <top/>
      <bottom style="thin">
        <color rgb="FF00C85A"/>
      </bottom>
      <diagonal/>
    </border>
    <border>
      <left style="thin">
        <color rgb="FF00C85A"/>
      </left>
      <right style="thin">
        <color rgb="FF00C85A"/>
      </right>
      <top/>
      <bottom style="thin">
        <color rgb="FF00C85A"/>
      </bottom>
      <diagonal/>
    </border>
    <border>
      <left style="thin">
        <color rgb="FF00C85A"/>
      </left>
      <right/>
      <top/>
      <bottom style="thin">
        <color rgb="FF00C85A"/>
      </bottom>
      <diagonal/>
    </border>
    <border>
      <left/>
      <right style="thin">
        <color rgb="FF00C85A"/>
      </right>
      <top style="thin">
        <color rgb="FF00C85A"/>
      </top>
      <bottom/>
      <diagonal/>
    </border>
    <border>
      <left style="thin">
        <color rgb="FF00C85A"/>
      </left>
      <right style="thin">
        <color rgb="FF00C85A"/>
      </right>
      <top style="thin">
        <color rgb="FF00C85A"/>
      </top>
      <bottom/>
      <diagonal/>
    </border>
    <border>
      <left style="thin">
        <color rgb="FF00C85A"/>
      </left>
      <right/>
      <top style="thin">
        <color rgb="FF00C85A"/>
      </top>
      <bottom/>
      <diagonal/>
    </border>
    <border>
      <left style="thin">
        <color rgb="FF365F91"/>
      </left>
      <right style="thin">
        <color theme="4" tint="0.59996337778862885"/>
      </right>
      <top style="thin">
        <color theme="4" tint="0.59996337778862885"/>
      </top>
      <bottom style="thin">
        <color rgb="FF365F91"/>
      </bottom>
      <diagonal/>
    </border>
    <border>
      <left style="thin">
        <color theme="4" tint="0.59996337778862885"/>
      </left>
      <right style="thin">
        <color theme="4" tint="0.59996337778862885"/>
      </right>
      <top style="thin">
        <color theme="4" tint="0.59996337778862885"/>
      </top>
      <bottom style="thin">
        <color rgb="FF365F91"/>
      </bottom>
      <diagonal/>
    </border>
    <border>
      <left/>
      <right/>
      <top style="thin">
        <color rgb="FF365F91"/>
      </top>
      <bottom style="thin">
        <color rgb="FF00B050"/>
      </bottom>
      <diagonal/>
    </border>
    <border>
      <left/>
      <right/>
      <top style="thin">
        <color rgb="FF00B050"/>
      </top>
      <bottom/>
      <diagonal/>
    </border>
    <border>
      <left style="thin">
        <color theme="4" tint="0.59996337778862885"/>
      </left>
      <right style="thin">
        <color rgb="FF365F91"/>
      </right>
      <top style="thin">
        <color theme="4" tint="0.59996337778862885"/>
      </top>
      <bottom style="thin">
        <color theme="6"/>
      </bottom>
      <diagonal/>
    </border>
    <border>
      <left style="thin">
        <color theme="4" tint="0.59996337778862885"/>
      </left>
      <right style="thin">
        <color rgb="FF365F91"/>
      </right>
      <top style="thin">
        <color theme="6"/>
      </top>
      <bottom style="thin">
        <color theme="4" tint="0.59996337778862885"/>
      </bottom>
      <diagonal/>
    </border>
    <border>
      <left style="thin">
        <color theme="4" tint="0.59996337778862885"/>
      </left>
      <right style="thin">
        <color rgb="FF365F91"/>
      </right>
      <top style="thin">
        <color theme="6"/>
      </top>
      <bottom style="thin">
        <color rgb="FF365F91"/>
      </bottom>
      <diagonal/>
    </border>
    <border>
      <left/>
      <right/>
      <top style="thin">
        <color theme="4" tint="0.79992065187536243"/>
      </top>
      <bottom/>
      <diagonal/>
    </border>
    <border>
      <left style="thin">
        <color theme="4" tint="0.79992065187536243"/>
      </left>
      <right/>
      <top style="thin">
        <color theme="4" tint="0.79992065187536243"/>
      </top>
      <bottom/>
      <diagonal/>
    </border>
    <border>
      <left style="thin">
        <color theme="4" tint="0.79992065187536243"/>
      </left>
      <right/>
      <top/>
      <bottom/>
      <diagonal/>
    </border>
    <border>
      <left style="thin">
        <color theme="4" tint="0.79992065187536243"/>
      </left>
      <right/>
      <top/>
      <bottom style="thin">
        <color theme="4" tint="0.79992065187536243"/>
      </bottom>
      <diagonal/>
    </border>
    <border>
      <left/>
      <right style="thin">
        <color theme="4" tint="0.79992065187536243"/>
      </right>
      <top style="thin">
        <color theme="4" tint="0.79992065187536243"/>
      </top>
      <bottom/>
      <diagonal/>
    </border>
    <border>
      <left/>
      <right style="thin">
        <color theme="4" tint="0.79992065187536243"/>
      </right>
      <top/>
      <bottom/>
      <diagonal/>
    </border>
    <border>
      <left/>
      <right style="thin">
        <color theme="4" tint="0.79992065187536243"/>
      </right>
      <top/>
      <bottom style="thin">
        <color theme="4" tint="0.79992065187536243"/>
      </bottom>
      <diagonal/>
    </border>
    <border>
      <left/>
      <right/>
      <top/>
      <bottom style="thin">
        <color theme="4" tint="0.79992065187536243"/>
      </bottom>
      <diagonal/>
    </border>
    <border>
      <left style="thin">
        <color theme="3" tint="0.79998168889431442"/>
      </left>
      <right/>
      <top style="thin">
        <color theme="3" tint="0.79998168889431442"/>
      </top>
      <bottom/>
      <diagonal/>
    </border>
    <border>
      <left/>
      <right/>
      <top style="thin">
        <color theme="3" tint="0.79998168889431442"/>
      </top>
      <bottom/>
      <diagonal/>
    </border>
    <border>
      <left/>
      <right style="thin">
        <color theme="3" tint="0.79998168889431442"/>
      </right>
      <top style="thin">
        <color theme="3" tint="0.79998168889431442"/>
      </top>
      <bottom/>
      <diagonal/>
    </border>
    <border>
      <left style="thin">
        <color theme="3" tint="0.79998168889431442"/>
      </left>
      <right/>
      <top/>
      <bottom/>
      <diagonal/>
    </border>
    <border>
      <left/>
      <right style="thin">
        <color theme="3" tint="0.79998168889431442"/>
      </right>
      <top/>
      <bottom/>
      <diagonal/>
    </border>
    <border>
      <left style="thin">
        <color theme="3" tint="0.79998168889431442"/>
      </left>
      <right/>
      <top/>
      <bottom style="thin">
        <color theme="3" tint="0.79998168889431442"/>
      </bottom>
      <diagonal/>
    </border>
    <border>
      <left/>
      <right/>
      <top/>
      <bottom style="thin">
        <color theme="3" tint="0.79998168889431442"/>
      </bottom>
      <diagonal/>
    </border>
    <border>
      <left/>
      <right style="thin">
        <color theme="3" tint="0.79998168889431442"/>
      </right>
      <top/>
      <bottom style="thin">
        <color theme="3" tint="0.79998168889431442"/>
      </bottom>
      <diagonal/>
    </border>
    <border>
      <left style="thin">
        <color indexed="64"/>
      </left>
      <right style="thin">
        <color indexed="64"/>
      </right>
      <top/>
      <bottom style="thin">
        <color indexed="64"/>
      </bottom>
      <diagonal/>
    </border>
    <border>
      <left/>
      <right style="thin">
        <color theme="0"/>
      </right>
      <top/>
      <bottom/>
      <diagonal/>
    </border>
    <border>
      <left style="thin">
        <color theme="0"/>
      </left>
      <right style="thin">
        <color theme="0"/>
      </right>
      <top/>
      <bottom/>
      <diagonal/>
    </border>
    <border>
      <left style="thin">
        <color theme="0"/>
      </left>
      <right style="thin">
        <color theme="0"/>
      </right>
      <top style="thin">
        <color indexed="64"/>
      </top>
      <bottom style="thin">
        <color indexed="64"/>
      </bottom>
      <diagonal/>
    </border>
    <border>
      <left style="thin">
        <color theme="4" tint="0.59996337778862885"/>
      </left>
      <right/>
      <top style="thin">
        <color rgb="FF365F91"/>
      </top>
      <bottom style="thin">
        <color theme="4" tint="0.59996337778862885"/>
      </bottom>
      <diagonal/>
    </border>
    <border>
      <left/>
      <right/>
      <top style="thin">
        <color rgb="FF365F91"/>
      </top>
      <bottom style="thin">
        <color theme="4" tint="0.59996337778862885"/>
      </bottom>
      <diagonal/>
    </border>
    <border>
      <left/>
      <right style="thin">
        <color theme="4" tint="0.59996337778862885"/>
      </right>
      <top style="thin">
        <color rgb="FF365F91"/>
      </top>
      <bottom style="thin">
        <color theme="4" tint="0.59996337778862885"/>
      </bottom>
      <diagonal/>
    </border>
    <border>
      <left style="thin">
        <color theme="4" tint="0.59996337778862885"/>
      </left>
      <right style="thin">
        <color theme="4" tint="0.59996337778862885"/>
      </right>
      <top/>
      <bottom/>
      <diagonal/>
    </border>
    <border>
      <left style="thin">
        <color theme="3" tint="0.79995117038483843"/>
      </left>
      <right/>
      <top style="thin">
        <color theme="3" tint="0.79998168889431442"/>
      </top>
      <bottom/>
      <diagonal/>
    </border>
    <border>
      <left/>
      <right style="thin">
        <color theme="3" tint="0.79995117038483843"/>
      </right>
      <top style="thin">
        <color theme="3" tint="0.79998168889431442"/>
      </top>
      <bottom/>
      <diagonal/>
    </border>
    <border>
      <left style="thin">
        <color theme="3" tint="0.79995117038483843"/>
      </left>
      <right/>
      <top/>
      <bottom/>
      <diagonal/>
    </border>
    <border>
      <left/>
      <right style="thin">
        <color theme="3" tint="0.79995117038483843"/>
      </right>
      <top/>
      <bottom/>
      <diagonal/>
    </border>
    <border>
      <left style="thin">
        <color theme="3" tint="0.79995117038483843"/>
      </left>
      <right/>
      <top/>
      <bottom style="thin">
        <color theme="3" tint="0.79995117038483843"/>
      </bottom>
      <diagonal/>
    </border>
    <border>
      <left/>
      <right/>
      <top/>
      <bottom style="thin">
        <color theme="3" tint="0.79995117038483843"/>
      </bottom>
      <diagonal/>
    </border>
    <border>
      <left/>
      <right style="thin">
        <color theme="3" tint="0.79995117038483843"/>
      </right>
      <top/>
      <bottom style="thin">
        <color theme="3" tint="0.79995117038483843"/>
      </bottom>
      <diagonal/>
    </border>
    <border>
      <left style="thin">
        <color rgb="FF365F91"/>
      </left>
      <right style="thin">
        <color theme="0" tint="-4.9989318521683403E-2"/>
      </right>
      <top style="thin">
        <color rgb="FF365F91"/>
      </top>
      <bottom/>
      <diagonal/>
    </border>
    <border>
      <left style="thin">
        <color theme="0" tint="-4.9989318521683403E-2"/>
      </left>
      <right style="thin">
        <color theme="0" tint="-4.9989318521683403E-2"/>
      </right>
      <top style="thin">
        <color rgb="FF365F91"/>
      </top>
      <bottom/>
      <diagonal/>
    </border>
    <border>
      <left style="thin">
        <color rgb="FF365F91"/>
      </left>
      <right style="thin">
        <color theme="0" tint="-4.9989318521683403E-2"/>
      </right>
      <top/>
      <bottom/>
      <diagonal/>
    </border>
    <border>
      <left style="thin">
        <color theme="0" tint="-4.9989318521683403E-2"/>
      </left>
      <right style="thin">
        <color theme="0" tint="-4.9989318521683403E-2"/>
      </right>
      <top/>
      <bottom/>
      <diagonal/>
    </border>
    <border>
      <left style="thin">
        <color rgb="FF365F91"/>
      </left>
      <right style="thin">
        <color theme="0" tint="-4.9989318521683403E-2"/>
      </right>
      <top/>
      <bottom style="thin">
        <color rgb="FF365F91"/>
      </bottom>
      <diagonal/>
    </border>
    <border>
      <left style="thin">
        <color theme="0" tint="-4.9989318521683403E-2"/>
      </left>
      <right style="thin">
        <color theme="0" tint="-4.9989318521683403E-2"/>
      </right>
      <top/>
      <bottom style="thin">
        <color rgb="FF365F91"/>
      </bottom>
      <diagonal/>
    </border>
    <border>
      <left style="thin">
        <color theme="0" tint="-4.9989318521683403E-2"/>
      </left>
      <right/>
      <top style="thin">
        <color rgb="FF365F91"/>
      </top>
      <bottom/>
      <diagonal/>
    </border>
    <border>
      <left style="thin">
        <color theme="0" tint="-4.9989318521683403E-2"/>
      </left>
      <right/>
      <top/>
      <bottom/>
      <diagonal/>
    </border>
    <border>
      <left style="thin">
        <color theme="0" tint="-4.9989318521683403E-2"/>
      </left>
      <right/>
      <top/>
      <bottom style="thin">
        <color rgb="FF365F91"/>
      </bottom>
      <diagonal/>
    </border>
    <border>
      <left style="thin">
        <color theme="4" tint="0.39994506668294322"/>
      </left>
      <right style="thin">
        <color theme="4" tint="0.39994506668294322"/>
      </right>
      <top style="thin">
        <color rgb="FF365F91"/>
      </top>
      <bottom/>
      <diagonal/>
    </border>
    <border>
      <left style="thin">
        <color theme="4" tint="0.39994506668294322"/>
      </left>
      <right style="thin">
        <color rgb="FF365F91"/>
      </right>
      <top style="thin">
        <color rgb="FF365F91"/>
      </top>
      <bottom/>
      <diagonal/>
    </border>
    <border>
      <left style="thin">
        <color theme="4" tint="0.39994506668294322"/>
      </left>
      <right style="thin">
        <color theme="4" tint="0.39994506668294322"/>
      </right>
      <top/>
      <bottom/>
      <diagonal/>
    </border>
    <border>
      <left style="thin">
        <color theme="4" tint="0.39994506668294322"/>
      </left>
      <right style="thin">
        <color rgb="FF365F91"/>
      </right>
      <top/>
      <bottom/>
      <diagonal/>
    </border>
    <border>
      <left style="thin">
        <color theme="4" tint="0.39994506668294322"/>
      </left>
      <right style="thin">
        <color theme="4" tint="0.39994506668294322"/>
      </right>
      <top/>
      <bottom style="thin">
        <color rgb="FF365F91"/>
      </bottom>
      <diagonal/>
    </border>
    <border>
      <left style="thin">
        <color theme="4" tint="0.39994506668294322"/>
      </left>
      <right style="thin">
        <color rgb="FF365F91"/>
      </right>
      <top/>
      <bottom style="thin">
        <color rgb="FF365F91"/>
      </bottom>
      <diagonal/>
    </border>
    <border>
      <left/>
      <right style="thin">
        <color theme="0" tint="-4.9989318521683403E-2"/>
      </right>
      <top style="thin">
        <color rgb="FF365F91"/>
      </top>
      <bottom/>
      <diagonal/>
    </border>
    <border>
      <left/>
      <right style="thin">
        <color theme="0" tint="-4.9989318521683403E-2"/>
      </right>
      <top/>
      <bottom/>
      <diagonal/>
    </border>
    <border>
      <left style="thin">
        <color theme="4" tint="0.39994506668294322"/>
      </left>
      <right/>
      <top style="thin">
        <color rgb="FF365F91"/>
      </top>
      <bottom/>
      <diagonal/>
    </border>
    <border>
      <left style="thin">
        <color theme="4" tint="0.39994506668294322"/>
      </left>
      <right/>
      <top/>
      <bottom/>
      <diagonal/>
    </border>
  </borders>
  <cellStyleXfs count="2">
    <xf numFmtId="0" fontId="0" fillId="0" borderId="0"/>
    <xf numFmtId="0" fontId="6" fillId="10" borderId="0" applyNumberFormat="0" applyBorder="0" applyAlignment="0" applyProtection="0"/>
  </cellStyleXfs>
  <cellXfs count="347">
    <xf numFmtId="0" fontId="0" fillId="0" borderId="0" xfId="0"/>
    <xf numFmtId="0" fontId="0" fillId="0" borderId="0" xfId="0" applyFont="1"/>
    <xf numFmtId="0" fontId="2" fillId="0" borderId="0" xfId="0" applyFont="1"/>
    <xf numFmtId="0" fontId="0" fillId="5" borderId="0" xfId="0" applyFill="1" applyBorder="1"/>
    <xf numFmtId="0" fontId="6" fillId="7" borderId="1" xfId="0" applyFont="1" applyFill="1" applyBorder="1" applyAlignment="1">
      <alignment horizontal="center" wrapText="1"/>
    </xf>
    <xf numFmtId="0" fontId="6" fillId="7" borderId="1" xfId="0" applyFont="1" applyFill="1" applyBorder="1" applyAlignment="1">
      <alignment horizontal="center"/>
    </xf>
    <xf numFmtId="2" fontId="6" fillId="8" borderId="1" xfId="0" applyNumberFormat="1" applyFont="1" applyFill="1" applyBorder="1"/>
    <xf numFmtId="2" fontId="6" fillId="8" borderId="0" xfId="0" applyNumberFormat="1" applyFont="1" applyFill="1" applyBorder="1"/>
    <xf numFmtId="2" fontId="6" fillId="8" borderId="11" xfId="0" applyNumberFormat="1" applyFont="1" applyFill="1" applyBorder="1"/>
    <xf numFmtId="0" fontId="6" fillId="7" borderId="1" xfId="0" applyNumberFormat="1" applyFont="1" applyFill="1" applyBorder="1" applyAlignment="1">
      <alignment horizontal="center"/>
    </xf>
    <xf numFmtId="0" fontId="6" fillId="8" borderId="1" xfId="0" applyNumberFormat="1" applyFont="1" applyFill="1" applyBorder="1" applyAlignment="1">
      <alignment horizontal="center"/>
    </xf>
    <xf numFmtId="0" fontId="0" fillId="5" borderId="0" xfId="0" applyFill="1" applyBorder="1" applyAlignment="1">
      <alignment horizontal="right"/>
    </xf>
    <xf numFmtId="0" fontId="1" fillId="2" borderId="0" xfId="0" applyFont="1" applyFill="1" applyBorder="1"/>
    <xf numFmtId="0" fontId="4" fillId="0" borderId="0" xfId="0" applyFont="1"/>
    <xf numFmtId="0" fontId="6" fillId="7" borderId="3" xfId="0" applyFont="1" applyFill="1" applyBorder="1" applyAlignment="1">
      <alignment horizontal="center" wrapText="1"/>
    </xf>
    <xf numFmtId="0" fontId="0" fillId="4" borderId="3" xfId="0" applyFill="1" applyBorder="1" applyAlignment="1">
      <alignment horizontal="center"/>
    </xf>
    <xf numFmtId="0" fontId="6" fillId="7" borderId="3" xfId="0" applyFont="1" applyFill="1" applyBorder="1" applyAlignment="1">
      <alignment horizontal="center"/>
    </xf>
    <xf numFmtId="2" fontId="6" fillId="8" borderId="3" xfId="0" applyNumberFormat="1" applyFont="1" applyFill="1" applyBorder="1"/>
    <xf numFmtId="0" fontId="6" fillId="7" borderId="3" xfId="0" applyNumberFormat="1" applyFont="1" applyFill="1" applyBorder="1" applyAlignment="1">
      <alignment horizontal="center"/>
    </xf>
    <xf numFmtId="0" fontId="6" fillId="8" borderId="3" xfId="0" applyNumberFormat="1" applyFont="1" applyFill="1" applyBorder="1" applyAlignment="1">
      <alignment horizontal="center"/>
    </xf>
    <xf numFmtId="0" fontId="4" fillId="0" borderId="1" xfId="0" applyFont="1" applyBorder="1" applyAlignment="1">
      <alignment vertical="center"/>
    </xf>
    <xf numFmtId="0" fontId="4" fillId="0" borderId="1" xfId="0" applyFont="1" applyBorder="1" applyAlignment="1">
      <alignment horizontal="left" vertical="center"/>
    </xf>
    <xf numFmtId="0" fontId="4" fillId="0" borderId="1" xfId="0" applyFont="1" applyFill="1" applyBorder="1" applyAlignment="1">
      <alignment horizontal="left" vertical="center"/>
    </xf>
    <xf numFmtId="0" fontId="0" fillId="0" borderId="3" xfId="0" applyBorder="1"/>
    <xf numFmtId="0" fontId="0" fillId="0" borderId="0" xfId="0" applyAlignment="1">
      <alignment vertical="top" wrapText="1"/>
    </xf>
    <xf numFmtId="0" fontId="4" fillId="0" borderId="1" xfId="0" applyFont="1" applyBorder="1"/>
    <xf numFmtId="0" fontId="4" fillId="0" borderId="3" xfId="0" applyFont="1" applyBorder="1"/>
    <xf numFmtId="0" fontId="4" fillId="0" borderId="1" xfId="0" applyFont="1" applyFill="1" applyBorder="1"/>
    <xf numFmtId="0" fontId="4" fillId="0" borderId="1" xfId="0" applyFont="1" applyFill="1" applyBorder="1" applyAlignment="1">
      <alignment vertical="center"/>
    </xf>
    <xf numFmtId="0" fontId="4" fillId="0" borderId="0" xfId="0" applyFont="1" applyAlignment="1"/>
    <xf numFmtId="0" fontId="6" fillId="8" borderId="3" xfId="0" applyFont="1" applyFill="1" applyBorder="1"/>
    <xf numFmtId="0" fontId="6" fillId="8" borderId="11" xfId="0" applyFont="1" applyFill="1" applyBorder="1"/>
    <xf numFmtId="2" fontId="6" fillId="8" borderId="4" xfId="0" applyNumberFormat="1" applyFont="1" applyFill="1" applyBorder="1"/>
    <xf numFmtId="0" fontId="6" fillId="7" borderId="3" xfId="0" applyFont="1" applyFill="1" applyBorder="1"/>
    <xf numFmtId="0" fontId="6" fillId="7" borderId="11" xfId="0" applyFont="1" applyFill="1" applyBorder="1"/>
    <xf numFmtId="0" fontId="6" fillId="7" borderId="11" xfId="0" applyFont="1" applyFill="1" applyBorder="1" applyAlignment="1">
      <alignment horizontal="center" wrapText="1"/>
    </xf>
    <xf numFmtId="0" fontId="6" fillId="7" borderId="3" xfId="0" applyFont="1" applyFill="1" applyBorder="1" applyAlignment="1">
      <alignment horizontal="left"/>
    </xf>
    <xf numFmtId="0" fontId="0" fillId="0" borderId="11" xfId="0" applyBorder="1"/>
    <xf numFmtId="0" fontId="0" fillId="6" borderId="11" xfId="0" applyFill="1" applyBorder="1"/>
    <xf numFmtId="2" fontId="6" fillId="7" borderId="11" xfId="0" applyNumberFormat="1" applyFont="1" applyFill="1" applyBorder="1"/>
    <xf numFmtId="0" fontId="6" fillId="6" borderId="11" xfId="0" applyFont="1" applyFill="1" applyBorder="1"/>
    <xf numFmtId="2" fontId="6" fillId="6" borderId="11" xfId="0" applyNumberFormat="1" applyFont="1" applyFill="1" applyBorder="1"/>
    <xf numFmtId="0" fontId="0" fillId="8" borderId="3" xfId="0" applyFill="1" applyBorder="1"/>
    <xf numFmtId="0" fontId="0" fillId="8" borderId="11" xfId="0" applyNumberFormat="1" applyFill="1" applyBorder="1" applyAlignment="1">
      <alignment horizontal="center"/>
    </xf>
    <xf numFmtId="0" fontId="6" fillId="0" borderId="3" xfId="0" applyFont="1" applyFill="1" applyBorder="1"/>
    <xf numFmtId="0" fontId="0" fillId="0" borderId="3" xfId="0" applyFill="1" applyBorder="1"/>
    <xf numFmtId="0" fontId="0" fillId="9" borderId="3" xfId="0" applyFill="1" applyBorder="1"/>
    <xf numFmtId="0" fontId="0" fillId="9" borderId="11" xfId="0" applyFill="1" applyBorder="1"/>
    <xf numFmtId="2" fontId="0" fillId="9" borderId="11" xfId="0" applyNumberFormat="1" applyFill="1" applyBorder="1"/>
    <xf numFmtId="0" fontId="0" fillId="9" borderId="11" xfId="0" applyNumberFormat="1" applyFill="1" applyBorder="1" applyAlignment="1">
      <alignment horizontal="center"/>
    </xf>
    <xf numFmtId="0" fontId="6" fillId="7" borderId="3" xfId="0" applyFont="1" applyFill="1" applyBorder="1" applyAlignment="1">
      <alignment horizontal="left" wrapText="1"/>
    </xf>
    <xf numFmtId="0" fontId="4" fillId="0" borderId="1" xfId="0" applyFont="1" applyBorder="1" applyAlignment="1">
      <alignment horizontal="left"/>
    </xf>
    <xf numFmtId="2" fontId="6" fillId="8" borderId="4" xfId="0" applyNumberFormat="1" applyFont="1" applyFill="1" applyBorder="1" applyAlignment="1">
      <alignment horizontal="left"/>
    </xf>
    <xf numFmtId="2" fontId="6" fillId="8" borderId="3" xfId="0" applyNumberFormat="1" applyFont="1" applyFill="1" applyBorder="1" applyAlignment="1">
      <alignment horizontal="left"/>
    </xf>
    <xf numFmtId="0" fontId="6" fillId="7" borderId="3" xfId="0" applyNumberFormat="1" applyFont="1" applyFill="1" applyBorder="1" applyAlignment="1">
      <alignment horizontal="left"/>
    </xf>
    <xf numFmtId="0" fontId="6" fillId="8" borderId="3" xfId="0" applyNumberFormat="1" applyFont="1" applyFill="1" applyBorder="1" applyAlignment="1">
      <alignment horizontal="left"/>
    </xf>
    <xf numFmtId="0" fontId="4" fillId="0" borderId="1" xfId="0" applyFont="1" applyFill="1" applyBorder="1" applyAlignment="1">
      <alignment horizontal="left"/>
    </xf>
    <xf numFmtId="0" fontId="0" fillId="8" borderId="11" xfId="0" applyNumberFormat="1" applyFill="1" applyBorder="1" applyAlignment="1">
      <alignment horizontal="left"/>
    </xf>
    <xf numFmtId="0" fontId="0" fillId="9" borderId="11" xfId="0" applyNumberFormat="1" applyFill="1" applyBorder="1" applyAlignment="1">
      <alignment horizontal="left"/>
    </xf>
    <xf numFmtId="0" fontId="6" fillId="7" borderId="3" xfId="0" quotePrefix="1" applyNumberFormat="1" applyFont="1" applyFill="1" applyBorder="1" applyAlignment="1">
      <alignment horizontal="center"/>
    </xf>
    <xf numFmtId="0" fontId="6" fillId="7" borderId="3" xfId="0" quotePrefix="1" applyFont="1" applyFill="1" applyBorder="1" applyAlignment="1">
      <alignment horizontal="center"/>
    </xf>
    <xf numFmtId="0" fontId="6" fillId="7" borderId="3" xfId="0" quotePrefix="1" applyFont="1" applyFill="1" applyBorder="1" applyAlignment="1">
      <alignment horizontal="center" wrapText="1"/>
    </xf>
    <xf numFmtId="0" fontId="6" fillId="7" borderId="1" xfId="0" quotePrefix="1" applyNumberFormat="1" applyFont="1" applyFill="1" applyBorder="1" applyAlignment="1">
      <alignment horizontal="center"/>
    </xf>
    <xf numFmtId="0" fontId="0" fillId="8" borderId="4" xfId="0" applyNumberFormat="1" applyFill="1" applyBorder="1" applyAlignment="1">
      <alignment horizontal="center"/>
    </xf>
    <xf numFmtId="0" fontId="6" fillId="7" borderId="1" xfId="0" quotePrefix="1" applyFont="1" applyFill="1" applyBorder="1" applyAlignment="1">
      <alignment horizontal="center"/>
    </xf>
    <xf numFmtId="0" fontId="6" fillId="7" borderId="1" xfId="0" quotePrefix="1" applyFont="1" applyFill="1" applyBorder="1" applyAlignment="1">
      <alignment horizontal="center" wrapText="1"/>
    </xf>
    <xf numFmtId="0" fontId="0" fillId="9" borderId="4" xfId="0" applyNumberFormat="1" applyFill="1" applyBorder="1" applyAlignment="1">
      <alignment horizont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10" fillId="0" borderId="1" xfId="0" applyFont="1" applyBorder="1" applyAlignment="1">
      <alignment horizontal="center" vertical="center"/>
    </xf>
    <xf numFmtId="0" fontId="0" fillId="0" borderId="0" xfId="0" applyBorder="1" applyAlignment="1">
      <alignment vertical="top" wrapText="1"/>
    </xf>
    <xf numFmtId="0" fontId="0" fillId="0" borderId="0" xfId="0" applyFill="1" applyBorder="1" applyAlignment="1">
      <alignment vertical="top" wrapText="1"/>
    </xf>
    <xf numFmtId="0" fontId="4" fillId="0" borderId="0" xfId="0" applyFont="1" applyAlignment="1">
      <alignment vertical="top" wrapText="1"/>
    </xf>
    <xf numFmtId="0" fontId="2" fillId="0" borderId="0" xfId="0" applyFont="1" applyBorder="1" applyAlignment="1">
      <alignment horizontal="center" vertical="center" wrapText="1"/>
    </xf>
    <xf numFmtId="0" fontId="6" fillId="7" borderId="0" xfId="0" applyFont="1" applyFill="1" applyBorder="1" applyAlignment="1">
      <alignment horizontal="center" wrapText="1"/>
    </xf>
    <xf numFmtId="0" fontId="6" fillId="7" borderId="0" xfId="0" applyFont="1" applyFill="1" applyBorder="1" applyAlignment="1">
      <alignment horizontal="center"/>
    </xf>
    <xf numFmtId="0" fontId="6" fillId="7" borderId="0" xfId="0" quotePrefix="1" applyNumberFormat="1" applyFont="1" applyFill="1" applyBorder="1" applyAlignment="1">
      <alignment horizontal="center"/>
    </xf>
    <xf numFmtId="0" fontId="6" fillId="7" borderId="0" xfId="0" applyNumberFormat="1" applyFont="1" applyFill="1" applyBorder="1" applyAlignment="1">
      <alignment horizontal="center"/>
    </xf>
    <xf numFmtId="0" fontId="6" fillId="8" borderId="0" xfId="0" applyNumberFormat="1" applyFont="1" applyFill="1" applyBorder="1" applyAlignment="1">
      <alignment horizontal="center"/>
    </xf>
    <xf numFmtId="0" fontId="0" fillId="8" borderId="0" xfId="0" applyNumberFormat="1" applyFill="1" applyBorder="1" applyAlignment="1">
      <alignment horizontal="center"/>
    </xf>
    <xf numFmtId="0" fontId="6" fillId="7" borderId="0" xfId="0" quotePrefix="1" applyFont="1" applyFill="1" applyBorder="1" applyAlignment="1">
      <alignment horizontal="center"/>
    </xf>
    <xf numFmtId="0" fontId="6" fillId="7" borderId="0" xfId="0" quotePrefix="1" applyFont="1" applyFill="1" applyBorder="1" applyAlignment="1">
      <alignment horizontal="center" wrapText="1"/>
    </xf>
    <xf numFmtId="0" fontId="0" fillId="9" borderId="0" xfId="0" applyNumberFormat="1" applyFill="1" applyBorder="1" applyAlignment="1">
      <alignment horizontal="center"/>
    </xf>
    <xf numFmtId="0" fontId="4" fillId="3" borderId="1" xfId="0" applyFont="1" applyFill="1" applyBorder="1" applyAlignment="1">
      <alignment vertical="top" wrapText="1"/>
    </xf>
    <xf numFmtId="0" fontId="8" fillId="0" borderId="0" xfId="0" applyFont="1"/>
    <xf numFmtId="0" fontId="2" fillId="0" borderId="0" xfId="0" applyFont="1" applyBorder="1" applyAlignment="1">
      <alignment horizontal="center"/>
    </xf>
    <xf numFmtId="0" fontId="8" fillId="0" borderId="2" xfId="0" applyFont="1" applyBorder="1" applyAlignment="1">
      <alignment horizontal="left" vertical="center"/>
    </xf>
    <xf numFmtId="0" fontId="0" fillId="11" borderId="3" xfId="0" applyFill="1" applyBorder="1"/>
    <xf numFmtId="0" fontId="6" fillId="11" borderId="11" xfId="0" applyFont="1" applyFill="1" applyBorder="1"/>
    <xf numFmtId="0" fontId="4" fillId="0" borderId="0" xfId="0" applyFont="1" applyBorder="1"/>
    <xf numFmtId="0" fontId="11" fillId="0" borderId="1" xfId="0" applyFont="1" applyFill="1" applyBorder="1" applyAlignment="1">
      <alignment vertical="top" wrapText="1"/>
    </xf>
    <xf numFmtId="0" fontId="4" fillId="0" borderId="1" xfId="0" applyFont="1" applyFill="1" applyBorder="1" applyAlignment="1">
      <alignment vertical="top" wrapText="1"/>
    </xf>
    <xf numFmtId="0" fontId="6" fillId="5" borderId="0" xfId="0" applyFont="1" applyFill="1" applyBorder="1" applyAlignment="1">
      <alignment horizontal="right"/>
    </xf>
    <xf numFmtId="0" fontId="4" fillId="0" borderId="4" xfId="0" applyFont="1" applyBorder="1"/>
    <xf numFmtId="0" fontId="0" fillId="4" borderId="1" xfId="0" applyFill="1" applyBorder="1" applyAlignment="1">
      <alignment horizontal="center"/>
    </xf>
    <xf numFmtId="0" fontId="3" fillId="0" borderId="0" xfId="0" applyFont="1" applyAlignment="1">
      <alignment vertical="top" wrapText="1"/>
    </xf>
    <xf numFmtId="0" fontId="9" fillId="13" borderId="0" xfId="0" applyFont="1" applyFill="1" applyAlignment="1">
      <alignment vertical="center" wrapText="1"/>
    </xf>
    <xf numFmtId="0" fontId="19" fillId="15" borderId="17" xfId="0" applyFont="1" applyFill="1" applyBorder="1" applyAlignment="1"/>
    <xf numFmtId="0" fontId="8" fillId="0" borderId="17" xfId="0" applyFont="1" applyBorder="1" applyAlignment="1" applyProtection="1">
      <protection locked="0"/>
    </xf>
    <xf numFmtId="0" fontId="17" fillId="15" borderId="17" xfId="0" applyFont="1" applyFill="1" applyBorder="1"/>
    <xf numFmtId="0" fontId="19" fillId="15" borderId="18" xfId="0" applyFont="1" applyFill="1" applyBorder="1" applyAlignment="1"/>
    <xf numFmtId="0" fontId="19" fillId="15" borderId="19" xfId="0" applyFont="1" applyFill="1" applyBorder="1" applyAlignment="1"/>
    <xf numFmtId="0" fontId="19" fillId="15" borderId="20" xfId="0" applyFont="1" applyFill="1" applyBorder="1" applyAlignment="1"/>
    <xf numFmtId="0" fontId="0" fillId="7" borderId="18" xfId="0" applyFont="1" applyFill="1" applyBorder="1"/>
    <xf numFmtId="0" fontId="0" fillId="7" borderId="19" xfId="0" applyFont="1" applyFill="1" applyBorder="1"/>
    <xf numFmtId="0" fontId="17" fillId="15" borderId="18" xfId="0" applyFont="1" applyFill="1" applyBorder="1"/>
    <xf numFmtId="0" fontId="17" fillId="15" borderId="19" xfId="0" applyFont="1" applyFill="1" applyBorder="1"/>
    <xf numFmtId="0" fontId="17" fillId="15" borderId="20" xfId="0" applyFont="1" applyFill="1" applyBorder="1"/>
    <xf numFmtId="0" fontId="8" fillId="7" borderId="20" xfId="0" applyFont="1" applyFill="1" applyBorder="1" applyAlignment="1"/>
    <xf numFmtId="0" fontId="19" fillId="15" borderId="23" xfId="0" applyFont="1" applyFill="1" applyBorder="1" applyAlignment="1"/>
    <xf numFmtId="0" fontId="19" fillId="15" borderId="24" xfId="0" applyFont="1" applyFill="1" applyBorder="1" applyAlignment="1"/>
    <xf numFmtId="0" fontId="19" fillId="15" borderId="25" xfId="0" applyFont="1" applyFill="1" applyBorder="1" applyAlignment="1"/>
    <xf numFmtId="0" fontId="19" fillId="15" borderId="22" xfId="0" applyFont="1" applyFill="1" applyBorder="1" applyAlignment="1"/>
    <xf numFmtId="0" fontId="9" fillId="13" borderId="26" xfId="0" applyFont="1" applyFill="1" applyBorder="1" applyAlignment="1">
      <alignment vertical="center" wrapText="1"/>
    </xf>
    <xf numFmtId="0" fontId="9" fillId="13" borderId="27" xfId="0" applyFont="1" applyFill="1" applyBorder="1" applyAlignment="1">
      <alignment vertical="center" wrapText="1"/>
    </xf>
    <xf numFmtId="0" fontId="9" fillId="13" borderId="28" xfId="0" applyFont="1" applyFill="1" applyBorder="1" applyAlignment="1">
      <alignment vertical="center" wrapText="1"/>
    </xf>
    <xf numFmtId="0" fontId="0" fillId="0" borderId="0" xfId="0" applyBorder="1"/>
    <xf numFmtId="0" fontId="20" fillId="0" borderId="0" xfId="0" applyFont="1" applyBorder="1" applyAlignment="1">
      <alignment horizontal="center" vertical="center"/>
    </xf>
    <xf numFmtId="0" fontId="0" fillId="0" borderId="31" xfId="0" applyBorder="1"/>
    <xf numFmtId="0" fontId="0" fillId="0" borderId="33" xfId="0" applyBorder="1"/>
    <xf numFmtId="0" fontId="0" fillId="0" borderId="35" xfId="0" applyBorder="1"/>
    <xf numFmtId="0" fontId="21" fillId="12" borderId="30" xfId="0" applyFont="1" applyFill="1" applyBorder="1" applyAlignment="1">
      <alignment horizontal="center" vertical="center"/>
    </xf>
    <xf numFmtId="0" fontId="22" fillId="12" borderId="29" xfId="0" applyFont="1" applyFill="1" applyBorder="1" applyAlignment="1">
      <alignment vertical="center" wrapText="1"/>
    </xf>
    <xf numFmtId="0" fontId="18" fillId="16" borderId="37" xfId="0" applyFont="1" applyFill="1" applyBorder="1" applyAlignment="1">
      <alignment horizontal="center" textRotation="90"/>
    </xf>
    <xf numFmtId="0" fontId="18" fillId="16" borderId="38" xfId="0" applyFont="1" applyFill="1" applyBorder="1" applyAlignment="1">
      <alignment horizontal="center" textRotation="90"/>
    </xf>
    <xf numFmtId="0" fontId="18" fillId="16" borderId="39" xfId="0" applyFont="1" applyFill="1" applyBorder="1" applyAlignment="1">
      <alignment horizontal="center" textRotation="90"/>
    </xf>
    <xf numFmtId="0" fontId="18" fillId="16" borderId="40" xfId="0" applyFont="1" applyFill="1" applyBorder="1" applyAlignment="1">
      <alignment horizontal="center" textRotation="90"/>
    </xf>
    <xf numFmtId="0" fontId="1" fillId="12" borderId="1" xfId="0" applyFont="1" applyFill="1" applyBorder="1" applyAlignment="1">
      <alignment horizontal="center" vertical="center" wrapText="1"/>
    </xf>
    <xf numFmtId="0" fontId="12" fillId="12" borderId="1" xfId="0" applyFont="1" applyFill="1" applyBorder="1" applyAlignment="1">
      <alignment horizontal="center" vertical="top" wrapText="1"/>
    </xf>
    <xf numFmtId="0" fontId="21" fillId="12" borderId="30" xfId="0" applyFont="1" applyFill="1" applyBorder="1" applyAlignment="1">
      <alignment horizontal="center" vertical="center" wrapText="1"/>
    </xf>
    <xf numFmtId="0" fontId="9" fillId="13" borderId="17" xfId="0" applyFont="1" applyFill="1" applyBorder="1" applyAlignment="1">
      <alignment vertical="center" wrapText="1"/>
    </xf>
    <xf numFmtId="0" fontId="25" fillId="15" borderId="17" xfId="0" applyFont="1" applyFill="1" applyBorder="1" applyAlignment="1">
      <alignment vertical="center" wrapText="1"/>
    </xf>
    <xf numFmtId="0" fontId="8" fillId="0" borderId="17" xfId="0" applyFont="1" applyBorder="1" applyAlignment="1" applyProtection="1">
      <alignment vertical="center" wrapText="1"/>
      <protection locked="0"/>
    </xf>
    <xf numFmtId="0" fontId="26" fillId="15" borderId="17" xfId="0" applyFont="1" applyFill="1" applyBorder="1"/>
    <xf numFmtId="0" fontId="25" fillId="15" borderId="17" xfId="0" applyFont="1" applyFill="1" applyBorder="1"/>
    <xf numFmtId="0" fontId="8" fillId="0" borderId="17" xfId="0" applyFont="1" applyBorder="1" applyAlignment="1" applyProtection="1">
      <alignment wrapText="1"/>
      <protection locked="0"/>
    </xf>
    <xf numFmtId="0" fontId="9" fillId="13" borderId="18" xfId="0" applyFont="1" applyFill="1" applyBorder="1" applyAlignment="1">
      <alignment vertical="center" wrapText="1"/>
    </xf>
    <xf numFmtId="0" fontId="9" fillId="13" borderId="19" xfId="0" applyFont="1" applyFill="1" applyBorder="1" applyAlignment="1">
      <alignment vertical="center" wrapText="1"/>
    </xf>
    <xf numFmtId="0" fontId="9" fillId="13" borderId="20" xfId="0" applyFont="1" applyFill="1" applyBorder="1" applyAlignment="1">
      <alignment vertical="center" wrapText="1"/>
    </xf>
    <xf numFmtId="0" fontId="4" fillId="7" borderId="18" xfId="0" applyFont="1" applyFill="1" applyBorder="1" applyAlignment="1">
      <alignment horizontal="center" vertical="center" wrapText="1"/>
    </xf>
    <xf numFmtId="0" fontId="4" fillId="7" borderId="19" xfId="0" applyFont="1" applyFill="1" applyBorder="1" applyAlignment="1">
      <alignment horizontal="center" vertical="center" wrapText="1"/>
    </xf>
    <xf numFmtId="0" fontId="4" fillId="7" borderId="19" xfId="0" applyFont="1" applyFill="1" applyBorder="1" applyAlignment="1">
      <alignment vertical="center" wrapText="1"/>
    </xf>
    <xf numFmtId="0" fontId="8" fillId="7" borderId="20" xfId="0" applyFont="1" applyFill="1" applyBorder="1" applyAlignment="1">
      <alignment vertical="center" wrapText="1"/>
    </xf>
    <xf numFmtId="0" fontId="18" fillId="15" borderId="17" xfId="0" applyFont="1" applyFill="1" applyBorder="1" applyProtection="1">
      <protection locked="0"/>
    </xf>
    <xf numFmtId="0" fontId="25" fillId="15" borderId="18" xfId="0" applyFont="1" applyFill="1" applyBorder="1" applyAlignment="1">
      <alignment vertical="center" wrapText="1"/>
    </xf>
    <xf numFmtId="0" fontId="25" fillId="15" borderId="19" xfId="0" applyFont="1" applyFill="1" applyBorder="1" applyAlignment="1">
      <alignment vertical="center" wrapText="1"/>
    </xf>
    <xf numFmtId="0" fontId="25" fillId="15" borderId="20" xfId="0" applyFont="1" applyFill="1" applyBorder="1" applyAlignment="1">
      <alignment vertical="center" wrapText="1"/>
    </xf>
    <xf numFmtId="0" fontId="26" fillId="15" borderId="18" xfId="0" applyFont="1" applyFill="1" applyBorder="1"/>
    <xf numFmtId="0" fontId="26" fillId="15" borderId="19" xfId="0" applyFont="1" applyFill="1" applyBorder="1"/>
    <xf numFmtId="0" fontId="26" fillId="15" borderId="20" xfId="0" applyFont="1" applyFill="1" applyBorder="1"/>
    <xf numFmtId="0" fontId="25" fillId="15" borderId="19" xfId="0" applyFont="1" applyFill="1" applyBorder="1"/>
    <xf numFmtId="0" fontId="25" fillId="15" borderId="20" xfId="0" applyFont="1" applyFill="1" applyBorder="1"/>
    <xf numFmtId="0" fontId="15" fillId="13" borderId="17" xfId="0" applyFont="1" applyFill="1" applyBorder="1"/>
    <xf numFmtId="0" fontId="9" fillId="13" borderId="23" xfId="0" applyFont="1" applyFill="1" applyBorder="1" applyAlignment="1">
      <alignment vertical="center" wrapText="1"/>
    </xf>
    <xf numFmtId="0" fontId="9" fillId="13" borderId="24" xfId="0" applyFont="1" applyFill="1" applyBorder="1" applyAlignment="1">
      <alignment vertical="center" wrapText="1"/>
    </xf>
    <xf numFmtId="0" fontId="9" fillId="13" borderId="25" xfId="0" applyFont="1" applyFill="1" applyBorder="1" applyAlignment="1">
      <alignment vertical="center" wrapText="1"/>
    </xf>
    <xf numFmtId="0" fontId="0" fillId="5" borderId="32" xfId="0" applyFill="1" applyBorder="1"/>
    <xf numFmtId="0" fontId="0" fillId="5" borderId="34" xfId="0" applyFill="1" applyBorder="1"/>
    <xf numFmtId="0" fontId="16" fillId="5" borderId="0" xfId="0" applyFont="1" applyFill="1" applyBorder="1" applyAlignment="1">
      <alignment horizontal="left"/>
    </xf>
    <xf numFmtId="0" fontId="0" fillId="5" borderId="43" xfId="0" quotePrefix="1" applyFill="1" applyBorder="1"/>
    <xf numFmtId="0" fontId="0" fillId="5" borderId="43" xfId="0" applyFill="1" applyBorder="1"/>
    <xf numFmtId="0" fontId="0" fillId="0" borderId="43" xfId="0" applyBorder="1"/>
    <xf numFmtId="0" fontId="0" fillId="5" borderId="36" xfId="0" applyFill="1" applyBorder="1"/>
    <xf numFmtId="0" fontId="8" fillId="5" borderId="7" xfId="0" applyFont="1" applyFill="1" applyBorder="1" applyAlignment="1">
      <alignment vertical="center" wrapText="1"/>
    </xf>
    <xf numFmtId="2" fontId="21" fillId="5" borderId="5" xfId="0" applyNumberFormat="1" applyFont="1" applyFill="1" applyBorder="1" applyAlignment="1">
      <alignment horizontal="center" vertical="center" wrapText="1"/>
    </xf>
    <xf numFmtId="2" fontId="27" fillId="7" borderId="4" xfId="0" applyNumberFormat="1" applyFont="1" applyFill="1" applyBorder="1" applyAlignment="1">
      <alignment horizontal="center" vertical="center" wrapText="1"/>
    </xf>
    <xf numFmtId="0" fontId="8" fillId="5" borderId="3" xfId="0" applyFont="1" applyFill="1" applyBorder="1"/>
    <xf numFmtId="1" fontId="18" fillId="5" borderId="4" xfId="0" applyNumberFormat="1" applyFont="1" applyFill="1" applyBorder="1" applyAlignment="1">
      <alignment horizontal="center" vertical="center"/>
    </xf>
    <xf numFmtId="2" fontId="18" fillId="7" borderId="3" xfId="0" applyNumberFormat="1" applyFont="1" applyFill="1" applyBorder="1" applyAlignment="1">
      <alignment horizontal="left" vertical="center"/>
    </xf>
    <xf numFmtId="1" fontId="21" fillId="7" borderId="4" xfId="0" applyNumberFormat="1" applyFont="1" applyFill="1" applyBorder="1" applyAlignment="1">
      <alignment horizontal="center" vertical="center"/>
    </xf>
    <xf numFmtId="1" fontId="27" fillId="5" borderId="4" xfId="0" applyNumberFormat="1" applyFont="1" applyFill="1" applyBorder="1" applyAlignment="1">
      <alignment horizontal="center" vertical="center"/>
    </xf>
    <xf numFmtId="0" fontId="18" fillId="17" borderId="1" xfId="0" applyFont="1" applyFill="1" applyBorder="1" applyAlignment="1">
      <alignment horizontal="left" vertical="center" wrapText="1"/>
    </xf>
    <xf numFmtId="1" fontId="21" fillId="5" borderId="4" xfId="0" applyNumberFormat="1" applyFont="1" applyFill="1" applyBorder="1" applyAlignment="1">
      <alignment horizontal="center" vertical="center"/>
    </xf>
    <xf numFmtId="0" fontId="1" fillId="14" borderId="1" xfId="0" applyFont="1" applyFill="1" applyBorder="1" applyAlignment="1">
      <alignment horizontal="center" vertical="center" wrapText="1"/>
    </xf>
    <xf numFmtId="0" fontId="7" fillId="0" borderId="0" xfId="0" applyFont="1" applyFill="1" applyAlignment="1">
      <alignment horizontal="left" vertical="top" wrapText="1"/>
    </xf>
    <xf numFmtId="0" fontId="11" fillId="15" borderId="1" xfId="0" applyFont="1" applyFill="1" applyBorder="1" applyAlignment="1" applyProtection="1">
      <alignment vertical="top" wrapText="1"/>
      <protection locked="0"/>
    </xf>
    <xf numFmtId="0" fontId="11" fillId="15" borderId="1" xfId="0" applyFont="1" applyFill="1" applyBorder="1" applyAlignment="1" applyProtection="1">
      <alignment horizontal="left" vertical="top" wrapText="1"/>
      <protection locked="0"/>
    </xf>
    <xf numFmtId="0" fontId="11" fillId="15" borderId="16" xfId="0" applyFont="1" applyFill="1" applyBorder="1" applyAlignment="1" applyProtection="1">
      <alignment horizontal="left" vertical="top" wrapText="1"/>
      <protection locked="0"/>
    </xf>
    <xf numFmtId="0" fontId="11" fillId="15" borderId="16" xfId="0" applyFont="1" applyFill="1" applyBorder="1" applyAlignment="1" applyProtection="1">
      <alignment vertical="top" wrapText="1"/>
      <protection locked="0"/>
    </xf>
    <xf numFmtId="0" fontId="12" fillId="14" borderId="1" xfId="0" applyFont="1" applyFill="1" applyBorder="1" applyAlignment="1">
      <alignment horizontal="center" vertical="top" wrapText="1"/>
    </xf>
    <xf numFmtId="0" fontId="1" fillId="13" borderId="19" xfId="0" applyFont="1" applyFill="1" applyBorder="1"/>
    <xf numFmtId="0" fontId="0" fillId="7" borderId="17" xfId="0" applyFill="1" applyBorder="1"/>
    <xf numFmtId="0" fontId="0" fillId="0" borderId="17" xfId="0" applyFill="1" applyBorder="1"/>
    <xf numFmtId="0" fontId="1" fillId="13" borderId="0" xfId="0" applyFont="1" applyFill="1" applyBorder="1"/>
    <xf numFmtId="0" fontId="1" fillId="12" borderId="44" xfId="0" applyFont="1" applyFill="1" applyBorder="1"/>
    <xf numFmtId="0" fontId="1" fillId="12" borderId="45" xfId="0" applyFont="1" applyFill="1" applyBorder="1"/>
    <xf numFmtId="0" fontId="1" fillId="12" borderId="46" xfId="0" applyFont="1" applyFill="1" applyBorder="1" applyAlignment="1">
      <alignment horizontal="center" wrapText="1"/>
    </xf>
    <xf numFmtId="0" fontId="1" fillId="13" borderId="47" xfId="0" applyFont="1" applyFill="1" applyBorder="1" applyAlignment="1">
      <alignment horizontal="left"/>
    </xf>
    <xf numFmtId="0" fontId="1" fillId="13" borderId="48" xfId="0" applyFont="1" applyFill="1" applyBorder="1" applyAlignment="1">
      <alignment horizontal="center" wrapText="1"/>
    </xf>
    <xf numFmtId="0" fontId="6" fillId="7" borderId="49" xfId="0" applyFont="1" applyFill="1" applyBorder="1"/>
    <xf numFmtId="0" fontId="6" fillId="0" borderId="49" xfId="0" applyFont="1" applyFill="1" applyBorder="1"/>
    <xf numFmtId="0" fontId="1" fillId="13" borderId="51" xfId="0" applyFont="1" applyFill="1" applyBorder="1" applyAlignment="1">
      <alignment horizontal="left"/>
    </xf>
    <xf numFmtId="0" fontId="1" fillId="13" borderId="52" xfId="0" applyFont="1" applyFill="1" applyBorder="1" applyAlignment="1">
      <alignment horizontal="right" wrapText="1"/>
    </xf>
    <xf numFmtId="0" fontId="1" fillId="2" borderId="51" xfId="0" applyFont="1" applyFill="1" applyBorder="1"/>
    <xf numFmtId="0" fontId="1" fillId="2" borderId="52" xfId="0" applyFont="1" applyFill="1" applyBorder="1" applyAlignment="1">
      <alignment horizontal="right" wrapText="1"/>
    </xf>
    <xf numFmtId="0" fontId="1" fillId="14" borderId="56" xfId="0" applyFont="1" applyFill="1" applyBorder="1" applyAlignment="1">
      <alignment horizontal="center" vertical="center"/>
    </xf>
    <xf numFmtId="0" fontId="1" fillId="14" borderId="57" xfId="0" applyFont="1" applyFill="1" applyBorder="1" applyAlignment="1">
      <alignment horizontal="center" vertical="center"/>
    </xf>
    <xf numFmtId="0" fontId="6" fillId="0" borderId="59" xfId="0" applyFont="1" applyFill="1" applyBorder="1"/>
    <xf numFmtId="0" fontId="0" fillId="0" borderId="60" xfId="0" applyFill="1" applyBorder="1"/>
    <xf numFmtId="0" fontId="1" fillId="14" borderId="61" xfId="0" applyFont="1" applyFill="1" applyBorder="1"/>
    <xf numFmtId="2" fontId="1" fillId="14" borderId="61" xfId="0" applyNumberFormat="1" applyFont="1" applyFill="1" applyBorder="1" applyAlignment="1">
      <alignment horizontal="right"/>
    </xf>
    <xf numFmtId="0" fontId="1" fillId="18" borderId="62" xfId="0" applyFont="1" applyFill="1" applyBorder="1"/>
    <xf numFmtId="2" fontId="1" fillId="18" borderId="62" xfId="0" applyNumberFormat="1" applyFont="1" applyFill="1" applyBorder="1" applyAlignment="1">
      <alignment horizontal="right"/>
    </xf>
    <xf numFmtId="2" fontId="6" fillId="15" borderId="50" xfId="0" applyNumberFormat="1" applyFont="1" applyFill="1" applyBorder="1" applyAlignment="1">
      <alignment horizontal="right"/>
    </xf>
    <xf numFmtId="2" fontId="6" fillId="11" borderId="63" xfId="0" applyNumberFormat="1" applyFont="1" applyFill="1" applyBorder="1" applyAlignment="1">
      <alignment horizontal="right"/>
    </xf>
    <xf numFmtId="2" fontId="6" fillId="15" borderId="64" xfId="0" applyNumberFormat="1" applyFont="1" applyFill="1" applyBorder="1" applyAlignment="1">
      <alignment horizontal="right"/>
    </xf>
    <xf numFmtId="2" fontId="6" fillId="15" borderId="65" xfId="0" applyNumberFormat="1" applyFont="1" applyFill="1" applyBorder="1" applyAlignment="1">
      <alignment horizontal="right"/>
    </xf>
    <xf numFmtId="0" fontId="0" fillId="0" borderId="0" xfId="0" applyFont="1" applyAlignment="1">
      <alignment vertical="top" wrapText="1"/>
    </xf>
    <xf numFmtId="0" fontId="7" fillId="0" borderId="0" xfId="0" applyFont="1" applyFill="1" applyAlignment="1">
      <alignment horizontal="left"/>
    </xf>
    <xf numFmtId="0" fontId="0" fillId="0" borderId="67" xfId="0" applyBorder="1"/>
    <xf numFmtId="0" fontId="0" fillId="0" borderId="68" xfId="0" applyBorder="1"/>
    <xf numFmtId="0" fontId="0" fillId="0" borderId="69" xfId="0" applyBorder="1"/>
    <xf numFmtId="0" fontId="0" fillId="0" borderId="70" xfId="0" applyBorder="1"/>
    <xf numFmtId="0" fontId="0" fillId="0" borderId="71" xfId="0" applyBorder="1"/>
    <xf numFmtId="0" fontId="0" fillId="0" borderId="72" xfId="0" applyBorder="1"/>
    <xf numFmtId="0" fontId="0" fillId="0" borderId="66" xfId="0" applyBorder="1"/>
    <xf numFmtId="0" fontId="0" fillId="0" borderId="73" xfId="0" applyBorder="1"/>
    <xf numFmtId="0" fontId="0" fillId="0" borderId="74" xfId="0" applyBorder="1"/>
    <xf numFmtId="0" fontId="0" fillId="0" borderId="75" xfId="0" applyBorder="1"/>
    <xf numFmtId="0" fontId="0" fillId="0" borderId="76" xfId="0" applyBorder="1"/>
    <xf numFmtId="0" fontId="0" fillId="0" borderId="77" xfId="0" applyBorder="1"/>
    <xf numFmtId="0" fontId="0" fillId="0" borderId="78" xfId="0" applyBorder="1"/>
    <xf numFmtId="0" fontId="0" fillId="0" borderId="79" xfId="0" applyBorder="1"/>
    <xf numFmtId="0" fontId="0" fillId="0" borderId="80" xfId="0" applyBorder="1"/>
    <xf numFmtId="0" fontId="8" fillId="7" borderId="3" xfId="0" applyFont="1" applyFill="1" applyBorder="1" applyAlignment="1">
      <alignment vertical="center"/>
    </xf>
    <xf numFmtId="0" fontId="7" fillId="0" borderId="0" xfId="0" applyFont="1" applyFill="1" applyAlignment="1">
      <alignment horizontal="left"/>
    </xf>
    <xf numFmtId="0" fontId="21" fillId="12" borderId="29" xfId="0" applyFont="1" applyFill="1" applyBorder="1" applyAlignment="1">
      <alignment vertical="top" wrapText="1"/>
    </xf>
    <xf numFmtId="0" fontId="21" fillId="12" borderId="29" xfId="0" applyFont="1" applyFill="1" applyBorder="1" applyAlignment="1">
      <alignment vertical="center" wrapText="1"/>
    </xf>
    <xf numFmtId="0" fontId="21" fillId="12" borderId="41" xfId="0" applyFont="1" applyFill="1" applyBorder="1" applyAlignment="1">
      <alignment vertical="center" wrapText="1"/>
    </xf>
    <xf numFmtId="0" fontId="23" fillId="0" borderId="83" xfId="0" applyFont="1" applyFill="1" applyBorder="1" applyAlignment="1">
      <alignment vertical="center" wrapText="1"/>
    </xf>
    <xf numFmtId="0" fontId="18" fillId="0" borderId="84" xfId="0" applyFont="1" applyFill="1" applyBorder="1" applyAlignment="1">
      <alignment vertical="center" wrapText="1"/>
    </xf>
    <xf numFmtId="0" fontId="8" fillId="0" borderId="85" xfId="0" applyFont="1" applyFill="1" applyBorder="1"/>
    <xf numFmtId="1" fontId="21" fillId="0" borderId="85" xfId="0" applyNumberFormat="1" applyFont="1" applyFill="1" applyBorder="1" applyAlignment="1">
      <alignment horizontal="center" vertical="center"/>
    </xf>
    <xf numFmtId="0" fontId="7" fillId="0" borderId="0" xfId="0" applyFont="1" applyFill="1" applyAlignment="1">
      <alignment horizontal="left" vertical="top" wrapText="1"/>
    </xf>
    <xf numFmtId="0" fontId="8" fillId="0" borderId="20" xfId="0" applyFont="1" applyBorder="1" applyAlignment="1" applyProtection="1">
      <alignment wrapText="1"/>
      <protection locked="0"/>
    </xf>
    <xf numFmtId="0" fontId="19" fillId="7" borderId="18" xfId="0" applyFont="1" applyFill="1" applyBorder="1" applyAlignment="1"/>
    <xf numFmtId="0" fontId="19" fillId="7" borderId="19" xfId="0" applyFont="1" applyFill="1" applyBorder="1" applyAlignment="1"/>
    <xf numFmtId="0" fontId="8" fillId="0" borderId="17" xfId="0" applyFont="1" applyBorder="1" applyAlignment="1">
      <alignment vertical="top" wrapText="1"/>
    </xf>
    <xf numFmtId="0" fontId="8" fillId="7" borderId="18" xfId="0" applyFont="1" applyFill="1" applyBorder="1" applyAlignment="1">
      <alignment horizontal="center" vertical="center" wrapText="1"/>
    </xf>
    <xf numFmtId="0" fontId="8" fillId="7" borderId="19" xfId="0" applyFont="1" applyFill="1" applyBorder="1" applyAlignment="1">
      <alignment horizontal="center" vertical="center" wrapText="1"/>
    </xf>
    <xf numFmtId="0" fontId="0" fillId="7" borderId="19" xfId="0" applyFill="1" applyBorder="1" applyAlignment="1">
      <alignment vertical="center" wrapText="1"/>
    </xf>
    <xf numFmtId="0" fontId="9" fillId="13" borderId="86" xfId="0" applyFont="1" applyFill="1" applyBorder="1" applyAlignment="1">
      <alignment vertical="center" wrapText="1"/>
    </xf>
    <xf numFmtId="0" fontId="9" fillId="13" borderId="87" xfId="0" applyFont="1" applyFill="1" applyBorder="1" applyAlignment="1">
      <alignment vertical="center" wrapText="1"/>
    </xf>
    <xf numFmtId="0" fontId="15" fillId="13" borderId="87" xfId="0" applyFont="1" applyFill="1" applyBorder="1"/>
    <xf numFmtId="0" fontId="15" fillId="13" borderId="88" xfId="0" applyFont="1" applyFill="1" applyBorder="1"/>
    <xf numFmtId="0" fontId="6" fillId="0" borderId="0" xfId="0" applyFont="1" applyAlignment="1">
      <alignment vertical="top" wrapText="1"/>
    </xf>
    <xf numFmtId="0" fontId="6" fillId="0" borderId="0" xfId="0" applyFont="1" applyBorder="1" applyAlignment="1">
      <alignment vertical="top" wrapText="1"/>
    </xf>
    <xf numFmtId="0" fontId="28" fillId="0" borderId="0" xfId="0" applyFont="1" applyFill="1" applyAlignment="1">
      <alignment vertical="top" wrapText="1"/>
    </xf>
    <xf numFmtId="0" fontId="8" fillId="7" borderId="20" xfId="0" applyFont="1" applyFill="1" applyBorder="1" applyProtection="1">
      <protection locked="0"/>
    </xf>
    <xf numFmtId="0" fontId="13" fillId="13" borderId="17" xfId="0" applyFont="1" applyFill="1" applyBorder="1"/>
    <xf numFmtId="0" fontId="8" fillId="7" borderId="20" xfId="0" applyFont="1" applyFill="1" applyBorder="1"/>
    <xf numFmtId="0" fontId="13" fillId="13" borderId="88" xfId="0" applyFont="1" applyFill="1" applyBorder="1"/>
    <xf numFmtId="0" fontId="8" fillId="15" borderId="21" xfId="0" applyFont="1" applyFill="1" applyBorder="1" applyProtection="1">
      <protection locked="0"/>
    </xf>
    <xf numFmtId="0" fontId="8" fillId="15" borderId="17" xfId="0" applyFont="1" applyFill="1" applyBorder="1" applyProtection="1">
      <protection locked="0"/>
    </xf>
    <xf numFmtId="0" fontId="11" fillId="0" borderId="0" xfId="0" applyFont="1" applyAlignment="1">
      <alignment vertical="top" wrapText="1"/>
    </xf>
    <xf numFmtId="0" fontId="1" fillId="0" borderId="0" xfId="0" applyFont="1" applyFill="1" applyAlignment="1">
      <alignment horizontal="left" vertical="top" wrapText="1"/>
    </xf>
    <xf numFmtId="0" fontId="28" fillId="0" borderId="0" xfId="0" applyFont="1" applyFill="1" applyAlignment="1">
      <alignment horizontal="left" vertical="top" wrapText="1"/>
    </xf>
    <xf numFmtId="0" fontId="1" fillId="0" borderId="0" xfId="0" applyFont="1" applyFill="1" applyAlignment="1">
      <alignment vertical="top" wrapText="1"/>
    </xf>
    <xf numFmtId="0" fontId="8" fillId="15" borderId="21" xfId="0" applyFont="1" applyFill="1" applyBorder="1" applyAlignment="1" applyProtection="1">
      <alignment wrapText="1"/>
      <protection locked="0"/>
    </xf>
    <xf numFmtId="0" fontId="8" fillId="0" borderId="22" xfId="0" applyFont="1" applyBorder="1" applyAlignment="1" applyProtection="1">
      <alignment wrapText="1"/>
      <protection locked="0"/>
    </xf>
    <xf numFmtId="0" fontId="8" fillId="15" borderId="17" xfId="0" applyFont="1" applyFill="1" applyBorder="1" applyAlignment="1" applyProtection="1">
      <alignment wrapText="1"/>
      <protection locked="0"/>
    </xf>
    <xf numFmtId="0" fontId="8" fillId="0" borderId="17" xfId="0" applyFont="1" applyBorder="1" applyAlignment="1">
      <alignment horizontal="left" vertical="top" wrapText="1"/>
    </xf>
    <xf numFmtId="0" fontId="8" fillId="0" borderId="17" xfId="0" applyFont="1" applyBorder="1" applyAlignment="1">
      <alignment horizontal="left" vertical="top" wrapText="1" indent="3"/>
    </xf>
    <xf numFmtId="0" fontId="8" fillId="0" borderId="21" xfId="0" applyFont="1" applyBorder="1" applyAlignment="1">
      <alignment vertical="top" wrapText="1"/>
    </xf>
    <xf numFmtId="0" fontId="8" fillId="0" borderId="22" xfId="0" applyFont="1" applyBorder="1" applyAlignment="1">
      <alignment vertical="top" wrapText="1"/>
    </xf>
    <xf numFmtId="0" fontId="13" fillId="0" borderId="17" xfId="0" applyFont="1" applyFill="1" applyBorder="1" applyAlignment="1" applyProtection="1">
      <alignment wrapText="1"/>
      <protection locked="0"/>
    </xf>
    <xf numFmtId="0" fontId="8" fillId="0" borderId="17" xfId="0" applyFont="1" applyBorder="1" applyAlignment="1">
      <alignment horizontal="left" vertical="top" wrapText="1" indent="6"/>
    </xf>
    <xf numFmtId="0" fontId="8" fillId="0" borderId="17" xfId="0" applyFont="1" applyFill="1" applyBorder="1" applyAlignment="1">
      <alignment horizontal="left" vertical="top" wrapText="1" indent="3"/>
    </xf>
    <xf numFmtId="0" fontId="18" fillId="15" borderId="21" xfId="0" applyFont="1" applyFill="1" applyBorder="1" applyAlignment="1" applyProtection="1">
      <protection locked="0"/>
    </xf>
    <xf numFmtId="0" fontId="8" fillId="0" borderId="17" xfId="0" applyFont="1" applyFill="1" applyBorder="1" applyAlignment="1">
      <alignment vertical="top" wrapText="1"/>
    </xf>
    <xf numFmtId="0" fontId="8" fillId="0" borderId="17" xfId="0" applyFont="1" applyBorder="1" applyAlignment="1">
      <alignment horizontal="left" vertical="top" wrapText="1" indent="2"/>
    </xf>
    <xf numFmtId="0" fontId="8" fillId="0" borderId="17" xfId="0" applyFont="1" applyBorder="1" applyAlignment="1">
      <alignment horizontal="left" vertical="top" wrapText="1" indent="1"/>
    </xf>
    <xf numFmtId="0" fontId="5" fillId="0" borderId="0" xfId="0" applyFont="1" applyAlignment="1" applyProtection="1">
      <alignment vertical="top" wrapText="1"/>
    </xf>
    <xf numFmtId="0" fontId="7" fillId="0" borderId="0" xfId="0" applyFont="1" applyFill="1" applyAlignment="1">
      <alignment horizontal="left"/>
    </xf>
    <xf numFmtId="0" fontId="0" fillId="0" borderId="90" xfId="0" applyBorder="1"/>
    <xf numFmtId="0" fontId="0" fillId="0" borderId="91" xfId="0" applyBorder="1"/>
    <xf numFmtId="0" fontId="0" fillId="0" borderId="92" xfId="0" applyBorder="1"/>
    <xf numFmtId="0" fontId="0" fillId="0" borderId="93" xfId="0" applyBorder="1"/>
    <xf numFmtId="0" fontId="20" fillId="0" borderId="93" xfId="0" applyFont="1" applyBorder="1" applyAlignment="1">
      <alignment horizontal="center" vertical="center"/>
    </xf>
    <xf numFmtId="0" fontId="0" fillId="0" borderId="94" xfId="0" applyBorder="1"/>
    <xf numFmtId="0" fontId="0" fillId="0" borderId="95" xfId="0" applyBorder="1"/>
    <xf numFmtId="0" fontId="0" fillId="0" borderId="96" xfId="0" applyBorder="1"/>
    <xf numFmtId="0" fontId="2" fillId="0" borderId="0" xfId="0" applyFont="1" applyBorder="1"/>
    <xf numFmtId="0" fontId="0" fillId="0" borderId="81" xfId="0" applyBorder="1"/>
    <xf numFmtId="0" fontId="18" fillId="0" borderId="0" xfId="0" applyFont="1" applyFill="1" applyBorder="1" applyAlignment="1">
      <alignment horizontal="center" textRotation="90"/>
    </xf>
    <xf numFmtId="0" fontId="21" fillId="12" borderId="0" xfId="0" applyFont="1" applyFill="1" applyBorder="1" applyAlignment="1">
      <alignment horizontal="center" vertical="center" wrapText="1"/>
    </xf>
    <xf numFmtId="0" fontId="8" fillId="0" borderId="0" xfId="0" applyFont="1" applyBorder="1"/>
    <xf numFmtId="0" fontId="30" fillId="0" borderId="0" xfId="0" applyFont="1" applyBorder="1"/>
    <xf numFmtId="0" fontId="29" fillId="0" borderId="0" xfId="0" applyFont="1" applyFill="1" applyBorder="1"/>
    <xf numFmtId="0" fontId="30" fillId="0" borderId="0" xfId="0" applyFont="1" applyFill="1" applyBorder="1"/>
    <xf numFmtId="0" fontId="32" fillId="0" borderId="0" xfId="0" applyFont="1" applyFill="1" applyBorder="1"/>
    <xf numFmtId="0" fontId="8" fillId="7" borderId="17" xfId="0" applyFont="1" applyFill="1" applyBorder="1" applyAlignment="1">
      <alignment horizontal="right"/>
    </xf>
    <xf numFmtId="0" fontId="7" fillId="0" borderId="0" xfId="0" applyFont="1" applyFill="1" applyAlignment="1">
      <alignment horizontal="left"/>
    </xf>
    <xf numFmtId="0" fontId="8" fillId="7" borderId="21" xfId="0" applyFont="1" applyFill="1" applyBorder="1" applyAlignment="1">
      <alignment horizontal="right"/>
    </xf>
    <xf numFmtId="0" fontId="21" fillId="12" borderId="45" xfId="0" applyFont="1" applyFill="1" applyBorder="1" applyAlignment="1">
      <alignment horizontal="left" vertical="top" wrapText="1"/>
    </xf>
    <xf numFmtId="0" fontId="21" fillId="12" borderId="0" xfId="0" applyFont="1" applyFill="1" applyBorder="1" applyAlignment="1">
      <alignment horizontal="left" vertical="top" wrapText="1"/>
    </xf>
    <xf numFmtId="0" fontId="18" fillId="16" borderId="97" xfId="0" applyFont="1" applyFill="1" applyBorder="1" applyAlignment="1">
      <alignment horizontal="center" textRotation="90"/>
    </xf>
    <xf numFmtId="0" fontId="18" fillId="16" borderId="99" xfId="0" applyFont="1" applyFill="1" applyBorder="1" applyAlignment="1">
      <alignment horizontal="center" textRotation="90"/>
    </xf>
    <xf numFmtId="0" fontId="18" fillId="16" borderId="101" xfId="0" applyFont="1" applyFill="1" applyBorder="1" applyAlignment="1">
      <alignment horizontal="center" textRotation="90"/>
    </xf>
    <xf numFmtId="0" fontId="18" fillId="16" borderId="98" xfId="0" applyFont="1" applyFill="1" applyBorder="1" applyAlignment="1">
      <alignment horizontal="center" textRotation="90"/>
    </xf>
    <xf numFmtId="0" fontId="18" fillId="16" borderId="100" xfId="0" applyFont="1" applyFill="1" applyBorder="1" applyAlignment="1">
      <alignment horizontal="center" textRotation="90"/>
    </xf>
    <xf numFmtId="0" fontId="18" fillId="16" borderId="102" xfId="0" applyFont="1" applyFill="1" applyBorder="1" applyAlignment="1">
      <alignment horizontal="center" textRotation="90"/>
    </xf>
    <xf numFmtId="0" fontId="18" fillId="16" borderId="103" xfId="0" applyFont="1" applyFill="1" applyBorder="1" applyAlignment="1">
      <alignment horizontal="center" textRotation="90"/>
    </xf>
    <xf numFmtId="0" fontId="18" fillId="16" borderId="104" xfId="0" applyFont="1" applyFill="1" applyBorder="1" applyAlignment="1">
      <alignment horizontal="center" textRotation="90"/>
    </xf>
    <xf numFmtId="0" fontId="18" fillId="16" borderId="105" xfId="0" applyFont="1" applyFill="1" applyBorder="1" applyAlignment="1">
      <alignment horizontal="center" textRotation="90"/>
    </xf>
    <xf numFmtId="0" fontId="18" fillId="19" borderId="106" xfId="0" applyFont="1" applyFill="1" applyBorder="1" applyAlignment="1">
      <alignment horizontal="center" textRotation="90"/>
    </xf>
    <xf numFmtId="0" fontId="18" fillId="19" borderId="108" xfId="0" applyFont="1" applyFill="1" applyBorder="1" applyAlignment="1">
      <alignment horizontal="center" textRotation="90"/>
    </xf>
    <xf numFmtId="0" fontId="18" fillId="19" borderId="110" xfId="0" applyFont="1" applyFill="1" applyBorder="1" applyAlignment="1">
      <alignment horizontal="center" textRotation="90"/>
    </xf>
    <xf numFmtId="0" fontId="18" fillId="19" borderId="107" xfId="0" applyFont="1" applyFill="1" applyBorder="1" applyAlignment="1">
      <alignment horizontal="center" textRotation="90"/>
    </xf>
    <xf numFmtId="0" fontId="18" fillId="19" borderId="109" xfId="0" applyFont="1" applyFill="1" applyBorder="1" applyAlignment="1">
      <alignment horizontal="center" textRotation="90"/>
    </xf>
    <xf numFmtId="0" fontId="18" fillId="19" borderId="111" xfId="0" applyFont="1" applyFill="1" applyBorder="1" applyAlignment="1">
      <alignment horizontal="center" textRotation="90"/>
    </xf>
    <xf numFmtId="0" fontId="21" fillId="12" borderId="45" xfId="0" applyFont="1" applyFill="1" applyBorder="1" applyAlignment="1">
      <alignment horizontal="center" vertical="center"/>
    </xf>
    <xf numFmtId="0" fontId="21" fillId="12" borderId="0" xfId="0" applyFont="1" applyFill="1" applyBorder="1" applyAlignment="1">
      <alignment horizontal="center" vertical="center"/>
    </xf>
    <xf numFmtId="0" fontId="18" fillId="16" borderId="112" xfId="0" applyFont="1" applyFill="1" applyBorder="1" applyAlignment="1">
      <alignment horizontal="center" textRotation="90"/>
    </xf>
    <xf numFmtId="0" fontId="18" fillId="16" borderId="113" xfId="0" applyFont="1" applyFill="1" applyBorder="1" applyAlignment="1">
      <alignment horizontal="center" textRotation="90"/>
    </xf>
    <xf numFmtId="0" fontId="18" fillId="16" borderId="106" xfId="0" applyFont="1" applyFill="1" applyBorder="1" applyAlignment="1">
      <alignment horizontal="center" textRotation="90"/>
    </xf>
    <xf numFmtId="0" fontId="18" fillId="16" borderId="108" xfId="0" applyFont="1" applyFill="1" applyBorder="1" applyAlignment="1">
      <alignment horizontal="center" textRotation="90"/>
    </xf>
    <xf numFmtId="0" fontId="18" fillId="16" borderId="114" xfId="0" applyFont="1" applyFill="1" applyBorder="1" applyAlignment="1">
      <alignment horizontal="center" textRotation="90"/>
    </xf>
    <xf numFmtId="0" fontId="18" fillId="16" borderId="115" xfId="0" applyFont="1" applyFill="1" applyBorder="1" applyAlignment="1">
      <alignment horizontal="center" textRotation="90"/>
    </xf>
    <xf numFmtId="0" fontId="8" fillId="7" borderId="21" xfId="0" applyFont="1" applyFill="1" applyBorder="1" applyAlignment="1">
      <alignment horizontal="right" vertical="center" wrapText="1"/>
    </xf>
    <xf numFmtId="0" fontId="8" fillId="7" borderId="17" xfId="0" applyFont="1" applyFill="1" applyBorder="1" applyAlignment="1">
      <alignment horizontal="right" vertical="center" wrapText="1"/>
    </xf>
    <xf numFmtId="0" fontId="8" fillId="7" borderId="21" xfId="0" quotePrefix="1" applyFont="1" applyFill="1" applyBorder="1" applyAlignment="1" applyProtection="1">
      <alignment horizontal="center" vertical="center" wrapText="1"/>
    </xf>
    <xf numFmtId="0" fontId="8" fillId="7" borderId="89" xfId="0" quotePrefix="1" applyFont="1" applyFill="1" applyBorder="1" applyAlignment="1" applyProtection="1">
      <alignment horizontal="center" vertical="center" wrapText="1"/>
    </xf>
    <xf numFmtId="0" fontId="8" fillId="7" borderId="22" xfId="0" quotePrefix="1" applyFont="1" applyFill="1" applyBorder="1" applyAlignment="1" applyProtection="1">
      <alignment horizontal="center" vertical="center" wrapText="1"/>
    </xf>
    <xf numFmtId="0" fontId="7" fillId="0" borderId="42" xfId="0" applyFont="1" applyFill="1" applyBorder="1" applyAlignment="1">
      <alignment horizontal="left"/>
    </xf>
    <xf numFmtId="0" fontId="23" fillId="12" borderId="12" xfId="0" applyFont="1" applyFill="1" applyBorder="1" applyAlignment="1">
      <alignment horizontal="center" vertical="center" wrapText="1"/>
    </xf>
    <xf numFmtId="0" fontId="23" fillId="12" borderId="14" xfId="0" applyFont="1" applyFill="1" applyBorder="1" applyAlignment="1">
      <alignment horizontal="center" vertical="center" wrapText="1"/>
    </xf>
    <xf numFmtId="0" fontId="23" fillId="12" borderId="15" xfId="0" applyFont="1" applyFill="1" applyBorder="1" applyAlignment="1">
      <alignment horizontal="center" vertical="center" wrapText="1"/>
    </xf>
    <xf numFmtId="0" fontId="23" fillId="12" borderId="13" xfId="0" applyFont="1" applyFill="1" applyBorder="1" applyAlignment="1">
      <alignment horizontal="center" vertical="center" wrapText="1"/>
    </xf>
    <xf numFmtId="0" fontId="18" fillId="17" borderId="1" xfId="0" applyFont="1" applyFill="1" applyBorder="1" applyAlignment="1">
      <alignment horizontal="left" vertical="center" wrapText="1"/>
    </xf>
    <xf numFmtId="0" fontId="16" fillId="0" borderId="0" xfId="0" applyFont="1" applyFill="1" applyBorder="1" applyAlignment="1">
      <alignment horizontal="left"/>
    </xf>
    <xf numFmtId="0" fontId="23" fillId="12" borderId="9" xfId="0" applyFont="1" applyFill="1" applyBorder="1" applyAlignment="1">
      <alignment horizontal="center" vertical="center" wrapText="1"/>
    </xf>
    <xf numFmtId="0" fontId="23" fillId="12" borderId="5" xfId="0" applyFont="1" applyFill="1" applyBorder="1" applyAlignment="1">
      <alignment horizontal="center" vertical="center" wrapText="1"/>
    </xf>
    <xf numFmtId="0" fontId="23" fillId="12" borderId="10" xfId="0" applyFont="1" applyFill="1" applyBorder="1" applyAlignment="1">
      <alignment horizontal="center" vertical="center" wrapText="1"/>
    </xf>
    <xf numFmtId="0" fontId="23" fillId="12" borderId="6" xfId="0" applyFont="1" applyFill="1" applyBorder="1" applyAlignment="1">
      <alignment horizontal="center" vertical="center" wrapText="1"/>
    </xf>
    <xf numFmtId="0" fontId="18" fillId="17" borderId="16" xfId="0" applyFont="1" applyFill="1" applyBorder="1" applyAlignment="1">
      <alignment horizontal="left" vertical="center" wrapText="1"/>
    </xf>
    <xf numFmtId="0" fontId="18" fillId="17" borderId="82" xfId="0" applyFont="1" applyFill="1" applyBorder="1" applyAlignment="1">
      <alignment horizontal="left" vertical="center" wrapText="1"/>
    </xf>
    <xf numFmtId="0" fontId="1" fillId="0" borderId="0" xfId="0" applyFont="1" applyFill="1" applyAlignment="1">
      <alignment horizontal="left" vertical="top" wrapText="1"/>
    </xf>
    <xf numFmtId="0" fontId="1" fillId="14" borderId="55" xfId="0" applyFont="1" applyFill="1" applyBorder="1" applyAlignment="1">
      <alignment horizontal="center" vertical="center" wrapText="1"/>
    </xf>
    <xf numFmtId="0" fontId="1" fillId="14" borderId="58" xfId="0" applyFont="1" applyFill="1" applyBorder="1" applyAlignment="1">
      <alignment horizontal="center" vertical="center" wrapText="1"/>
    </xf>
    <xf numFmtId="0" fontId="1" fillId="14" borderId="53" xfId="0" applyFont="1" applyFill="1" applyBorder="1" applyAlignment="1">
      <alignment horizontal="center"/>
    </xf>
    <xf numFmtId="0" fontId="1" fillId="14" borderId="54" xfId="0" applyFont="1" applyFill="1" applyBorder="1" applyAlignment="1">
      <alignment horizontal="center"/>
    </xf>
    <xf numFmtId="0" fontId="7" fillId="0" borderId="0" xfId="0" applyFont="1" applyFill="1" applyBorder="1" applyAlignment="1">
      <alignment horizontal="left"/>
    </xf>
    <xf numFmtId="0" fontId="16" fillId="0" borderId="75" xfId="0" applyFont="1" applyFill="1" applyBorder="1" applyAlignment="1">
      <alignment horizontal="left"/>
    </xf>
    <xf numFmtId="0" fontId="2" fillId="0" borderId="0" xfId="0" applyFont="1" applyBorder="1" applyAlignment="1">
      <alignment horizontal="center" vertical="center"/>
    </xf>
    <xf numFmtId="0" fontId="2" fillId="0" borderId="8" xfId="0" applyFont="1" applyBorder="1" applyAlignment="1">
      <alignment horizontal="center"/>
    </xf>
    <xf numFmtId="0" fontId="2" fillId="0" borderId="10" xfId="0" applyFont="1" applyBorder="1" applyAlignment="1">
      <alignment horizontal="center"/>
    </xf>
  </cellXfs>
  <cellStyles count="2">
    <cellStyle name="Bad" xfId="1" builtinId="27" customBuiltin="1"/>
    <cellStyle name="Normal" xfId="0" builtinId="0"/>
  </cellStyles>
  <dxfs count="190">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1"/>
      </font>
      <border>
        <left style="thin">
          <color auto="1"/>
        </left>
        <right style="thin">
          <color auto="1"/>
        </right>
        <top style="thin">
          <color auto="1"/>
        </top>
        <bottom style="thin">
          <color auto="1"/>
        </bottom>
        <vertical/>
        <horizontal/>
      </border>
    </dxf>
    <dxf>
      <font>
        <color theme="0"/>
      </font>
      <fill>
        <patternFill>
          <bgColor theme="8" tint="-0.24994659260841701"/>
        </patternFill>
      </fill>
    </dxf>
    <dxf>
      <fill>
        <patternFill>
          <bgColor theme="8" tint="0.39994506668294322"/>
        </patternFill>
      </fill>
    </dxf>
    <dxf>
      <border>
        <left style="thin">
          <color auto="1"/>
        </left>
        <right style="thin">
          <color auto="1"/>
        </right>
        <top style="thin">
          <color auto="1"/>
        </top>
        <bottom style="thin">
          <color auto="1"/>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b/>
        <i val="0"/>
        <color auto="1"/>
      </font>
    </dxf>
    <dxf>
      <font>
        <b/>
        <i val="0"/>
        <color auto="1"/>
      </font>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365F91"/>
      <color rgb="FFB8CCE4"/>
      <color rgb="FF00C85A"/>
      <color rgb="FF6D97C9"/>
      <color rgb="FF00CC00"/>
      <color rgb="FFC8D7EA"/>
      <color rgb="FF36C391"/>
      <color rgb="FFFFCC00"/>
      <color rgb="FF006600"/>
      <color rgb="FF3399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00.xml.rels><?xml version="1.0" encoding="UTF-8" standalone="yes"?>
<Relationships xmlns="http://schemas.openxmlformats.org/package/2006/relationships"><Relationship Id="rId1" Type="http://schemas.microsoft.com/office/2006/relationships/activeXControlBinary" Target="activeX1000.bin"/></Relationships>
</file>

<file path=xl/activeX/_rels/activeX1001.xml.rels><?xml version="1.0" encoding="UTF-8" standalone="yes"?>
<Relationships xmlns="http://schemas.openxmlformats.org/package/2006/relationships"><Relationship Id="rId1" Type="http://schemas.microsoft.com/office/2006/relationships/activeXControlBinary" Target="activeX1001.bin"/></Relationships>
</file>

<file path=xl/activeX/_rels/activeX1002.xml.rels><?xml version="1.0" encoding="UTF-8" standalone="yes"?>
<Relationships xmlns="http://schemas.openxmlformats.org/package/2006/relationships"><Relationship Id="rId1" Type="http://schemas.microsoft.com/office/2006/relationships/activeXControlBinary" Target="activeX1002.bin"/></Relationships>
</file>

<file path=xl/activeX/_rels/activeX1003.xml.rels><?xml version="1.0" encoding="UTF-8" standalone="yes"?>
<Relationships xmlns="http://schemas.openxmlformats.org/package/2006/relationships"><Relationship Id="rId1" Type="http://schemas.microsoft.com/office/2006/relationships/activeXControlBinary" Target="activeX1003.bin"/></Relationships>
</file>

<file path=xl/activeX/_rels/activeX1004.xml.rels><?xml version="1.0" encoding="UTF-8" standalone="yes"?>
<Relationships xmlns="http://schemas.openxmlformats.org/package/2006/relationships"><Relationship Id="rId1" Type="http://schemas.microsoft.com/office/2006/relationships/activeXControlBinary" Target="activeX1004.bin"/></Relationships>
</file>

<file path=xl/activeX/_rels/activeX1005.xml.rels><?xml version="1.0" encoding="UTF-8" standalone="yes"?>
<Relationships xmlns="http://schemas.openxmlformats.org/package/2006/relationships"><Relationship Id="rId1" Type="http://schemas.microsoft.com/office/2006/relationships/activeXControlBinary" Target="activeX1005.bin"/></Relationships>
</file>

<file path=xl/activeX/_rels/activeX1006.xml.rels><?xml version="1.0" encoding="UTF-8" standalone="yes"?>
<Relationships xmlns="http://schemas.openxmlformats.org/package/2006/relationships"><Relationship Id="rId1" Type="http://schemas.microsoft.com/office/2006/relationships/activeXControlBinary" Target="activeX1006.bin"/></Relationships>
</file>

<file path=xl/activeX/_rels/activeX1007.xml.rels><?xml version="1.0" encoding="UTF-8" standalone="yes"?>
<Relationships xmlns="http://schemas.openxmlformats.org/package/2006/relationships"><Relationship Id="rId1" Type="http://schemas.microsoft.com/office/2006/relationships/activeXControlBinary" Target="activeX1007.bin"/></Relationships>
</file>

<file path=xl/activeX/_rels/activeX1008.xml.rels><?xml version="1.0" encoding="UTF-8" standalone="yes"?>
<Relationships xmlns="http://schemas.openxmlformats.org/package/2006/relationships"><Relationship Id="rId1" Type="http://schemas.microsoft.com/office/2006/relationships/activeXControlBinary" Target="activeX1008.bin"/></Relationships>
</file>

<file path=xl/activeX/_rels/activeX1009.xml.rels><?xml version="1.0" encoding="UTF-8" standalone="yes"?>
<Relationships xmlns="http://schemas.openxmlformats.org/package/2006/relationships"><Relationship Id="rId1" Type="http://schemas.microsoft.com/office/2006/relationships/activeXControlBinary" Target="activeX1009.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10.xml.rels><?xml version="1.0" encoding="UTF-8" standalone="yes"?>
<Relationships xmlns="http://schemas.openxmlformats.org/package/2006/relationships"><Relationship Id="rId1" Type="http://schemas.microsoft.com/office/2006/relationships/activeXControlBinary" Target="activeX1010.bin"/></Relationships>
</file>

<file path=xl/activeX/_rels/activeX1011.xml.rels><?xml version="1.0" encoding="UTF-8" standalone="yes"?>
<Relationships xmlns="http://schemas.openxmlformats.org/package/2006/relationships"><Relationship Id="rId1" Type="http://schemas.microsoft.com/office/2006/relationships/activeXControlBinary" Target="activeX1011.bin"/></Relationships>
</file>

<file path=xl/activeX/_rels/activeX1012.xml.rels><?xml version="1.0" encoding="UTF-8" standalone="yes"?>
<Relationships xmlns="http://schemas.openxmlformats.org/package/2006/relationships"><Relationship Id="rId1" Type="http://schemas.microsoft.com/office/2006/relationships/activeXControlBinary" Target="activeX1012.bin"/></Relationships>
</file>

<file path=xl/activeX/_rels/activeX1013.xml.rels><?xml version="1.0" encoding="UTF-8" standalone="yes"?>
<Relationships xmlns="http://schemas.openxmlformats.org/package/2006/relationships"><Relationship Id="rId1" Type="http://schemas.microsoft.com/office/2006/relationships/activeXControlBinary" Target="activeX1013.bin"/></Relationships>
</file>

<file path=xl/activeX/_rels/activeX1014.xml.rels><?xml version="1.0" encoding="UTF-8" standalone="yes"?>
<Relationships xmlns="http://schemas.openxmlformats.org/package/2006/relationships"><Relationship Id="rId1" Type="http://schemas.microsoft.com/office/2006/relationships/activeXControlBinary" Target="activeX1014.bin"/></Relationships>
</file>

<file path=xl/activeX/_rels/activeX1015.xml.rels><?xml version="1.0" encoding="UTF-8" standalone="yes"?>
<Relationships xmlns="http://schemas.openxmlformats.org/package/2006/relationships"><Relationship Id="rId1" Type="http://schemas.microsoft.com/office/2006/relationships/activeXControlBinary" Target="activeX1015.bin"/></Relationships>
</file>

<file path=xl/activeX/_rels/activeX1016.xml.rels><?xml version="1.0" encoding="UTF-8" standalone="yes"?>
<Relationships xmlns="http://schemas.openxmlformats.org/package/2006/relationships"><Relationship Id="rId1" Type="http://schemas.microsoft.com/office/2006/relationships/activeXControlBinary" Target="activeX1016.bin"/></Relationships>
</file>

<file path=xl/activeX/_rels/activeX1017.xml.rels><?xml version="1.0" encoding="UTF-8" standalone="yes"?>
<Relationships xmlns="http://schemas.openxmlformats.org/package/2006/relationships"><Relationship Id="rId1" Type="http://schemas.microsoft.com/office/2006/relationships/activeXControlBinary" Target="activeX1017.bin"/></Relationships>
</file>

<file path=xl/activeX/_rels/activeX1018.xml.rels><?xml version="1.0" encoding="UTF-8" standalone="yes"?>
<Relationships xmlns="http://schemas.openxmlformats.org/package/2006/relationships"><Relationship Id="rId1" Type="http://schemas.microsoft.com/office/2006/relationships/activeXControlBinary" Target="activeX1018.bin"/></Relationships>
</file>

<file path=xl/activeX/_rels/activeX1019.xml.rels><?xml version="1.0" encoding="UTF-8" standalone="yes"?>
<Relationships xmlns="http://schemas.openxmlformats.org/package/2006/relationships"><Relationship Id="rId1" Type="http://schemas.microsoft.com/office/2006/relationships/activeXControlBinary" Target="activeX1019.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20.xml.rels><?xml version="1.0" encoding="UTF-8" standalone="yes"?>
<Relationships xmlns="http://schemas.openxmlformats.org/package/2006/relationships"><Relationship Id="rId1" Type="http://schemas.microsoft.com/office/2006/relationships/activeXControlBinary" Target="activeX1020.bin"/></Relationships>
</file>

<file path=xl/activeX/_rels/activeX1021.xml.rels><?xml version="1.0" encoding="UTF-8" standalone="yes"?>
<Relationships xmlns="http://schemas.openxmlformats.org/package/2006/relationships"><Relationship Id="rId1" Type="http://schemas.microsoft.com/office/2006/relationships/activeXControlBinary" Target="activeX1021.bin"/></Relationships>
</file>

<file path=xl/activeX/_rels/activeX1022.xml.rels><?xml version="1.0" encoding="UTF-8" standalone="yes"?>
<Relationships xmlns="http://schemas.openxmlformats.org/package/2006/relationships"><Relationship Id="rId1" Type="http://schemas.microsoft.com/office/2006/relationships/activeXControlBinary" Target="activeX1022.bin"/></Relationships>
</file>

<file path=xl/activeX/_rels/activeX1023.xml.rels><?xml version="1.0" encoding="UTF-8" standalone="yes"?>
<Relationships xmlns="http://schemas.openxmlformats.org/package/2006/relationships"><Relationship Id="rId1" Type="http://schemas.microsoft.com/office/2006/relationships/activeXControlBinary" Target="activeX1023.bin"/></Relationships>
</file>

<file path=xl/activeX/_rels/activeX1024.xml.rels><?xml version="1.0" encoding="UTF-8" standalone="yes"?>
<Relationships xmlns="http://schemas.openxmlformats.org/package/2006/relationships"><Relationship Id="rId1" Type="http://schemas.microsoft.com/office/2006/relationships/activeXControlBinary" Target="activeX1024.bin"/></Relationships>
</file>

<file path=xl/activeX/_rels/activeX1025.xml.rels><?xml version="1.0" encoding="UTF-8" standalone="yes"?>
<Relationships xmlns="http://schemas.openxmlformats.org/package/2006/relationships"><Relationship Id="rId1" Type="http://schemas.microsoft.com/office/2006/relationships/activeXControlBinary" Target="activeX1025.bin"/></Relationships>
</file>

<file path=xl/activeX/_rels/activeX1026.xml.rels><?xml version="1.0" encoding="UTF-8" standalone="yes"?>
<Relationships xmlns="http://schemas.openxmlformats.org/package/2006/relationships"><Relationship Id="rId1" Type="http://schemas.microsoft.com/office/2006/relationships/activeXControlBinary" Target="activeX1026.bin"/></Relationships>
</file>

<file path=xl/activeX/_rels/activeX1027.xml.rels><?xml version="1.0" encoding="UTF-8" standalone="yes"?>
<Relationships xmlns="http://schemas.openxmlformats.org/package/2006/relationships"><Relationship Id="rId1" Type="http://schemas.microsoft.com/office/2006/relationships/activeXControlBinary" Target="activeX1027.bin"/></Relationships>
</file>

<file path=xl/activeX/_rels/activeX1028.xml.rels><?xml version="1.0" encoding="UTF-8" standalone="yes"?>
<Relationships xmlns="http://schemas.openxmlformats.org/package/2006/relationships"><Relationship Id="rId1" Type="http://schemas.microsoft.com/office/2006/relationships/activeXControlBinary" Target="activeX1028.bin"/></Relationships>
</file>

<file path=xl/activeX/_rels/activeX1029.xml.rels><?xml version="1.0" encoding="UTF-8" standalone="yes"?>
<Relationships xmlns="http://schemas.openxmlformats.org/package/2006/relationships"><Relationship Id="rId1" Type="http://schemas.microsoft.com/office/2006/relationships/activeXControlBinary" Target="activeX1029.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30.xml.rels><?xml version="1.0" encoding="UTF-8" standalone="yes"?>
<Relationships xmlns="http://schemas.openxmlformats.org/package/2006/relationships"><Relationship Id="rId1" Type="http://schemas.microsoft.com/office/2006/relationships/activeXControlBinary" Target="activeX1030.bin"/></Relationships>
</file>

<file path=xl/activeX/_rels/activeX1031.xml.rels><?xml version="1.0" encoding="UTF-8" standalone="yes"?>
<Relationships xmlns="http://schemas.openxmlformats.org/package/2006/relationships"><Relationship Id="rId1" Type="http://schemas.microsoft.com/office/2006/relationships/activeXControlBinary" Target="activeX1031.bin"/></Relationships>
</file>

<file path=xl/activeX/_rels/activeX1032.xml.rels><?xml version="1.0" encoding="UTF-8" standalone="yes"?>
<Relationships xmlns="http://schemas.openxmlformats.org/package/2006/relationships"><Relationship Id="rId1" Type="http://schemas.microsoft.com/office/2006/relationships/activeXControlBinary" Target="activeX1032.bin"/></Relationships>
</file>

<file path=xl/activeX/_rels/activeX1033.xml.rels><?xml version="1.0" encoding="UTF-8" standalone="yes"?>
<Relationships xmlns="http://schemas.openxmlformats.org/package/2006/relationships"><Relationship Id="rId1" Type="http://schemas.microsoft.com/office/2006/relationships/activeXControlBinary" Target="activeX1033.bin"/></Relationships>
</file>

<file path=xl/activeX/_rels/activeX1034.xml.rels><?xml version="1.0" encoding="UTF-8" standalone="yes"?>
<Relationships xmlns="http://schemas.openxmlformats.org/package/2006/relationships"><Relationship Id="rId1" Type="http://schemas.microsoft.com/office/2006/relationships/activeXControlBinary" Target="activeX1034.bin"/></Relationships>
</file>

<file path=xl/activeX/_rels/activeX1035.xml.rels><?xml version="1.0" encoding="UTF-8" standalone="yes"?>
<Relationships xmlns="http://schemas.openxmlformats.org/package/2006/relationships"><Relationship Id="rId1" Type="http://schemas.microsoft.com/office/2006/relationships/activeXControlBinary" Target="activeX1035.bin"/></Relationships>
</file>

<file path=xl/activeX/_rels/activeX1036.xml.rels><?xml version="1.0" encoding="UTF-8" standalone="yes"?>
<Relationships xmlns="http://schemas.openxmlformats.org/package/2006/relationships"><Relationship Id="rId1" Type="http://schemas.microsoft.com/office/2006/relationships/activeXControlBinary" Target="activeX1036.bin"/></Relationships>
</file>

<file path=xl/activeX/_rels/activeX1037.xml.rels><?xml version="1.0" encoding="UTF-8" standalone="yes"?>
<Relationships xmlns="http://schemas.openxmlformats.org/package/2006/relationships"><Relationship Id="rId1" Type="http://schemas.microsoft.com/office/2006/relationships/activeXControlBinary" Target="activeX1037.bin"/></Relationships>
</file>

<file path=xl/activeX/_rels/activeX1038.xml.rels><?xml version="1.0" encoding="UTF-8" standalone="yes"?>
<Relationships xmlns="http://schemas.openxmlformats.org/package/2006/relationships"><Relationship Id="rId1" Type="http://schemas.microsoft.com/office/2006/relationships/activeXControlBinary" Target="activeX1038.bin"/></Relationships>
</file>

<file path=xl/activeX/_rels/activeX1039.xml.rels><?xml version="1.0" encoding="UTF-8" standalone="yes"?>
<Relationships xmlns="http://schemas.openxmlformats.org/package/2006/relationships"><Relationship Id="rId1" Type="http://schemas.microsoft.com/office/2006/relationships/activeXControlBinary" Target="activeX1039.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40.xml.rels><?xml version="1.0" encoding="UTF-8" standalone="yes"?>
<Relationships xmlns="http://schemas.openxmlformats.org/package/2006/relationships"><Relationship Id="rId1" Type="http://schemas.microsoft.com/office/2006/relationships/activeXControlBinary" Target="activeX1040.bin"/></Relationships>
</file>

<file path=xl/activeX/_rels/activeX1041.xml.rels><?xml version="1.0" encoding="UTF-8" standalone="yes"?>
<Relationships xmlns="http://schemas.openxmlformats.org/package/2006/relationships"><Relationship Id="rId1" Type="http://schemas.microsoft.com/office/2006/relationships/activeXControlBinary" Target="activeX1041.bin"/></Relationships>
</file>

<file path=xl/activeX/_rels/activeX1042.xml.rels><?xml version="1.0" encoding="UTF-8" standalone="yes"?>
<Relationships xmlns="http://schemas.openxmlformats.org/package/2006/relationships"><Relationship Id="rId1" Type="http://schemas.microsoft.com/office/2006/relationships/activeXControlBinary" Target="activeX1042.bin"/></Relationships>
</file>

<file path=xl/activeX/_rels/activeX1043.xml.rels><?xml version="1.0" encoding="UTF-8" standalone="yes"?>
<Relationships xmlns="http://schemas.openxmlformats.org/package/2006/relationships"><Relationship Id="rId1" Type="http://schemas.microsoft.com/office/2006/relationships/activeXControlBinary" Target="activeX1043.bin"/></Relationships>
</file>

<file path=xl/activeX/_rels/activeX1044.xml.rels><?xml version="1.0" encoding="UTF-8" standalone="yes"?>
<Relationships xmlns="http://schemas.openxmlformats.org/package/2006/relationships"><Relationship Id="rId1" Type="http://schemas.microsoft.com/office/2006/relationships/activeXControlBinary" Target="activeX1044.bin"/></Relationships>
</file>

<file path=xl/activeX/_rels/activeX1045.xml.rels><?xml version="1.0" encoding="UTF-8" standalone="yes"?>
<Relationships xmlns="http://schemas.openxmlformats.org/package/2006/relationships"><Relationship Id="rId1" Type="http://schemas.microsoft.com/office/2006/relationships/activeXControlBinary" Target="activeX1045.bin"/></Relationships>
</file>

<file path=xl/activeX/_rels/activeX1046.xml.rels><?xml version="1.0" encoding="UTF-8" standalone="yes"?>
<Relationships xmlns="http://schemas.openxmlformats.org/package/2006/relationships"><Relationship Id="rId1" Type="http://schemas.microsoft.com/office/2006/relationships/activeXControlBinary" Target="activeX1046.bin"/></Relationships>
</file>

<file path=xl/activeX/_rels/activeX1047.xml.rels><?xml version="1.0" encoding="UTF-8" standalone="yes"?>
<Relationships xmlns="http://schemas.openxmlformats.org/package/2006/relationships"><Relationship Id="rId1" Type="http://schemas.microsoft.com/office/2006/relationships/activeXControlBinary" Target="activeX1047.bin"/></Relationships>
</file>

<file path=xl/activeX/_rels/activeX1048.xml.rels><?xml version="1.0" encoding="UTF-8" standalone="yes"?>
<Relationships xmlns="http://schemas.openxmlformats.org/package/2006/relationships"><Relationship Id="rId1" Type="http://schemas.microsoft.com/office/2006/relationships/activeXControlBinary" Target="activeX1048.bin"/></Relationships>
</file>

<file path=xl/activeX/_rels/activeX1049.xml.rels><?xml version="1.0" encoding="UTF-8" standalone="yes"?>
<Relationships xmlns="http://schemas.openxmlformats.org/package/2006/relationships"><Relationship Id="rId1" Type="http://schemas.microsoft.com/office/2006/relationships/activeXControlBinary" Target="activeX1049.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50.xml.rels><?xml version="1.0" encoding="UTF-8" standalone="yes"?>
<Relationships xmlns="http://schemas.openxmlformats.org/package/2006/relationships"><Relationship Id="rId1" Type="http://schemas.microsoft.com/office/2006/relationships/activeXControlBinary" Target="activeX1050.bin"/></Relationships>
</file>

<file path=xl/activeX/_rels/activeX1051.xml.rels><?xml version="1.0" encoding="UTF-8" standalone="yes"?>
<Relationships xmlns="http://schemas.openxmlformats.org/package/2006/relationships"><Relationship Id="rId1" Type="http://schemas.microsoft.com/office/2006/relationships/activeXControlBinary" Target="activeX1051.bin"/></Relationships>
</file>

<file path=xl/activeX/_rels/activeX1052.xml.rels><?xml version="1.0" encoding="UTF-8" standalone="yes"?>
<Relationships xmlns="http://schemas.openxmlformats.org/package/2006/relationships"><Relationship Id="rId1" Type="http://schemas.microsoft.com/office/2006/relationships/activeXControlBinary" Target="activeX1052.bin"/></Relationships>
</file>

<file path=xl/activeX/_rels/activeX1053.xml.rels><?xml version="1.0" encoding="UTF-8" standalone="yes"?>
<Relationships xmlns="http://schemas.openxmlformats.org/package/2006/relationships"><Relationship Id="rId1" Type="http://schemas.microsoft.com/office/2006/relationships/activeXControlBinary" Target="activeX1053.bin"/></Relationships>
</file>

<file path=xl/activeX/_rels/activeX1054.xml.rels><?xml version="1.0" encoding="UTF-8" standalone="yes"?>
<Relationships xmlns="http://schemas.openxmlformats.org/package/2006/relationships"><Relationship Id="rId1" Type="http://schemas.microsoft.com/office/2006/relationships/activeXControlBinary" Target="activeX1054.bin"/></Relationships>
</file>

<file path=xl/activeX/_rels/activeX1055.xml.rels><?xml version="1.0" encoding="UTF-8" standalone="yes"?>
<Relationships xmlns="http://schemas.openxmlformats.org/package/2006/relationships"><Relationship Id="rId1" Type="http://schemas.microsoft.com/office/2006/relationships/activeXControlBinary" Target="activeX1055.bin"/></Relationships>
</file>

<file path=xl/activeX/_rels/activeX1056.xml.rels><?xml version="1.0" encoding="UTF-8" standalone="yes"?>
<Relationships xmlns="http://schemas.openxmlformats.org/package/2006/relationships"><Relationship Id="rId1" Type="http://schemas.microsoft.com/office/2006/relationships/activeXControlBinary" Target="activeX1056.bin"/></Relationships>
</file>

<file path=xl/activeX/_rels/activeX1057.xml.rels><?xml version="1.0" encoding="UTF-8" standalone="yes"?>
<Relationships xmlns="http://schemas.openxmlformats.org/package/2006/relationships"><Relationship Id="rId1" Type="http://schemas.microsoft.com/office/2006/relationships/activeXControlBinary" Target="activeX1057.bin"/></Relationships>
</file>

<file path=xl/activeX/_rels/activeX1058.xml.rels><?xml version="1.0" encoding="UTF-8" standalone="yes"?>
<Relationships xmlns="http://schemas.openxmlformats.org/package/2006/relationships"><Relationship Id="rId1" Type="http://schemas.microsoft.com/office/2006/relationships/activeXControlBinary" Target="activeX1058.bin"/></Relationships>
</file>

<file path=xl/activeX/_rels/activeX1059.xml.rels><?xml version="1.0" encoding="UTF-8" standalone="yes"?>
<Relationships xmlns="http://schemas.openxmlformats.org/package/2006/relationships"><Relationship Id="rId1" Type="http://schemas.microsoft.com/office/2006/relationships/activeXControlBinary" Target="activeX1059.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60.xml.rels><?xml version="1.0" encoding="UTF-8" standalone="yes"?>
<Relationships xmlns="http://schemas.openxmlformats.org/package/2006/relationships"><Relationship Id="rId1" Type="http://schemas.microsoft.com/office/2006/relationships/activeXControlBinary" Target="activeX1060.bin"/></Relationships>
</file>

<file path=xl/activeX/_rels/activeX1061.xml.rels><?xml version="1.0" encoding="UTF-8" standalone="yes"?>
<Relationships xmlns="http://schemas.openxmlformats.org/package/2006/relationships"><Relationship Id="rId1" Type="http://schemas.microsoft.com/office/2006/relationships/activeXControlBinary" Target="activeX1061.bin"/></Relationships>
</file>

<file path=xl/activeX/_rels/activeX1062.xml.rels><?xml version="1.0" encoding="UTF-8" standalone="yes"?>
<Relationships xmlns="http://schemas.openxmlformats.org/package/2006/relationships"><Relationship Id="rId1" Type="http://schemas.microsoft.com/office/2006/relationships/activeXControlBinary" Target="activeX1062.bin"/></Relationships>
</file>

<file path=xl/activeX/_rels/activeX1063.xml.rels><?xml version="1.0" encoding="UTF-8" standalone="yes"?>
<Relationships xmlns="http://schemas.openxmlformats.org/package/2006/relationships"><Relationship Id="rId1" Type="http://schemas.microsoft.com/office/2006/relationships/activeXControlBinary" Target="activeX1063.bin"/></Relationships>
</file>

<file path=xl/activeX/_rels/activeX1064.xml.rels><?xml version="1.0" encoding="UTF-8" standalone="yes"?>
<Relationships xmlns="http://schemas.openxmlformats.org/package/2006/relationships"><Relationship Id="rId1" Type="http://schemas.microsoft.com/office/2006/relationships/activeXControlBinary" Target="activeX1064.bin"/></Relationships>
</file>

<file path=xl/activeX/_rels/activeX1065.xml.rels><?xml version="1.0" encoding="UTF-8" standalone="yes"?>
<Relationships xmlns="http://schemas.openxmlformats.org/package/2006/relationships"><Relationship Id="rId1" Type="http://schemas.microsoft.com/office/2006/relationships/activeXControlBinary" Target="activeX1065.bin"/></Relationships>
</file>

<file path=xl/activeX/_rels/activeX1066.xml.rels><?xml version="1.0" encoding="UTF-8" standalone="yes"?>
<Relationships xmlns="http://schemas.openxmlformats.org/package/2006/relationships"><Relationship Id="rId1" Type="http://schemas.microsoft.com/office/2006/relationships/activeXControlBinary" Target="activeX1066.bin"/></Relationships>
</file>

<file path=xl/activeX/_rels/activeX1067.xml.rels><?xml version="1.0" encoding="UTF-8" standalone="yes"?>
<Relationships xmlns="http://schemas.openxmlformats.org/package/2006/relationships"><Relationship Id="rId1" Type="http://schemas.microsoft.com/office/2006/relationships/activeXControlBinary" Target="activeX1067.bin"/></Relationships>
</file>

<file path=xl/activeX/_rels/activeX1068.xml.rels><?xml version="1.0" encoding="UTF-8" standalone="yes"?>
<Relationships xmlns="http://schemas.openxmlformats.org/package/2006/relationships"><Relationship Id="rId1" Type="http://schemas.microsoft.com/office/2006/relationships/activeXControlBinary" Target="activeX1068.bin"/></Relationships>
</file>

<file path=xl/activeX/_rels/activeX1069.xml.rels><?xml version="1.0" encoding="UTF-8" standalone="yes"?>
<Relationships xmlns="http://schemas.openxmlformats.org/package/2006/relationships"><Relationship Id="rId1" Type="http://schemas.microsoft.com/office/2006/relationships/activeXControlBinary" Target="activeX1069.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70.xml.rels><?xml version="1.0" encoding="UTF-8" standalone="yes"?>
<Relationships xmlns="http://schemas.openxmlformats.org/package/2006/relationships"><Relationship Id="rId1" Type="http://schemas.microsoft.com/office/2006/relationships/activeXControlBinary" Target="activeX1070.bin"/></Relationships>
</file>

<file path=xl/activeX/_rels/activeX1071.xml.rels><?xml version="1.0" encoding="UTF-8" standalone="yes"?>
<Relationships xmlns="http://schemas.openxmlformats.org/package/2006/relationships"><Relationship Id="rId1" Type="http://schemas.microsoft.com/office/2006/relationships/activeXControlBinary" Target="activeX1071.bin"/></Relationships>
</file>

<file path=xl/activeX/_rels/activeX1072.xml.rels><?xml version="1.0" encoding="UTF-8" standalone="yes"?>
<Relationships xmlns="http://schemas.openxmlformats.org/package/2006/relationships"><Relationship Id="rId1" Type="http://schemas.microsoft.com/office/2006/relationships/activeXControlBinary" Target="activeX1072.bin"/></Relationships>
</file>

<file path=xl/activeX/_rels/activeX1073.xml.rels><?xml version="1.0" encoding="UTF-8" standalone="yes"?>
<Relationships xmlns="http://schemas.openxmlformats.org/package/2006/relationships"><Relationship Id="rId1" Type="http://schemas.microsoft.com/office/2006/relationships/activeXControlBinary" Target="activeX1073.bin"/></Relationships>
</file>

<file path=xl/activeX/_rels/activeX1074.xml.rels><?xml version="1.0" encoding="UTF-8" standalone="yes"?>
<Relationships xmlns="http://schemas.openxmlformats.org/package/2006/relationships"><Relationship Id="rId1" Type="http://schemas.microsoft.com/office/2006/relationships/activeXControlBinary" Target="activeX1074.bin"/></Relationships>
</file>

<file path=xl/activeX/_rels/activeX1075.xml.rels><?xml version="1.0" encoding="UTF-8" standalone="yes"?>
<Relationships xmlns="http://schemas.openxmlformats.org/package/2006/relationships"><Relationship Id="rId1" Type="http://schemas.microsoft.com/office/2006/relationships/activeXControlBinary" Target="activeX1075.bin"/></Relationships>
</file>

<file path=xl/activeX/_rels/activeX1076.xml.rels><?xml version="1.0" encoding="UTF-8" standalone="yes"?>
<Relationships xmlns="http://schemas.openxmlformats.org/package/2006/relationships"><Relationship Id="rId1" Type="http://schemas.microsoft.com/office/2006/relationships/activeXControlBinary" Target="activeX1076.bin"/></Relationships>
</file>

<file path=xl/activeX/_rels/activeX1077.xml.rels><?xml version="1.0" encoding="UTF-8" standalone="yes"?>
<Relationships xmlns="http://schemas.openxmlformats.org/package/2006/relationships"><Relationship Id="rId1" Type="http://schemas.microsoft.com/office/2006/relationships/activeXControlBinary" Target="activeX1077.bin"/></Relationships>
</file>

<file path=xl/activeX/_rels/activeX1078.xml.rels><?xml version="1.0" encoding="UTF-8" standalone="yes"?>
<Relationships xmlns="http://schemas.openxmlformats.org/package/2006/relationships"><Relationship Id="rId1" Type="http://schemas.microsoft.com/office/2006/relationships/activeXControlBinary" Target="activeX1078.bin"/></Relationships>
</file>

<file path=xl/activeX/_rels/activeX1079.xml.rels><?xml version="1.0" encoding="UTF-8" standalone="yes"?>
<Relationships xmlns="http://schemas.openxmlformats.org/package/2006/relationships"><Relationship Id="rId1" Type="http://schemas.microsoft.com/office/2006/relationships/activeXControlBinary" Target="activeX1079.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80.xml.rels><?xml version="1.0" encoding="UTF-8" standalone="yes"?>
<Relationships xmlns="http://schemas.openxmlformats.org/package/2006/relationships"><Relationship Id="rId1" Type="http://schemas.microsoft.com/office/2006/relationships/activeXControlBinary" Target="activeX1080.bin"/></Relationships>
</file>

<file path=xl/activeX/_rels/activeX1081.xml.rels><?xml version="1.0" encoding="UTF-8" standalone="yes"?>
<Relationships xmlns="http://schemas.openxmlformats.org/package/2006/relationships"><Relationship Id="rId1" Type="http://schemas.microsoft.com/office/2006/relationships/activeXControlBinary" Target="activeX1081.bin"/></Relationships>
</file>

<file path=xl/activeX/_rels/activeX1082.xml.rels><?xml version="1.0" encoding="UTF-8" standalone="yes"?>
<Relationships xmlns="http://schemas.openxmlformats.org/package/2006/relationships"><Relationship Id="rId1" Type="http://schemas.microsoft.com/office/2006/relationships/activeXControlBinary" Target="activeX1082.bin"/></Relationships>
</file>

<file path=xl/activeX/_rels/activeX1083.xml.rels><?xml version="1.0" encoding="UTF-8" standalone="yes"?>
<Relationships xmlns="http://schemas.openxmlformats.org/package/2006/relationships"><Relationship Id="rId1" Type="http://schemas.microsoft.com/office/2006/relationships/activeXControlBinary" Target="activeX1083.bin"/></Relationships>
</file>

<file path=xl/activeX/_rels/activeX1084.xml.rels><?xml version="1.0" encoding="UTF-8" standalone="yes"?>
<Relationships xmlns="http://schemas.openxmlformats.org/package/2006/relationships"><Relationship Id="rId1" Type="http://schemas.microsoft.com/office/2006/relationships/activeXControlBinary" Target="activeX1084.bin"/></Relationships>
</file>

<file path=xl/activeX/_rels/activeX1085.xml.rels><?xml version="1.0" encoding="UTF-8" standalone="yes"?>
<Relationships xmlns="http://schemas.openxmlformats.org/package/2006/relationships"><Relationship Id="rId1" Type="http://schemas.microsoft.com/office/2006/relationships/activeXControlBinary" Target="activeX1085.bin"/></Relationships>
</file>

<file path=xl/activeX/_rels/activeX1086.xml.rels><?xml version="1.0" encoding="UTF-8" standalone="yes"?>
<Relationships xmlns="http://schemas.openxmlformats.org/package/2006/relationships"><Relationship Id="rId1" Type="http://schemas.microsoft.com/office/2006/relationships/activeXControlBinary" Target="activeX1086.bin"/></Relationships>
</file>

<file path=xl/activeX/_rels/activeX1087.xml.rels><?xml version="1.0" encoding="UTF-8" standalone="yes"?>
<Relationships xmlns="http://schemas.openxmlformats.org/package/2006/relationships"><Relationship Id="rId1" Type="http://schemas.microsoft.com/office/2006/relationships/activeXControlBinary" Target="activeX1087.bin"/></Relationships>
</file>

<file path=xl/activeX/_rels/activeX1088.xml.rels><?xml version="1.0" encoding="UTF-8" standalone="yes"?>
<Relationships xmlns="http://schemas.openxmlformats.org/package/2006/relationships"><Relationship Id="rId1" Type="http://schemas.microsoft.com/office/2006/relationships/activeXControlBinary" Target="activeX1088.bin"/></Relationships>
</file>

<file path=xl/activeX/_rels/activeX1089.xml.rels><?xml version="1.0" encoding="UTF-8" standalone="yes"?>
<Relationships xmlns="http://schemas.openxmlformats.org/package/2006/relationships"><Relationship Id="rId1" Type="http://schemas.microsoft.com/office/2006/relationships/activeXControlBinary" Target="activeX1089.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090.xml.rels><?xml version="1.0" encoding="UTF-8" standalone="yes"?>
<Relationships xmlns="http://schemas.openxmlformats.org/package/2006/relationships"><Relationship Id="rId1" Type="http://schemas.microsoft.com/office/2006/relationships/activeXControlBinary" Target="activeX1090.bin"/></Relationships>
</file>

<file path=xl/activeX/_rels/activeX1091.xml.rels><?xml version="1.0" encoding="UTF-8" standalone="yes"?>
<Relationships xmlns="http://schemas.openxmlformats.org/package/2006/relationships"><Relationship Id="rId1" Type="http://schemas.microsoft.com/office/2006/relationships/activeXControlBinary" Target="activeX1091.bin"/></Relationships>
</file>

<file path=xl/activeX/_rels/activeX1092.xml.rels><?xml version="1.0" encoding="UTF-8" standalone="yes"?>
<Relationships xmlns="http://schemas.openxmlformats.org/package/2006/relationships"><Relationship Id="rId1" Type="http://schemas.microsoft.com/office/2006/relationships/activeXControlBinary" Target="activeX1092.bin"/></Relationships>
</file>

<file path=xl/activeX/_rels/activeX1093.xml.rels><?xml version="1.0" encoding="UTF-8" standalone="yes"?>
<Relationships xmlns="http://schemas.openxmlformats.org/package/2006/relationships"><Relationship Id="rId1" Type="http://schemas.microsoft.com/office/2006/relationships/activeXControlBinary" Target="activeX1093.bin"/></Relationships>
</file>

<file path=xl/activeX/_rels/activeX1094.xml.rels><?xml version="1.0" encoding="UTF-8" standalone="yes"?>
<Relationships xmlns="http://schemas.openxmlformats.org/package/2006/relationships"><Relationship Id="rId1" Type="http://schemas.microsoft.com/office/2006/relationships/activeXControlBinary" Target="activeX1094.bin"/></Relationships>
</file>

<file path=xl/activeX/_rels/activeX1095.xml.rels><?xml version="1.0" encoding="UTF-8" standalone="yes"?>
<Relationships xmlns="http://schemas.openxmlformats.org/package/2006/relationships"><Relationship Id="rId1" Type="http://schemas.microsoft.com/office/2006/relationships/activeXControlBinary" Target="activeX1095.bin"/></Relationships>
</file>

<file path=xl/activeX/_rels/activeX1096.xml.rels><?xml version="1.0" encoding="UTF-8" standalone="yes"?>
<Relationships xmlns="http://schemas.openxmlformats.org/package/2006/relationships"><Relationship Id="rId1" Type="http://schemas.microsoft.com/office/2006/relationships/activeXControlBinary" Target="activeX1096.bin"/></Relationships>
</file>

<file path=xl/activeX/_rels/activeX1097.xml.rels><?xml version="1.0" encoding="UTF-8" standalone="yes"?>
<Relationships xmlns="http://schemas.openxmlformats.org/package/2006/relationships"><Relationship Id="rId1" Type="http://schemas.microsoft.com/office/2006/relationships/activeXControlBinary" Target="activeX1097.bin"/></Relationships>
</file>

<file path=xl/activeX/_rels/activeX1098.xml.rels><?xml version="1.0" encoding="UTF-8" standalone="yes"?>
<Relationships xmlns="http://schemas.openxmlformats.org/package/2006/relationships"><Relationship Id="rId1" Type="http://schemas.microsoft.com/office/2006/relationships/activeXControlBinary" Target="activeX1098.bin"/></Relationships>
</file>

<file path=xl/activeX/_rels/activeX1099.xml.rels><?xml version="1.0" encoding="UTF-8" standalone="yes"?>
<Relationships xmlns="http://schemas.openxmlformats.org/package/2006/relationships"><Relationship Id="rId1" Type="http://schemas.microsoft.com/office/2006/relationships/activeXControlBinary" Target="activeX109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00.xml.rels><?xml version="1.0" encoding="UTF-8" standalone="yes"?>
<Relationships xmlns="http://schemas.openxmlformats.org/package/2006/relationships"><Relationship Id="rId1" Type="http://schemas.microsoft.com/office/2006/relationships/activeXControlBinary" Target="activeX1100.bin"/></Relationships>
</file>

<file path=xl/activeX/_rels/activeX1101.xml.rels><?xml version="1.0" encoding="UTF-8" standalone="yes"?>
<Relationships xmlns="http://schemas.openxmlformats.org/package/2006/relationships"><Relationship Id="rId1" Type="http://schemas.microsoft.com/office/2006/relationships/activeXControlBinary" Target="activeX1101.bin"/></Relationships>
</file>

<file path=xl/activeX/_rels/activeX1102.xml.rels><?xml version="1.0" encoding="UTF-8" standalone="yes"?>
<Relationships xmlns="http://schemas.openxmlformats.org/package/2006/relationships"><Relationship Id="rId1" Type="http://schemas.microsoft.com/office/2006/relationships/activeXControlBinary" Target="activeX1102.bin"/></Relationships>
</file>

<file path=xl/activeX/_rels/activeX1103.xml.rels><?xml version="1.0" encoding="UTF-8" standalone="yes"?>
<Relationships xmlns="http://schemas.openxmlformats.org/package/2006/relationships"><Relationship Id="rId1" Type="http://schemas.microsoft.com/office/2006/relationships/activeXControlBinary" Target="activeX1103.bin"/></Relationships>
</file>

<file path=xl/activeX/_rels/activeX1104.xml.rels><?xml version="1.0" encoding="UTF-8" standalone="yes"?>
<Relationships xmlns="http://schemas.openxmlformats.org/package/2006/relationships"><Relationship Id="rId1" Type="http://schemas.microsoft.com/office/2006/relationships/activeXControlBinary" Target="activeX1104.bin"/></Relationships>
</file>

<file path=xl/activeX/_rels/activeX1105.xml.rels><?xml version="1.0" encoding="UTF-8" standalone="yes"?>
<Relationships xmlns="http://schemas.openxmlformats.org/package/2006/relationships"><Relationship Id="rId1" Type="http://schemas.microsoft.com/office/2006/relationships/activeXControlBinary" Target="activeX1105.bin"/></Relationships>
</file>

<file path=xl/activeX/_rels/activeX1106.xml.rels><?xml version="1.0" encoding="UTF-8" standalone="yes"?>
<Relationships xmlns="http://schemas.openxmlformats.org/package/2006/relationships"><Relationship Id="rId1" Type="http://schemas.microsoft.com/office/2006/relationships/activeXControlBinary" Target="activeX1106.bin"/></Relationships>
</file>

<file path=xl/activeX/_rels/activeX1107.xml.rels><?xml version="1.0" encoding="UTF-8" standalone="yes"?>
<Relationships xmlns="http://schemas.openxmlformats.org/package/2006/relationships"><Relationship Id="rId1" Type="http://schemas.microsoft.com/office/2006/relationships/activeXControlBinary" Target="activeX1107.bin"/></Relationships>
</file>

<file path=xl/activeX/_rels/activeX1108.xml.rels><?xml version="1.0" encoding="UTF-8" standalone="yes"?>
<Relationships xmlns="http://schemas.openxmlformats.org/package/2006/relationships"><Relationship Id="rId1" Type="http://schemas.microsoft.com/office/2006/relationships/activeXControlBinary" Target="activeX1108.bin"/></Relationships>
</file>

<file path=xl/activeX/_rels/activeX1109.xml.rels><?xml version="1.0" encoding="UTF-8" standalone="yes"?>
<Relationships xmlns="http://schemas.openxmlformats.org/package/2006/relationships"><Relationship Id="rId1" Type="http://schemas.microsoft.com/office/2006/relationships/activeXControlBinary" Target="activeX1109.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10.xml.rels><?xml version="1.0" encoding="UTF-8" standalone="yes"?>
<Relationships xmlns="http://schemas.openxmlformats.org/package/2006/relationships"><Relationship Id="rId1" Type="http://schemas.microsoft.com/office/2006/relationships/activeXControlBinary" Target="activeX1110.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41.xml.rels><?xml version="1.0" encoding="UTF-8" standalone="yes"?>
<Relationships xmlns="http://schemas.openxmlformats.org/package/2006/relationships"><Relationship Id="rId1" Type="http://schemas.microsoft.com/office/2006/relationships/activeXControlBinary" Target="activeX541.bin"/></Relationships>
</file>

<file path=xl/activeX/_rels/activeX542.xml.rels><?xml version="1.0" encoding="UTF-8" standalone="yes"?>
<Relationships xmlns="http://schemas.openxmlformats.org/package/2006/relationships"><Relationship Id="rId1" Type="http://schemas.microsoft.com/office/2006/relationships/activeXControlBinary" Target="activeX542.bin"/></Relationships>
</file>

<file path=xl/activeX/_rels/activeX543.xml.rels><?xml version="1.0" encoding="UTF-8" standalone="yes"?>
<Relationships xmlns="http://schemas.openxmlformats.org/package/2006/relationships"><Relationship Id="rId1" Type="http://schemas.microsoft.com/office/2006/relationships/activeXControlBinary" Target="activeX543.bin"/></Relationships>
</file>

<file path=xl/activeX/_rels/activeX544.xml.rels><?xml version="1.0" encoding="UTF-8" standalone="yes"?>
<Relationships xmlns="http://schemas.openxmlformats.org/package/2006/relationships"><Relationship Id="rId1" Type="http://schemas.microsoft.com/office/2006/relationships/activeXControlBinary" Target="activeX544.bin"/></Relationships>
</file>

<file path=xl/activeX/_rels/activeX545.xml.rels><?xml version="1.0" encoding="UTF-8" standalone="yes"?>
<Relationships xmlns="http://schemas.openxmlformats.org/package/2006/relationships"><Relationship Id="rId1" Type="http://schemas.microsoft.com/office/2006/relationships/activeXControlBinary" Target="activeX545.bin"/></Relationships>
</file>

<file path=xl/activeX/_rels/activeX546.xml.rels><?xml version="1.0" encoding="UTF-8" standalone="yes"?>
<Relationships xmlns="http://schemas.openxmlformats.org/package/2006/relationships"><Relationship Id="rId1" Type="http://schemas.microsoft.com/office/2006/relationships/activeXControlBinary" Target="activeX546.bin"/></Relationships>
</file>

<file path=xl/activeX/_rels/activeX547.xml.rels><?xml version="1.0" encoding="UTF-8" standalone="yes"?>
<Relationships xmlns="http://schemas.openxmlformats.org/package/2006/relationships"><Relationship Id="rId1" Type="http://schemas.microsoft.com/office/2006/relationships/activeXControlBinary" Target="activeX547.bin"/></Relationships>
</file>

<file path=xl/activeX/_rels/activeX548.xml.rels><?xml version="1.0" encoding="UTF-8" standalone="yes"?>
<Relationships xmlns="http://schemas.openxmlformats.org/package/2006/relationships"><Relationship Id="rId1" Type="http://schemas.microsoft.com/office/2006/relationships/activeXControlBinary" Target="activeX548.bin"/></Relationships>
</file>

<file path=xl/activeX/_rels/activeX549.xml.rels><?xml version="1.0" encoding="UTF-8" standalone="yes"?>
<Relationships xmlns="http://schemas.openxmlformats.org/package/2006/relationships"><Relationship Id="rId1" Type="http://schemas.microsoft.com/office/2006/relationships/activeXControlBinary" Target="activeX549.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50.xml.rels><?xml version="1.0" encoding="UTF-8" standalone="yes"?>
<Relationships xmlns="http://schemas.openxmlformats.org/package/2006/relationships"><Relationship Id="rId1" Type="http://schemas.microsoft.com/office/2006/relationships/activeXControlBinary" Target="activeX550.bin"/></Relationships>
</file>

<file path=xl/activeX/_rels/activeX551.xml.rels><?xml version="1.0" encoding="UTF-8" standalone="yes"?>
<Relationships xmlns="http://schemas.openxmlformats.org/package/2006/relationships"><Relationship Id="rId1" Type="http://schemas.microsoft.com/office/2006/relationships/activeXControlBinary" Target="activeX551.bin"/></Relationships>
</file>

<file path=xl/activeX/_rels/activeX552.xml.rels><?xml version="1.0" encoding="UTF-8" standalone="yes"?>
<Relationships xmlns="http://schemas.openxmlformats.org/package/2006/relationships"><Relationship Id="rId1" Type="http://schemas.microsoft.com/office/2006/relationships/activeXControlBinary" Target="activeX552.bin"/></Relationships>
</file>

<file path=xl/activeX/_rels/activeX553.xml.rels><?xml version="1.0" encoding="UTF-8" standalone="yes"?>
<Relationships xmlns="http://schemas.openxmlformats.org/package/2006/relationships"><Relationship Id="rId1" Type="http://schemas.microsoft.com/office/2006/relationships/activeXControlBinary" Target="activeX553.bin"/></Relationships>
</file>

<file path=xl/activeX/_rels/activeX554.xml.rels><?xml version="1.0" encoding="UTF-8" standalone="yes"?>
<Relationships xmlns="http://schemas.openxmlformats.org/package/2006/relationships"><Relationship Id="rId1" Type="http://schemas.microsoft.com/office/2006/relationships/activeXControlBinary" Target="activeX554.bin"/></Relationships>
</file>

<file path=xl/activeX/_rels/activeX555.xml.rels><?xml version="1.0" encoding="UTF-8" standalone="yes"?>
<Relationships xmlns="http://schemas.openxmlformats.org/package/2006/relationships"><Relationship Id="rId1" Type="http://schemas.microsoft.com/office/2006/relationships/activeXControlBinary" Target="activeX555.bin"/></Relationships>
</file>

<file path=xl/activeX/_rels/activeX556.xml.rels><?xml version="1.0" encoding="UTF-8" standalone="yes"?>
<Relationships xmlns="http://schemas.openxmlformats.org/package/2006/relationships"><Relationship Id="rId1" Type="http://schemas.microsoft.com/office/2006/relationships/activeXControlBinary" Target="activeX556.bin"/></Relationships>
</file>

<file path=xl/activeX/_rels/activeX557.xml.rels><?xml version="1.0" encoding="UTF-8" standalone="yes"?>
<Relationships xmlns="http://schemas.openxmlformats.org/package/2006/relationships"><Relationship Id="rId1" Type="http://schemas.microsoft.com/office/2006/relationships/activeXControlBinary" Target="activeX557.bin"/></Relationships>
</file>

<file path=xl/activeX/_rels/activeX558.xml.rels><?xml version="1.0" encoding="UTF-8" standalone="yes"?>
<Relationships xmlns="http://schemas.openxmlformats.org/package/2006/relationships"><Relationship Id="rId1" Type="http://schemas.microsoft.com/office/2006/relationships/activeXControlBinary" Target="activeX558.bin"/></Relationships>
</file>

<file path=xl/activeX/_rels/activeX559.xml.rels><?xml version="1.0" encoding="UTF-8" standalone="yes"?>
<Relationships xmlns="http://schemas.openxmlformats.org/package/2006/relationships"><Relationship Id="rId1" Type="http://schemas.microsoft.com/office/2006/relationships/activeXControlBinary" Target="activeX559.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60.xml.rels><?xml version="1.0" encoding="UTF-8" standalone="yes"?>
<Relationships xmlns="http://schemas.openxmlformats.org/package/2006/relationships"><Relationship Id="rId1" Type="http://schemas.microsoft.com/office/2006/relationships/activeXControlBinary" Target="activeX560.bin"/></Relationships>
</file>

<file path=xl/activeX/_rels/activeX561.xml.rels><?xml version="1.0" encoding="UTF-8" standalone="yes"?>
<Relationships xmlns="http://schemas.openxmlformats.org/package/2006/relationships"><Relationship Id="rId1" Type="http://schemas.microsoft.com/office/2006/relationships/activeXControlBinary" Target="activeX561.bin"/></Relationships>
</file>

<file path=xl/activeX/_rels/activeX562.xml.rels><?xml version="1.0" encoding="UTF-8" standalone="yes"?>
<Relationships xmlns="http://schemas.openxmlformats.org/package/2006/relationships"><Relationship Id="rId1" Type="http://schemas.microsoft.com/office/2006/relationships/activeXControlBinary" Target="activeX562.bin"/></Relationships>
</file>

<file path=xl/activeX/_rels/activeX563.xml.rels><?xml version="1.0" encoding="UTF-8" standalone="yes"?>
<Relationships xmlns="http://schemas.openxmlformats.org/package/2006/relationships"><Relationship Id="rId1" Type="http://schemas.microsoft.com/office/2006/relationships/activeXControlBinary" Target="activeX563.bin"/></Relationships>
</file>

<file path=xl/activeX/_rels/activeX564.xml.rels><?xml version="1.0" encoding="UTF-8" standalone="yes"?>
<Relationships xmlns="http://schemas.openxmlformats.org/package/2006/relationships"><Relationship Id="rId1" Type="http://schemas.microsoft.com/office/2006/relationships/activeXControlBinary" Target="activeX564.bin"/></Relationships>
</file>

<file path=xl/activeX/_rels/activeX565.xml.rels><?xml version="1.0" encoding="UTF-8" standalone="yes"?>
<Relationships xmlns="http://schemas.openxmlformats.org/package/2006/relationships"><Relationship Id="rId1" Type="http://schemas.microsoft.com/office/2006/relationships/activeXControlBinary" Target="activeX565.bin"/></Relationships>
</file>

<file path=xl/activeX/_rels/activeX566.xml.rels><?xml version="1.0" encoding="UTF-8" standalone="yes"?>
<Relationships xmlns="http://schemas.openxmlformats.org/package/2006/relationships"><Relationship Id="rId1" Type="http://schemas.microsoft.com/office/2006/relationships/activeXControlBinary" Target="activeX566.bin"/></Relationships>
</file>

<file path=xl/activeX/_rels/activeX567.xml.rels><?xml version="1.0" encoding="UTF-8" standalone="yes"?>
<Relationships xmlns="http://schemas.openxmlformats.org/package/2006/relationships"><Relationship Id="rId1" Type="http://schemas.microsoft.com/office/2006/relationships/activeXControlBinary" Target="activeX567.bin"/></Relationships>
</file>

<file path=xl/activeX/_rels/activeX568.xml.rels><?xml version="1.0" encoding="UTF-8" standalone="yes"?>
<Relationships xmlns="http://schemas.openxmlformats.org/package/2006/relationships"><Relationship Id="rId1" Type="http://schemas.microsoft.com/office/2006/relationships/activeXControlBinary" Target="activeX568.bin"/></Relationships>
</file>

<file path=xl/activeX/_rels/activeX569.xml.rels><?xml version="1.0" encoding="UTF-8" standalone="yes"?>
<Relationships xmlns="http://schemas.openxmlformats.org/package/2006/relationships"><Relationship Id="rId1" Type="http://schemas.microsoft.com/office/2006/relationships/activeXControlBinary" Target="activeX569.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70.xml.rels><?xml version="1.0" encoding="UTF-8" standalone="yes"?>
<Relationships xmlns="http://schemas.openxmlformats.org/package/2006/relationships"><Relationship Id="rId1" Type="http://schemas.microsoft.com/office/2006/relationships/activeXControlBinary" Target="activeX570.bin"/></Relationships>
</file>

<file path=xl/activeX/_rels/activeX571.xml.rels><?xml version="1.0" encoding="UTF-8" standalone="yes"?>
<Relationships xmlns="http://schemas.openxmlformats.org/package/2006/relationships"><Relationship Id="rId1" Type="http://schemas.microsoft.com/office/2006/relationships/activeXControlBinary" Target="activeX571.bin"/></Relationships>
</file>

<file path=xl/activeX/_rels/activeX572.xml.rels><?xml version="1.0" encoding="UTF-8" standalone="yes"?>
<Relationships xmlns="http://schemas.openxmlformats.org/package/2006/relationships"><Relationship Id="rId1" Type="http://schemas.microsoft.com/office/2006/relationships/activeXControlBinary" Target="activeX572.bin"/></Relationships>
</file>

<file path=xl/activeX/_rels/activeX573.xml.rels><?xml version="1.0" encoding="UTF-8" standalone="yes"?>
<Relationships xmlns="http://schemas.openxmlformats.org/package/2006/relationships"><Relationship Id="rId1" Type="http://schemas.microsoft.com/office/2006/relationships/activeXControlBinary" Target="activeX573.bin"/></Relationships>
</file>

<file path=xl/activeX/_rels/activeX574.xml.rels><?xml version="1.0" encoding="UTF-8" standalone="yes"?>
<Relationships xmlns="http://schemas.openxmlformats.org/package/2006/relationships"><Relationship Id="rId1" Type="http://schemas.microsoft.com/office/2006/relationships/activeXControlBinary" Target="activeX574.bin"/></Relationships>
</file>

<file path=xl/activeX/_rels/activeX575.xml.rels><?xml version="1.0" encoding="UTF-8" standalone="yes"?>
<Relationships xmlns="http://schemas.openxmlformats.org/package/2006/relationships"><Relationship Id="rId1" Type="http://schemas.microsoft.com/office/2006/relationships/activeXControlBinary" Target="activeX575.bin"/></Relationships>
</file>

<file path=xl/activeX/_rels/activeX576.xml.rels><?xml version="1.0" encoding="UTF-8" standalone="yes"?>
<Relationships xmlns="http://schemas.openxmlformats.org/package/2006/relationships"><Relationship Id="rId1" Type="http://schemas.microsoft.com/office/2006/relationships/activeXControlBinary" Target="activeX576.bin"/></Relationships>
</file>

<file path=xl/activeX/_rels/activeX577.xml.rels><?xml version="1.0" encoding="UTF-8" standalone="yes"?>
<Relationships xmlns="http://schemas.openxmlformats.org/package/2006/relationships"><Relationship Id="rId1" Type="http://schemas.microsoft.com/office/2006/relationships/activeXControlBinary" Target="activeX577.bin"/></Relationships>
</file>

<file path=xl/activeX/_rels/activeX578.xml.rels><?xml version="1.0" encoding="UTF-8" standalone="yes"?>
<Relationships xmlns="http://schemas.openxmlformats.org/package/2006/relationships"><Relationship Id="rId1" Type="http://schemas.microsoft.com/office/2006/relationships/activeXControlBinary" Target="activeX578.bin"/></Relationships>
</file>

<file path=xl/activeX/_rels/activeX579.xml.rels><?xml version="1.0" encoding="UTF-8" standalone="yes"?>
<Relationships xmlns="http://schemas.openxmlformats.org/package/2006/relationships"><Relationship Id="rId1" Type="http://schemas.microsoft.com/office/2006/relationships/activeXControlBinary" Target="activeX579.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80.xml.rels><?xml version="1.0" encoding="UTF-8" standalone="yes"?>
<Relationships xmlns="http://schemas.openxmlformats.org/package/2006/relationships"><Relationship Id="rId1" Type="http://schemas.microsoft.com/office/2006/relationships/activeXControlBinary" Target="activeX580.bin"/></Relationships>
</file>

<file path=xl/activeX/_rels/activeX581.xml.rels><?xml version="1.0" encoding="UTF-8" standalone="yes"?>
<Relationships xmlns="http://schemas.openxmlformats.org/package/2006/relationships"><Relationship Id="rId1" Type="http://schemas.microsoft.com/office/2006/relationships/activeXControlBinary" Target="activeX581.bin"/></Relationships>
</file>

<file path=xl/activeX/_rels/activeX582.xml.rels><?xml version="1.0" encoding="UTF-8" standalone="yes"?>
<Relationships xmlns="http://schemas.openxmlformats.org/package/2006/relationships"><Relationship Id="rId1" Type="http://schemas.microsoft.com/office/2006/relationships/activeXControlBinary" Target="activeX582.bin"/></Relationships>
</file>

<file path=xl/activeX/_rels/activeX583.xml.rels><?xml version="1.0" encoding="UTF-8" standalone="yes"?>
<Relationships xmlns="http://schemas.openxmlformats.org/package/2006/relationships"><Relationship Id="rId1" Type="http://schemas.microsoft.com/office/2006/relationships/activeXControlBinary" Target="activeX583.bin"/></Relationships>
</file>

<file path=xl/activeX/_rels/activeX584.xml.rels><?xml version="1.0" encoding="UTF-8" standalone="yes"?>
<Relationships xmlns="http://schemas.openxmlformats.org/package/2006/relationships"><Relationship Id="rId1" Type="http://schemas.microsoft.com/office/2006/relationships/activeXControlBinary" Target="activeX584.bin"/></Relationships>
</file>

<file path=xl/activeX/_rels/activeX585.xml.rels><?xml version="1.0" encoding="UTF-8" standalone="yes"?>
<Relationships xmlns="http://schemas.openxmlformats.org/package/2006/relationships"><Relationship Id="rId1" Type="http://schemas.microsoft.com/office/2006/relationships/activeXControlBinary" Target="activeX585.bin"/></Relationships>
</file>

<file path=xl/activeX/_rels/activeX586.xml.rels><?xml version="1.0" encoding="UTF-8" standalone="yes"?>
<Relationships xmlns="http://schemas.openxmlformats.org/package/2006/relationships"><Relationship Id="rId1" Type="http://schemas.microsoft.com/office/2006/relationships/activeXControlBinary" Target="activeX586.bin"/></Relationships>
</file>

<file path=xl/activeX/_rels/activeX587.xml.rels><?xml version="1.0" encoding="UTF-8" standalone="yes"?>
<Relationships xmlns="http://schemas.openxmlformats.org/package/2006/relationships"><Relationship Id="rId1" Type="http://schemas.microsoft.com/office/2006/relationships/activeXControlBinary" Target="activeX587.bin"/></Relationships>
</file>

<file path=xl/activeX/_rels/activeX588.xml.rels><?xml version="1.0" encoding="UTF-8" standalone="yes"?>
<Relationships xmlns="http://schemas.openxmlformats.org/package/2006/relationships"><Relationship Id="rId1" Type="http://schemas.microsoft.com/office/2006/relationships/activeXControlBinary" Target="activeX588.bin"/></Relationships>
</file>

<file path=xl/activeX/_rels/activeX589.xml.rels><?xml version="1.0" encoding="UTF-8" standalone="yes"?>
<Relationships xmlns="http://schemas.openxmlformats.org/package/2006/relationships"><Relationship Id="rId1" Type="http://schemas.microsoft.com/office/2006/relationships/activeXControlBinary" Target="activeX589.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590.xml.rels><?xml version="1.0" encoding="UTF-8" standalone="yes"?>
<Relationships xmlns="http://schemas.openxmlformats.org/package/2006/relationships"><Relationship Id="rId1" Type="http://schemas.microsoft.com/office/2006/relationships/activeXControlBinary" Target="activeX590.bin"/></Relationships>
</file>

<file path=xl/activeX/_rels/activeX591.xml.rels><?xml version="1.0" encoding="UTF-8" standalone="yes"?>
<Relationships xmlns="http://schemas.openxmlformats.org/package/2006/relationships"><Relationship Id="rId1" Type="http://schemas.microsoft.com/office/2006/relationships/activeXControlBinary" Target="activeX591.bin"/></Relationships>
</file>

<file path=xl/activeX/_rels/activeX592.xml.rels><?xml version="1.0" encoding="UTF-8" standalone="yes"?>
<Relationships xmlns="http://schemas.openxmlformats.org/package/2006/relationships"><Relationship Id="rId1" Type="http://schemas.microsoft.com/office/2006/relationships/activeXControlBinary" Target="activeX592.bin"/></Relationships>
</file>

<file path=xl/activeX/_rels/activeX593.xml.rels><?xml version="1.0" encoding="UTF-8" standalone="yes"?>
<Relationships xmlns="http://schemas.openxmlformats.org/package/2006/relationships"><Relationship Id="rId1" Type="http://schemas.microsoft.com/office/2006/relationships/activeXControlBinary" Target="activeX593.bin"/></Relationships>
</file>

<file path=xl/activeX/_rels/activeX594.xml.rels><?xml version="1.0" encoding="UTF-8" standalone="yes"?>
<Relationships xmlns="http://schemas.openxmlformats.org/package/2006/relationships"><Relationship Id="rId1" Type="http://schemas.microsoft.com/office/2006/relationships/activeXControlBinary" Target="activeX594.bin"/></Relationships>
</file>

<file path=xl/activeX/_rels/activeX595.xml.rels><?xml version="1.0" encoding="UTF-8" standalone="yes"?>
<Relationships xmlns="http://schemas.openxmlformats.org/package/2006/relationships"><Relationship Id="rId1" Type="http://schemas.microsoft.com/office/2006/relationships/activeXControlBinary" Target="activeX595.bin"/></Relationships>
</file>

<file path=xl/activeX/_rels/activeX596.xml.rels><?xml version="1.0" encoding="UTF-8" standalone="yes"?>
<Relationships xmlns="http://schemas.openxmlformats.org/package/2006/relationships"><Relationship Id="rId1" Type="http://schemas.microsoft.com/office/2006/relationships/activeXControlBinary" Target="activeX596.bin"/></Relationships>
</file>

<file path=xl/activeX/_rels/activeX597.xml.rels><?xml version="1.0" encoding="UTF-8" standalone="yes"?>
<Relationships xmlns="http://schemas.openxmlformats.org/package/2006/relationships"><Relationship Id="rId1" Type="http://schemas.microsoft.com/office/2006/relationships/activeXControlBinary" Target="activeX597.bin"/></Relationships>
</file>

<file path=xl/activeX/_rels/activeX598.xml.rels><?xml version="1.0" encoding="UTF-8" standalone="yes"?>
<Relationships xmlns="http://schemas.openxmlformats.org/package/2006/relationships"><Relationship Id="rId1" Type="http://schemas.microsoft.com/office/2006/relationships/activeXControlBinary" Target="activeX598.bin"/></Relationships>
</file>

<file path=xl/activeX/_rels/activeX599.xml.rels><?xml version="1.0" encoding="UTF-8" standalone="yes"?>
<Relationships xmlns="http://schemas.openxmlformats.org/package/2006/relationships"><Relationship Id="rId1" Type="http://schemas.microsoft.com/office/2006/relationships/activeXControlBinary" Target="activeX59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00.xml.rels><?xml version="1.0" encoding="UTF-8" standalone="yes"?>
<Relationships xmlns="http://schemas.openxmlformats.org/package/2006/relationships"><Relationship Id="rId1" Type="http://schemas.microsoft.com/office/2006/relationships/activeXControlBinary" Target="activeX600.bin"/></Relationships>
</file>

<file path=xl/activeX/_rels/activeX601.xml.rels><?xml version="1.0" encoding="UTF-8" standalone="yes"?>
<Relationships xmlns="http://schemas.openxmlformats.org/package/2006/relationships"><Relationship Id="rId1" Type="http://schemas.microsoft.com/office/2006/relationships/activeXControlBinary" Target="activeX601.bin"/></Relationships>
</file>

<file path=xl/activeX/_rels/activeX602.xml.rels><?xml version="1.0" encoding="UTF-8" standalone="yes"?>
<Relationships xmlns="http://schemas.openxmlformats.org/package/2006/relationships"><Relationship Id="rId1" Type="http://schemas.microsoft.com/office/2006/relationships/activeXControlBinary" Target="activeX602.bin"/></Relationships>
</file>

<file path=xl/activeX/_rels/activeX603.xml.rels><?xml version="1.0" encoding="UTF-8" standalone="yes"?>
<Relationships xmlns="http://schemas.openxmlformats.org/package/2006/relationships"><Relationship Id="rId1" Type="http://schemas.microsoft.com/office/2006/relationships/activeXControlBinary" Target="activeX603.bin"/></Relationships>
</file>

<file path=xl/activeX/_rels/activeX604.xml.rels><?xml version="1.0" encoding="UTF-8" standalone="yes"?>
<Relationships xmlns="http://schemas.openxmlformats.org/package/2006/relationships"><Relationship Id="rId1" Type="http://schemas.microsoft.com/office/2006/relationships/activeXControlBinary" Target="activeX604.bin"/></Relationships>
</file>

<file path=xl/activeX/_rels/activeX605.xml.rels><?xml version="1.0" encoding="UTF-8" standalone="yes"?>
<Relationships xmlns="http://schemas.openxmlformats.org/package/2006/relationships"><Relationship Id="rId1" Type="http://schemas.microsoft.com/office/2006/relationships/activeXControlBinary" Target="activeX605.bin"/></Relationships>
</file>

<file path=xl/activeX/_rels/activeX606.xml.rels><?xml version="1.0" encoding="UTF-8" standalone="yes"?>
<Relationships xmlns="http://schemas.openxmlformats.org/package/2006/relationships"><Relationship Id="rId1" Type="http://schemas.microsoft.com/office/2006/relationships/activeXControlBinary" Target="activeX606.bin"/></Relationships>
</file>

<file path=xl/activeX/_rels/activeX607.xml.rels><?xml version="1.0" encoding="UTF-8" standalone="yes"?>
<Relationships xmlns="http://schemas.openxmlformats.org/package/2006/relationships"><Relationship Id="rId1" Type="http://schemas.microsoft.com/office/2006/relationships/activeXControlBinary" Target="activeX607.bin"/></Relationships>
</file>

<file path=xl/activeX/_rels/activeX608.xml.rels><?xml version="1.0" encoding="UTF-8" standalone="yes"?>
<Relationships xmlns="http://schemas.openxmlformats.org/package/2006/relationships"><Relationship Id="rId1" Type="http://schemas.microsoft.com/office/2006/relationships/activeXControlBinary" Target="activeX608.bin"/></Relationships>
</file>

<file path=xl/activeX/_rels/activeX609.xml.rels><?xml version="1.0" encoding="UTF-8" standalone="yes"?>
<Relationships xmlns="http://schemas.openxmlformats.org/package/2006/relationships"><Relationship Id="rId1" Type="http://schemas.microsoft.com/office/2006/relationships/activeXControlBinary" Target="activeX609.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10.xml.rels><?xml version="1.0" encoding="UTF-8" standalone="yes"?>
<Relationships xmlns="http://schemas.openxmlformats.org/package/2006/relationships"><Relationship Id="rId1" Type="http://schemas.microsoft.com/office/2006/relationships/activeXControlBinary" Target="activeX610.bin"/></Relationships>
</file>

<file path=xl/activeX/_rels/activeX611.xml.rels><?xml version="1.0" encoding="UTF-8" standalone="yes"?>
<Relationships xmlns="http://schemas.openxmlformats.org/package/2006/relationships"><Relationship Id="rId1" Type="http://schemas.microsoft.com/office/2006/relationships/activeXControlBinary" Target="activeX611.bin"/></Relationships>
</file>

<file path=xl/activeX/_rels/activeX612.xml.rels><?xml version="1.0" encoding="UTF-8" standalone="yes"?>
<Relationships xmlns="http://schemas.openxmlformats.org/package/2006/relationships"><Relationship Id="rId1" Type="http://schemas.microsoft.com/office/2006/relationships/activeXControlBinary" Target="activeX612.bin"/></Relationships>
</file>

<file path=xl/activeX/_rels/activeX613.xml.rels><?xml version="1.0" encoding="UTF-8" standalone="yes"?>
<Relationships xmlns="http://schemas.openxmlformats.org/package/2006/relationships"><Relationship Id="rId1" Type="http://schemas.microsoft.com/office/2006/relationships/activeXControlBinary" Target="activeX613.bin"/></Relationships>
</file>

<file path=xl/activeX/_rels/activeX614.xml.rels><?xml version="1.0" encoding="UTF-8" standalone="yes"?>
<Relationships xmlns="http://schemas.openxmlformats.org/package/2006/relationships"><Relationship Id="rId1" Type="http://schemas.microsoft.com/office/2006/relationships/activeXControlBinary" Target="activeX614.bin"/></Relationships>
</file>

<file path=xl/activeX/_rels/activeX615.xml.rels><?xml version="1.0" encoding="UTF-8" standalone="yes"?>
<Relationships xmlns="http://schemas.openxmlformats.org/package/2006/relationships"><Relationship Id="rId1" Type="http://schemas.microsoft.com/office/2006/relationships/activeXControlBinary" Target="activeX615.bin"/></Relationships>
</file>

<file path=xl/activeX/_rels/activeX616.xml.rels><?xml version="1.0" encoding="UTF-8" standalone="yes"?>
<Relationships xmlns="http://schemas.openxmlformats.org/package/2006/relationships"><Relationship Id="rId1" Type="http://schemas.microsoft.com/office/2006/relationships/activeXControlBinary" Target="activeX616.bin"/></Relationships>
</file>

<file path=xl/activeX/_rels/activeX617.xml.rels><?xml version="1.0" encoding="UTF-8" standalone="yes"?>
<Relationships xmlns="http://schemas.openxmlformats.org/package/2006/relationships"><Relationship Id="rId1" Type="http://schemas.microsoft.com/office/2006/relationships/activeXControlBinary" Target="activeX617.bin"/></Relationships>
</file>

<file path=xl/activeX/_rels/activeX618.xml.rels><?xml version="1.0" encoding="UTF-8" standalone="yes"?>
<Relationships xmlns="http://schemas.openxmlformats.org/package/2006/relationships"><Relationship Id="rId1" Type="http://schemas.microsoft.com/office/2006/relationships/activeXControlBinary" Target="activeX618.bin"/></Relationships>
</file>

<file path=xl/activeX/_rels/activeX619.xml.rels><?xml version="1.0" encoding="UTF-8" standalone="yes"?>
<Relationships xmlns="http://schemas.openxmlformats.org/package/2006/relationships"><Relationship Id="rId1" Type="http://schemas.microsoft.com/office/2006/relationships/activeXControlBinary" Target="activeX619.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20.xml.rels><?xml version="1.0" encoding="UTF-8" standalone="yes"?>
<Relationships xmlns="http://schemas.openxmlformats.org/package/2006/relationships"><Relationship Id="rId1" Type="http://schemas.microsoft.com/office/2006/relationships/activeXControlBinary" Target="activeX620.bin"/></Relationships>
</file>

<file path=xl/activeX/_rels/activeX621.xml.rels><?xml version="1.0" encoding="UTF-8" standalone="yes"?>
<Relationships xmlns="http://schemas.openxmlformats.org/package/2006/relationships"><Relationship Id="rId1" Type="http://schemas.microsoft.com/office/2006/relationships/activeXControlBinary" Target="activeX621.bin"/></Relationships>
</file>

<file path=xl/activeX/_rels/activeX622.xml.rels><?xml version="1.0" encoding="UTF-8" standalone="yes"?>
<Relationships xmlns="http://schemas.openxmlformats.org/package/2006/relationships"><Relationship Id="rId1" Type="http://schemas.microsoft.com/office/2006/relationships/activeXControlBinary" Target="activeX622.bin"/></Relationships>
</file>

<file path=xl/activeX/_rels/activeX623.xml.rels><?xml version="1.0" encoding="UTF-8" standalone="yes"?>
<Relationships xmlns="http://schemas.openxmlformats.org/package/2006/relationships"><Relationship Id="rId1" Type="http://schemas.microsoft.com/office/2006/relationships/activeXControlBinary" Target="activeX623.bin"/></Relationships>
</file>

<file path=xl/activeX/_rels/activeX624.xml.rels><?xml version="1.0" encoding="UTF-8" standalone="yes"?>
<Relationships xmlns="http://schemas.openxmlformats.org/package/2006/relationships"><Relationship Id="rId1" Type="http://schemas.microsoft.com/office/2006/relationships/activeXControlBinary" Target="activeX624.bin"/></Relationships>
</file>

<file path=xl/activeX/_rels/activeX625.xml.rels><?xml version="1.0" encoding="UTF-8" standalone="yes"?>
<Relationships xmlns="http://schemas.openxmlformats.org/package/2006/relationships"><Relationship Id="rId1" Type="http://schemas.microsoft.com/office/2006/relationships/activeXControlBinary" Target="activeX625.bin"/></Relationships>
</file>

<file path=xl/activeX/_rels/activeX626.xml.rels><?xml version="1.0" encoding="UTF-8" standalone="yes"?>
<Relationships xmlns="http://schemas.openxmlformats.org/package/2006/relationships"><Relationship Id="rId1" Type="http://schemas.microsoft.com/office/2006/relationships/activeXControlBinary" Target="activeX626.bin"/></Relationships>
</file>

<file path=xl/activeX/_rels/activeX627.xml.rels><?xml version="1.0" encoding="UTF-8" standalone="yes"?>
<Relationships xmlns="http://schemas.openxmlformats.org/package/2006/relationships"><Relationship Id="rId1" Type="http://schemas.microsoft.com/office/2006/relationships/activeXControlBinary" Target="activeX627.bin"/></Relationships>
</file>

<file path=xl/activeX/_rels/activeX628.xml.rels><?xml version="1.0" encoding="UTF-8" standalone="yes"?>
<Relationships xmlns="http://schemas.openxmlformats.org/package/2006/relationships"><Relationship Id="rId1" Type="http://schemas.microsoft.com/office/2006/relationships/activeXControlBinary" Target="activeX628.bin"/></Relationships>
</file>

<file path=xl/activeX/_rels/activeX629.xml.rels><?xml version="1.0" encoding="UTF-8" standalone="yes"?>
<Relationships xmlns="http://schemas.openxmlformats.org/package/2006/relationships"><Relationship Id="rId1" Type="http://schemas.microsoft.com/office/2006/relationships/activeXControlBinary" Target="activeX629.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30.xml.rels><?xml version="1.0" encoding="UTF-8" standalone="yes"?>
<Relationships xmlns="http://schemas.openxmlformats.org/package/2006/relationships"><Relationship Id="rId1" Type="http://schemas.microsoft.com/office/2006/relationships/activeXControlBinary" Target="activeX630.bin"/></Relationships>
</file>

<file path=xl/activeX/_rels/activeX631.xml.rels><?xml version="1.0" encoding="UTF-8" standalone="yes"?>
<Relationships xmlns="http://schemas.openxmlformats.org/package/2006/relationships"><Relationship Id="rId1" Type="http://schemas.microsoft.com/office/2006/relationships/activeXControlBinary" Target="activeX631.bin"/></Relationships>
</file>

<file path=xl/activeX/_rels/activeX632.xml.rels><?xml version="1.0" encoding="UTF-8" standalone="yes"?>
<Relationships xmlns="http://schemas.openxmlformats.org/package/2006/relationships"><Relationship Id="rId1" Type="http://schemas.microsoft.com/office/2006/relationships/activeXControlBinary" Target="activeX632.bin"/></Relationships>
</file>

<file path=xl/activeX/_rels/activeX633.xml.rels><?xml version="1.0" encoding="UTF-8" standalone="yes"?>
<Relationships xmlns="http://schemas.openxmlformats.org/package/2006/relationships"><Relationship Id="rId1" Type="http://schemas.microsoft.com/office/2006/relationships/activeXControlBinary" Target="activeX633.bin"/></Relationships>
</file>

<file path=xl/activeX/_rels/activeX634.xml.rels><?xml version="1.0" encoding="UTF-8" standalone="yes"?>
<Relationships xmlns="http://schemas.openxmlformats.org/package/2006/relationships"><Relationship Id="rId1" Type="http://schemas.microsoft.com/office/2006/relationships/activeXControlBinary" Target="activeX634.bin"/></Relationships>
</file>

<file path=xl/activeX/_rels/activeX635.xml.rels><?xml version="1.0" encoding="UTF-8" standalone="yes"?>
<Relationships xmlns="http://schemas.openxmlformats.org/package/2006/relationships"><Relationship Id="rId1" Type="http://schemas.microsoft.com/office/2006/relationships/activeXControlBinary" Target="activeX635.bin"/></Relationships>
</file>

<file path=xl/activeX/_rels/activeX636.xml.rels><?xml version="1.0" encoding="UTF-8" standalone="yes"?>
<Relationships xmlns="http://schemas.openxmlformats.org/package/2006/relationships"><Relationship Id="rId1" Type="http://schemas.microsoft.com/office/2006/relationships/activeXControlBinary" Target="activeX636.bin"/></Relationships>
</file>

<file path=xl/activeX/_rels/activeX637.xml.rels><?xml version="1.0" encoding="UTF-8" standalone="yes"?>
<Relationships xmlns="http://schemas.openxmlformats.org/package/2006/relationships"><Relationship Id="rId1" Type="http://schemas.microsoft.com/office/2006/relationships/activeXControlBinary" Target="activeX637.bin"/></Relationships>
</file>

<file path=xl/activeX/_rels/activeX638.xml.rels><?xml version="1.0" encoding="UTF-8" standalone="yes"?>
<Relationships xmlns="http://schemas.openxmlformats.org/package/2006/relationships"><Relationship Id="rId1" Type="http://schemas.microsoft.com/office/2006/relationships/activeXControlBinary" Target="activeX638.bin"/></Relationships>
</file>

<file path=xl/activeX/_rels/activeX639.xml.rels><?xml version="1.0" encoding="UTF-8" standalone="yes"?>
<Relationships xmlns="http://schemas.openxmlformats.org/package/2006/relationships"><Relationship Id="rId1" Type="http://schemas.microsoft.com/office/2006/relationships/activeXControlBinary" Target="activeX639.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40.xml.rels><?xml version="1.0" encoding="UTF-8" standalone="yes"?>
<Relationships xmlns="http://schemas.openxmlformats.org/package/2006/relationships"><Relationship Id="rId1" Type="http://schemas.microsoft.com/office/2006/relationships/activeXControlBinary" Target="activeX640.bin"/></Relationships>
</file>

<file path=xl/activeX/_rels/activeX641.xml.rels><?xml version="1.0" encoding="UTF-8" standalone="yes"?>
<Relationships xmlns="http://schemas.openxmlformats.org/package/2006/relationships"><Relationship Id="rId1" Type="http://schemas.microsoft.com/office/2006/relationships/activeXControlBinary" Target="activeX641.bin"/></Relationships>
</file>

<file path=xl/activeX/_rels/activeX642.xml.rels><?xml version="1.0" encoding="UTF-8" standalone="yes"?>
<Relationships xmlns="http://schemas.openxmlformats.org/package/2006/relationships"><Relationship Id="rId1" Type="http://schemas.microsoft.com/office/2006/relationships/activeXControlBinary" Target="activeX642.bin"/></Relationships>
</file>

<file path=xl/activeX/_rels/activeX643.xml.rels><?xml version="1.0" encoding="UTF-8" standalone="yes"?>
<Relationships xmlns="http://schemas.openxmlformats.org/package/2006/relationships"><Relationship Id="rId1" Type="http://schemas.microsoft.com/office/2006/relationships/activeXControlBinary" Target="activeX643.bin"/></Relationships>
</file>

<file path=xl/activeX/_rels/activeX644.xml.rels><?xml version="1.0" encoding="UTF-8" standalone="yes"?>
<Relationships xmlns="http://schemas.openxmlformats.org/package/2006/relationships"><Relationship Id="rId1" Type="http://schemas.microsoft.com/office/2006/relationships/activeXControlBinary" Target="activeX644.bin"/></Relationships>
</file>

<file path=xl/activeX/_rels/activeX645.xml.rels><?xml version="1.0" encoding="UTF-8" standalone="yes"?>
<Relationships xmlns="http://schemas.openxmlformats.org/package/2006/relationships"><Relationship Id="rId1" Type="http://schemas.microsoft.com/office/2006/relationships/activeXControlBinary" Target="activeX645.bin"/></Relationships>
</file>

<file path=xl/activeX/_rels/activeX646.xml.rels><?xml version="1.0" encoding="UTF-8" standalone="yes"?>
<Relationships xmlns="http://schemas.openxmlformats.org/package/2006/relationships"><Relationship Id="rId1" Type="http://schemas.microsoft.com/office/2006/relationships/activeXControlBinary" Target="activeX646.bin"/></Relationships>
</file>

<file path=xl/activeX/_rels/activeX647.xml.rels><?xml version="1.0" encoding="UTF-8" standalone="yes"?>
<Relationships xmlns="http://schemas.openxmlformats.org/package/2006/relationships"><Relationship Id="rId1" Type="http://schemas.microsoft.com/office/2006/relationships/activeXControlBinary" Target="activeX647.bin"/></Relationships>
</file>

<file path=xl/activeX/_rels/activeX648.xml.rels><?xml version="1.0" encoding="UTF-8" standalone="yes"?>
<Relationships xmlns="http://schemas.openxmlformats.org/package/2006/relationships"><Relationship Id="rId1" Type="http://schemas.microsoft.com/office/2006/relationships/activeXControlBinary" Target="activeX648.bin"/></Relationships>
</file>

<file path=xl/activeX/_rels/activeX649.xml.rels><?xml version="1.0" encoding="UTF-8" standalone="yes"?>
<Relationships xmlns="http://schemas.openxmlformats.org/package/2006/relationships"><Relationship Id="rId1" Type="http://schemas.microsoft.com/office/2006/relationships/activeXControlBinary" Target="activeX649.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50.xml.rels><?xml version="1.0" encoding="UTF-8" standalone="yes"?>
<Relationships xmlns="http://schemas.openxmlformats.org/package/2006/relationships"><Relationship Id="rId1" Type="http://schemas.microsoft.com/office/2006/relationships/activeXControlBinary" Target="activeX650.bin"/></Relationships>
</file>

<file path=xl/activeX/_rels/activeX651.xml.rels><?xml version="1.0" encoding="UTF-8" standalone="yes"?>
<Relationships xmlns="http://schemas.openxmlformats.org/package/2006/relationships"><Relationship Id="rId1" Type="http://schemas.microsoft.com/office/2006/relationships/activeXControlBinary" Target="activeX651.bin"/></Relationships>
</file>

<file path=xl/activeX/_rels/activeX652.xml.rels><?xml version="1.0" encoding="UTF-8" standalone="yes"?>
<Relationships xmlns="http://schemas.openxmlformats.org/package/2006/relationships"><Relationship Id="rId1" Type="http://schemas.microsoft.com/office/2006/relationships/activeXControlBinary" Target="activeX652.bin"/></Relationships>
</file>

<file path=xl/activeX/_rels/activeX653.xml.rels><?xml version="1.0" encoding="UTF-8" standalone="yes"?>
<Relationships xmlns="http://schemas.openxmlformats.org/package/2006/relationships"><Relationship Id="rId1" Type="http://schemas.microsoft.com/office/2006/relationships/activeXControlBinary" Target="activeX653.bin"/></Relationships>
</file>

<file path=xl/activeX/_rels/activeX654.xml.rels><?xml version="1.0" encoding="UTF-8" standalone="yes"?>
<Relationships xmlns="http://schemas.openxmlformats.org/package/2006/relationships"><Relationship Id="rId1" Type="http://schemas.microsoft.com/office/2006/relationships/activeXControlBinary" Target="activeX654.bin"/></Relationships>
</file>

<file path=xl/activeX/_rels/activeX655.xml.rels><?xml version="1.0" encoding="UTF-8" standalone="yes"?>
<Relationships xmlns="http://schemas.openxmlformats.org/package/2006/relationships"><Relationship Id="rId1" Type="http://schemas.microsoft.com/office/2006/relationships/activeXControlBinary" Target="activeX655.bin"/></Relationships>
</file>

<file path=xl/activeX/_rels/activeX656.xml.rels><?xml version="1.0" encoding="UTF-8" standalone="yes"?>
<Relationships xmlns="http://schemas.openxmlformats.org/package/2006/relationships"><Relationship Id="rId1" Type="http://schemas.microsoft.com/office/2006/relationships/activeXControlBinary" Target="activeX656.bin"/></Relationships>
</file>

<file path=xl/activeX/_rels/activeX657.xml.rels><?xml version="1.0" encoding="UTF-8" standalone="yes"?>
<Relationships xmlns="http://schemas.openxmlformats.org/package/2006/relationships"><Relationship Id="rId1" Type="http://schemas.microsoft.com/office/2006/relationships/activeXControlBinary" Target="activeX657.bin"/></Relationships>
</file>

<file path=xl/activeX/_rels/activeX658.xml.rels><?xml version="1.0" encoding="UTF-8" standalone="yes"?>
<Relationships xmlns="http://schemas.openxmlformats.org/package/2006/relationships"><Relationship Id="rId1" Type="http://schemas.microsoft.com/office/2006/relationships/activeXControlBinary" Target="activeX658.bin"/></Relationships>
</file>

<file path=xl/activeX/_rels/activeX659.xml.rels><?xml version="1.0" encoding="UTF-8" standalone="yes"?>
<Relationships xmlns="http://schemas.openxmlformats.org/package/2006/relationships"><Relationship Id="rId1" Type="http://schemas.microsoft.com/office/2006/relationships/activeXControlBinary" Target="activeX659.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60.xml.rels><?xml version="1.0" encoding="UTF-8" standalone="yes"?>
<Relationships xmlns="http://schemas.openxmlformats.org/package/2006/relationships"><Relationship Id="rId1" Type="http://schemas.microsoft.com/office/2006/relationships/activeXControlBinary" Target="activeX660.bin"/></Relationships>
</file>

<file path=xl/activeX/_rels/activeX661.xml.rels><?xml version="1.0" encoding="UTF-8" standalone="yes"?>
<Relationships xmlns="http://schemas.openxmlformats.org/package/2006/relationships"><Relationship Id="rId1" Type="http://schemas.microsoft.com/office/2006/relationships/activeXControlBinary" Target="activeX661.bin"/></Relationships>
</file>

<file path=xl/activeX/_rels/activeX662.xml.rels><?xml version="1.0" encoding="UTF-8" standalone="yes"?>
<Relationships xmlns="http://schemas.openxmlformats.org/package/2006/relationships"><Relationship Id="rId1" Type="http://schemas.microsoft.com/office/2006/relationships/activeXControlBinary" Target="activeX662.bin"/></Relationships>
</file>

<file path=xl/activeX/_rels/activeX663.xml.rels><?xml version="1.0" encoding="UTF-8" standalone="yes"?>
<Relationships xmlns="http://schemas.openxmlformats.org/package/2006/relationships"><Relationship Id="rId1" Type="http://schemas.microsoft.com/office/2006/relationships/activeXControlBinary" Target="activeX663.bin"/></Relationships>
</file>

<file path=xl/activeX/_rels/activeX664.xml.rels><?xml version="1.0" encoding="UTF-8" standalone="yes"?>
<Relationships xmlns="http://schemas.openxmlformats.org/package/2006/relationships"><Relationship Id="rId1" Type="http://schemas.microsoft.com/office/2006/relationships/activeXControlBinary" Target="activeX664.bin"/></Relationships>
</file>

<file path=xl/activeX/_rels/activeX665.xml.rels><?xml version="1.0" encoding="UTF-8" standalone="yes"?>
<Relationships xmlns="http://schemas.openxmlformats.org/package/2006/relationships"><Relationship Id="rId1" Type="http://schemas.microsoft.com/office/2006/relationships/activeXControlBinary" Target="activeX665.bin"/></Relationships>
</file>

<file path=xl/activeX/_rels/activeX666.xml.rels><?xml version="1.0" encoding="UTF-8" standalone="yes"?>
<Relationships xmlns="http://schemas.openxmlformats.org/package/2006/relationships"><Relationship Id="rId1" Type="http://schemas.microsoft.com/office/2006/relationships/activeXControlBinary" Target="activeX666.bin"/></Relationships>
</file>

<file path=xl/activeX/_rels/activeX667.xml.rels><?xml version="1.0" encoding="UTF-8" standalone="yes"?>
<Relationships xmlns="http://schemas.openxmlformats.org/package/2006/relationships"><Relationship Id="rId1" Type="http://schemas.microsoft.com/office/2006/relationships/activeXControlBinary" Target="activeX667.bin"/></Relationships>
</file>

<file path=xl/activeX/_rels/activeX668.xml.rels><?xml version="1.0" encoding="UTF-8" standalone="yes"?>
<Relationships xmlns="http://schemas.openxmlformats.org/package/2006/relationships"><Relationship Id="rId1" Type="http://schemas.microsoft.com/office/2006/relationships/activeXControlBinary" Target="activeX668.bin"/></Relationships>
</file>

<file path=xl/activeX/_rels/activeX669.xml.rels><?xml version="1.0" encoding="UTF-8" standalone="yes"?>
<Relationships xmlns="http://schemas.openxmlformats.org/package/2006/relationships"><Relationship Id="rId1" Type="http://schemas.microsoft.com/office/2006/relationships/activeXControlBinary" Target="activeX669.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70.xml.rels><?xml version="1.0" encoding="UTF-8" standalone="yes"?>
<Relationships xmlns="http://schemas.openxmlformats.org/package/2006/relationships"><Relationship Id="rId1" Type="http://schemas.microsoft.com/office/2006/relationships/activeXControlBinary" Target="activeX670.bin"/></Relationships>
</file>

<file path=xl/activeX/_rels/activeX671.xml.rels><?xml version="1.0" encoding="UTF-8" standalone="yes"?>
<Relationships xmlns="http://schemas.openxmlformats.org/package/2006/relationships"><Relationship Id="rId1" Type="http://schemas.microsoft.com/office/2006/relationships/activeXControlBinary" Target="activeX671.bin"/></Relationships>
</file>

<file path=xl/activeX/_rels/activeX672.xml.rels><?xml version="1.0" encoding="UTF-8" standalone="yes"?>
<Relationships xmlns="http://schemas.openxmlformats.org/package/2006/relationships"><Relationship Id="rId1" Type="http://schemas.microsoft.com/office/2006/relationships/activeXControlBinary" Target="activeX672.bin"/></Relationships>
</file>

<file path=xl/activeX/_rels/activeX673.xml.rels><?xml version="1.0" encoding="UTF-8" standalone="yes"?>
<Relationships xmlns="http://schemas.openxmlformats.org/package/2006/relationships"><Relationship Id="rId1" Type="http://schemas.microsoft.com/office/2006/relationships/activeXControlBinary" Target="activeX673.bin"/></Relationships>
</file>

<file path=xl/activeX/_rels/activeX674.xml.rels><?xml version="1.0" encoding="UTF-8" standalone="yes"?>
<Relationships xmlns="http://schemas.openxmlformats.org/package/2006/relationships"><Relationship Id="rId1" Type="http://schemas.microsoft.com/office/2006/relationships/activeXControlBinary" Target="activeX674.bin"/></Relationships>
</file>

<file path=xl/activeX/_rels/activeX675.xml.rels><?xml version="1.0" encoding="UTF-8" standalone="yes"?>
<Relationships xmlns="http://schemas.openxmlformats.org/package/2006/relationships"><Relationship Id="rId1" Type="http://schemas.microsoft.com/office/2006/relationships/activeXControlBinary" Target="activeX675.bin"/></Relationships>
</file>

<file path=xl/activeX/_rels/activeX676.xml.rels><?xml version="1.0" encoding="UTF-8" standalone="yes"?>
<Relationships xmlns="http://schemas.openxmlformats.org/package/2006/relationships"><Relationship Id="rId1" Type="http://schemas.microsoft.com/office/2006/relationships/activeXControlBinary" Target="activeX676.bin"/></Relationships>
</file>

<file path=xl/activeX/_rels/activeX677.xml.rels><?xml version="1.0" encoding="UTF-8" standalone="yes"?>
<Relationships xmlns="http://schemas.openxmlformats.org/package/2006/relationships"><Relationship Id="rId1" Type="http://schemas.microsoft.com/office/2006/relationships/activeXControlBinary" Target="activeX677.bin"/></Relationships>
</file>

<file path=xl/activeX/_rels/activeX678.xml.rels><?xml version="1.0" encoding="UTF-8" standalone="yes"?>
<Relationships xmlns="http://schemas.openxmlformats.org/package/2006/relationships"><Relationship Id="rId1" Type="http://schemas.microsoft.com/office/2006/relationships/activeXControlBinary" Target="activeX678.bin"/></Relationships>
</file>

<file path=xl/activeX/_rels/activeX679.xml.rels><?xml version="1.0" encoding="UTF-8" standalone="yes"?>
<Relationships xmlns="http://schemas.openxmlformats.org/package/2006/relationships"><Relationship Id="rId1" Type="http://schemas.microsoft.com/office/2006/relationships/activeXControlBinary" Target="activeX679.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80.xml.rels><?xml version="1.0" encoding="UTF-8" standalone="yes"?>
<Relationships xmlns="http://schemas.openxmlformats.org/package/2006/relationships"><Relationship Id="rId1" Type="http://schemas.microsoft.com/office/2006/relationships/activeXControlBinary" Target="activeX680.bin"/></Relationships>
</file>

<file path=xl/activeX/_rels/activeX681.xml.rels><?xml version="1.0" encoding="UTF-8" standalone="yes"?>
<Relationships xmlns="http://schemas.openxmlformats.org/package/2006/relationships"><Relationship Id="rId1" Type="http://schemas.microsoft.com/office/2006/relationships/activeXControlBinary" Target="activeX681.bin"/></Relationships>
</file>

<file path=xl/activeX/_rels/activeX682.xml.rels><?xml version="1.0" encoding="UTF-8" standalone="yes"?>
<Relationships xmlns="http://schemas.openxmlformats.org/package/2006/relationships"><Relationship Id="rId1" Type="http://schemas.microsoft.com/office/2006/relationships/activeXControlBinary" Target="activeX682.bin"/></Relationships>
</file>

<file path=xl/activeX/_rels/activeX683.xml.rels><?xml version="1.0" encoding="UTF-8" standalone="yes"?>
<Relationships xmlns="http://schemas.openxmlformats.org/package/2006/relationships"><Relationship Id="rId1" Type="http://schemas.microsoft.com/office/2006/relationships/activeXControlBinary" Target="activeX683.bin"/></Relationships>
</file>

<file path=xl/activeX/_rels/activeX684.xml.rels><?xml version="1.0" encoding="UTF-8" standalone="yes"?>
<Relationships xmlns="http://schemas.openxmlformats.org/package/2006/relationships"><Relationship Id="rId1" Type="http://schemas.microsoft.com/office/2006/relationships/activeXControlBinary" Target="activeX684.bin"/></Relationships>
</file>

<file path=xl/activeX/_rels/activeX685.xml.rels><?xml version="1.0" encoding="UTF-8" standalone="yes"?>
<Relationships xmlns="http://schemas.openxmlformats.org/package/2006/relationships"><Relationship Id="rId1" Type="http://schemas.microsoft.com/office/2006/relationships/activeXControlBinary" Target="activeX685.bin"/></Relationships>
</file>

<file path=xl/activeX/_rels/activeX686.xml.rels><?xml version="1.0" encoding="UTF-8" standalone="yes"?>
<Relationships xmlns="http://schemas.openxmlformats.org/package/2006/relationships"><Relationship Id="rId1" Type="http://schemas.microsoft.com/office/2006/relationships/activeXControlBinary" Target="activeX686.bin"/></Relationships>
</file>

<file path=xl/activeX/_rels/activeX687.xml.rels><?xml version="1.0" encoding="UTF-8" standalone="yes"?>
<Relationships xmlns="http://schemas.openxmlformats.org/package/2006/relationships"><Relationship Id="rId1" Type="http://schemas.microsoft.com/office/2006/relationships/activeXControlBinary" Target="activeX687.bin"/></Relationships>
</file>

<file path=xl/activeX/_rels/activeX688.xml.rels><?xml version="1.0" encoding="UTF-8" standalone="yes"?>
<Relationships xmlns="http://schemas.openxmlformats.org/package/2006/relationships"><Relationship Id="rId1" Type="http://schemas.microsoft.com/office/2006/relationships/activeXControlBinary" Target="activeX688.bin"/></Relationships>
</file>

<file path=xl/activeX/_rels/activeX689.xml.rels><?xml version="1.0" encoding="UTF-8" standalone="yes"?>
<Relationships xmlns="http://schemas.openxmlformats.org/package/2006/relationships"><Relationship Id="rId1" Type="http://schemas.microsoft.com/office/2006/relationships/activeXControlBinary" Target="activeX689.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690.xml.rels><?xml version="1.0" encoding="UTF-8" standalone="yes"?>
<Relationships xmlns="http://schemas.openxmlformats.org/package/2006/relationships"><Relationship Id="rId1" Type="http://schemas.microsoft.com/office/2006/relationships/activeXControlBinary" Target="activeX690.bin"/></Relationships>
</file>

<file path=xl/activeX/_rels/activeX691.xml.rels><?xml version="1.0" encoding="UTF-8" standalone="yes"?>
<Relationships xmlns="http://schemas.openxmlformats.org/package/2006/relationships"><Relationship Id="rId1" Type="http://schemas.microsoft.com/office/2006/relationships/activeXControlBinary" Target="activeX691.bin"/></Relationships>
</file>

<file path=xl/activeX/_rels/activeX692.xml.rels><?xml version="1.0" encoding="UTF-8" standalone="yes"?>
<Relationships xmlns="http://schemas.openxmlformats.org/package/2006/relationships"><Relationship Id="rId1" Type="http://schemas.microsoft.com/office/2006/relationships/activeXControlBinary" Target="activeX692.bin"/></Relationships>
</file>

<file path=xl/activeX/_rels/activeX693.xml.rels><?xml version="1.0" encoding="UTF-8" standalone="yes"?>
<Relationships xmlns="http://schemas.openxmlformats.org/package/2006/relationships"><Relationship Id="rId1" Type="http://schemas.microsoft.com/office/2006/relationships/activeXControlBinary" Target="activeX693.bin"/></Relationships>
</file>

<file path=xl/activeX/_rels/activeX694.xml.rels><?xml version="1.0" encoding="UTF-8" standalone="yes"?>
<Relationships xmlns="http://schemas.openxmlformats.org/package/2006/relationships"><Relationship Id="rId1" Type="http://schemas.microsoft.com/office/2006/relationships/activeXControlBinary" Target="activeX694.bin"/></Relationships>
</file>

<file path=xl/activeX/_rels/activeX695.xml.rels><?xml version="1.0" encoding="UTF-8" standalone="yes"?>
<Relationships xmlns="http://schemas.openxmlformats.org/package/2006/relationships"><Relationship Id="rId1" Type="http://schemas.microsoft.com/office/2006/relationships/activeXControlBinary" Target="activeX695.bin"/></Relationships>
</file>

<file path=xl/activeX/_rels/activeX696.xml.rels><?xml version="1.0" encoding="UTF-8" standalone="yes"?>
<Relationships xmlns="http://schemas.openxmlformats.org/package/2006/relationships"><Relationship Id="rId1" Type="http://schemas.microsoft.com/office/2006/relationships/activeXControlBinary" Target="activeX696.bin"/></Relationships>
</file>

<file path=xl/activeX/_rels/activeX697.xml.rels><?xml version="1.0" encoding="UTF-8" standalone="yes"?>
<Relationships xmlns="http://schemas.openxmlformats.org/package/2006/relationships"><Relationship Id="rId1" Type="http://schemas.microsoft.com/office/2006/relationships/activeXControlBinary" Target="activeX697.bin"/></Relationships>
</file>

<file path=xl/activeX/_rels/activeX698.xml.rels><?xml version="1.0" encoding="UTF-8" standalone="yes"?>
<Relationships xmlns="http://schemas.openxmlformats.org/package/2006/relationships"><Relationship Id="rId1" Type="http://schemas.microsoft.com/office/2006/relationships/activeXControlBinary" Target="activeX698.bin"/></Relationships>
</file>

<file path=xl/activeX/_rels/activeX699.xml.rels><?xml version="1.0" encoding="UTF-8" standalone="yes"?>
<Relationships xmlns="http://schemas.openxmlformats.org/package/2006/relationships"><Relationship Id="rId1" Type="http://schemas.microsoft.com/office/2006/relationships/activeXControlBinary" Target="activeX69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00.xml.rels><?xml version="1.0" encoding="UTF-8" standalone="yes"?>
<Relationships xmlns="http://schemas.openxmlformats.org/package/2006/relationships"><Relationship Id="rId1" Type="http://schemas.microsoft.com/office/2006/relationships/activeXControlBinary" Target="activeX700.bin"/></Relationships>
</file>

<file path=xl/activeX/_rels/activeX701.xml.rels><?xml version="1.0" encoding="UTF-8" standalone="yes"?>
<Relationships xmlns="http://schemas.openxmlformats.org/package/2006/relationships"><Relationship Id="rId1" Type="http://schemas.microsoft.com/office/2006/relationships/activeXControlBinary" Target="activeX701.bin"/></Relationships>
</file>

<file path=xl/activeX/_rels/activeX702.xml.rels><?xml version="1.0" encoding="UTF-8" standalone="yes"?>
<Relationships xmlns="http://schemas.openxmlformats.org/package/2006/relationships"><Relationship Id="rId1" Type="http://schemas.microsoft.com/office/2006/relationships/activeXControlBinary" Target="activeX702.bin"/></Relationships>
</file>

<file path=xl/activeX/_rels/activeX703.xml.rels><?xml version="1.0" encoding="UTF-8" standalone="yes"?>
<Relationships xmlns="http://schemas.openxmlformats.org/package/2006/relationships"><Relationship Id="rId1" Type="http://schemas.microsoft.com/office/2006/relationships/activeXControlBinary" Target="activeX703.bin"/></Relationships>
</file>

<file path=xl/activeX/_rels/activeX704.xml.rels><?xml version="1.0" encoding="UTF-8" standalone="yes"?>
<Relationships xmlns="http://schemas.openxmlformats.org/package/2006/relationships"><Relationship Id="rId1" Type="http://schemas.microsoft.com/office/2006/relationships/activeXControlBinary" Target="activeX704.bin"/></Relationships>
</file>

<file path=xl/activeX/_rels/activeX705.xml.rels><?xml version="1.0" encoding="UTF-8" standalone="yes"?>
<Relationships xmlns="http://schemas.openxmlformats.org/package/2006/relationships"><Relationship Id="rId1" Type="http://schemas.microsoft.com/office/2006/relationships/activeXControlBinary" Target="activeX705.bin"/></Relationships>
</file>

<file path=xl/activeX/_rels/activeX706.xml.rels><?xml version="1.0" encoding="UTF-8" standalone="yes"?>
<Relationships xmlns="http://schemas.openxmlformats.org/package/2006/relationships"><Relationship Id="rId1" Type="http://schemas.microsoft.com/office/2006/relationships/activeXControlBinary" Target="activeX706.bin"/></Relationships>
</file>

<file path=xl/activeX/_rels/activeX707.xml.rels><?xml version="1.0" encoding="UTF-8" standalone="yes"?>
<Relationships xmlns="http://schemas.openxmlformats.org/package/2006/relationships"><Relationship Id="rId1" Type="http://schemas.microsoft.com/office/2006/relationships/activeXControlBinary" Target="activeX707.bin"/></Relationships>
</file>

<file path=xl/activeX/_rels/activeX708.xml.rels><?xml version="1.0" encoding="UTF-8" standalone="yes"?>
<Relationships xmlns="http://schemas.openxmlformats.org/package/2006/relationships"><Relationship Id="rId1" Type="http://schemas.microsoft.com/office/2006/relationships/activeXControlBinary" Target="activeX708.bin"/></Relationships>
</file>

<file path=xl/activeX/_rels/activeX709.xml.rels><?xml version="1.0" encoding="UTF-8" standalone="yes"?>
<Relationships xmlns="http://schemas.openxmlformats.org/package/2006/relationships"><Relationship Id="rId1" Type="http://schemas.microsoft.com/office/2006/relationships/activeXControlBinary" Target="activeX709.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10.xml.rels><?xml version="1.0" encoding="UTF-8" standalone="yes"?>
<Relationships xmlns="http://schemas.openxmlformats.org/package/2006/relationships"><Relationship Id="rId1" Type="http://schemas.microsoft.com/office/2006/relationships/activeXControlBinary" Target="activeX710.bin"/></Relationships>
</file>

<file path=xl/activeX/_rels/activeX711.xml.rels><?xml version="1.0" encoding="UTF-8" standalone="yes"?>
<Relationships xmlns="http://schemas.openxmlformats.org/package/2006/relationships"><Relationship Id="rId1" Type="http://schemas.microsoft.com/office/2006/relationships/activeXControlBinary" Target="activeX711.bin"/></Relationships>
</file>

<file path=xl/activeX/_rels/activeX712.xml.rels><?xml version="1.0" encoding="UTF-8" standalone="yes"?>
<Relationships xmlns="http://schemas.openxmlformats.org/package/2006/relationships"><Relationship Id="rId1" Type="http://schemas.microsoft.com/office/2006/relationships/activeXControlBinary" Target="activeX712.bin"/></Relationships>
</file>

<file path=xl/activeX/_rels/activeX713.xml.rels><?xml version="1.0" encoding="UTF-8" standalone="yes"?>
<Relationships xmlns="http://schemas.openxmlformats.org/package/2006/relationships"><Relationship Id="rId1" Type="http://schemas.microsoft.com/office/2006/relationships/activeXControlBinary" Target="activeX713.bin"/></Relationships>
</file>

<file path=xl/activeX/_rels/activeX714.xml.rels><?xml version="1.0" encoding="UTF-8" standalone="yes"?>
<Relationships xmlns="http://schemas.openxmlformats.org/package/2006/relationships"><Relationship Id="rId1" Type="http://schemas.microsoft.com/office/2006/relationships/activeXControlBinary" Target="activeX714.bin"/></Relationships>
</file>

<file path=xl/activeX/_rels/activeX715.xml.rels><?xml version="1.0" encoding="UTF-8" standalone="yes"?>
<Relationships xmlns="http://schemas.openxmlformats.org/package/2006/relationships"><Relationship Id="rId1" Type="http://schemas.microsoft.com/office/2006/relationships/activeXControlBinary" Target="activeX715.bin"/></Relationships>
</file>

<file path=xl/activeX/_rels/activeX716.xml.rels><?xml version="1.0" encoding="UTF-8" standalone="yes"?>
<Relationships xmlns="http://schemas.openxmlformats.org/package/2006/relationships"><Relationship Id="rId1" Type="http://schemas.microsoft.com/office/2006/relationships/activeXControlBinary" Target="activeX716.bin"/></Relationships>
</file>

<file path=xl/activeX/_rels/activeX717.xml.rels><?xml version="1.0" encoding="UTF-8" standalone="yes"?>
<Relationships xmlns="http://schemas.openxmlformats.org/package/2006/relationships"><Relationship Id="rId1" Type="http://schemas.microsoft.com/office/2006/relationships/activeXControlBinary" Target="activeX717.bin"/></Relationships>
</file>

<file path=xl/activeX/_rels/activeX718.xml.rels><?xml version="1.0" encoding="UTF-8" standalone="yes"?>
<Relationships xmlns="http://schemas.openxmlformats.org/package/2006/relationships"><Relationship Id="rId1" Type="http://schemas.microsoft.com/office/2006/relationships/activeXControlBinary" Target="activeX718.bin"/></Relationships>
</file>

<file path=xl/activeX/_rels/activeX719.xml.rels><?xml version="1.0" encoding="UTF-8" standalone="yes"?>
<Relationships xmlns="http://schemas.openxmlformats.org/package/2006/relationships"><Relationship Id="rId1" Type="http://schemas.microsoft.com/office/2006/relationships/activeXControlBinary" Target="activeX719.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20.xml.rels><?xml version="1.0" encoding="UTF-8" standalone="yes"?>
<Relationships xmlns="http://schemas.openxmlformats.org/package/2006/relationships"><Relationship Id="rId1" Type="http://schemas.microsoft.com/office/2006/relationships/activeXControlBinary" Target="activeX720.bin"/></Relationships>
</file>

<file path=xl/activeX/_rels/activeX721.xml.rels><?xml version="1.0" encoding="UTF-8" standalone="yes"?>
<Relationships xmlns="http://schemas.openxmlformats.org/package/2006/relationships"><Relationship Id="rId1" Type="http://schemas.microsoft.com/office/2006/relationships/activeXControlBinary" Target="activeX721.bin"/></Relationships>
</file>

<file path=xl/activeX/_rels/activeX722.xml.rels><?xml version="1.0" encoding="UTF-8" standalone="yes"?>
<Relationships xmlns="http://schemas.openxmlformats.org/package/2006/relationships"><Relationship Id="rId1" Type="http://schemas.microsoft.com/office/2006/relationships/activeXControlBinary" Target="activeX722.bin"/></Relationships>
</file>

<file path=xl/activeX/_rels/activeX723.xml.rels><?xml version="1.0" encoding="UTF-8" standalone="yes"?>
<Relationships xmlns="http://schemas.openxmlformats.org/package/2006/relationships"><Relationship Id="rId1" Type="http://schemas.microsoft.com/office/2006/relationships/activeXControlBinary" Target="activeX723.bin"/></Relationships>
</file>

<file path=xl/activeX/_rels/activeX724.xml.rels><?xml version="1.0" encoding="UTF-8" standalone="yes"?>
<Relationships xmlns="http://schemas.openxmlformats.org/package/2006/relationships"><Relationship Id="rId1" Type="http://schemas.microsoft.com/office/2006/relationships/activeXControlBinary" Target="activeX724.bin"/></Relationships>
</file>

<file path=xl/activeX/_rels/activeX725.xml.rels><?xml version="1.0" encoding="UTF-8" standalone="yes"?>
<Relationships xmlns="http://schemas.openxmlformats.org/package/2006/relationships"><Relationship Id="rId1" Type="http://schemas.microsoft.com/office/2006/relationships/activeXControlBinary" Target="activeX725.bin"/></Relationships>
</file>

<file path=xl/activeX/_rels/activeX726.xml.rels><?xml version="1.0" encoding="UTF-8" standalone="yes"?>
<Relationships xmlns="http://schemas.openxmlformats.org/package/2006/relationships"><Relationship Id="rId1" Type="http://schemas.microsoft.com/office/2006/relationships/activeXControlBinary" Target="activeX726.bin"/></Relationships>
</file>

<file path=xl/activeX/_rels/activeX727.xml.rels><?xml version="1.0" encoding="UTF-8" standalone="yes"?>
<Relationships xmlns="http://schemas.openxmlformats.org/package/2006/relationships"><Relationship Id="rId1" Type="http://schemas.microsoft.com/office/2006/relationships/activeXControlBinary" Target="activeX727.bin"/></Relationships>
</file>

<file path=xl/activeX/_rels/activeX728.xml.rels><?xml version="1.0" encoding="UTF-8" standalone="yes"?>
<Relationships xmlns="http://schemas.openxmlformats.org/package/2006/relationships"><Relationship Id="rId1" Type="http://schemas.microsoft.com/office/2006/relationships/activeXControlBinary" Target="activeX728.bin"/></Relationships>
</file>

<file path=xl/activeX/_rels/activeX729.xml.rels><?xml version="1.0" encoding="UTF-8" standalone="yes"?>
<Relationships xmlns="http://schemas.openxmlformats.org/package/2006/relationships"><Relationship Id="rId1" Type="http://schemas.microsoft.com/office/2006/relationships/activeXControlBinary" Target="activeX729.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30.xml.rels><?xml version="1.0" encoding="UTF-8" standalone="yes"?>
<Relationships xmlns="http://schemas.openxmlformats.org/package/2006/relationships"><Relationship Id="rId1" Type="http://schemas.microsoft.com/office/2006/relationships/activeXControlBinary" Target="activeX730.bin"/></Relationships>
</file>

<file path=xl/activeX/_rels/activeX731.xml.rels><?xml version="1.0" encoding="UTF-8" standalone="yes"?>
<Relationships xmlns="http://schemas.openxmlformats.org/package/2006/relationships"><Relationship Id="rId1" Type="http://schemas.microsoft.com/office/2006/relationships/activeXControlBinary" Target="activeX731.bin"/></Relationships>
</file>

<file path=xl/activeX/_rels/activeX732.xml.rels><?xml version="1.0" encoding="UTF-8" standalone="yes"?>
<Relationships xmlns="http://schemas.openxmlformats.org/package/2006/relationships"><Relationship Id="rId1" Type="http://schemas.microsoft.com/office/2006/relationships/activeXControlBinary" Target="activeX732.bin"/></Relationships>
</file>

<file path=xl/activeX/_rels/activeX733.xml.rels><?xml version="1.0" encoding="UTF-8" standalone="yes"?>
<Relationships xmlns="http://schemas.openxmlformats.org/package/2006/relationships"><Relationship Id="rId1" Type="http://schemas.microsoft.com/office/2006/relationships/activeXControlBinary" Target="activeX733.bin"/></Relationships>
</file>

<file path=xl/activeX/_rels/activeX734.xml.rels><?xml version="1.0" encoding="UTF-8" standalone="yes"?>
<Relationships xmlns="http://schemas.openxmlformats.org/package/2006/relationships"><Relationship Id="rId1" Type="http://schemas.microsoft.com/office/2006/relationships/activeXControlBinary" Target="activeX734.bin"/></Relationships>
</file>

<file path=xl/activeX/_rels/activeX735.xml.rels><?xml version="1.0" encoding="UTF-8" standalone="yes"?>
<Relationships xmlns="http://schemas.openxmlformats.org/package/2006/relationships"><Relationship Id="rId1" Type="http://schemas.microsoft.com/office/2006/relationships/activeXControlBinary" Target="activeX735.bin"/></Relationships>
</file>

<file path=xl/activeX/_rels/activeX736.xml.rels><?xml version="1.0" encoding="UTF-8" standalone="yes"?>
<Relationships xmlns="http://schemas.openxmlformats.org/package/2006/relationships"><Relationship Id="rId1" Type="http://schemas.microsoft.com/office/2006/relationships/activeXControlBinary" Target="activeX736.bin"/></Relationships>
</file>

<file path=xl/activeX/_rels/activeX737.xml.rels><?xml version="1.0" encoding="UTF-8" standalone="yes"?>
<Relationships xmlns="http://schemas.openxmlformats.org/package/2006/relationships"><Relationship Id="rId1" Type="http://schemas.microsoft.com/office/2006/relationships/activeXControlBinary" Target="activeX737.bin"/></Relationships>
</file>

<file path=xl/activeX/_rels/activeX738.xml.rels><?xml version="1.0" encoding="UTF-8" standalone="yes"?>
<Relationships xmlns="http://schemas.openxmlformats.org/package/2006/relationships"><Relationship Id="rId1" Type="http://schemas.microsoft.com/office/2006/relationships/activeXControlBinary" Target="activeX738.bin"/></Relationships>
</file>

<file path=xl/activeX/_rels/activeX739.xml.rels><?xml version="1.0" encoding="UTF-8" standalone="yes"?>
<Relationships xmlns="http://schemas.openxmlformats.org/package/2006/relationships"><Relationship Id="rId1" Type="http://schemas.microsoft.com/office/2006/relationships/activeXControlBinary" Target="activeX739.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40.xml.rels><?xml version="1.0" encoding="UTF-8" standalone="yes"?>
<Relationships xmlns="http://schemas.openxmlformats.org/package/2006/relationships"><Relationship Id="rId1" Type="http://schemas.microsoft.com/office/2006/relationships/activeXControlBinary" Target="activeX740.bin"/></Relationships>
</file>

<file path=xl/activeX/_rels/activeX741.xml.rels><?xml version="1.0" encoding="UTF-8" standalone="yes"?>
<Relationships xmlns="http://schemas.openxmlformats.org/package/2006/relationships"><Relationship Id="rId1" Type="http://schemas.microsoft.com/office/2006/relationships/activeXControlBinary" Target="activeX741.bin"/></Relationships>
</file>

<file path=xl/activeX/_rels/activeX742.xml.rels><?xml version="1.0" encoding="UTF-8" standalone="yes"?>
<Relationships xmlns="http://schemas.openxmlformats.org/package/2006/relationships"><Relationship Id="rId1" Type="http://schemas.microsoft.com/office/2006/relationships/activeXControlBinary" Target="activeX742.bin"/></Relationships>
</file>

<file path=xl/activeX/_rels/activeX743.xml.rels><?xml version="1.0" encoding="UTF-8" standalone="yes"?>
<Relationships xmlns="http://schemas.openxmlformats.org/package/2006/relationships"><Relationship Id="rId1" Type="http://schemas.microsoft.com/office/2006/relationships/activeXControlBinary" Target="activeX743.bin"/></Relationships>
</file>

<file path=xl/activeX/_rels/activeX744.xml.rels><?xml version="1.0" encoding="UTF-8" standalone="yes"?>
<Relationships xmlns="http://schemas.openxmlformats.org/package/2006/relationships"><Relationship Id="rId1" Type="http://schemas.microsoft.com/office/2006/relationships/activeXControlBinary" Target="activeX744.bin"/></Relationships>
</file>

<file path=xl/activeX/_rels/activeX745.xml.rels><?xml version="1.0" encoding="UTF-8" standalone="yes"?>
<Relationships xmlns="http://schemas.openxmlformats.org/package/2006/relationships"><Relationship Id="rId1" Type="http://schemas.microsoft.com/office/2006/relationships/activeXControlBinary" Target="activeX745.bin"/></Relationships>
</file>

<file path=xl/activeX/_rels/activeX746.xml.rels><?xml version="1.0" encoding="UTF-8" standalone="yes"?>
<Relationships xmlns="http://schemas.openxmlformats.org/package/2006/relationships"><Relationship Id="rId1" Type="http://schemas.microsoft.com/office/2006/relationships/activeXControlBinary" Target="activeX746.bin"/></Relationships>
</file>

<file path=xl/activeX/_rels/activeX747.xml.rels><?xml version="1.0" encoding="UTF-8" standalone="yes"?>
<Relationships xmlns="http://schemas.openxmlformats.org/package/2006/relationships"><Relationship Id="rId1" Type="http://schemas.microsoft.com/office/2006/relationships/activeXControlBinary" Target="activeX747.bin"/></Relationships>
</file>

<file path=xl/activeX/_rels/activeX748.xml.rels><?xml version="1.0" encoding="UTF-8" standalone="yes"?>
<Relationships xmlns="http://schemas.openxmlformats.org/package/2006/relationships"><Relationship Id="rId1" Type="http://schemas.microsoft.com/office/2006/relationships/activeXControlBinary" Target="activeX748.bin"/></Relationships>
</file>

<file path=xl/activeX/_rels/activeX749.xml.rels><?xml version="1.0" encoding="UTF-8" standalone="yes"?>
<Relationships xmlns="http://schemas.openxmlformats.org/package/2006/relationships"><Relationship Id="rId1" Type="http://schemas.microsoft.com/office/2006/relationships/activeXControlBinary" Target="activeX749.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50.xml.rels><?xml version="1.0" encoding="UTF-8" standalone="yes"?>
<Relationships xmlns="http://schemas.openxmlformats.org/package/2006/relationships"><Relationship Id="rId1" Type="http://schemas.microsoft.com/office/2006/relationships/activeXControlBinary" Target="activeX750.bin"/></Relationships>
</file>

<file path=xl/activeX/_rels/activeX751.xml.rels><?xml version="1.0" encoding="UTF-8" standalone="yes"?>
<Relationships xmlns="http://schemas.openxmlformats.org/package/2006/relationships"><Relationship Id="rId1" Type="http://schemas.microsoft.com/office/2006/relationships/activeXControlBinary" Target="activeX751.bin"/></Relationships>
</file>

<file path=xl/activeX/_rels/activeX752.xml.rels><?xml version="1.0" encoding="UTF-8" standalone="yes"?>
<Relationships xmlns="http://schemas.openxmlformats.org/package/2006/relationships"><Relationship Id="rId1" Type="http://schemas.microsoft.com/office/2006/relationships/activeXControlBinary" Target="activeX752.bin"/></Relationships>
</file>

<file path=xl/activeX/_rels/activeX753.xml.rels><?xml version="1.0" encoding="UTF-8" standalone="yes"?>
<Relationships xmlns="http://schemas.openxmlformats.org/package/2006/relationships"><Relationship Id="rId1" Type="http://schemas.microsoft.com/office/2006/relationships/activeXControlBinary" Target="activeX753.bin"/></Relationships>
</file>

<file path=xl/activeX/_rels/activeX754.xml.rels><?xml version="1.0" encoding="UTF-8" standalone="yes"?>
<Relationships xmlns="http://schemas.openxmlformats.org/package/2006/relationships"><Relationship Id="rId1" Type="http://schemas.microsoft.com/office/2006/relationships/activeXControlBinary" Target="activeX754.bin"/></Relationships>
</file>

<file path=xl/activeX/_rels/activeX755.xml.rels><?xml version="1.0" encoding="UTF-8" standalone="yes"?>
<Relationships xmlns="http://schemas.openxmlformats.org/package/2006/relationships"><Relationship Id="rId1" Type="http://schemas.microsoft.com/office/2006/relationships/activeXControlBinary" Target="activeX755.bin"/></Relationships>
</file>

<file path=xl/activeX/_rels/activeX756.xml.rels><?xml version="1.0" encoding="UTF-8" standalone="yes"?>
<Relationships xmlns="http://schemas.openxmlformats.org/package/2006/relationships"><Relationship Id="rId1" Type="http://schemas.microsoft.com/office/2006/relationships/activeXControlBinary" Target="activeX756.bin"/></Relationships>
</file>

<file path=xl/activeX/_rels/activeX757.xml.rels><?xml version="1.0" encoding="UTF-8" standalone="yes"?>
<Relationships xmlns="http://schemas.openxmlformats.org/package/2006/relationships"><Relationship Id="rId1" Type="http://schemas.microsoft.com/office/2006/relationships/activeXControlBinary" Target="activeX757.bin"/></Relationships>
</file>

<file path=xl/activeX/_rels/activeX758.xml.rels><?xml version="1.0" encoding="UTF-8" standalone="yes"?>
<Relationships xmlns="http://schemas.openxmlformats.org/package/2006/relationships"><Relationship Id="rId1" Type="http://schemas.microsoft.com/office/2006/relationships/activeXControlBinary" Target="activeX758.bin"/></Relationships>
</file>

<file path=xl/activeX/_rels/activeX759.xml.rels><?xml version="1.0" encoding="UTF-8" standalone="yes"?>
<Relationships xmlns="http://schemas.openxmlformats.org/package/2006/relationships"><Relationship Id="rId1" Type="http://schemas.microsoft.com/office/2006/relationships/activeXControlBinary" Target="activeX759.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60.xml.rels><?xml version="1.0" encoding="UTF-8" standalone="yes"?>
<Relationships xmlns="http://schemas.openxmlformats.org/package/2006/relationships"><Relationship Id="rId1" Type="http://schemas.microsoft.com/office/2006/relationships/activeXControlBinary" Target="activeX760.bin"/></Relationships>
</file>

<file path=xl/activeX/_rels/activeX761.xml.rels><?xml version="1.0" encoding="UTF-8" standalone="yes"?>
<Relationships xmlns="http://schemas.openxmlformats.org/package/2006/relationships"><Relationship Id="rId1" Type="http://schemas.microsoft.com/office/2006/relationships/activeXControlBinary" Target="activeX761.bin"/></Relationships>
</file>

<file path=xl/activeX/_rels/activeX762.xml.rels><?xml version="1.0" encoding="UTF-8" standalone="yes"?>
<Relationships xmlns="http://schemas.openxmlformats.org/package/2006/relationships"><Relationship Id="rId1" Type="http://schemas.microsoft.com/office/2006/relationships/activeXControlBinary" Target="activeX762.bin"/></Relationships>
</file>

<file path=xl/activeX/_rels/activeX763.xml.rels><?xml version="1.0" encoding="UTF-8" standalone="yes"?>
<Relationships xmlns="http://schemas.openxmlformats.org/package/2006/relationships"><Relationship Id="rId1" Type="http://schemas.microsoft.com/office/2006/relationships/activeXControlBinary" Target="activeX763.bin"/></Relationships>
</file>

<file path=xl/activeX/_rels/activeX764.xml.rels><?xml version="1.0" encoding="UTF-8" standalone="yes"?>
<Relationships xmlns="http://schemas.openxmlformats.org/package/2006/relationships"><Relationship Id="rId1" Type="http://schemas.microsoft.com/office/2006/relationships/activeXControlBinary" Target="activeX764.bin"/></Relationships>
</file>

<file path=xl/activeX/_rels/activeX765.xml.rels><?xml version="1.0" encoding="UTF-8" standalone="yes"?>
<Relationships xmlns="http://schemas.openxmlformats.org/package/2006/relationships"><Relationship Id="rId1" Type="http://schemas.microsoft.com/office/2006/relationships/activeXControlBinary" Target="activeX765.bin"/></Relationships>
</file>

<file path=xl/activeX/_rels/activeX766.xml.rels><?xml version="1.0" encoding="UTF-8" standalone="yes"?>
<Relationships xmlns="http://schemas.openxmlformats.org/package/2006/relationships"><Relationship Id="rId1" Type="http://schemas.microsoft.com/office/2006/relationships/activeXControlBinary" Target="activeX766.bin"/></Relationships>
</file>

<file path=xl/activeX/_rels/activeX767.xml.rels><?xml version="1.0" encoding="UTF-8" standalone="yes"?>
<Relationships xmlns="http://schemas.openxmlformats.org/package/2006/relationships"><Relationship Id="rId1" Type="http://schemas.microsoft.com/office/2006/relationships/activeXControlBinary" Target="activeX767.bin"/></Relationships>
</file>

<file path=xl/activeX/_rels/activeX768.xml.rels><?xml version="1.0" encoding="UTF-8" standalone="yes"?>
<Relationships xmlns="http://schemas.openxmlformats.org/package/2006/relationships"><Relationship Id="rId1" Type="http://schemas.microsoft.com/office/2006/relationships/activeXControlBinary" Target="activeX768.bin"/></Relationships>
</file>

<file path=xl/activeX/_rels/activeX769.xml.rels><?xml version="1.0" encoding="UTF-8" standalone="yes"?>
<Relationships xmlns="http://schemas.openxmlformats.org/package/2006/relationships"><Relationship Id="rId1" Type="http://schemas.microsoft.com/office/2006/relationships/activeXControlBinary" Target="activeX769.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70.xml.rels><?xml version="1.0" encoding="UTF-8" standalone="yes"?>
<Relationships xmlns="http://schemas.openxmlformats.org/package/2006/relationships"><Relationship Id="rId1" Type="http://schemas.microsoft.com/office/2006/relationships/activeXControlBinary" Target="activeX770.bin"/></Relationships>
</file>

<file path=xl/activeX/_rels/activeX771.xml.rels><?xml version="1.0" encoding="UTF-8" standalone="yes"?>
<Relationships xmlns="http://schemas.openxmlformats.org/package/2006/relationships"><Relationship Id="rId1" Type="http://schemas.microsoft.com/office/2006/relationships/activeXControlBinary" Target="activeX771.bin"/></Relationships>
</file>

<file path=xl/activeX/_rels/activeX772.xml.rels><?xml version="1.0" encoding="UTF-8" standalone="yes"?>
<Relationships xmlns="http://schemas.openxmlformats.org/package/2006/relationships"><Relationship Id="rId1" Type="http://schemas.microsoft.com/office/2006/relationships/activeXControlBinary" Target="activeX772.bin"/></Relationships>
</file>

<file path=xl/activeX/_rels/activeX773.xml.rels><?xml version="1.0" encoding="UTF-8" standalone="yes"?>
<Relationships xmlns="http://schemas.openxmlformats.org/package/2006/relationships"><Relationship Id="rId1" Type="http://schemas.microsoft.com/office/2006/relationships/activeXControlBinary" Target="activeX773.bin"/></Relationships>
</file>

<file path=xl/activeX/_rels/activeX774.xml.rels><?xml version="1.0" encoding="UTF-8" standalone="yes"?>
<Relationships xmlns="http://schemas.openxmlformats.org/package/2006/relationships"><Relationship Id="rId1" Type="http://schemas.microsoft.com/office/2006/relationships/activeXControlBinary" Target="activeX774.bin"/></Relationships>
</file>

<file path=xl/activeX/_rels/activeX775.xml.rels><?xml version="1.0" encoding="UTF-8" standalone="yes"?>
<Relationships xmlns="http://schemas.openxmlformats.org/package/2006/relationships"><Relationship Id="rId1" Type="http://schemas.microsoft.com/office/2006/relationships/activeXControlBinary" Target="activeX775.bin"/></Relationships>
</file>

<file path=xl/activeX/_rels/activeX776.xml.rels><?xml version="1.0" encoding="UTF-8" standalone="yes"?>
<Relationships xmlns="http://schemas.openxmlformats.org/package/2006/relationships"><Relationship Id="rId1" Type="http://schemas.microsoft.com/office/2006/relationships/activeXControlBinary" Target="activeX776.bin"/></Relationships>
</file>

<file path=xl/activeX/_rels/activeX777.xml.rels><?xml version="1.0" encoding="UTF-8" standalone="yes"?>
<Relationships xmlns="http://schemas.openxmlformats.org/package/2006/relationships"><Relationship Id="rId1" Type="http://schemas.microsoft.com/office/2006/relationships/activeXControlBinary" Target="activeX777.bin"/></Relationships>
</file>

<file path=xl/activeX/_rels/activeX778.xml.rels><?xml version="1.0" encoding="UTF-8" standalone="yes"?>
<Relationships xmlns="http://schemas.openxmlformats.org/package/2006/relationships"><Relationship Id="rId1" Type="http://schemas.microsoft.com/office/2006/relationships/activeXControlBinary" Target="activeX778.bin"/></Relationships>
</file>

<file path=xl/activeX/_rels/activeX779.xml.rels><?xml version="1.0" encoding="UTF-8" standalone="yes"?>
<Relationships xmlns="http://schemas.openxmlformats.org/package/2006/relationships"><Relationship Id="rId1" Type="http://schemas.microsoft.com/office/2006/relationships/activeXControlBinary" Target="activeX779.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80.xml.rels><?xml version="1.0" encoding="UTF-8" standalone="yes"?>
<Relationships xmlns="http://schemas.openxmlformats.org/package/2006/relationships"><Relationship Id="rId1" Type="http://schemas.microsoft.com/office/2006/relationships/activeXControlBinary" Target="activeX780.bin"/></Relationships>
</file>

<file path=xl/activeX/_rels/activeX781.xml.rels><?xml version="1.0" encoding="UTF-8" standalone="yes"?>
<Relationships xmlns="http://schemas.openxmlformats.org/package/2006/relationships"><Relationship Id="rId1" Type="http://schemas.microsoft.com/office/2006/relationships/activeXControlBinary" Target="activeX781.bin"/></Relationships>
</file>

<file path=xl/activeX/_rels/activeX782.xml.rels><?xml version="1.0" encoding="UTF-8" standalone="yes"?>
<Relationships xmlns="http://schemas.openxmlformats.org/package/2006/relationships"><Relationship Id="rId1" Type="http://schemas.microsoft.com/office/2006/relationships/activeXControlBinary" Target="activeX782.bin"/></Relationships>
</file>

<file path=xl/activeX/_rels/activeX783.xml.rels><?xml version="1.0" encoding="UTF-8" standalone="yes"?>
<Relationships xmlns="http://schemas.openxmlformats.org/package/2006/relationships"><Relationship Id="rId1" Type="http://schemas.microsoft.com/office/2006/relationships/activeXControlBinary" Target="activeX783.bin"/></Relationships>
</file>

<file path=xl/activeX/_rels/activeX784.xml.rels><?xml version="1.0" encoding="UTF-8" standalone="yes"?>
<Relationships xmlns="http://schemas.openxmlformats.org/package/2006/relationships"><Relationship Id="rId1" Type="http://schemas.microsoft.com/office/2006/relationships/activeXControlBinary" Target="activeX784.bin"/></Relationships>
</file>

<file path=xl/activeX/_rels/activeX785.xml.rels><?xml version="1.0" encoding="UTF-8" standalone="yes"?>
<Relationships xmlns="http://schemas.openxmlformats.org/package/2006/relationships"><Relationship Id="rId1" Type="http://schemas.microsoft.com/office/2006/relationships/activeXControlBinary" Target="activeX785.bin"/></Relationships>
</file>

<file path=xl/activeX/_rels/activeX786.xml.rels><?xml version="1.0" encoding="UTF-8" standalone="yes"?>
<Relationships xmlns="http://schemas.openxmlformats.org/package/2006/relationships"><Relationship Id="rId1" Type="http://schemas.microsoft.com/office/2006/relationships/activeXControlBinary" Target="activeX786.bin"/></Relationships>
</file>

<file path=xl/activeX/_rels/activeX787.xml.rels><?xml version="1.0" encoding="UTF-8" standalone="yes"?>
<Relationships xmlns="http://schemas.openxmlformats.org/package/2006/relationships"><Relationship Id="rId1" Type="http://schemas.microsoft.com/office/2006/relationships/activeXControlBinary" Target="activeX787.bin"/></Relationships>
</file>

<file path=xl/activeX/_rels/activeX788.xml.rels><?xml version="1.0" encoding="UTF-8" standalone="yes"?>
<Relationships xmlns="http://schemas.openxmlformats.org/package/2006/relationships"><Relationship Id="rId1" Type="http://schemas.microsoft.com/office/2006/relationships/activeXControlBinary" Target="activeX788.bin"/></Relationships>
</file>

<file path=xl/activeX/_rels/activeX789.xml.rels><?xml version="1.0" encoding="UTF-8" standalone="yes"?>
<Relationships xmlns="http://schemas.openxmlformats.org/package/2006/relationships"><Relationship Id="rId1" Type="http://schemas.microsoft.com/office/2006/relationships/activeXControlBinary" Target="activeX789.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790.xml.rels><?xml version="1.0" encoding="UTF-8" standalone="yes"?>
<Relationships xmlns="http://schemas.openxmlformats.org/package/2006/relationships"><Relationship Id="rId1" Type="http://schemas.microsoft.com/office/2006/relationships/activeXControlBinary" Target="activeX790.bin"/></Relationships>
</file>

<file path=xl/activeX/_rels/activeX791.xml.rels><?xml version="1.0" encoding="UTF-8" standalone="yes"?>
<Relationships xmlns="http://schemas.openxmlformats.org/package/2006/relationships"><Relationship Id="rId1" Type="http://schemas.microsoft.com/office/2006/relationships/activeXControlBinary" Target="activeX791.bin"/></Relationships>
</file>

<file path=xl/activeX/_rels/activeX792.xml.rels><?xml version="1.0" encoding="UTF-8" standalone="yes"?>
<Relationships xmlns="http://schemas.openxmlformats.org/package/2006/relationships"><Relationship Id="rId1" Type="http://schemas.microsoft.com/office/2006/relationships/activeXControlBinary" Target="activeX792.bin"/></Relationships>
</file>

<file path=xl/activeX/_rels/activeX793.xml.rels><?xml version="1.0" encoding="UTF-8" standalone="yes"?>
<Relationships xmlns="http://schemas.openxmlformats.org/package/2006/relationships"><Relationship Id="rId1" Type="http://schemas.microsoft.com/office/2006/relationships/activeXControlBinary" Target="activeX793.bin"/></Relationships>
</file>

<file path=xl/activeX/_rels/activeX794.xml.rels><?xml version="1.0" encoding="UTF-8" standalone="yes"?>
<Relationships xmlns="http://schemas.openxmlformats.org/package/2006/relationships"><Relationship Id="rId1" Type="http://schemas.microsoft.com/office/2006/relationships/activeXControlBinary" Target="activeX794.bin"/></Relationships>
</file>

<file path=xl/activeX/_rels/activeX795.xml.rels><?xml version="1.0" encoding="UTF-8" standalone="yes"?>
<Relationships xmlns="http://schemas.openxmlformats.org/package/2006/relationships"><Relationship Id="rId1" Type="http://schemas.microsoft.com/office/2006/relationships/activeXControlBinary" Target="activeX795.bin"/></Relationships>
</file>

<file path=xl/activeX/_rels/activeX796.xml.rels><?xml version="1.0" encoding="UTF-8" standalone="yes"?>
<Relationships xmlns="http://schemas.openxmlformats.org/package/2006/relationships"><Relationship Id="rId1" Type="http://schemas.microsoft.com/office/2006/relationships/activeXControlBinary" Target="activeX796.bin"/></Relationships>
</file>

<file path=xl/activeX/_rels/activeX797.xml.rels><?xml version="1.0" encoding="UTF-8" standalone="yes"?>
<Relationships xmlns="http://schemas.openxmlformats.org/package/2006/relationships"><Relationship Id="rId1" Type="http://schemas.microsoft.com/office/2006/relationships/activeXControlBinary" Target="activeX797.bin"/></Relationships>
</file>

<file path=xl/activeX/_rels/activeX798.xml.rels><?xml version="1.0" encoding="UTF-8" standalone="yes"?>
<Relationships xmlns="http://schemas.openxmlformats.org/package/2006/relationships"><Relationship Id="rId1" Type="http://schemas.microsoft.com/office/2006/relationships/activeXControlBinary" Target="activeX798.bin"/></Relationships>
</file>

<file path=xl/activeX/_rels/activeX799.xml.rels><?xml version="1.0" encoding="UTF-8" standalone="yes"?>
<Relationships xmlns="http://schemas.openxmlformats.org/package/2006/relationships"><Relationship Id="rId1" Type="http://schemas.microsoft.com/office/2006/relationships/activeXControlBinary" Target="activeX79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00.xml.rels><?xml version="1.0" encoding="UTF-8" standalone="yes"?>
<Relationships xmlns="http://schemas.openxmlformats.org/package/2006/relationships"><Relationship Id="rId1" Type="http://schemas.microsoft.com/office/2006/relationships/activeXControlBinary" Target="activeX800.bin"/></Relationships>
</file>

<file path=xl/activeX/_rels/activeX801.xml.rels><?xml version="1.0" encoding="UTF-8" standalone="yes"?>
<Relationships xmlns="http://schemas.openxmlformats.org/package/2006/relationships"><Relationship Id="rId1" Type="http://schemas.microsoft.com/office/2006/relationships/activeXControlBinary" Target="activeX801.bin"/></Relationships>
</file>

<file path=xl/activeX/_rels/activeX802.xml.rels><?xml version="1.0" encoding="UTF-8" standalone="yes"?>
<Relationships xmlns="http://schemas.openxmlformats.org/package/2006/relationships"><Relationship Id="rId1" Type="http://schemas.microsoft.com/office/2006/relationships/activeXControlBinary" Target="activeX802.bin"/></Relationships>
</file>

<file path=xl/activeX/_rels/activeX803.xml.rels><?xml version="1.0" encoding="UTF-8" standalone="yes"?>
<Relationships xmlns="http://schemas.openxmlformats.org/package/2006/relationships"><Relationship Id="rId1" Type="http://schemas.microsoft.com/office/2006/relationships/activeXControlBinary" Target="activeX803.bin"/></Relationships>
</file>

<file path=xl/activeX/_rels/activeX804.xml.rels><?xml version="1.0" encoding="UTF-8" standalone="yes"?>
<Relationships xmlns="http://schemas.openxmlformats.org/package/2006/relationships"><Relationship Id="rId1" Type="http://schemas.microsoft.com/office/2006/relationships/activeXControlBinary" Target="activeX804.bin"/></Relationships>
</file>

<file path=xl/activeX/_rels/activeX805.xml.rels><?xml version="1.0" encoding="UTF-8" standalone="yes"?>
<Relationships xmlns="http://schemas.openxmlformats.org/package/2006/relationships"><Relationship Id="rId1" Type="http://schemas.microsoft.com/office/2006/relationships/activeXControlBinary" Target="activeX805.bin"/></Relationships>
</file>

<file path=xl/activeX/_rels/activeX806.xml.rels><?xml version="1.0" encoding="UTF-8" standalone="yes"?>
<Relationships xmlns="http://schemas.openxmlformats.org/package/2006/relationships"><Relationship Id="rId1" Type="http://schemas.microsoft.com/office/2006/relationships/activeXControlBinary" Target="activeX806.bin"/></Relationships>
</file>

<file path=xl/activeX/_rels/activeX807.xml.rels><?xml version="1.0" encoding="UTF-8" standalone="yes"?>
<Relationships xmlns="http://schemas.openxmlformats.org/package/2006/relationships"><Relationship Id="rId1" Type="http://schemas.microsoft.com/office/2006/relationships/activeXControlBinary" Target="activeX807.bin"/></Relationships>
</file>

<file path=xl/activeX/_rels/activeX808.xml.rels><?xml version="1.0" encoding="UTF-8" standalone="yes"?>
<Relationships xmlns="http://schemas.openxmlformats.org/package/2006/relationships"><Relationship Id="rId1" Type="http://schemas.microsoft.com/office/2006/relationships/activeXControlBinary" Target="activeX808.bin"/></Relationships>
</file>

<file path=xl/activeX/_rels/activeX809.xml.rels><?xml version="1.0" encoding="UTF-8" standalone="yes"?>
<Relationships xmlns="http://schemas.openxmlformats.org/package/2006/relationships"><Relationship Id="rId1" Type="http://schemas.microsoft.com/office/2006/relationships/activeXControlBinary" Target="activeX809.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10.xml.rels><?xml version="1.0" encoding="UTF-8" standalone="yes"?>
<Relationships xmlns="http://schemas.openxmlformats.org/package/2006/relationships"><Relationship Id="rId1" Type="http://schemas.microsoft.com/office/2006/relationships/activeXControlBinary" Target="activeX810.bin"/></Relationships>
</file>

<file path=xl/activeX/_rels/activeX811.xml.rels><?xml version="1.0" encoding="UTF-8" standalone="yes"?>
<Relationships xmlns="http://schemas.openxmlformats.org/package/2006/relationships"><Relationship Id="rId1" Type="http://schemas.microsoft.com/office/2006/relationships/activeXControlBinary" Target="activeX811.bin"/></Relationships>
</file>

<file path=xl/activeX/_rels/activeX812.xml.rels><?xml version="1.0" encoding="UTF-8" standalone="yes"?>
<Relationships xmlns="http://schemas.openxmlformats.org/package/2006/relationships"><Relationship Id="rId1" Type="http://schemas.microsoft.com/office/2006/relationships/activeXControlBinary" Target="activeX812.bin"/></Relationships>
</file>

<file path=xl/activeX/_rels/activeX813.xml.rels><?xml version="1.0" encoding="UTF-8" standalone="yes"?>
<Relationships xmlns="http://schemas.openxmlformats.org/package/2006/relationships"><Relationship Id="rId1" Type="http://schemas.microsoft.com/office/2006/relationships/activeXControlBinary" Target="activeX813.bin"/></Relationships>
</file>

<file path=xl/activeX/_rels/activeX814.xml.rels><?xml version="1.0" encoding="UTF-8" standalone="yes"?>
<Relationships xmlns="http://schemas.openxmlformats.org/package/2006/relationships"><Relationship Id="rId1" Type="http://schemas.microsoft.com/office/2006/relationships/activeXControlBinary" Target="activeX814.bin"/></Relationships>
</file>

<file path=xl/activeX/_rels/activeX815.xml.rels><?xml version="1.0" encoding="UTF-8" standalone="yes"?>
<Relationships xmlns="http://schemas.openxmlformats.org/package/2006/relationships"><Relationship Id="rId1" Type="http://schemas.microsoft.com/office/2006/relationships/activeXControlBinary" Target="activeX815.bin"/></Relationships>
</file>

<file path=xl/activeX/_rels/activeX816.xml.rels><?xml version="1.0" encoding="UTF-8" standalone="yes"?>
<Relationships xmlns="http://schemas.openxmlformats.org/package/2006/relationships"><Relationship Id="rId1" Type="http://schemas.microsoft.com/office/2006/relationships/activeXControlBinary" Target="activeX816.bin"/></Relationships>
</file>

<file path=xl/activeX/_rels/activeX817.xml.rels><?xml version="1.0" encoding="UTF-8" standalone="yes"?>
<Relationships xmlns="http://schemas.openxmlformats.org/package/2006/relationships"><Relationship Id="rId1" Type="http://schemas.microsoft.com/office/2006/relationships/activeXControlBinary" Target="activeX817.bin"/></Relationships>
</file>

<file path=xl/activeX/_rels/activeX818.xml.rels><?xml version="1.0" encoding="UTF-8" standalone="yes"?>
<Relationships xmlns="http://schemas.openxmlformats.org/package/2006/relationships"><Relationship Id="rId1" Type="http://schemas.microsoft.com/office/2006/relationships/activeXControlBinary" Target="activeX818.bin"/></Relationships>
</file>

<file path=xl/activeX/_rels/activeX819.xml.rels><?xml version="1.0" encoding="UTF-8" standalone="yes"?>
<Relationships xmlns="http://schemas.openxmlformats.org/package/2006/relationships"><Relationship Id="rId1" Type="http://schemas.microsoft.com/office/2006/relationships/activeXControlBinary" Target="activeX819.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20.xml.rels><?xml version="1.0" encoding="UTF-8" standalone="yes"?>
<Relationships xmlns="http://schemas.openxmlformats.org/package/2006/relationships"><Relationship Id="rId1" Type="http://schemas.microsoft.com/office/2006/relationships/activeXControlBinary" Target="activeX820.bin"/></Relationships>
</file>

<file path=xl/activeX/_rels/activeX821.xml.rels><?xml version="1.0" encoding="UTF-8" standalone="yes"?>
<Relationships xmlns="http://schemas.openxmlformats.org/package/2006/relationships"><Relationship Id="rId1" Type="http://schemas.microsoft.com/office/2006/relationships/activeXControlBinary" Target="activeX821.bin"/></Relationships>
</file>

<file path=xl/activeX/_rels/activeX822.xml.rels><?xml version="1.0" encoding="UTF-8" standalone="yes"?>
<Relationships xmlns="http://schemas.openxmlformats.org/package/2006/relationships"><Relationship Id="rId1" Type="http://schemas.microsoft.com/office/2006/relationships/activeXControlBinary" Target="activeX822.bin"/></Relationships>
</file>

<file path=xl/activeX/_rels/activeX823.xml.rels><?xml version="1.0" encoding="UTF-8" standalone="yes"?>
<Relationships xmlns="http://schemas.openxmlformats.org/package/2006/relationships"><Relationship Id="rId1" Type="http://schemas.microsoft.com/office/2006/relationships/activeXControlBinary" Target="activeX823.bin"/></Relationships>
</file>

<file path=xl/activeX/_rels/activeX824.xml.rels><?xml version="1.0" encoding="UTF-8" standalone="yes"?>
<Relationships xmlns="http://schemas.openxmlformats.org/package/2006/relationships"><Relationship Id="rId1" Type="http://schemas.microsoft.com/office/2006/relationships/activeXControlBinary" Target="activeX824.bin"/></Relationships>
</file>

<file path=xl/activeX/_rels/activeX825.xml.rels><?xml version="1.0" encoding="UTF-8" standalone="yes"?>
<Relationships xmlns="http://schemas.openxmlformats.org/package/2006/relationships"><Relationship Id="rId1" Type="http://schemas.microsoft.com/office/2006/relationships/activeXControlBinary" Target="activeX825.bin"/></Relationships>
</file>

<file path=xl/activeX/_rels/activeX826.xml.rels><?xml version="1.0" encoding="UTF-8" standalone="yes"?>
<Relationships xmlns="http://schemas.openxmlformats.org/package/2006/relationships"><Relationship Id="rId1" Type="http://schemas.microsoft.com/office/2006/relationships/activeXControlBinary" Target="activeX826.bin"/></Relationships>
</file>

<file path=xl/activeX/_rels/activeX827.xml.rels><?xml version="1.0" encoding="UTF-8" standalone="yes"?>
<Relationships xmlns="http://schemas.openxmlformats.org/package/2006/relationships"><Relationship Id="rId1" Type="http://schemas.microsoft.com/office/2006/relationships/activeXControlBinary" Target="activeX827.bin"/></Relationships>
</file>

<file path=xl/activeX/_rels/activeX828.xml.rels><?xml version="1.0" encoding="UTF-8" standalone="yes"?>
<Relationships xmlns="http://schemas.openxmlformats.org/package/2006/relationships"><Relationship Id="rId1" Type="http://schemas.microsoft.com/office/2006/relationships/activeXControlBinary" Target="activeX828.bin"/></Relationships>
</file>

<file path=xl/activeX/_rels/activeX829.xml.rels><?xml version="1.0" encoding="UTF-8" standalone="yes"?>
<Relationships xmlns="http://schemas.openxmlformats.org/package/2006/relationships"><Relationship Id="rId1" Type="http://schemas.microsoft.com/office/2006/relationships/activeXControlBinary" Target="activeX829.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30.xml.rels><?xml version="1.0" encoding="UTF-8" standalone="yes"?>
<Relationships xmlns="http://schemas.openxmlformats.org/package/2006/relationships"><Relationship Id="rId1" Type="http://schemas.microsoft.com/office/2006/relationships/activeXControlBinary" Target="activeX830.bin"/></Relationships>
</file>

<file path=xl/activeX/_rels/activeX831.xml.rels><?xml version="1.0" encoding="UTF-8" standalone="yes"?>
<Relationships xmlns="http://schemas.openxmlformats.org/package/2006/relationships"><Relationship Id="rId1" Type="http://schemas.microsoft.com/office/2006/relationships/activeXControlBinary" Target="activeX831.bin"/></Relationships>
</file>

<file path=xl/activeX/_rels/activeX832.xml.rels><?xml version="1.0" encoding="UTF-8" standalone="yes"?>
<Relationships xmlns="http://schemas.openxmlformats.org/package/2006/relationships"><Relationship Id="rId1" Type="http://schemas.microsoft.com/office/2006/relationships/activeXControlBinary" Target="activeX832.bin"/></Relationships>
</file>

<file path=xl/activeX/_rels/activeX833.xml.rels><?xml version="1.0" encoding="UTF-8" standalone="yes"?>
<Relationships xmlns="http://schemas.openxmlformats.org/package/2006/relationships"><Relationship Id="rId1" Type="http://schemas.microsoft.com/office/2006/relationships/activeXControlBinary" Target="activeX833.bin"/></Relationships>
</file>

<file path=xl/activeX/_rels/activeX834.xml.rels><?xml version="1.0" encoding="UTF-8" standalone="yes"?>
<Relationships xmlns="http://schemas.openxmlformats.org/package/2006/relationships"><Relationship Id="rId1" Type="http://schemas.microsoft.com/office/2006/relationships/activeXControlBinary" Target="activeX834.bin"/></Relationships>
</file>

<file path=xl/activeX/_rels/activeX835.xml.rels><?xml version="1.0" encoding="UTF-8" standalone="yes"?>
<Relationships xmlns="http://schemas.openxmlformats.org/package/2006/relationships"><Relationship Id="rId1" Type="http://schemas.microsoft.com/office/2006/relationships/activeXControlBinary" Target="activeX835.bin"/></Relationships>
</file>

<file path=xl/activeX/_rels/activeX836.xml.rels><?xml version="1.0" encoding="UTF-8" standalone="yes"?>
<Relationships xmlns="http://schemas.openxmlformats.org/package/2006/relationships"><Relationship Id="rId1" Type="http://schemas.microsoft.com/office/2006/relationships/activeXControlBinary" Target="activeX836.bin"/></Relationships>
</file>

<file path=xl/activeX/_rels/activeX837.xml.rels><?xml version="1.0" encoding="UTF-8" standalone="yes"?>
<Relationships xmlns="http://schemas.openxmlformats.org/package/2006/relationships"><Relationship Id="rId1" Type="http://schemas.microsoft.com/office/2006/relationships/activeXControlBinary" Target="activeX837.bin"/></Relationships>
</file>

<file path=xl/activeX/_rels/activeX838.xml.rels><?xml version="1.0" encoding="UTF-8" standalone="yes"?>
<Relationships xmlns="http://schemas.openxmlformats.org/package/2006/relationships"><Relationship Id="rId1" Type="http://schemas.microsoft.com/office/2006/relationships/activeXControlBinary" Target="activeX838.bin"/></Relationships>
</file>

<file path=xl/activeX/_rels/activeX839.xml.rels><?xml version="1.0" encoding="UTF-8" standalone="yes"?>
<Relationships xmlns="http://schemas.openxmlformats.org/package/2006/relationships"><Relationship Id="rId1" Type="http://schemas.microsoft.com/office/2006/relationships/activeXControlBinary" Target="activeX839.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40.xml.rels><?xml version="1.0" encoding="UTF-8" standalone="yes"?>
<Relationships xmlns="http://schemas.openxmlformats.org/package/2006/relationships"><Relationship Id="rId1" Type="http://schemas.microsoft.com/office/2006/relationships/activeXControlBinary" Target="activeX840.bin"/></Relationships>
</file>

<file path=xl/activeX/_rels/activeX841.xml.rels><?xml version="1.0" encoding="UTF-8" standalone="yes"?>
<Relationships xmlns="http://schemas.openxmlformats.org/package/2006/relationships"><Relationship Id="rId1" Type="http://schemas.microsoft.com/office/2006/relationships/activeXControlBinary" Target="activeX841.bin"/></Relationships>
</file>

<file path=xl/activeX/_rels/activeX842.xml.rels><?xml version="1.0" encoding="UTF-8" standalone="yes"?>
<Relationships xmlns="http://schemas.openxmlformats.org/package/2006/relationships"><Relationship Id="rId1" Type="http://schemas.microsoft.com/office/2006/relationships/activeXControlBinary" Target="activeX842.bin"/></Relationships>
</file>

<file path=xl/activeX/_rels/activeX843.xml.rels><?xml version="1.0" encoding="UTF-8" standalone="yes"?>
<Relationships xmlns="http://schemas.openxmlformats.org/package/2006/relationships"><Relationship Id="rId1" Type="http://schemas.microsoft.com/office/2006/relationships/activeXControlBinary" Target="activeX843.bin"/></Relationships>
</file>

<file path=xl/activeX/_rels/activeX844.xml.rels><?xml version="1.0" encoding="UTF-8" standalone="yes"?>
<Relationships xmlns="http://schemas.openxmlformats.org/package/2006/relationships"><Relationship Id="rId1" Type="http://schemas.microsoft.com/office/2006/relationships/activeXControlBinary" Target="activeX844.bin"/></Relationships>
</file>

<file path=xl/activeX/_rels/activeX845.xml.rels><?xml version="1.0" encoding="UTF-8" standalone="yes"?>
<Relationships xmlns="http://schemas.openxmlformats.org/package/2006/relationships"><Relationship Id="rId1" Type="http://schemas.microsoft.com/office/2006/relationships/activeXControlBinary" Target="activeX845.bin"/></Relationships>
</file>

<file path=xl/activeX/_rels/activeX846.xml.rels><?xml version="1.0" encoding="UTF-8" standalone="yes"?>
<Relationships xmlns="http://schemas.openxmlformats.org/package/2006/relationships"><Relationship Id="rId1" Type="http://schemas.microsoft.com/office/2006/relationships/activeXControlBinary" Target="activeX846.bin"/></Relationships>
</file>

<file path=xl/activeX/_rels/activeX847.xml.rels><?xml version="1.0" encoding="UTF-8" standalone="yes"?>
<Relationships xmlns="http://schemas.openxmlformats.org/package/2006/relationships"><Relationship Id="rId1" Type="http://schemas.microsoft.com/office/2006/relationships/activeXControlBinary" Target="activeX847.bin"/></Relationships>
</file>

<file path=xl/activeX/_rels/activeX848.xml.rels><?xml version="1.0" encoding="UTF-8" standalone="yes"?>
<Relationships xmlns="http://schemas.openxmlformats.org/package/2006/relationships"><Relationship Id="rId1" Type="http://schemas.microsoft.com/office/2006/relationships/activeXControlBinary" Target="activeX848.bin"/></Relationships>
</file>

<file path=xl/activeX/_rels/activeX849.xml.rels><?xml version="1.0" encoding="UTF-8" standalone="yes"?>
<Relationships xmlns="http://schemas.openxmlformats.org/package/2006/relationships"><Relationship Id="rId1" Type="http://schemas.microsoft.com/office/2006/relationships/activeXControlBinary" Target="activeX849.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50.xml.rels><?xml version="1.0" encoding="UTF-8" standalone="yes"?>
<Relationships xmlns="http://schemas.openxmlformats.org/package/2006/relationships"><Relationship Id="rId1" Type="http://schemas.microsoft.com/office/2006/relationships/activeXControlBinary" Target="activeX850.bin"/></Relationships>
</file>

<file path=xl/activeX/_rels/activeX851.xml.rels><?xml version="1.0" encoding="UTF-8" standalone="yes"?>
<Relationships xmlns="http://schemas.openxmlformats.org/package/2006/relationships"><Relationship Id="rId1" Type="http://schemas.microsoft.com/office/2006/relationships/activeXControlBinary" Target="activeX851.bin"/></Relationships>
</file>

<file path=xl/activeX/_rels/activeX852.xml.rels><?xml version="1.0" encoding="UTF-8" standalone="yes"?>
<Relationships xmlns="http://schemas.openxmlformats.org/package/2006/relationships"><Relationship Id="rId1" Type="http://schemas.microsoft.com/office/2006/relationships/activeXControlBinary" Target="activeX852.bin"/></Relationships>
</file>

<file path=xl/activeX/_rels/activeX853.xml.rels><?xml version="1.0" encoding="UTF-8" standalone="yes"?>
<Relationships xmlns="http://schemas.openxmlformats.org/package/2006/relationships"><Relationship Id="rId1" Type="http://schemas.microsoft.com/office/2006/relationships/activeXControlBinary" Target="activeX853.bin"/></Relationships>
</file>

<file path=xl/activeX/_rels/activeX854.xml.rels><?xml version="1.0" encoding="UTF-8" standalone="yes"?>
<Relationships xmlns="http://schemas.openxmlformats.org/package/2006/relationships"><Relationship Id="rId1" Type="http://schemas.microsoft.com/office/2006/relationships/activeXControlBinary" Target="activeX854.bin"/></Relationships>
</file>

<file path=xl/activeX/_rels/activeX855.xml.rels><?xml version="1.0" encoding="UTF-8" standalone="yes"?>
<Relationships xmlns="http://schemas.openxmlformats.org/package/2006/relationships"><Relationship Id="rId1" Type="http://schemas.microsoft.com/office/2006/relationships/activeXControlBinary" Target="activeX855.bin"/></Relationships>
</file>

<file path=xl/activeX/_rels/activeX856.xml.rels><?xml version="1.0" encoding="UTF-8" standalone="yes"?>
<Relationships xmlns="http://schemas.openxmlformats.org/package/2006/relationships"><Relationship Id="rId1" Type="http://schemas.microsoft.com/office/2006/relationships/activeXControlBinary" Target="activeX856.bin"/></Relationships>
</file>

<file path=xl/activeX/_rels/activeX857.xml.rels><?xml version="1.0" encoding="UTF-8" standalone="yes"?>
<Relationships xmlns="http://schemas.openxmlformats.org/package/2006/relationships"><Relationship Id="rId1" Type="http://schemas.microsoft.com/office/2006/relationships/activeXControlBinary" Target="activeX857.bin"/></Relationships>
</file>

<file path=xl/activeX/_rels/activeX858.xml.rels><?xml version="1.0" encoding="UTF-8" standalone="yes"?>
<Relationships xmlns="http://schemas.openxmlformats.org/package/2006/relationships"><Relationship Id="rId1" Type="http://schemas.microsoft.com/office/2006/relationships/activeXControlBinary" Target="activeX858.bin"/></Relationships>
</file>

<file path=xl/activeX/_rels/activeX859.xml.rels><?xml version="1.0" encoding="UTF-8" standalone="yes"?>
<Relationships xmlns="http://schemas.openxmlformats.org/package/2006/relationships"><Relationship Id="rId1" Type="http://schemas.microsoft.com/office/2006/relationships/activeXControlBinary" Target="activeX859.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60.xml.rels><?xml version="1.0" encoding="UTF-8" standalone="yes"?>
<Relationships xmlns="http://schemas.openxmlformats.org/package/2006/relationships"><Relationship Id="rId1" Type="http://schemas.microsoft.com/office/2006/relationships/activeXControlBinary" Target="activeX860.bin"/></Relationships>
</file>

<file path=xl/activeX/_rels/activeX861.xml.rels><?xml version="1.0" encoding="UTF-8" standalone="yes"?>
<Relationships xmlns="http://schemas.openxmlformats.org/package/2006/relationships"><Relationship Id="rId1" Type="http://schemas.microsoft.com/office/2006/relationships/activeXControlBinary" Target="activeX861.bin"/></Relationships>
</file>

<file path=xl/activeX/_rels/activeX862.xml.rels><?xml version="1.0" encoding="UTF-8" standalone="yes"?>
<Relationships xmlns="http://schemas.openxmlformats.org/package/2006/relationships"><Relationship Id="rId1" Type="http://schemas.microsoft.com/office/2006/relationships/activeXControlBinary" Target="activeX862.bin"/></Relationships>
</file>

<file path=xl/activeX/_rels/activeX863.xml.rels><?xml version="1.0" encoding="UTF-8" standalone="yes"?>
<Relationships xmlns="http://schemas.openxmlformats.org/package/2006/relationships"><Relationship Id="rId1" Type="http://schemas.microsoft.com/office/2006/relationships/activeXControlBinary" Target="activeX863.bin"/></Relationships>
</file>

<file path=xl/activeX/_rels/activeX864.xml.rels><?xml version="1.0" encoding="UTF-8" standalone="yes"?>
<Relationships xmlns="http://schemas.openxmlformats.org/package/2006/relationships"><Relationship Id="rId1" Type="http://schemas.microsoft.com/office/2006/relationships/activeXControlBinary" Target="activeX864.bin"/></Relationships>
</file>

<file path=xl/activeX/_rels/activeX865.xml.rels><?xml version="1.0" encoding="UTF-8" standalone="yes"?>
<Relationships xmlns="http://schemas.openxmlformats.org/package/2006/relationships"><Relationship Id="rId1" Type="http://schemas.microsoft.com/office/2006/relationships/activeXControlBinary" Target="activeX865.bin"/></Relationships>
</file>

<file path=xl/activeX/_rels/activeX866.xml.rels><?xml version="1.0" encoding="UTF-8" standalone="yes"?>
<Relationships xmlns="http://schemas.openxmlformats.org/package/2006/relationships"><Relationship Id="rId1" Type="http://schemas.microsoft.com/office/2006/relationships/activeXControlBinary" Target="activeX866.bin"/></Relationships>
</file>

<file path=xl/activeX/_rels/activeX867.xml.rels><?xml version="1.0" encoding="UTF-8" standalone="yes"?>
<Relationships xmlns="http://schemas.openxmlformats.org/package/2006/relationships"><Relationship Id="rId1" Type="http://schemas.microsoft.com/office/2006/relationships/activeXControlBinary" Target="activeX867.bin"/></Relationships>
</file>

<file path=xl/activeX/_rels/activeX868.xml.rels><?xml version="1.0" encoding="UTF-8" standalone="yes"?>
<Relationships xmlns="http://schemas.openxmlformats.org/package/2006/relationships"><Relationship Id="rId1" Type="http://schemas.microsoft.com/office/2006/relationships/activeXControlBinary" Target="activeX868.bin"/></Relationships>
</file>

<file path=xl/activeX/_rels/activeX869.xml.rels><?xml version="1.0" encoding="UTF-8" standalone="yes"?>
<Relationships xmlns="http://schemas.openxmlformats.org/package/2006/relationships"><Relationship Id="rId1" Type="http://schemas.microsoft.com/office/2006/relationships/activeXControlBinary" Target="activeX869.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70.xml.rels><?xml version="1.0" encoding="UTF-8" standalone="yes"?>
<Relationships xmlns="http://schemas.openxmlformats.org/package/2006/relationships"><Relationship Id="rId1" Type="http://schemas.microsoft.com/office/2006/relationships/activeXControlBinary" Target="activeX870.bin"/></Relationships>
</file>

<file path=xl/activeX/_rels/activeX871.xml.rels><?xml version="1.0" encoding="UTF-8" standalone="yes"?>
<Relationships xmlns="http://schemas.openxmlformats.org/package/2006/relationships"><Relationship Id="rId1" Type="http://schemas.microsoft.com/office/2006/relationships/activeXControlBinary" Target="activeX871.bin"/></Relationships>
</file>

<file path=xl/activeX/_rels/activeX872.xml.rels><?xml version="1.0" encoding="UTF-8" standalone="yes"?>
<Relationships xmlns="http://schemas.openxmlformats.org/package/2006/relationships"><Relationship Id="rId1" Type="http://schemas.microsoft.com/office/2006/relationships/activeXControlBinary" Target="activeX872.bin"/></Relationships>
</file>

<file path=xl/activeX/_rels/activeX873.xml.rels><?xml version="1.0" encoding="UTF-8" standalone="yes"?>
<Relationships xmlns="http://schemas.openxmlformats.org/package/2006/relationships"><Relationship Id="rId1" Type="http://schemas.microsoft.com/office/2006/relationships/activeXControlBinary" Target="activeX873.bin"/></Relationships>
</file>

<file path=xl/activeX/_rels/activeX874.xml.rels><?xml version="1.0" encoding="UTF-8" standalone="yes"?>
<Relationships xmlns="http://schemas.openxmlformats.org/package/2006/relationships"><Relationship Id="rId1" Type="http://schemas.microsoft.com/office/2006/relationships/activeXControlBinary" Target="activeX874.bin"/></Relationships>
</file>

<file path=xl/activeX/_rels/activeX875.xml.rels><?xml version="1.0" encoding="UTF-8" standalone="yes"?>
<Relationships xmlns="http://schemas.openxmlformats.org/package/2006/relationships"><Relationship Id="rId1" Type="http://schemas.microsoft.com/office/2006/relationships/activeXControlBinary" Target="activeX875.bin"/></Relationships>
</file>

<file path=xl/activeX/_rels/activeX876.xml.rels><?xml version="1.0" encoding="UTF-8" standalone="yes"?>
<Relationships xmlns="http://schemas.openxmlformats.org/package/2006/relationships"><Relationship Id="rId1" Type="http://schemas.microsoft.com/office/2006/relationships/activeXControlBinary" Target="activeX876.bin"/></Relationships>
</file>

<file path=xl/activeX/_rels/activeX877.xml.rels><?xml version="1.0" encoding="UTF-8" standalone="yes"?>
<Relationships xmlns="http://schemas.openxmlformats.org/package/2006/relationships"><Relationship Id="rId1" Type="http://schemas.microsoft.com/office/2006/relationships/activeXControlBinary" Target="activeX877.bin"/></Relationships>
</file>

<file path=xl/activeX/_rels/activeX878.xml.rels><?xml version="1.0" encoding="UTF-8" standalone="yes"?>
<Relationships xmlns="http://schemas.openxmlformats.org/package/2006/relationships"><Relationship Id="rId1" Type="http://schemas.microsoft.com/office/2006/relationships/activeXControlBinary" Target="activeX878.bin"/></Relationships>
</file>

<file path=xl/activeX/_rels/activeX879.xml.rels><?xml version="1.0" encoding="UTF-8" standalone="yes"?>
<Relationships xmlns="http://schemas.openxmlformats.org/package/2006/relationships"><Relationship Id="rId1" Type="http://schemas.microsoft.com/office/2006/relationships/activeXControlBinary" Target="activeX879.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80.xml.rels><?xml version="1.0" encoding="UTF-8" standalone="yes"?>
<Relationships xmlns="http://schemas.openxmlformats.org/package/2006/relationships"><Relationship Id="rId1" Type="http://schemas.microsoft.com/office/2006/relationships/activeXControlBinary" Target="activeX880.bin"/></Relationships>
</file>

<file path=xl/activeX/_rels/activeX881.xml.rels><?xml version="1.0" encoding="UTF-8" standalone="yes"?>
<Relationships xmlns="http://schemas.openxmlformats.org/package/2006/relationships"><Relationship Id="rId1" Type="http://schemas.microsoft.com/office/2006/relationships/activeXControlBinary" Target="activeX881.bin"/></Relationships>
</file>

<file path=xl/activeX/_rels/activeX882.xml.rels><?xml version="1.0" encoding="UTF-8" standalone="yes"?>
<Relationships xmlns="http://schemas.openxmlformats.org/package/2006/relationships"><Relationship Id="rId1" Type="http://schemas.microsoft.com/office/2006/relationships/activeXControlBinary" Target="activeX882.bin"/></Relationships>
</file>

<file path=xl/activeX/_rels/activeX883.xml.rels><?xml version="1.0" encoding="UTF-8" standalone="yes"?>
<Relationships xmlns="http://schemas.openxmlformats.org/package/2006/relationships"><Relationship Id="rId1" Type="http://schemas.microsoft.com/office/2006/relationships/activeXControlBinary" Target="activeX883.bin"/></Relationships>
</file>

<file path=xl/activeX/_rels/activeX884.xml.rels><?xml version="1.0" encoding="UTF-8" standalone="yes"?>
<Relationships xmlns="http://schemas.openxmlformats.org/package/2006/relationships"><Relationship Id="rId1" Type="http://schemas.microsoft.com/office/2006/relationships/activeXControlBinary" Target="activeX884.bin"/></Relationships>
</file>

<file path=xl/activeX/_rels/activeX885.xml.rels><?xml version="1.0" encoding="UTF-8" standalone="yes"?>
<Relationships xmlns="http://schemas.openxmlformats.org/package/2006/relationships"><Relationship Id="rId1" Type="http://schemas.microsoft.com/office/2006/relationships/activeXControlBinary" Target="activeX885.bin"/></Relationships>
</file>

<file path=xl/activeX/_rels/activeX886.xml.rels><?xml version="1.0" encoding="UTF-8" standalone="yes"?>
<Relationships xmlns="http://schemas.openxmlformats.org/package/2006/relationships"><Relationship Id="rId1" Type="http://schemas.microsoft.com/office/2006/relationships/activeXControlBinary" Target="activeX886.bin"/></Relationships>
</file>

<file path=xl/activeX/_rels/activeX887.xml.rels><?xml version="1.0" encoding="UTF-8" standalone="yes"?>
<Relationships xmlns="http://schemas.openxmlformats.org/package/2006/relationships"><Relationship Id="rId1" Type="http://schemas.microsoft.com/office/2006/relationships/activeXControlBinary" Target="activeX887.bin"/></Relationships>
</file>

<file path=xl/activeX/_rels/activeX888.xml.rels><?xml version="1.0" encoding="UTF-8" standalone="yes"?>
<Relationships xmlns="http://schemas.openxmlformats.org/package/2006/relationships"><Relationship Id="rId1" Type="http://schemas.microsoft.com/office/2006/relationships/activeXControlBinary" Target="activeX888.bin"/></Relationships>
</file>

<file path=xl/activeX/_rels/activeX889.xml.rels><?xml version="1.0" encoding="UTF-8" standalone="yes"?>
<Relationships xmlns="http://schemas.openxmlformats.org/package/2006/relationships"><Relationship Id="rId1" Type="http://schemas.microsoft.com/office/2006/relationships/activeXControlBinary" Target="activeX889.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890.xml.rels><?xml version="1.0" encoding="UTF-8" standalone="yes"?>
<Relationships xmlns="http://schemas.openxmlformats.org/package/2006/relationships"><Relationship Id="rId1" Type="http://schemas.microsoft.com/office/2006/relationships/activeXControlBinary" Target="activeX890.bin"/></Relationships>
</file>

<file path=xl/activeX/_rels/activeX891.xml.rels><?xml version="1.0" encoding="UTF-8" standalone="yes"?>
<Relationships xmlns="http://schemas.openxmlformats.org/package/2006/relationships"><Relationship Id="rId1" Type="http://schemas.microsoft.com/office/2006/relationships/activeXControlBinary" Target="activeX891.bin"/></Relationships>
</file>

<file path=xl/activeX/_rels/activeX892.xml.rels><?xml version="1.0" encoding="UTF-8" standalone="yes"?>
<Relationships xmlns="http://schemas.openxmlformats.org/package/2006/relationships"><Relationship Id="rId1" Type="http://schemas.microsoft.com/office/2006/relationships/activeXControlBinary" Target="activeX892.bin"/></Relationships>
</file>

<file path=xl/activeX/_rels/activeX893.xml.rels><?xml version="1.0" encoding="UTF-8" standalone="yes"?>
<Relationships xmlns="http://schemas.openxmlformats.org/package/2006/relationships"><Relationship Id="rId1" Type="http://schemas.microsoft.com/office/2006/relationships/activeXControlBinary" Target="activeX893.bin"/></Relationships>
</file>

<file path=xl/activeX/_rels/activeX894.xml.rels><?xml version="1.0" encoding="UTF-8" standalone="yes"?>
<Relationships xmlns="http://schemas.openxmlformats.org/package/2006/relationships"><Relationship Id="rId1" Type="http://schemas.microsoft.com/office/2006/relationships/activeXControlBinary" Target="activeX894.bin"/></Relationships>
</file>

<file path=xl/activeX/_rels/activeX895.xml.rels><?xml version="1.0" encoding="UTF-8" standalone="yes"?>
<Relationships xmlns="http://schemas.openxmlformats.org/package/2006/relationships"><Relationship Id="rId1" Type="http://schemas.microsoft.com/office/2006/relationships/activeXControlBinary" Target="activeX895.bin"/></Relationships>
</file>

<file path=xl/activeX/_rels/activeX896.xml.rels><?xml version="1.0" encoding="UTF-8" standalone="yes"?>
<Relationships xmlns="http://schemas.openxmlformats.org/package/2006/relationships"><Relationship Id="rId1" Type="http://schemas.microsoft.com/office/2006/relationships/activeXControlBinary" Target="activeX896.bin"/></Relationships>
</file>

<file path=xl/activeX/_rels/activeX897.xml.rels><?xml version="1.0" encoding="UTF-8" standalone="yes"?>
<Relationships xmlns="http://schemas.openxmlformats.org/package/2006/relationships"><Relationship Id="rId1" Type="http://schemas.microsoft.com/office/2006/relationships/activeXControlBinary" Target="activeX897.bin"/></Relationships>
</file>

<file path=xl/activeX/_rels/activeX898.xml.rels><?xml version="1.0" encoding="UTF-8" standalone="yes"?>
<Relationships xmlns="http://schemas.openxmlformats.org/package/2006/relationships"><Relationship Id="rId1" Type="http://schemas.microsoft.com/office/2006/relationships/activeXControlBinary" Target="activeX898.bin"/></Relationships>
</file>

<file path=xl/activeX/_rels/activeX899.xml.rels><?xml version="1.0" encoding="UTF-8" standalone="yes"?>
<Relationships xmlns="http://schemas.openxmlformats.org/package/2006/relationships"><Relationship Id="rId1" Type="http://schemas.microsoft.com/office/2006/relationships/activeXControlBinary" Target="activeX89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00.xml.rels><?xml version="1.0" encoding="UTF-8" standalone="yes"?>
<Relationships xmlns="http://schemas.openxmlformats.org/package/2006/relationships"><Relationship Id="rId1" Type="http://schemas.microsoft.com/office/2006/relationships/activeXControlBinary" Target="activeX900.bin"/></Relationships>
</file>

<file path=xl/activeX/_rels/activeX901.xml.rels><?xml version="1.0" encoding="UTF-8" standalone="yes"?>
<Relationships xmlns="http://schemas.openxmlformats.org/package/2006/relationships"><Relationship Id="rId1" Type="http://schemas.microsoft.com/office/2006/relationships/activeXControlBinary" Target="activeX901.bin"/></Relationships>
</file>

<file path=xl/activeX/_rels/activeX902.xml.rels><?xml version="1.0" encoding="UTF-8" standalone="yes"?>
<Relationships xmlns="http://schemas.openxmlformats.org/package/2006/relationships"><Relationship Id="rId1" Type="http://schemas.microsoft.com/office/2006/relationships/activeXControlBinary" Target="activeX902.bin"/></Relationships>
</file>

<file path=xl/activeX/_rels/activeX903.xml.rels><?xml version="1.0" encoding="UTF-8" standalone="yes"?>
<Relationships xmlns="http://schemas.openxmlformats.org/package/2006/relationships"><Relationship Id="rId1" Type="http://schemas.microsoft.com/office/2006/relationships/activeXControlBinary" Target="activeX903.bin"/></Relationships>
</file>

<file path=xl/activeX/_rels/activeX904.xml.rels><?xml version="1.0" encoding="UTF-8" standalone="yes"?>
<Relationships xmlns="http://schemas.openxmlformats.org/package/2006/relationships"><Relationship Id="rId1" Type="http://schemas.microsoft.com/office/2006/relationships/activeXControlBinary" Target="activeX904.bin"/></Relationships>
</file>

<file path=xl/activeX/_rels/activeX905.xml.rels><?xml version="1.0" encoding="UTF-8" standalone="yes"?>
<Relationships xmlns="http://schemas.openxmlformats.org/package/2006/relationships"><Relationship Id="rId1" Type="http://schemas.microsoft.com/office/2006/relationships/activeXControlBinary" Target="activeX905.bin"/></Relationships>
</file>

<file path=xl/activeX/_rels/activeX906.xml.rels><?xml version="1.0" encoding="UTF-8" standalone="yes"?>
<Relationships xmlns="http://schemas.openxmlformats.org/package/2006/relationships"><Relationship Id="rId1" Type="http://schemas.microsoft.com/office/2006/relationships/activeXControlBinary" Target="activeX906.bin"/></Relationships>
</file>

<file path=xl/activeX/_rels/activeX907.xml.rels><?xml version="1.0" encoding="UTF-8" standalone="yes"?>
<Relationships xmlns="http://schemas.openxmlformats.org/package/2006/relationships"><Relationship Id="rId1" Type="http://schemas.microsoft.com/office/2006/relationships/activeXControlBinary" Target="activeX907.bin"/></Relationships>
</file>

<file path=xl/activeX/_rels/activeX908.xml.rels><?xml version="1.0" encoding="UTF-8" standalone="yes"?>
<Relationships xmlns="http://schemas.openxmlformats.org/package/2006/relationships"><Relationship Id="rId1" Type="http://schemas.microsoft.com/office/2006/relationships/activeXControlBinary" Target="activeX908.bin"/></Relationships>
</file>

<file path=xl/activeX/_rels/activeX909.xml.rels><?xml version="1.0" encoding="UTF-8" standalone="yes"?>
<Relationships xmlns="http://schemas.openxmlformats.org/package/2006/relationships"><Relationship Id="rId1" Type="http://schemas.microsoft.com/office/2006/relationships/activeXControlBinary" Target="activeX909.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10.xml.rels><?xml version="1.0" encoding="UTF-8" standalone="yes"?>
<Relationships xmlns="http://schemas.openxmlformats.org/package/2006/relationships"><Relationship Id="rId1" Type="http://schemas.microsoft.com/office/2006/relationships/activeXControlBinary" Target="activeX910.bin"/></Relationships>
</file>

<file path=xl/activeX/_rels/activeX911.xml.rels><?xml version="1.0" encoding="UTF-8" standalone="yes"?>
<Relationships xmlns="http://schemas.openxmlformats.org/package/2006/relationships"><Relationship Id="rId1" Type="http://schemas.microsoft.com/office/2006/relationships/activeXControlBinary" Target="activeX911.bin"/></Relationships>
</file>

<file path=xl/activeX/_rels/activeX912.xml.rels><?xml version="1.0" encoding="UTF-8" standalone="yes"?>
<Relationships xmlns="http://schemas.openxmlformats.org/package/2006/relationships"><Relationship Id="rId1" Type="http://schemas.microsoft.com/office/2006/relationships/activeXControlBinary" Target="activeX912.bin"/></Relationships>
</file>

<file path=xl/activeX/_rels/activeX913.xml.rels><?xml version="1.0" encoding="UTF-8" standalone="yes"?>
<Relationships xmlns="http://schemas.openxmlformats.org/package/2006/relationships"><Relationship Id="rId1" Type="http://schemas.microsoft.com/office/2006/relationships/activeXControlBinary" Target="activeX913.bin"/></Relationships>
</file>

<file path=xl/activeX/_rels/activeX914.xml.rels><?xml version="1.0" encoding="UTF-8" standalone="yes"?>
<Relationships xmlns="http://schemas.openxmlformats.org/package/2006/relationships"><Relationship Id="rId1" Type="http://schemas.microsoft.com/office/2006/relationships/activeXControlBinary" Target="activeX914.bin"/></Relationships>
</file>

<file path=xl/activeX/_rels/activeX915.xml.rels><?xml version="1.0" encoding="UTF-8" standalone="yes"?>
<Relationships xmlns="http://schemas.openxmlformats.org/package/2006/relationships"><Relationship Id="rId1" Type="http://schemas.microsoft.com/office/2006/relationships/activeXControlBinary" Target="activeX915.bin"/></Relationships>
</file>

<file path=xl/activeX/_rels/activeX916.xml.rels><?xml version="1.0" encoding="UTF-8" standalone="yes"?>
<Relationships xmlns="http://schemas.openxmlformats.org/package/2006/relationships"><Relationship Id="rId1" Type="http://schemas.microsoft.com/office/2006/relationships/activeXControlBinary" Target="activeX916.bin"/></Relationships>
</file>

<file path=xl/activeX/_rels/activeX917.xml.rels><?xml version="1.0" encoding="UTF-8" standalone="yes"?>
<Relationships xmlns="http://schemas.openxmlformats.org/package/2006/relationships"><Relationship Id="rId1" Type="http://schemas.microsoft.com/office/2006/relationships/activeXControlBinary" Target="activeX917.bin"/></Relationships>
</file>

<file path=xl/activeX/_rels/activeX918.xml.rels><?xml version="1.0" encoding="UTF-8" standalone="yes"?>
<Relationships xmlns="http://schemas.openxmlformats.org/package/2006/relationships"><Relationship Id="rId1" Type="http://schemas.microsoft.com/office/2006/relationships/activeXControlBinary" Target="activeX918.bin"/></Relationships>
</file>

<file path=xl/activeX/_rels/activeX919.xml.rels><?xml version="1.0" encoding="UTF-8" standalone="yes"?>
<Relationships xmlns="http://schemas.openxmlformats.org/package/2006/relationships"><Relationship Id="rId1" Type="http://schemas.microsoft.com/office/2006/relationships/activeXControlBinary" Target="activeX919.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20.xml.rels><?xml version="1.0" encoding="UTF-8" standalone="yes"?>
<Relationships xmlns="http://schemas.openxmlformats.org/package/2006/relationships"><Relationship Id="rId1" Type="http://schemas.microsoft.com/office/2006/relationships/activeXControlBinary" Target="activeX920.bin"/></Relationships>
</file>

<file path=xl/activeX/_rels/activeX921.xml.rels><?xml version="1.0" encoding="UTF-8" standalone="yes"?>
<Relationships xmlns="http://schemas.openxmlformats.org/package/2006/relationships"><Relationship Id="rId1" Type="http://schemas.microsoft.com/office/2006/relationships/activeXControlBinary" Target="activeX921.bin"/></Relationships>
</file>

<file path=xl/activeX/_rels/activeX922.xml.rels><?xml version="1.0" encoding="UTF-8" standalone="yes"?>
<Relationships xmlns="http://schemas.openxmlformats.org/package/2006/relationships"><Relationship Id="rId1" Type="http://schemas.microsoft.com/office/2006/relationships/activeXControlBinary" Target="activeX922.bin"/></Relationships>
</file>

<file path=xl/activeX/_rels/activeX923.xml.rels><?xml version="1.0" encoding="UTF-8" standalone="yes"?>
<Relationships xmlns="http://schemas.openxmlformats.org/package/2006/relationships"><Relationship Id="rId1" Type="http://schemas.microsoft.com/office/2006/relationships/activeXControlBinary" Target="activeX923.bin"/></Relationships>
</file>

<file path=xl/activeX/_rels/activeX924.xml.rels><?xml version="1.0" encoding="UTF-8" standalone="yes"?>
<Relationships xmlns="http://schemas.openxmlformats.org/package/2006/relationships"><Relationship Id="rId1" Type="http://schemas.microsoft.com/office/2006/relationships/activeXControlBinary" Target="activeX924.bin"/></Relationships>
</file>

<file path=xl/activeX/_rels/activeX925.xml.rels><?xml version="1.0" encoding="UTF-8" standalone="yes"?>
<Relationships xmlns="http://schemas.openxmlformats.org/package/2006/relationships"><Relationship Id="rId1" Type="http://schemas.microsoft.com/office/2006/relationships/activeXControlBinary" Target="activeX925.bin"/></Relationships>
</file>

<file path=xl/activeX/_rels/activeX926.xml.rels><?xml version="1.0" encoding="UTF-8" standalone="yes"?>
<Relationships xmlns="http://schemas.openxmlformats.org/package/2006/relationships"><Relationship Id="rId1" Type="http://schemas.microsoft.com/office/2006/relationships/activeXControlBinary" Target="activeX926.bin"/></Relationships>
</file>

<file path=xl/activeX/_rels/activeX927.xml.rels><?xml version="1.0" encoding="UTF-8" standalone="yes"?>
<Relationships xmlns="http://schemas.openxmlformats.org/package/2006/relationships"><Relationship Id="rId1" Type="http://schemas.microsoft.com/office/2006/relationships/activeXControlBinary" Target="activeX927.bin"/></Relationships>
</file>

<file path=xl/activeX/_rels/activeX928.xml.rels><?xml version="1.0" encoding="UTF-8" standalone="yes"?>
<Relationships xmlns="http://schemas.openxmlformats.org/package/2006/relationships"><Relationship Id="rId1" Type="http://schemas.microsoft.com/office/2006/relationships/activeXControlBinary" Target="activeX928.bin"/></Relationships>
</file>

<file path=xl/activeX/_rels/activeX929.xml.rels><?xml version="1.0" encoding="UTF-8" standalone="yes"?>
<Relationships xmlns="http://schemas.openxmlformats.org/package/2006/relationships"><Relationship Id="rId1" Type="http://schemas.microsoft.com/office/2006/relationships/activeXControlBinary" Target="activeX929.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30.xml.rels><?xml version="1.0" encoding="UTF-8" standalone="yes"?>
<Relationships xmlns="http://schemas.openxmlformats.org/package/2006/relationships"><Relationship Id="rId1" Type="http://schemas.microsoft.com/office/2006/relationships/activeXControlBinary" Target="activeX930.bin"/></Relationships>
</file>

<file path=xl/activeX/_rels/activeX931.xml.rels><?xml version="1.0" encoding="UTF-8" standalone="yes"?>
<Relationships xmlns="http://schemas.openxmlformats.org/package/2006/relationships"><Relationship Id="rId1" Type="http://schemas.microsoft.com/office/2006/relationships/activeXControlBinary" Target="activeX931.bin"/></Relationships>
</file>

<file path=xl/activeX/_rels/activeX932.xml.rels><?xml version="1.0" encoding="UTF-8" standalone="yes"?>
<Relationships xmlns="http://schemas.openxmlformats.org/package/2006/relationships"><Relationship Id="rId1" Type="http://schemas.microsoft.com/office/2006/relationships/activeXControlBinary" Target="activeX932.bin"/></Relationships>
</file>

<file path=xl/activeX/_rels/activeX933.xml.rels><?xml version="1.0" encoding="UTF-8" standalone="yes"?>
<Relationships xmlns="http://schemas.openxmlformats.org/package/2006/relationships"><Relationship Id="rId1" Type="http://schemas.microsoft.com/office/2006/relationships/activeXControlBinary" Target="activeX933.bin"/></Relationships>
</file>

<file path=xl/activeX/_rels/activeX934.xml.rels><?xml version="1.0" encoding="UTF-8" standalone="yes"?>
<Relationships xmlns="http://schemas.openxmlformats.org/package/2006/relationships"><Relationship Id="rId1" Type="http://schemas.microsoft.com/office/2006/relationships/activeXControlBinary" Target="activeX934.bin"/></Relationships>
</file>

<file path=xl/activeX/_rels/activeX935.xml.rels><?xml version="1.0" encoding="UTF-8" standalone="yes"?>
<Relationships xmlns="http://schemas.openxmlformats.org/package/2006/relationships"><Relationship Id="rId1" Type="http://schemas.microsoft.com/office/2006/relationships/activeXControlBinary" Target="activeX935.bin"/></Relationships>
</file>

<file path=xl/activeX/_rels/activeX936.xml.rels><?xml version="1.0" encoding="UTF-8" standalone="yes"?>
<Relationships xmlns="http://schemas.openxmlformats.org/package/2006/relationships"><Relationship Id="rId1" Type="http://schemas.microsoft.com/office/2006/relationships/activeXControlBinary" Target="activeX936.bin"/></Relationships>
</file>

<file path=xl/activeX/_rels/activeX937.xml.rels><?xml version="1.0" encoding="UTF-8" standalone="yes"?>
<Relationships xmlns="http://schemas.openxmlformats.org/package/2006/relationships"><Relationship Id="rId1" Type="http://schemas.microsoft.com/office/2006/relationships/activeXControlBinary" Target="activeX937.bin"/></Relationships>
</file>

<file path=xl/activeX/_rels/activeX938.xml.rels><?xml version="1.0" encoding="UTF-8" standalone="yes"?>
<Relationships xmlns="http://schemas.openxmlformats.org/package/2006/relationships"><Relationship Id="rId1" Type="http://schemas.microsoft.com/office/2006/relationships/activeXControlBinary" Target="activeX938.bin"/></Relationships>
</file>

<file path=xl/activeX/_rels/activeX939.xml.rels><?xml version="1.0" encoding="UTF-8" standalone="yes"?>
<Relationships xmlns="http://schemas.openxmlformats.org/package/2006/relationships"><Relationship Id="rId1" Type="http://schemas.microsoft.com/office/2006/relationships/activeXControlBinary" Target="activeX939.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40.xml.rels><?xml version="1.0" encoding="UTF-8" standalone="yes"?>
<Relationships xmlns="http://schemas.openxmlformats.org/package/2006/relationships"><Relationship Id="rId1" Type="http://schemas.microsoft.com/office/2006/relationships/activeXControlBinary" Target="activeX940.bin"/></Relationships>
</file>

<file path=xl/activeX/_rels/activeX941.xml.rels><?xml version="1.0" encoding="UTF-8" standalone="yes"?>
<Relationships xmlns="http://schemas.openxmlformats.org/package/2006/relationships"><Relationship Id="rId1" Type="http://schemas.microsoft.com/office/2006/relationships/activeXControlBinary" Target="activeX941.bin"/></Relationships>
</file>

<file path=xl/activeX/_rels/activeX942.xml.rels><?xml version="1.0" encoding="UTF-8" standalone="yes"?>
<Relationships xmlns="http://schemas.openxmlformats.org/package/2006/relationships"><Relationship Id="rId1" Type="http://schemas.microsoft.com/office/2006/relationships/activeXControlBinary" Target="activeX942.bin"/></Relationships>
</file>

<file path=xl/activeX/_rels/activeX943.xml.rels><?xml version="1.0" encoding="UTF-8" standalone="yes"?>
<Relationships xmlns="http://schemas.openxmlformats.org/package/2006/relationships"><Relationship Id="rId1" Type="http://schemas.microsoft.com/office/2006/relationships/activeXControlBinary" Target="activeX943.bin"/></Relationships>
</file>

<file path=xl/activeX/_rels/activeX944.xml.rels><?xml version="1.0" encoding="UTF-8" standalone="yes"?>
<Relationships xmlns="http://schemas.openxmlformats.org/package/2006/relationships"><Relationship Id="rId1" Type="http://schemas.microsoft.com/office/2006/relationships/activeXControlBinary" Target="activeX944.bin"/></Relationships>
</file>

<file path=xl/activeX/_rels/activeX945.xml.rels><?xml version="1.0" encoding="UTF-8" standalone="yes"?>
<Relationships xmlns="http://schemas.openxmlformats.org/package/2006/relationships"><Relationship Id="rId1" Type="http://schemas.microsoft.com/office/2006/relationships/activeXControlBinary" Target="activeX945.bin"/></Relationships>
</file>

<file path=xl/activeX/_rels/activeX946.xml.rels><?xml version="1.0" encoding="UTF-8" standalone="yes"?>
<Relationships xmlns="http://schemas.openxmlformats.org/package/2006/relationships"><Relationship Id="rId1" Type="http://schemas.microsoft.com/office/2006/relationships/activeXControlBinary" Target="activeX946.bin"/></Relationships>
</file>

<file path=xl/activeX/_rels/activeX947.xml.rels><?xml version="1.0" encoding="UTF-8" standalone="yes"?>
<Relationships xmlns="http://schemas.openxmlformats.org/package/2006/relationships"><Relationship Id="rId1" Type="http://schemas.microsoft.com/office/2006/relationships/activeXControlBinary" Target="activeX947.bin"/></Relationships>
</file>

<file path=xl/activeX/_rels/activeX948.xml.rels><?xml version="1.0" encoding="UTF-8" standalone="yes"?>
<Relationships xmlns="http://schemas.openxmlformats.org/package/2006/relationships"><Relationship Id="rId1" Type="http://schemas.microsoft.com/office/2006/relationships/activeXControlBinary" Target="activeX948.bin"/></Relationships>
</file>

<file path=xl/activeX/_rels/activeX949.xml.rels><?xml version="1.0" encoding="UTF-8" standalone="yes"?>
<Relationships xmlns="http://schemas.openxmlformats.org/package/2006/relationships"><Relationship Id="rId1" Type="http://schemas.microsoft.com/office/2006/relationships/activeXControlBinary" Target="activeX949.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50.xml.rels><?xml version="1.0" encoding="UTF-8" standalone="yes"?>
<Relationships xmlns="http://schemas.openxmlformats.org/package/2006/relationships"><Relationship Id="rId1" Type="http://schemas.microsoft.com/office/2006/relationships/activeXControlBinary" Target="activeX950.bin"/></Relationships>
</file>

<file path=xl/activeX/_rels/activeX951.xml.rels><?xml version="1.0" encoding="UTF-8" standalone="yes"?>
<Relationships xmlns="http://schemas.openxmlformats.org/package/2006/relationships"><Relationship Id="rId1" Type="http://schemas.microsoft.com/office/2006/relationships/activeXControlBinary" Target="activeX951.bin"/></Relationships>
</file>

<file path=xl/activeX/_rels/activeX952.xml.rels><?xml version="1.0" encoding="UTF-8" standalone="yes"?>
<Relationships xmlns="http://schemas.openxmlformats.org/package/2006/relationships"><Relationship Id="rId1" Type="http://schemas.microsoft.com/office/2006/relationships/activeXControlBinary" Target="activeX952.bin"/></Relationships>
</file>

<file path=xl/activeX/_rels/activeX953.xml.rels><?xml version="1.0" encoding="UTF-8" standalone="yes"?>
<Relationships xmlns="http://schemas.openxmlformats.org/package/2006/relationships"><Relationship Id="rId1" Type="http://schemas.microsoft.com/office/2006/relationships/activeXControlBinary" Target="activeX953.bin"/></Relationships>
</file>

<file path=xl/activeX/_rels/activeX954.xml.rels><?xml version="1.0" encoding="UTF-8" standalone="yes"?>
<Relationships xmlns="http://schemas.openxmlformats.org/package/2006/relationships"><Relationship Id="rId1" Type="http://schemas.microsoft.com/office/2006/relationships/activeXControlBinary" Target="activeX954.bin"/></Relationships>
</file>

<file path=xl/activeX/_rels/activeX955.xml.rels><?xml version="1.0" encoding="UTF-8" standalone="yes"?>
<Relationships xmlns="http://schemas.openxmlformats.org/package/2006/relationships"><Relationship Id="rId1" Type="http://schemas.microsoft.com/office/2006/relationships/activeXControlBinary" Target="activeX955.bin"/></Relationships>
</file>

<file path=xl/activeX/_rels/activeX956.xml.rels><?xml version="1.0" encoding="UTF-8" standalone="yes"?>
<Relationships xmlns="http://schemas.openxmlformats.org/package/2006/relationships"><Relationship Id="rId1" Type="http://schemas.microsoft.com/office/2006/relationships/activeXControlBinary" Target="activeX956.bin"/></Relationships>
</file>

<file path=xl/activeX/_rels/activeX957.xml.rels><?xml version="1.0" encoding="UTF-8" standalone="yes"?>
<Relationships xmlns="http://schemas.openxmlformats.org/package/2006/relationships"><Relationship Id="rId1" Type="http://schemas.microsoft.com/office/2006/relationships/activeXControlBinary" Target="activeX957.bin"/></Relationships>
</file>

<file path=xl/activeX/_rels/activeX958.xml.rels><?xml version="1.0" encoding="UTF-8" standalone="yes"?>
<Relationships xmlns="http://schemas.openxmlformats.org/package/2006/relationships"><Relationship Id="rId1" Type="http://schemas.microsoft.com/office/2006/relationships/activeXControlBinary" Target="activeX958.bin"/></Relationships>
</file>

<file path=xl/activeX/_rels/activeX959.xml.rels><?xml version="1.0" encoding="UTF-8" standalone="yes"?>
<Relationships xmlns="http://schemas.openxmlformats.org/package/2006/relationships"><Relationship Id="rId1" Type="http://schemas.microsoft.com/office/2006/relationships/activeXControlBinary" Target="activeX959.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60.xml.rels><?xml version="1.0" encoding="UTF-8" standalone="yes"?>
<Relationships xmlns="http://schemas.openxmlformats.org/package/2006/relationships"><Relationship Id="rId1" Type="http://schemas.microsoft.com/office/2006/relationships/activeXControlBinary" Target="activeX960.bin"/></Relationships>
</file>

<file path=xl/activeX/_rels/activeX961.xml.rels><?xml version="1.0" encoding="UTF-8" standalone="yes"?>
<Relationships xmlns="http://schemas.openxmlformats.org/package/2006/relationships"><Relationship Id="rId1" Type="http://schemas.microsoft.com/office/2006/relationships/activeXControlBinary" Target="activeX961.bin"/></Relationships>
</file>

<file path=xl/activeX/_rels/activeX962.xml.rels><?xml version="1.0" encoding="UTF-8" standalone="yes"?>
<Relationships xmlns="http://schemas.openxmlformats.org/package/2006/relationships"><Relationship Id="rId1" Type="http://schemas.microsoft.com/office/2006/relationships/activeXControlBinary" Target="activeX962.bin"/></Relationships>
</file>

<file path=xl/activeX/_rels/activeX963.xml.rels><?xml version="1.0" encoding="UTF-8" standalone="yes"?>
<Relationships xmlns="http://schemas.openxmlformats.org/package/2006/relationships"><Relationship Id="rId1" Type="http://schemas.microsoft.com/office/2006/relationships/activeXControlBinary" Target="activeX963.bin"/></Relationships>
</file>

<file path=xl/activeX/_rels/activeX964.xml.rels><?xml version="1.0" encoding="UTF-8" standalone="yes"?>
<Relationships xmlns="http://schemas.openxmlformats.org/package/2006/relationships"><Relationship Id="rId1" Type="http://schemas.microsoft.com/office/2006/relationships/activeXControlBinary" Target="activeX964.bin"/></Relationships>
</file>

<file path=xl/activeX/_rels/activeX965.xml.rels><?xml version="1.0" encoding="UTF-8" standalone="yes"?>
<Relationships xmlns="http://schemas.openxmlformats.org/package/2006/relationships"><Relationship Id="rId1" Type="http://schemas.microsoft.com/office/2006/relationships/activeXControlBinary" Target="activeX965.bin"/></Relationships>
</file>

<file path=xl/activeX/_rels/activeX966.xml.rels><?xml version="1.0" encoding="UTF-8" standalone="yes"?>
<Relationships xmlns="http://schemas.openxmlformats.org/package/2006/relationships"><Relationship Id="rId1" Type="http://schemas.microsoft.com/office/2006/relationships/activeXControlBinary" Target="activeX966.bin"/></Relationships>
</file>

<file path=xl/activeX/_rels/activeX967.xml.rels><?xml version="1.0" encoding="UTF-8" standalone="yes"?>
<Relationships xmlns="http://schemas.openxmlformats.org/package/2006/relationships"><Relationship Id="rId1" Type="http://schemas.microsoft.com/office/2006/relationships/activeXControlBinary" Target="activeX967.bin"/></Relationships>
</file>

<file path=xl/activeX/_rels/activeX968.xml.rels><?xml version="1.0" encoding="UTF-8" standalone="yes"?>
<Relationships xmlns="http://schemas.openxmlformats.org/package/2006/relationships"><Relationship Id="rId1" Type="http://schemas.microsoft.com/office/2006/relationships/activeXControlBinary" Target="activeX968.bin"/></Relationships>
</file>

<file path=xl/activeX/_rels/activeX969.xml.rels><?xml version="1.0" encoding="UTF-8" standalone="yes"?>
<Relationships xmlns="http://schemas.openxmlformats.org/package/2006/relationships"><Relationship Id="rId1" Type="http://schemas.microsoft.com/office/2006/relationships/activeXControlBinary" Target="activeX969.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70.xml.rels><?xml version="1.0" encoding="UTF-8" standalone="yes"?>
<Relationships xmlns="http://schemas.openxmlformats.org/package/2006/relationships"><Relationship Id="rId1" Type="http://schemas.microsoft.com/office/2006/relationships/activeXControlBinary" Target="activeX970.bin"/></Relationships>
</file>

<file path=xl/activeX/_rels/activeX971.xml.rels><?xml version="1.0" encoding="UTF-8" standalone="yes"?>
<Relationships xmlns="http://schemas.openxmlformats.org/package/2006/relationships"><Relationship Id="rId1" Type="http://schemas.microsoft.com/office/2006/relationships/activeXControlBinary" Target="activeX971.bin"/></Relationships>
</file>

<file path=xl/activeX/_rels/activeX972.xml.rels><?xml version="1.0" encoding="UTF-8" standalone="yes"?>
<Relationships xmlns="http://schemas.openxmlformats.org/package/2006/relationships"><Relationship Id="rId1" Type="http://schemas.microsoft.com/office/2006/relationships/activeXControlBinary" Target="activeX972.bin"/></Relationships>
</file>

<file path=xl/activeX/_rels/activeX973.xml.rels><?xml version="1.0" encoding="UTF-8" standalone="yes"?>
<Relationships xmlns="http://schemas.openxmlformats.org/package/2006/relationships"><Relationship Id="rId1" Type="http://schemas.microsoft.com/office/2006/relationships/activeXControlBinary" Target="activeX973.bin"/></Relationships>
</file>

<file path=xl/activeX/_rels/activeX974.xml.rels><?xml version="1.0" encoding="UTF-8" standalone="yes"?>
<Relationships xmlns="http://schemas.openxmlformats.org/package/2006/relationships"><Relationship Id="rId1" Type="http://schemas.microsoft.com/office/2006/relationships/activeXControlBinary" Target="activeX974.bin"/></Relationships>
</file>

<file path=xl/activeX/_rels/activeX975.xml.rels><?xml version="1.0" encoding="UTF-8" standalone="yes"?>
<Relationships xmlns="http://schemas.openxmlformats.org/package/2006/relationships"><Relationship Id="rId1" Type="http://schemas.microsoft.com/office/2006/relationships/activeXControlBinary" Target="activeX975.bin"/></Relationships>
</file>

<file path=xl/activeX/_rels/activeX976.xml.rels><?xml version="1.0" encoding="UTF-8" standalone="yes"?>
<Relationships xmlns="http://schemas.openxmlformats.org/package/2006/relationships"><Relationship Id="rId1" Type="http://schemas.microsoft.com/office/2006/relationships/activeXControlBinary" Target="activeX976.bin"/></Relationships>
</file>

<file path=xl/activeX/_rels/activeX977.xml.rels><?xml version="1.0" encoding="UTF-8" standalone="yes"?>
<Relationships xmlns="http://schemas.openxmlformats.org/package/2006/relationships"><Relationship Id="rId1" Type="http://schemas.microsoft.com/office/2006/relationships/activeXControlBinary" Target="activeX977.bin"/></Relationships>
</file>

<file path=xl/activeX/_rels/activeX978.xml.rels><?xml version="1.0" encoding="UTF-8" standalone="yes"?>
<Relationships xmlns="http://schemas.openxmlformats.org/package/2006/relationships"><Relationship Id="rId1" Type="http://schemas.microsoft.com/office/2006/relationships/activeXControlBinary" Target="activeX978.bin"/></Relationships>
</file>

<file path=xl/activeX/_rels/activeX979.xml.rels><?xml version="1.0" encoding="UTF-8" standalone="yes"?>
<Relationships xmlns="http://schemas.openxmlformats.org/package/2006/relationships"><Relationship Id="rId1" Type="http://schemas.microsoft.com/office/2006/relationships/activeXControlBinary" Target="activeX979.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80.xml.rels><?xml version="1.0" encoding="UTF-8" standalone="yes"?>
<Relationships xmlns="http://schemas.openxmlformats.org/package/2006/relationships"><Relationship Id="rId1" Type="http://schemas.microsoft.com/office/2006/relationships/activeXControlBinary" Target="activeX980.bin"/></Relationships>
</file>

<file path=xl/activeX/_rels/activeX981.xml.rels><?xml version="1.0" encoding="UTF-8" standalone="yes"?>
<Relationships xmlns="http://schemas.openxmlformats.org/package/2006/relationships"><Relationship Id="rId1" Type="http://schemas.microsoft.com/office/2006/relationships/activeXControlBinary" Target="activeX981.bin"/></Relationships>
</file>

<file path=xl/activeX/_rels/activeX982.xml.rels><?xml version="1.0" encoding="UTF-8" standalone="yes"?>
<Relationships xmlns="http://schemas.openxmlformats.org/package/2006/relationships"><Relationship Id="rId1" Type="http://schemas.microsoft.com/office/2006/relationships/activeXControlBinary" Target="activeX982.bin"/></Relationships>
</file>

<file path=xl/activeX/_rels/activeX983.xml.rels><?xml version="1.0" encoding="UTF-8" standalone="yes"?>
<Relationships xmlns="http://schemas.openxmlformats.org/package/2006/relationships"><Relationship Id="rId1" Type="http://schemas.microsoft.com/office/2006/relationships/activeXControlBinary" Target="activeX983.bin"/></Relationships>
</file>

<file path=xl/activeX/_rels/activeX984.xml.rels><?xml version="1.0" encoding="UTF-8" standalone="yes"?>
<Relationships xmlns="http://schemas.openxmlformats.org/package/2006/relationships"><Relationship Id="rId1" Type="http://schemas.microsoft.com/office/2006/relationships/activeXControlBinary" Target="activeX984.bin"/></Relationships>
</file>

<file path=xl/activeX/_rels/activeX985.xml.rels><?xml version="1.0" encoding="UTF-8" standalone="yes"?>
<Relationships xmlns="http://schemas.openxmlformats.org/package/2006/relationships"><Relationship Id="rId1" Type="http://schemas.microsoft.com/office/2006/relationships/activeXControlBinary" Target="activeX985.bin"/></Relationships>
</file>

<file path=xl/activeX/_rels/activeX986.xml.rels><?xml version="1.0" encoding="UTF-8" standalone="yes"?>
<Relationships xmlns="http://schemas.openxmlformats.org/package/2006/relationships"><Relationship Id="rId1" Type="http://schemas.microsoft.com/office/2006/relationships/activeXControlBinary" Target="activeX986.bin"/></Relationships>
</file>

<file path=xl/activeX/_rels/activeX987.xml.rels><?xml version="1.0" encoding="UTF-8" standalone="yes"?>
<Relationships xmlns="http://schemas.openxmlformats.org/package/2006/relationships"><Relationship Id="rId1" Type="http://schemas.microsoft.com/office/2006/relationships/activeXControlBinary" Target="activeX987.bin"/></Relationships>
</file>

<file path=xl/activeX/_rels/activeX988.xml.rels><?xml version="1.0" encoding="UTF-8" standalone="yes"?>
<Relationships xmlns="http://schemas.openxmlformats.org/package/2006/relationships"><Relationship Id="rId1" Type="http://schemas.microsoft.com/office/2006/relationships/activeXControlBinary" Target="activeX988.bin"/></Relationships>
</file>

<file path=xl/activeX/_rels/activeX989.xml.rels><?xml version="1.0" encoding="UTF-8" standalone="yes"?>
<Relationships xmlns="http://schemas.openxmlformats.org/package/2006/relationships"><Relationship Id="rId1" Type="http://schemas.microsoft.com/office/2006/relationships/activeXControlBinary" Target="activeX989.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_rels/activeX990.xml.rels><?xml version="1.0" encoding="UTF-8" standalone="yes"?>
<Relationships xmlns="http://schemas.openxmlformats.org/package/2006/relationships"><Relationship Id="rId1" Type="http://schemas.microsoft.com/office/2006/relationships/activeXControlBinary" Target="activeX990.bin"/></Relationships>
</file>

<file path=xl/activeX/_rels/activeX991.xml.rels><?xml version="1.0" encoding="UTF-8" standalone="yes"?>
<Relationships xmlns="http://schemas.openxmlformats.org/package/2006/relationships"><Relationship Id="rId1" Type="http://schemas.microsoft.com/office/2006/relationships/activeXControlBinary" Target="activeX991.bin"/></Relationships>
</file>

<file path=xl/activeX/_rels/activeX992.xml.rels><?xml version="1.0" encoding="UTF-8" standalone="yes"?>
<Relationships xmlns="http://schemas.openxmlformats.org/package/2006/relationships"><Relationship Id="rId1" Type="http://schemas.microsoft.com/office/2006/relationships/activeXControlBinary" Target="activeX992.bin"/></Relationships>
</file>

<file path=xl/activeX/_rels/activeX993.xml.rels><?xml version="1.0" encoding="UTF-8" standalone="yes"?>
<Relationships xmlns="http://schemas.openxmlformats.org/package/2006/relationships"><Relationship Id="rId1" Type="http://schemas.microsoft.com/office/2006/relationships/activeXControlBinary" Target="activeX993.bin"/></Relationships>
</file>

<file path=xl/activeX/_rels/activeX994.xml.rels><?xml version="1.0" encoding="UTF-8" standalone="yes"?>
<Relationships xmlns="http://schemas.openxmlformats.org/package/2006/relationships"><Relationship Id="rId1" Type="http://schemas.microsoft.com/office/2006/relationships/activeXControlBinary" Target="activeX994.bin"/></Relationships>
</file>

<file path=xl/activeX/_rels/activeX995.xml.rels><?xml version="1.0" encoding="UTF-8" standalone="yes"?>
<Relationships xmlns="http://schemas.openxmlformats.org/package/2006/relationships"><Relationship Id="rId1" Type="http://schemas.microsoft.com/office/2006/relationships/activeXControlBinary" Target="activeX995.bin"/></Relationships>
</file>

<file path=xl/activeX/_rels/activeX996.xml.rels><?xml version="1.0" encoding="UTF-8" standalone="yes"?>
<Relationships xmlns="http://schemas.openxmlformats.org/package/2006/relationships"><Relationship Id="rId1" Type="http://schemas.microsoft.com/office/2006/relationships/activeXControlBinary" Target="activeX996.bin"/></Relationships>
</file>

<file path=xl/activeX/_rels/activeX997.xml.rels><?xml version="1.0" encoding="UTF-8" standalone="yes"?>
<Relationships xmlns="http://schemas.openxmlformats.org/package/2006/relationships"><Relationship Id="rId1" Type="http://schemas.microsoft.com/office/2006/relationships/activeXControlBinary" Target="activeX997.bin"/></Relationships>
</file>

<file path=xl/activeX/_rels/activeX998.xml.rels><?xml version="1.0" encoding="UTF-8" standalone="yes"?>
<Relationships xmlns="http://schemas.openxmlformats.org/package/2006/relationships"><Relationship Id="rId1" Type="http://schemas.microsoft.com/office/2006/relationships/activeXControlBinary" Target="activeX998.bin"/></Relationships>
</file>

<file path=xl/activeX/_rels/activeX999.xml.rels><?xml version="1.0" encoding="UTF-8" standalone="yes"?>
<Relationships xmlns="http://schemas.openxmlformats.org/package/2006/relationships"><Relationship Id="rId1" Type="http://schemas.microsoft.com/office/2006/relationships/activeXControlBinary" Target="activeX999.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10.xml><?xml version="1.0" encoding="utf-8"?>
<ax:ocx xmlns:ax="http://schemas.microsoft.com/office/2006/activeX" xmlns:r="http://schemas.openxmlformats.org/officeDocument/2006/relationships" ax:classid="{8BD21D50-EC42-11CE-9E0D-00AA006002F3}" ax:persistence="persistStreamInit" r:id="rId1"/>
</file>

<file path=xl/activeX/activeX100.xml><?xml version="1.0" encoding="utf-8"?>
<ax:ocx xmlns:ax="http://schemas.microsoft.com/office/2006/activeX" xmlns:r="http://schemas.openxmlformats.org/officeDocument/2006/relationships" ax:classid="{8BD21D50-EC42-11CE-9E0D-00AA006002F3}" ax:persistence="persistStreamInit" r:id="rId1"/>
</file>

<file path=xl/activeX/activeX1000.xml><?xml version="1.0" encoding="utf-8"?>
<ax:ocx xmlns:ax="http://schemas.microsoft.com/office/2006/activeX" xmlns:r="http://schemas.openxmlformats.org/officeDocument/2006/relationships" ax:classid="{8BD21D50-EC42-11CE-9E0D-00AA006002F3}" ax:persistence="persistStreamInit" r:id="rId1"/>
</file>

<file path=xl/activeX/activeX1001.xml><?xml version="1.0" encoding="utf-8"?>
<ax:ocx xmlns:ax="http://schemas.microsoft.com/office/2006/activeX" xmlns:r="http://schemas.openxmlformats.org/officeDocument/2006/relationships" ax:classid="{8BD21D50-EC42-11CE-9E0D-00AA006002F3}" ax:persistence="persistStreamInit" r:id="rId1"/>
</file>

<file path=xl/activeX/activeX1002.xml><?xml version="1.0" encoding="utf-8"?>
<ax:ocx xmlns:ax="http://schemas.microsoft.com/office/2006/activeX" xmlns:r="http://schemas.openxmlformats.org/officeDocument/2006/relationships" ax:classid="{8BD21D50-EC42-11CE-9E0D-00AA006002F3}" ax:persistence="persistStreamInit" r:id="rId1"/>
</file>

<file path=xl/activeX/activeX1003.xml><?xml version="1.0" encoding="utf-8"?>
<ax:ocx xmlns:ax="http://schemas.microsoft.com/office/2006/activeX" xmlns:r="http://schemas.openxmlformats.org/officeDocument/2006/relationships" ax:classid="{8BD21D50-EC42-11CE-9E0D-00AA006002F3}" ax:persistence="persistStreamInit" r:id="rId1"/>
</file>

<file path=xl/activeX/activeX1004.xml><?xml version="1.0" encoding="utf-8"?>
<ax:ocx xmlns:ax="http://schemas.microsoft.com/office/2006/activeX" xmlns:r="http://schemas.openxmlformats.org/officeDocument/2006/relationships" ax:classid="{8BD21D50-EC42-11CE-9E0D-00AA006002F3}" ax:persistence="persistStreamInit" r:id="rId1"/>
</file>

<file path=xl/activeX/activeX1005.xml><?xml version="1.0" encoding="utf-8"?>
<ax:ocx xmlns:ax="http://schemas.microsoft.com/office/2006/activeX" xmlns:r="http://schemas.openxmlformats.org/officeDocument/2006/relationships" ax:classid="{8BD21D50-EC42-11CE-9E0D-00AA006002F3}" ax:persistence="persistStreamInit" r:id="rId1"/>
</file>

<file path=xl/activeX/activeX1006.xml><?xml version="1.0" encoding="utf-8"?>
<ax:ocx xmlns:ax="http://schemas.microsoft.com/office/2006/activeX" xmlns:r="http://schemas.openxmlformats.org/officeDocument/2006/relationships" ax:classid="{8BD21D50-EC42-11CE-9E0D-00AA006002F3}" ax:persistence="persistStreamInit" r:id="rId1"/>
</file>

<file path=xl/activeX/activeX1007.xml><?xml version="1.0" encoding="utf-8"?>
<ax:ocx xmlns:ax="http://schemas.microsoft.com/office/2006/activeX" xmlns:r="http://schemas.openxmlformats.org/officeDocument/2006/relationships" ax:classid="{8BD21D50-EC42-11CE-9E0D-00AA006002F3}" ax:persistence="persistStreamInit" r:id="rId1"/>
</file>

<file path=xl/activeX/activeX1008.xml><?xml version="1.0" encoding="utf-8"?>
<ax:ocx xmlns:ax="http://schemas.microsoft.com/office/2006/activeX" xmlns:r="http://schemas.openxmlformats.org/officeDocument/2006/relationships" ax:classid="{8BD21D50-EC42-11CE-9E0D-00AA006002F3}" ax:persistence="persistStreamInit" r:id="rId1"/>
</file>

<file path=xl/activeX/activeX1009.xml><?xml version="1.0" encoding="utf-8"?>
<ax:ocx xmlns:ax="http://schemas.microsoft.com/office/2006/activeX" xmlns:r="http://schemas.openxmlformats.org/officeDocument/2006/relationships" ax:classid="{8BD21D50-EC42-11CE-9E0D-00AA006002F3}" ax:persistence="persistStreamInit" r:id="rId1"/>
</file>

<file path=xl/activeX/activeX101.xml><?xml version="1.0" encoding="utf-8"?>
<ax:ocx xmlns:ax="http://schemas.microsoft.com/office/2006/activeX" xmlns:r="http://schemas.openxmlformats.org/officeDocument/2006/relationships" ax:classid="{8BD21D50-EC42-11CE-9E0D-00AA006002F3}" ax:persistence="persistStreamInit" r:id="rId1"/>
</file>

<file path=xl/activeX/activeX1010.xml><?xml version="1.0" encoding="utf-8"?>
<ax:ocx xmlns:ax="http://schemas.microsoft.com/office/2006/activeX" xmlns:r="http://schemas.openxmlformats.org/officeDocument/2006/relationships" ax:classid="{8BD21D50-EC42-11CE-9E0D-00AA006002F3}" ax:persistence="persistStreamInit" r:id="rId1"/>
</file>

<file path=xl/activeX/activeX1011.xml><?xml version="1.0" encoding="utf-8"?>
<ax:ocx xmlns:ax="http://schemas.microsoft.com/office/2006/activeX" xmlns:r="http://schemas.openxmlformats.org/officeDocument/2006/relationships" ax:classid="{8BD21D50-EC42-11CE-9E0D-00AA006002F3}" ax:persistence="persistStreamInit" r:id="rId1"/>
</file>

<file path=xl/activeX/activeX1012.xml><?xml version="1.0" encoding="utf-8"?>
<ax:ocx xmlns:ax="http://schemas.microsoft.com/office/2006/activeX" xmlns:r="http://schemas.openxmlformats.org/officeDocument/2006/relationships" ax:classid="{8BD21D50-EC42-11CE-9E0D-00AA006002F3}" ax:persistence="persistStreamInit" r:id="rId1"/>
</file>

<file path=xl/activeX/activeX1013.xml><?xml version="1.0" encoding="utf-8"?>
<ax:ocx xmlns:ax="http://schemas.microsoft.com/office/2006/activeX" xmlns:r="http://schemas.openxmlformats.org/officeDocument/2006/relationships" ax:classid="{8BD21D50-EC42-11CE-9E0D-00AA006002F3}" ax:persistence="persistStreamInit" r:id="rId1"/>
</file>

<file path=xl/activeX/activeX1014.xml><?xml version="1.0" encoding="utf-8"?>
<ax:ocx xmlns:ax="http://schemas.microsoft.com/office/2006/activeX" xmlns:r="http://schemas.openxmlformats.org/officeDocument/2006/relationships" ax:classid="{8BD21D50-EC42-11CE-9E0D-00AA006002F3}" ax:persistence="persistStreamInit" r:id="rId1"/>
</file>

<file path=xl/activeX/activeX1015.xml><?xml version="1.0" encoding="utf-8"?>
<ax:ocx xmlns:ax="http://schemas.microsoft.com/office/2006/activeX" xmlns:r="http://schemas.openxmlformats.org/officeDocument/2006/relationships" ax:classid="{8BD21D50-EC42-11CE-9E0D-00AA006002F3}" ax:persistence="persistStreamInit" r:id="rId1"/>
</file>

<file path=xl/activeX/activeX1016.xml><?xml version="1.0" encoding="utf-8"?>
<ax:ocx xmlns:ax="http://schemas.microsoft.com/office/2006/activeX" xmlns:r="http://schemas.openxmlformats.org/officeDocument/2006/relationships" ax:classid="{8BD21D50-EC42-11CE-9E0D-00AA006002F3}" ax:persistence="persistStreamInit" r:id="rId1"/>
</file>

<file path=xl/activeX/activeX1017.xml><?xml version="1.0" encoding="utf-8"?>
<ax:ocx xmlns:ax="http://schemas.microsoft.com/office/2006/activeX" xmlns:r="http://schemas.openxmlformats.org/officeDocument/2006/relationships" ax:classid="{8BD21D50-EC42-11CE-9E0D-00AA006002F3}" ax:persistence="persistStreamInit" r:id="rId1"/>
</file>

<file path=xl/activeX/activeX1018.xml><?xml version="1.0" encoding="utf-8"?>
<ax:ocx xmlns:ax="http://schemas.microsoft.com/office/2006/activeX" xmlns:r="http://schemas.openxmlformats.org/officeDocument/2006/relationships" ax:classid="{8BD21D50-EC42-11CE-9E0D-00AA006002F3}" ax:persistence="persistStreamInit" r:id="rId1"/>
</file>

<file path=xl/activeX/activeX1019.xml><?xml version="1.0" encoding="utf-8"?>
<ax:ocx xmlns:ax="http://schemas.microsoft.com/office/2006/activeX" xmlns:r="http://schemas.openxmlformats.org/officeDocument/2006/relationships" ax:classid="{8BD21D50-EC42-11CE-9E0D-00AA006002F3}" ax:persistence="persistStreamInit" r:id="rId1"/>
</file>

<file path=xl/activeX/activeX102.xml><?xml version="1.0" encoding="utf-8"?>
<ax:ocx xmlns:ax="http://schemas.microsoft.com/office/2006/activeX" xmlns:r="http://schemas.openxmlformats.org/officeDocument/2006/relationships" ax:classid="{8BD21D50-EC42-11CE-9E0D-00AA006002F3}" ax:persistence="persistStreamInit" r:id="rId1"/>
</file>

<file path=xl/activeX/activeX1020.xml><?xml version="1.0" encoding="utf-8"?>
<ax:ocx xmlns:ax="http://schemas.microsoft.com/office/2006/activeX" xmlns:r="http://schemas.openxmlformats.org/officeDocument/2006/relationships" ax:classid="{8BD21D50-EC42-11CE-9E0D-00AA006002F3}" ax:persistence="persistStreamInit" r:id="rId1"/>
</file>

<file path=xl/activeX/activeX1021.xml><?xml version="1.0" encoding="utf-8"?>
<ax:ocx xmlns:ax="http://schemas.microsoft.com/office/2006/activeX" xmlns:r="http://schemas.openxmlformats.org/officeDocument/2006/relationships" ax:classid="{8BD21D50-EC42-11CE-9E0D-00AA006002F3}" ax:persistence="persistStreamInit" r:id="rId1"/>
</file>

<file path=xl/activeX/activeX1022.xml><?xml version="1.0" encoding="utf-8"?>
<ax:ocx xmlns:ax="http://schemas.microsoft.com/office/2006/activeX" xmlns:r="http://schemas.openxmlformats.org/officeDocument/2006/relationships" ax:classid="{8BD21D50-EC42-11CE-9E0D-00AA006002F3}" ax:persistence="persistStreamInit" r:id="rId1"/>
</file>

<file path=xl/activeX/activeX1023.xml><?xml version="1.0" encoding="utf-8"?>
<ax:ocx xmlns:ax="http://schemas.microsoft.com/office/2006/activeX" xmlns:r="http://schemas.openxmlformats.org/officeDocument/2006/relationships" ax:classid="{8BD21D50-EC42-11CE-9E0D-00AA006002F3}" ax:persistence="persistStreamInit" r:id="rId1"/>
</file>

<file path=xl/activeX/activeX1024.xml><?xml version="1.0" encoding="utf-8"?>
<ax:ocx xmlns:ax="http://schemas.microsoft.com/office/2006/activeX" xmlns:r="http://schemas.openxmlformats.org/officeDocument/2006/relationships" ax:classid="{8BD21D50-EC42-11CE-9E0D-00AA006002F3}" ax:persistence="persistStreamInit" r:id="rId1"/>
</file>

<file path=xl/activeX/activeX1025.xml><?xml version="1.0" encoding="utf-8"?>
<ax:ocx xmlns:ax="http://schemas.microsoft.com/office/2006/activeX" xmlns:r="http://schemas.openxmlformats.org/officeDocument/2006/relationships" ax:classid="{8BD21D50-EC42-11CE-9E0D-00AA006002F3}" ax:persistence="persistStreamInit" r:id="rId1"/>
</file>

<file path=xl/activeX/activeX1026.xml><?xml version="1.0" encoding="utf-8"?>
<ax:ocx xmlns:ax="http://schemas.microsoft.com/office/2006/activeX" xmlns:r="http://schemas.openxmlformats.org/officeDocument/2006/relationships" ax:classid="{8BD21D50-EC42-11CE-9E0D-00AA006002F3}" ax:persistence="persistStreamInit" r:id="rId1"/>
</file>

<file path=xl/activeX/activeX1027.xml><?xml version="1.0" encoding="utf-8"?>
<ax:ocx xmlns:ax="http://schemas.microsoft.com/office/2006/activeX" xmlns:r="http://schemas.openxmlformats.org/officeDocument/2006/relationships" ax:classid="{8BD21D50-EC42-11CE-9E0D-00AA006002F3}" ax:persistence="persistStreamInit" r:id="rId1"/>
</file>

<file path=xl/activeX/activeX1028.xml><?xml version="1.0" encoding="utf-8"?>
<ax:ocx xmlns:ax="http://schemas.microsoft.com/office/2006/activeX" xmlns:r="http://schemas.openxmlformats.org/officeDocument/2006/relationships" ax:classid="{8BD21D50-EC42-11CE-9E0D-00AA006002F3}" ax:persistence="persistStreamInit" r:id="rId1"/>
</file>

<file path=xl/activeX/activeX1029.xml><?xml version="1.0" encoding="utf-8"?>
<ax:ocx xmlns:ax="http://schemas.microsoft.com/office/2006/activeX" xmlns:r="http://schemas.openxmlformats.org/officeDocument/2006/relationships" ax:classid="{8BD21D50-EC42-11CE-9E0D-00AA006002F3}" ax:persistence="persistStreamInit" r:id="rId1"/>
</file>

<file path=xl/activeX/activeX103.xml><?xml version="1.0" encoding="utf-8"?>
<ax:ocx xmlns:ax="http://schemas.microsoft.com/office/2006/activeX" xmlns:r="http://schemas.openxmlformats.org/officeDocument/2006/relationships" ax:classid="{8BD21D50-EC42-11CE-9E0D-00AA006002F3}" ax:persistence="persistStreamInit" r:id="rId1"/>
</file>

<file path=xl/activeX/activeX1030.xml><?xml version="1.0" encoding="utf-8"?>
<ax:ocx xmlns:ax="http://schemas.microsoft.com/office/2006/activeX" xmlns:r="http://schemas.openxmlformats.org/officeDocument/2006/relationships" ax:classid="{8BD21D50-EC42-11CE-9E0D-00AA006002F3}" ax:persistence="persistStreamInit" r:id="rId1"/>
</file>

<file path=xl/activeX/activeX1031.xml><?xml version="1.0" encoding="utf-8"?>
<ax:ocx xmlns:ax="http://schemas.microsoft.com/office/2006/activeX" xmlns:r="http://schemas.openxmlformats.org/officeDocument/2006/relationships" ax:classid="{8BD21D50-EC42-11CE-9E0D-00AA006002F3}" ax:persistence="persistStreamInit" r:id="rId1"/>
</file>

<file path=xl/activeX/activeX1032.xml><?xml version="1.0" encoding="utf-8"?>
<ax:ocx xmlns:ax="http://schemas.microsoft.com/office/2006/activeX" xmlns:r="http://schemas.openxmlformats.org/officeDocument/2006/relationships" ax:classid="{8BD21D50-EC42-11CE-9E0D-00AA006002F3}" ax:persistence="persistStreamInit" r:id="rId1"/>
</file>

<file path=xl/activeX/activeX1033.xml><?xml version="1.0" encoding="utf-8"?>
<ax:ocx xmlns:ax="http://schemas.microsoft.com/office/2006/activeX" xmlns:r="http://schemas.openxmlformats.org/officeDocument/2006/relationships" ax:classid="{8BD21D50-EC42-11CE-9E0D-00AA006002F3}" ax:persistence="persistStreamInit" r:id="rId1"/>
</file>

<file path=xl/activeX/activeX1034.xml><?xml version="1.0" encoding="utf-8"?>
<ax:ocx xmlns:ax="http://schemas.microsoft.com/office/2006/activeX" xmlns:r="http://schemas.openxmlformats.org/officeDocument/2006/relationships" ax:classid="{8BD21D50-EC42-11CE-9E0D-00AA006002F3}" ax:persistence="persistStreamInit" r:id="rId1"/>
</file>

<file path=xl/activeX/activeX1035.xml><?xml version="1.0" encoding="utf-8"?>
<ax:ocx xmlns:ax="http://schemas.microsoft.com/office/2006/activeX" xmlns:r="http://schemas.openxmlformats.org/officeDocument/2006/relationships" ax:classid="{8BD21D50-EC42-11CE-9E0D-00AA006002F3}" ax:persistence="persistStreamInit" r:id="rId1"/>
</file>

<file path=xl/activeX/activeX1036.xml><?xml version="1.0" encoding="utf-8"?>
<ax:ocx xmlns:ax="http://schemas.microsoft.com/office/2006/activeX" xmlns:r="http://schemas.openxmlformats.org/officeDocument/2006/relationships" ax:classid="{8BD21D50-EC42-11CE-9E0D-00AA006002F3}" ax:persistence="persistStreamInit" r:id="rId1"/>
</file>

<file path=xl/activeX/activeX1037.xml><?xml version="1.0" encoding="utf-8"?>
<ax:ocx xmlns:ax="http://schemas.microsoft.com/office/2006/activeX" xmlns:r="http://schemas.openxmlformats.org/officeDocument/2006/relationships" ax:classid="{8BD21D50-EC42-11CE-9E0D-00AA006002F3}" ax:persistence="persistStreamInit" r:id="rId1"/>
</file>

<file path=xl/activeX/activeX1038.xml><?xml version="1.0" encoding="utf-8"?>
<ax:ocx xmlns:ax="http://schemas.microsoft.com/office/2006/activeX" xmlns:r="http://schemas.openxmlformats.org/officeDocument/2006/relationships" ax:classid="{8BD21D50-EC42-11CE-9E0D-00AA006002F3}" ax:persistence="persistStreamInit" r:id="rId1"/>
</file>

<file path=xl/activeX/activeX1039.xml><?xml version="1.0" encoding="utf-8"?>
<ax:ocx xmlns:ax="http://schemas.microsoft.com/office/2006/activeX" xmlns:r="http://schemas.openxmlformats.org/officeDocument/2006/relationships" ax:classid="{8BD21D50-EC42-11CE-9E0D-00AA006002F3}" ax:persistence="persistStreamInit" r:id="rId1"/>
</file>

<file path=xl/activeX/activeX104.xml><?xml version="1.0" encoding="utf-8"?>
<ax:ocx xmlns:ax="http://schemas.microsoft.com/office/2006/activeX" xmlns:r="http://schemas.openxmlformats.org/officeDocument/2006/relationships" ax:classid="{8BD21D50-EC42-11CE-9E0D-00AA006002F3}" ax:persistence="persistStreamInit" r:id="rId1"/>
</file>

<file path=xl/activeX/activeX1040.xml><?xml version="1.0" encoding="utf-8"?>
<ax:ocx xmlns:ax="http://schemas.microsoft.com/office/2006/activeX" xmlns:r="http://schemas.openxmlformats.org/officeDocument/2006/relationships" ax:classid="{8BD21D50-EC42-11CE-9E0D-00AA006002F3}" ax:persistence="persistStreamInit" r:id="rId1"/>
</file>

<file path=xl/activeX/activeX1041.xml><?xml version="1.0" encoding="utf-8"?>
<ax:ocx xmlns:ax="http://schemas.microsoft.com/office/2006/activeX" xmlns:r="http://schemas.openxmlformats.org/officeDocument/2006/relationships" ax:classid="{8BD21D50-EC42-11CE-9E0D-00AA006002F3}" ax:persistence="persistStreamInit" r:id="rId1"/>
</file>

<file path=xl/activeX/activeX1042.xml><?xml version="1.0" encoding="utf-8"?>
<ax:ocx xmlns:ax="http://schemas.microsoft.com/office/2006/activeX" xmlns:r="http://schemas.openxmlformats.org/officeDocument/2006/relationships" ax:classid="{8BD21D50-EC42-11CE-9E0D-00AA006002F3}" ax:persistence="persistStreamInit" r:id="rId1"/>
</file>

<file path=xl/activeX/activeX1043.xml><?xml version="1.0" encoding="utf-8"?>
<ax:ocx xmlns:ax="http://schemas.microsoft.com/office/2006/activeX" xmlns:r="http://schemas.openxmlformats.org/officeDocument/2006/relationships" ax:classid="{8BD21D50-EC42-11CE-9E0D-00AA006002F3}" ax:persistence="persistStreamInit" r:id="rId1"/>
</file>

<file path=xl/activeX/activeX1044.xml><?xml version="1.0" encoding="utf-8"?>
<ax:ocx xmlns:ax="http://schemas.microsoft.com/office/2006/activeX" xmlns:r="http://schemas.openxmlformats.org/officeDocument/2006/relationships" ax:classid="{8BD21D50-EC42-11CE-9E0D-00AA006002F3}" ax:persistence="persistStreamInit" r:id="rId1"/>
</file>

<file path=xl/activeX/activeX1045.xml><?xml version="1.0" encoding="utf-8"?>
<ax:ocx xmlns:ax="http://schemas.microsoft.com/office/2006/activeX" xmlns:r="http://schemas.openxmlformats.org/officeDocument/2006/relationships" ax:classid="{8BD21D50-EC42-11CE-9E0D-00AA006002F3}" ax:persistence="persistStreamInit" r:id="rId1"/>
</file>

<file path=xl/activeX/activeX1046.xml><?xml version="1.0" encoding="utf-8"?>
<ax:ocx xmlns:ax="http://schemas.microsoft.com/office/2006/activeX" xmlns:r="http://schemas.openxmlformats.org/officeDocument/2006/relationships" ax:classid="{8BD21D50-EC42-11CE-9E0D-00AA006002F3}" ax:persistence="persistStreamInit" r:id="rId1"/>
</file>

<file path=xl/activeX/activeX1047.xml><?xml version="1.0" encoding="utf-8"?>
<ax:ocx xmlns:ax="http://schemas.microsoft.com/office/2006/activeX" xmlns:r="http://schemas.openxmlformats.org/officeDocument/2006/relationships" ax:classid="{8BD21D50-EC42-11CE-9E0D-00AA006002F3}" ax:persistence="persistStreamInit" r:id="rId1"/>
</file>

<file path=xl/activeX/activeX1048.xml><?xml version="1.0" encoding="utf-8"?>
<ax:ocx xmlns:ax="http://schemas.microsoft.com/office/2006/activeX" xmlns:r="http://schemas.openxmlformats.org/officeDocument/2006/relationships" ax:classid="{8BD21D50-EC42-11CE-9E0D-00AA006002F3}" ax:persistence="persistStreamInit" r:id="rId1"/>
</file>

<file path=xl/activeX/activeX1049.xml><?xml version="1.0" encoding="utf-8"?>
<ax:ocx xmlns:ax="http://schemas.microsoft.com/office/2006/activeX" xmlns:r="http://schemas.openxmlformats.org/officeDocument/2006/relationships" ax:classid="{8BD21D50-EC42-11CE-9E0D-00AA006002F3}" ax:persistence="persistStreamInit" r:id="rId1"/>
</file>

<file path=xl/activeX/activeX105.xml><?xml version="1.0" encoding="utf-8"?>
<ax:ocx xmlns:ax="http://schemas.microsoft.com/office/2006/activeX" xmlns:r="http://schemas.openxmlformats.org/officeDocument/2006/relationships" ax:classid="{8BD21D50-EC42-11CE-9E0D-00AA006002F3}" ax:persistence="persistStreamInit" r:id="rId1"/>
</file>

<file path=xl/activeX/activeX1050.xml><?xml version="1.0" encoding="utf-8"?>
<ax:ocx xmlns:ax="http://schemas.microsoft.com/office/2006/activeX" xmlns:r="http://schemas.openxmlformats.org/officeDocument/2006/relationships" ax:classid="{8BD21D50-EC42-11CE-9E0D-00AA006002F3}" ax:persistence="persistStreamInit" r:id="rId1"/>
</file>

<file path=xl/activeX/activeX1051.xml><?xml version="1.0" encoding="utf-8"?>
<ax:ocx xmlns:ax="http://schemas.microsoft.com/office/2006/activeX" xmlns:r="http://schemas.openxmlformats.org/officeDocument/2006/relationships" ax:classid="{8BD21D50-EC42-11CE-9E0D-00AA006002F3}" ax:persistence="persistStreamInit" r:id="rId1"/>
</file>

<file path=xl/activeX/activeX1052.xml><?xml version="1.0" encoding="utf-8"?>
<ax:ocx xmlns:ax="http://schemas.microsoft.com/office/2006/activeX" xmlns:r="http://schemas.openxmlformats.org/officeDocument/2006/relationships" ax:classid="{8BD21D50-EC42-11CE-9E0D-00AA006002F3}" ax:persistence="persistStreamInit" r:id="rId1"/>
</file>

<file path=xl/activeX/activeX1053.xml><?xml version="1.0" encoding="utf-8"?>
<ax:ocx xmlns:ax="http://schemas.microsoft.com/office/2006/activeX" xmlns:r="http://schemas.openxmlformats.org/officeDocument/2006/relationships" ax:classid="{8BD21D50-EC42-11CE-9E0D-00AA006002F3}" ax:persistence="persistStreamInit" r:id="rId1"/>
</file>

<file path=xl/activeX/activeX1054.xml><?xml version="1.0" encoding="utf-8"?>
<ax:ocx xmlns:ax="http://schemas.microsoft.com/office/2006/activeX" xmlns:r="http://schemas.openxmlformats.org/officeDocument/2006/relationships" ax:classid="{8BD21D50-EC42-11CE-9E0D-00AA006002F3}" ax:persistence="persistStreamInit" r:id="rId1"/>
</file>

<file path=xl/activeX/activeX1055.xml><?xml version="1.0" encoding="utf-8"?>
<ax:ocx xmlns:ax="http://schemas.microsoft.com/office/2006/activeX" xmlns:r="http://schemas.openxmlformats.org/officeDocument/2006/relationships" ax:classid="{8BD21D50-EC42-11CE-9E0D-00AA006002F3}" ax:persistence="persistStreamInit" r:id="rId1"/>
</file>

<file path=xl/activeX/activeX1056.xml><?xml version="1.0" encoding="utf-8"?>
<ax:ocx xmlns:ax="http://schemas.microsoft.com/office/2006/activeX" xmlns:r="http://schemas.openxmlformats.org/officeDocument/2006/relationships" ax:classid="{8BD21D50-EC42-11CE-9E0D-00AA006002F3}" ax:persistence="persistStreamInit" r:id="rId1"/>
</file>

<file path=xl/activeX/activeX1057.xml><?xml version="1.0" encoding="utf-8"?>
<ax:ocx xmlns:ax="http://schemas.microsoft.com/office/2006/activeX" xmlns:r="http://schemas.openxmlformats.org/officeDocument/2006/relationships" ax:classid="{8BD21D50-EC42-11CE-9E0D-00AA006002F3}" ax:persistence="persistStreamInit" r:id="rId1"/>
</file>

<file path=xl/activeX/activeX1058.xml><?xml version="1.0" encoding="utf-8"?>
<ax:ocx xmlns:ax="http://schemas.microsoft.com/office/2006/activeX" xmlns:r="http://schemas.openxmlformats.org/officeDocument/2006/relationships" ax:classid="{8BD21D50-EC42-11CE-9E0D-00AA006002F3}" ax:persistence="persistStreamInit" r:id="rId1"/>
</file>

<file path=xl/activeX/activeX1059.xml><?xml version="1.0" encoding="utf-8"?>
<ax:ocx xmlns:ax="http://schemas.microsoft.com/office/2006/activeX" xmlns:r="http://schemas.openxmlformats.org/officeDocument/2006/relationships" ax:classid="{8BD21D50-EC42-11CE-9E0D-00AA006002F3}" ax:persistence="persistStreamInit" r:id="rId1"/>
</file>

<file path=xl/activeX/activeX106.xml><?xml version="1.0" encoding="utf-8"?>
<ax:ocx xmlns:ax="http://schemas.microsoft.com/office/2006/activeX" xmlns:r="http://schemas.openxmlformats.org/officeDocument/2006/relationships" ax:classid="{8BD21D50-EC42-11CE-9E0D-00AA006002F3}" ax:persistence="persistStreamInit" r:id="rId1"/>
</file>

<file path=xl/activeX/activeX1060.xml><?xml version="1.0" encoding="utf-8"?>
<ax:ocx xmlns:ax="http://schemas.microsoft.com/office/2006/activeX" xmlns:r="http://schemas.openxmlformats.org/officeDocument/2006/relationships" ax:classid="{8BD21D50-EC42-11CE-9E0D-00AA006002F3}" ax:persistence="persistStreamInit" r:id="rId1"/>
</file>

<file path=xl/activeX/activeX1061.xml><?xml version="1.0" encoding="utf-8"?>
<ax:ocx xmlns:ax="http://schemas.microsoft.com/office/2006/activeX" xmlns:r="http://schemas.openxmlformats.org/officeDocument/2006/relationships" ax:classid="{8BD21D50-EC42-11CE-9E0D-00AA006002F3}" ax:persistence="persistStreamInit" r:id="rId1"/>
</file>

<file path=xl/activeX/activeX1062.xml><?xml version="1.0" encoding="utf-8"?>
<ax:ocx xmlns:ax="http://schemas.microsoft.com/office/2006/activeX" xmlns:r="http://schemas.openxmlformats.org/officeDocument/2006/relationships" ax:classid="{8BD21D50-EC42-11CE-9E0D-00AA006002F3}" ax:persistence="persistStreamInit" r:id="rId1"/>
</file>

<file path=xl/activeX/activeX1063.xml><?xml version="1.0" encoding="utf-8"?>
<ax:ocx xmlns:ax="http://schemas.microsoft.com/office/2006/activeX" xmlns:r="http://schemas.openxmlformats.org/officeDocument/2006/relationships" ax:classid="{8BD21D50-EC42-11CE-9E0D-00AA006002F3}" ax:persistence="persistStreamInit" r:id="rId1"/>
</file>

<file path=xl/activeX/activeX1064.xml><?xml version="1.0" encoding="utf-8"?>
<ax:ocx xmlns:ax="http://schemas.microsoft.com/office/2006/activeX" xmlns:r="http://schemas.openxmlformats.org/officeDocument/2006/relationships" ax:classid="{8BD21D50-EC42-11CE-9E0D-00AA006002F3}" ax:persistence="persistStreamInit" r:id="rId1"/>
</file>

<file path=xl/activeX/activeX1065.xml><?xml version="1.0" encoding="utf-8"?>
<ax:ocx xmlns:ax="http://schemas.microsoft.com/office/2006/activeX" xmlns:r="http://schemas.openxmlformats.org/officeDocument/2006/relationships" ax:classid="{8BD21D50-EC42-11CE-9E0D-00AA006002F3}" ax:persistence="persistStreamInit" r:id="rId1"/>
</file>

<file path=xl/activeX/activeX1066.xml><?xml version="1.0" encoding="utf-8"?>
<ax:ocx xmlns:ax="http://schemas.microsoft.com/office/2006/activeX" xmlns:r="http://schemas.openxmlformats.org/officeDocument/2006/relationships" ax:classid="{8BD21D50-EC42-11CE-9E0D-00AA006002F3}" ax:persistence="persistStreamInit" r:id="rId1"/>
</file>

<file path=xl/activeX/activeX1067.xml><?xml version="1.0" encoding="utf-8"?>
<ax:ocx xmlns:ax="http://schemas.microsoft.com/office/2006/activeX" xmlns:r="http://schemas.openxmlformats.org/officeDocument/2006/relationships" ax:classid="{8BD21D50-EC42-11CE-9E0D-00AA006002F3}" ax:persistence="persistStreamInit" r:id="rId1"/>
</file>

<file path=xl/activeX/activeX1068.xml><?xml version="1.0" encoding="utf-8"?>
<ax:ocx xmlns:ax="http://schemas.microsoft.com/office/2006/activeX" xmlns:r="http://schemas.openxmlformats.org/officeDocument/2006/relationships" ax:classid="{8BD21D50-EC42-11CE-9E0D-00AA006002F3}" ax:persistence="persistStreamInit" r:id="rId1"/>
</file>

<file path=xl/activeX/activeX1069.xml><?xml version="1.0" encoding="utf-8"?>
<ax:ocx xmlns:ax="http://schemas.microsoft.com/office/2006/activeX" xmlns:r="http://schemas.openxmlformats.org/officeDocument/2006/relationships" ax:classid="{8BD21D50-EC42-11CE-9E0D-00AA006002F3}" ax:persistence="persistStreamInit" r:id="rId1"/>
</file>

<file path=xl/activeX/activeX107.xml><?xml version="1.0" encoding="utf-8"?>
<ax:ocx xmlns:ax="http://schemas.microsoft.com/office/2006/activeX" xmlns:r="http://schemas.openxmlformats.org/officeDocument/2006/relationships" ax:classid="{8BD21D50-EC42-11CE-9E0D-00AA006002F3}" ax:persistence="persistStreamInit" r:id="rId1"/>
</file>

<file path=xl/activeX/activeX1070.xml><?xml version="1.0" encoding="utf-8"?>
<ax:ocx xmlns:ax="http://schemas.microsoft.com/office/2006/activeX" xmlns:r="http://schemas.openxmlformats.org/officeDocument/2006/relationships" ax:classid="{8BD21D50-EC42-11CE-9E0D-00AA006002F3}" ax:persistence="persistStreamInit" r:id="rId1"/>
</file>

<file path=xl/activeX/activeX1071.xml><?xml version="1.0" encoding="utf-8"?>
<ax:ocx xmlns:ax="http://schemas.microsoft.com/office/2006/activeX" xmlns:r="http://schemas.openxmlformats.org/officeDocument/2006/relationships" ax:classid="{8BD21D50-EC42-11CE-9E0D-00AA006002F3}" ax:persistence="persistStreamInit" r:id="rId1"/>
</file>

<file path=xl/activeX/activeX1072.xml><?xml version="1.0" encoding="utf-8"?>
<ax:ocx xmlns:ax="http://schemas.microsoft.com/office/2006/activeX" xmlns:r="http://schemas.openxmlformats.org/officeDocument/2006/relationships" ax:classid="{8BD21D50-EC42-11CE-9E0D-00AA006002F3}" ax:persistence="persistStreamInit" r:id="rId1"/>
</file>

<file path=xl/activeX/activeX1073.xml><?xml version="1.0" encoding="utf-8"?>
<ax:ocx xmlns:ax="http://schemas.microsoft.com/office/2006/activeX" xmlns:r="http://schemas.openxmlformats.org/officeDocument/2006/relationships" ax:classid="{8BD21D50-EC42-11CE-9E0D-00AA006002F3}" ax:persistence="persistStreamInit" r:id="rId1"/>
</file>

<file path=xl/activeX/activeX1074.xml><?xml version="1.0" encoding="utf-8"?>
<ax:ocx xmlns:ax="http://schemas.microsoft.com/office/2006/activeX" xmlns:r="http://schemas.openxmlformats.org/officeDocument/2006/relationships" ax:classid="{8BD21D50-EC42-11CE-9E0D-00AA006002F3}" ax:persistence="persistStreamInit" r:id="rId1"/>
</file>

<file path=xl/activeX/activeX1075.xml><?xml version="1.0" encoding="utf-8"?>
<ax:ocx xmlns:ax="http://schemas.microsoft.com/office/2006/activeX" xmlns:r="http://schemas.openxmlformats.org/officeDocument/2006/relationships" ax:classid="{8BD21D50-EC42-11CE-9E0D-00AA006002F3}" ax:persistence="persistStreamInit" r:id="rId1"/>
</file>

<file path=xl/activeX/activeX1076.xml><?xml version="1.0" encoding="utf-8"?>
<ax:ocx xmlns:ax="http://schemas.microsoft.com/office/2006/activeX" xmlns:r="http://schemas.openxmlformats.org/officeDocument/2006/relationships" ax:classid="{8BD21D50-EC42-11CE-9E0D-00AA006002F3}" ax:persistence="persistStreamInit" r:id="rId1"/>
</file>

<file path=xl/activeX/activeX1077.xml><?xml version="1.0" encoding="utf-8"?>
<ax:ocx xmlns:ax="http://schemas.microsoft.com/office/2006/activeX" xmlns:r="http://schemas.openxmlformats.org/officeDocument/2006/relationships" ax:classid="{8BD21D50-EC42-11CE-9E0D-00AA006002F3}" ax:persistence="persistStreamInit" r:id="rId1"/>
</file>

<file path=xl/activeX/activeX1078.xml><?xml version="1.0" encoding="utf-8"?>
<ax:ocx xmlns:ax="http://schemas.microsoft.com/office/2006/activeX" xmlns:r="http://schemas.openxmlformats.org/officeDocument/2006/relationships" ax:classid="{8BD21D50-EC42-11CE-9E0D-00AA006002F3}" ax:persistence="persistStreamInit" r:id="rId1"/>
</file>

<file path=xl/activeX/activeX1079.xml><?xml version="1.0" encoding="utf-8"?>
<ax:ocx xmlns:ax="http://schemas.microsoft.com/office/2006/activeX" xmlns:r="http://schemas.openxmlformats.org/officeDocument/2006/relationships" ax:classid="{8BD21D50-EC42-11CE-9E0D-00AA006002F3}" ax:persistence="persistStreamInit" r:id="rId1"/>
</file>

<file path=xl/activeX/activeX108.xml><?xml version="1.0" encoding="utf-8"?>
<ax:ocx xmlns:ax="http://schemas.microsoft.com/office/2006/activeX" xmlns:r="http://schemas.openxmlformats.org/officeDocument/2006/relationships" ax:classid="{8BD21D50-EC42-11CE-9E0D-00AA006002F3}" ax:persistence="persistStreamInit" r:id="rId1"/>
</file>

<file path=xl/activeX/activeX1080.xml><?xml version="1.0" encoding="utf-8"?>
<ax:ocx xmlns:ax="http://schemas.microsoft.com/office/2006/activeX" xmlns:r="http://schemas.openxmlformats.org/officeDocument/2006/relationships" ax:classid="{8BD21D50-EC42-11CE-9E0D-00AA006002F3}" ax:persistence="persistStreamInit" r:id="rId1"/>
</file>

<file path=xl/activeX/activeX1081.xml><?xml version="1.0" encoding="utf-8"?>
<ax:ocx xmlns:ax="http://schemas.microsoft.com/office/2006/activeX" xmlns:r="http://schemas.openxmlformats.org/officeDocument/2006/relationships" ax:classid="{8BD21D50-EC42-11CE-9E0D-00AA006002F3}" ax:persistence="persistStreamInit" r:id="rId1"/>
</file>

<file path=xl/activeX/activeX1082.xml><?xml version="1.0" encoding="utf-8"?>
<ax:ocx xmlns:ax="http://schemas.microsoft.com/office/2006/activeX" xmlns:r="http://schemas.openxmlformats.org/officeDocument/2006/relationships" ax:classid="{8BD21D50-EC42-11CE-9E0D-00AA006002F3}" ax:persistence="persistStreamInit" r:id="rId1"/>
</file>

<file path=xl/activeX/activeX1083.xml><?xml version="1.0" encoding="utf-8"?>
<ax:ocx xmlns:ax="http://schemas.microsoft.com/office/2006/activeX" xmlns:r="http://schemas.openxmlformats.org/officeDocument/2006/relationships" ax:classid="{8BD21D50-EC42-11CE-9E0D-00AA006002F3}" ax:persistence="persistStreamInit" r:id="rId1"/>
</file>

<file path=xl/activeX/activeX1084.xml><?xml version="1.0" encoding="utf-8"?>
<ax:ocx xmlns:ax="http://schemas.microsoft.com/office/2006/activeX" xmlns:r="http://schemas.openxmlformats.org/officeDocument/2006/relationships" ax:classid="{8BD21D50-EC42-11CE-9E0D-00AA006002F3}" ax:persistence="persistStreamInit" r:id="rId1"/>
</file>

<file path=xl/activeX/activeX1085.xml><?xml version="1.0" encoding="utf-8"?>
<ax:ocx xmlns:ax="http://schemas.microsoft.com/office/2006/activeX" xmlns:r="http://schemas.openxmlformats.org/officeDocument/2006/relationships" ax:classid="{8BD21D50-EC42-11CE-9E0D-00AA006002F3}" ax:persistence="persistStreamInit" r:id="rId1"/>
</file>

<file path=xl/activeX/activeX1086.xml><?xml version="1.0" encoding="utf-8"?>
<ax:ocx xmlns:ax="http://schemas.microsoft.com/office/2006/activeX" xmlns:r="http://schemas.openxmlformats.org/officeDocument/2006/relationships" ax:classid="{8BD21D50-EC42-11CE-9E0D-00AA006002F3}" ax:persistence="persistStreamInit" r:id="rId1"/>
</file>

<file path=xl/activeX/activeX1087.xml><?xml version="1.0" encoding="utf-8"?>
<ax:ocx xmlns:ax="http://schemas.microsoft.com/office/2006/activeX" xmlns:r="http://schemas.openxmlformats.org/officeDocument/2006/relationships" ax:classid="{8BD21D50-EC42-11CE-9E0D-00AA006002F3}" ax:persistence="persistStreamInit" r:id="rId1"/>
</file>

<file path=xl/activeX/activeX1088.xml><?xml version="1.0" encoding="utf-8"?>
<ax:ocx xmlns:ax="http://schemas.microsoft.com/office/2006/activeX" xmlns:r="http://schemas.openxmlformats.org/officeDocument/2006/relationships" ax:classid="{8BD21D50-EC42-11CE-9E0D-00AA006002F3}" ax:persistence="persistStreamInit" r:id="rId1"/>
</file>

<file path=xl/activeX/activeX1089.xml><?xml version="1.0" encoding="utf-8"?>
<ax:ocx xmlns:ax="http://schemas.microsoft.com/office/2006/activeX" xmlns:r="http://schemas.openxmlformats.org/officeDocument/2006/relationships" ax:classid="{8BD21D50-EC42-11CE-9E0D-00AA006002F3}" ax:persistence="persistStreamInit" r:id="rId1"/>
</file>

<file path=xl/activeX/activeX109.xml><?xml version="1.0" encoding="utf-8"?>
<ax:ocx xmlns:ax="http://schemas.microsoft.com/office/2006/activeX" xmlns:r="http://schemas.openxmlformats.org/officeDocument/2006/relationships" ax:classid="{8BD21D50-EC42-11CE-9E0D-00AA006002F3}" ax:persistence="persistStreamInit" r:id="rId1"/>
</file>

<file path=xl/activeX/activeX1090.xml><?xml version="1.0" encoding="utf-8"?>
<ax:ocx xmlns:ax="http://schemas.microsoft.com/office/2006/activeX" xmlns:r="http://schemas.openxmlformats.org/officeDocument/2006/relationships" ax:classid="{8BD21D50-EC42-11CE-9E0D-00AA006002F3}" ax:persistence="persistStreamInit" r:id="rId1"/>
</file>

<file path=xl/activeX/activeX1091.xml><?xml version="1.0" encoding="utf-8"?>
<ax:ocx xmlns:ax="http://schemas.microsoft.com/office/2006/activeX" xmlns:r="http://schemas.openxmlformats.org/officeDocument/2006/relationships" ax:classid="{8BD21D50-EC42-11CE-9E0D-00AA006002F3}" ax:persistence="persistStreamInit" r:id="rId1"/>
</file>

<file path=xl/activeX/activeX1092.xml><?xml version="1.0" encoding="utf-8"?>
<ax:ocx xmlns:ax="http://schemas.microsoft.com/office/2006/activeX" xmlns:r="http://schemas.openxmlformats.org/officeDocument/2006/relationships" ax:classid="{8BD21D50-EC42-11CE-9E0D-00AA006002F3}" ax:persistence="persistStreamInit" r:id="rId1"/>
</file>

<file path=xl/activeX/activeX1093.xml><?xml version="1.0" encoding="utf-8"?>
<ax:ocx xmlns:ax="http://schemas.microsoft.com/office/2006/activeX" xmlns:r="http://schemas.openxmlformats.org/officeDocument/2006/relationships" ax:classid="{8BD21D50-EC42-11CE-9E0D-00AA006002F3}" ax:persistence="persistStreamInit" r:id="rId1"/>
</file>

<file path=xl/activeX/activeX1094.xml><?xml version="1.0" encoding="utf-8"?>
<ax:ocx xmlns:ax="http://schemas.microsoft.com/office/2006/activeX" xmlns:r="http://schemas.openxmlformats.org/officeDocument/2006/relationships" ax:classid="{8BD21D50-EC42-11CE-9E0D-00AA006002F3}" ax:persistence="persistStreamInit" r:id="rId1"/>
</file>

<file path=xl/activeX/activeX1095.xml><?xml version="1.0" encoding="utf-8"?>
<ax:ocx xmlns:ax="http://schemas.microsoft.com/office/2006/activeX" xmlns:r="http://schemas.openxmlformats.org/officeDocument/2006/relationships" ax:classid="{8BD21D50-EC42-11CE-9E0D-00AA006002F3}" ax:persistence="persistStreamInit" r:id="rId1"/>
</file>

<file path=xl/activeX/activeX1096.xml><?xml version="1.0" encoding="utf-8"?>
<ax:ocx xmlns:ax="http://schemas.microsoft.com/office/2006/activeX" xmlns:r="http://schemas.openxmlformats.org/officeDocument/2006/relationships" ax:classid="{8BD21D50-EC42-11CE-9E0D-00AA006002F3}" ax:persistence="persistStreamInit" r:id="rId1"/>
</file>

<file path=xl/activeX/activeX1097.xml><?xml version="1.0" encoding="utf-8"?>
<ax:ocx xmlns:ax="http://schemas.microsoft.com/office/2006/activeX" xmlns:r="http://schemas.openxmlformats.org/officeDocument/2006/relationships" ax:classid="{8BD21D50-EC42-11CE-9E0D-00AA006002F3}" ax:persistence="persistStreamInit" r:id="rId1"/>
</file>

<file path=xl/activeX/activeX1098.xml><?xml version="1.0" encoding="utf-8"?>
<ax:ocx xmlns:ax="http://schemas.microsoft.com/office/2006/activeX" xmlns:r="http://schemas.openxmlformats.org/officeDocument/2006/relationships" ax:classid="{8BD21D50-EC42-11CE-9E0D-00AA006002F3}" ax:persistence="persistStreamInit" r:id="rId1"/>
</file>

<file path=xl/activeX/activeX1099.xml><?xml version="1.0" encoding="utf-8"?>
<ax:ocx xmlns:ax="http://schemas.microsoft.com/office/2006/activeX" xmlns:r="http://schemas.openxmlformats.org/officeDocument/2006/relationships" ax:classid="{8BD21D50-EC42-11CE-9E0D-00AA006002F3}" ax:persistence="persistStreamInit" r:id="rId1"/>
</file>

<file path=xl/activeX/activeX11.xml><?xml version="1.0" encoding="utf-8"?>
<ax:ocx xmlns:ax="http://schemas.microsoft.com/office/2006/activeX" xmlns:r="http://schemas.openxmlformats.org/officeDocument/2006/relationships" ax:classid="{8BD21D50-EC42-11CE-9E0D-00AA006002F3}" ax:persistence="persistStreamInit" r:id="rId1"/>
</file>

<file path=xl/activeX/activeX110.xml><?xml version="1.0" encoding="utf-8"?>
<ax:ocx xmlns:ax="http://schemas.microsoft.com/office/2006/activeX" xmlns:r="http://schemas.openxmlformats.org/officeDocument/2006/relationships" ax:classid="{8BD21D50-EC42-11CE-9E0D-00AA006002F3}" ax:persistence="persistStreamInit" r:id="rId1"/>
</file>

<file path=xl/activeX/activeX1100.xml><?xml version="1.0" encoding="utf-8"?>
<ax:ocx xmlns:ax="http://schemas.microsoft.com/office/2006/activeX" xmlns:r="http://schemas.openxmlformats.org/officeDocument/2006/relationships" ax:classid="{8BD21D50-EC42-11CE-9E0D-00AA006002F3}" ax:persistence="persistStreamInit" r:id="rId1"/>
</file>

<file path=xl/activeX/activeX1101.xml><?xml version="1.0" encoding="utf-8"?>
<ax:ocx xmlns:ax="http://schemas.microsoft.com/office/2006/activeX" xmlns:r="http://schemas.openxmlformats.org/officeDocument/2006/relationships" ax:classid="{8BD21D50-EC42-11CE-9E0D-00AA006002F3}" ax:persistence="persistStreamInit" r:id="rId1"/>
</file>

<file path=xl/activeX/activeX1102.xml><?xml version="1.0" encoding="utf-8"?>
<ax:ocx xmlns:ax="http://schemas.microsoft.com/office/2006/activeX" xmlns:r="http://schemas.openxmlformats.org/officeDocument/2006/relationships" ax:classid="{8BD21D50-EC42-11CE-9E0D-00AA006002F3}" ax:persistence="persistStreamInit" r:id="rId1"/>
</file>

<file path=xl/activeX/activeX1103.xml><?xml version="1.0" encoding="utf-8"?>
<ax:ocx xmlns:ax="http://schemas.microsoft.com/office/2006/activeX" xmlns:r="http://schemas.openxmlformats.org/officeDocument/2006/relationships" ax:classid="{8BD21D50-EC42-11CE-9E0D-00AA006002F3}" ax:persistence="persistStreamInit" r:id="rId1"/>
</file>

<file path=xl/activeX/activeX1104.xml><?xml version="1.0" encoding="utf-8"?>
<ax:ocx xmlns:ax="http://schemas.microsoft.com/office/2006/activeX" xmlns:r="http://schemas.openxmlformats.org/officeDocument/2006/relationships" ax:classid="{8BD21D50-EC42-11CE-9E0D-00AA006002F3}" ax:persistence="persistStreamInit" r:id="rId1"/>
</file>

<file path=xl/activeX/activeX1105.xml><?xml version="1.0" encoding="utf-8"?>
<ax:ocx xmlns:ax="http://schemas.microsoft.com/office/2006/activeX" xmlns:r="http://schemas.openxmlformats.org/officeDocument/2006/relationships" ax:classid="{8BD21D50-EC42-11CE-9E0D-00AA006002F3}" ax:persistence="persistStreamInit" r:id="rId1"/>
</file>

<file path=xl/activeX/activeX1106.xml><?xml version="1.0" encoding="utf-8"?>
<ax:ocx xmlns:ax="http://schemas.microsoft.com/office/2006/activeX" xmlns:r="http://schemas.openxmlformats.org/officeDocument/2006/relationships" ax:classid="{8BD21D50-EC42-11CE-9E0D-00AA006002F3}" ax:persistence="persistStreamInit" r:id="rId1"/>
</file>

<file path=xl/activeX/activeX1107.xml><?xml version="1.0" encoding="utf-8"?>
<ax:ocx xmlns:ax="http://schemas.microsoft.com/office/2006/activeX" xmlns:r="http://schemas.openxmlformats.org/officeDocument/2006/relationships" ax:classid="{8BD21D50-EC42-11CE-9E0D-00AA006002F3}" ax:persistence="persistStreamInit" r:id="rId1"/>
</file>

<file path=xl/activeX/activeX1108.xml><?xml version="1.0" encoding="utf-8"?>
<ax:ocx xmlns:ax="http://schemas.microsoft.com/office/2006/activeX" xmlns:r="http://schemas.openxmlformats.org/officeDocument/2006/relationships" ax:classid="{8BD21D50-EC42-11CE-9E0D-00AA006002F3}" ax:persistence="persistStreamInit" r:id="rId1"/>
</file>

<file path=xl/activeX/activeX1109.xml><?xml version="1.0" encoding="utf-8"?>
<ax:ocx xmlns:ax="http://schemas.microsoft.com/office/2006/activeX" xmlns:r="http://schemas.openxmlformats.org/officeDocument/2006/relationships" ax:classid="{8BD21D50-EC42-11CE-9E0D-00AA006002F3}" ax:persistence="persistStreamInit" r:id="rId1"/>
</file>

<file path=xl/activeX/activeX111.xml><?xml version="1.0" encoding="utf-8"?>
<ax:ocx xmlns:ax="http://schemas.microsoft.com/office/2006/activeX" xmlns:r="http://schemas.openxmlformats.org/officeDocument/2006/relationships" ax:classid="{8BD21D50-EC42-11CE-9E0D-00AA006002F3}" ax:persistence="persistStreamInit" r:id="rId1"/>
</file>

<file path=xl/activeX/activeX1110.xml><?xml version="1.0" encoding="utf-8"?>
<ax:ocx xmlns:ax="http://schemas.microsoft.com/office/2006/activeX" xmlns:r="http://schemas.openxmlformats.org/officeDocument/2006/relationships" ax:classid="{8BD21D50-EC42-11CE-9E0D-00AA006002F3}" ax:persistence="persistStreamInit" r:id="rId1"/>
</file>

<file path=xl/activeX/activeX112.xml><?xml version="1.0" encoding="utf-8"?>
<ax:ocx xmlns:ax="http://schemas.microsoft.com/office/2006/activeX" xmlns:r="http://schemas.openxmlformats.org/officeDocument/2006/relationships" ax:classid="{8BD21D50-EC42-11CE-9E0D-00AA006002F3}" ax:persistence="persistStreamInit" r:id="rId1"/>
</file>

<file path=xl/activeX/activeX113.xml><?xml version="1.0" encoding="utf-8"?>
<ax:ocx xmlns:ax="http://schemas.microsoft.com/office/2006/activeX" xmlns:r="http://schemas.openxmlformats.org/officeDocument/2006/relationships" ax:classid="{8BD21D50-EC42-11CE-9E0D-00AA006002F3}" ax:persistence="persistStreamInit" r:id="rId1"/>
</file>

<file path=xl/activeX/activeX114.xml><?xml version="1.0" encoding="utf-8"?>
<ax:ocx xmlns:ax="http://schemas.microsoft.com/office/2006/activeX" xmlns:r="http://schemas.openxmlformats.org/officeDocument/2006/relationships" ax:classid="{8BD21D50-EC42-11CE-9E0D-00AA006002F3}" ax:persistence="persistStreamInit" r:id="rId1"/>
</file>

<file path=xl/activeX/activeX115.xml><?xml version="1.0" encoding="utf-8"?>
<ax:ocx xmlns:ax="http://schemas.microsoft.com/office/2006/activeX" xmlns:r="http://schemas.openxmlformats.org/officeDocument/2006/relationships" ax:classid="{8BD21D50-EC42-11CE-9E0D-00AA006002F3}" ax:persistence="persistStreamInit" r:id="rId1"/>
</file>

<file path=xl/activeX/activeX116.xml><?xml version="1.0" encoding="utf-8"?>
<ax:ocx xmlns:ax="http://schemas.microsoft.com/office/2006/activeX" xmlns:r="http://schemas.openxmlformats.org/officeDocument/2006/relationships" ax:classid="{8BD21D50-EC42-11CE-9E0D-00AA006002F3}" ax:persistence="persistStreamInit" r:id="rId1"/>
</file>

<file path=xl/activeX/activeX117.xml><?xml version="1.0" encoding="utf-8"?>
<ax:ocx xmlns:ax="http://schemas.microsoft.com/office/2006/activeX" xmlns:r="http://schemas.openxmlformats.org/officeDocument/2006/relationships" ax:classid="{8BD21D50-EC42-11CE-9E0D-00AA006002F3}" ax:persistence="persistStreamInit" r:id="rId1"/>
</file>

<file path=xl/activeX/activeX118.xml><?xml version="1.0" encoding="utf-8"?>
<ax:ocx xmlns:ax="http://schemas.microsoft.com/office/2006/activeX" xmlns:r="http://schemas.openxmlformats.org/officeDocument/2006/relationships" ax:classid="{8BD21D50-EC42-11CE-9E0D-00AA006002F3}" ax:persistence="persistStreamInit" r:id="rId1"/>
</file>

<file path=xl/activeX/activeX119.xml><?xml version="1.0" encoding="utf-8"?>
<ax:ocx xmlns:ax="http://schemas.microsoft.com/office/2006/activeX" xmlns:r="http://schemas.openxmlformats.org/officeDocument/2006/relationships" ax:classid="{8BD21D50-EC42-11CE-9E0D-00AA006002F3}" ax:persistence="persistStreamInit" r:id="rId1"/>
</file>

<file path=xl/activeX/activeX12.xml><?xml version="1.0" encoding="utf-8"?>
<ax:ocx xmlns:ax="http://schemas.microsoft.com/office/2006/activeX" xmlns:r="http://schemas.openxmlformats.org/officeDocument/2006/relationships" ax:classid="{8BD21D50-EC42-11CE-9E0D-00AA006002F3}" ax:persistence="persistStreamInit" r:id="rId1"/>
</file>

<file path=xl/activeX/activeX120.xml><?xml version="1.0" encoding="utf-8"?>
<ax:ocx xmlns:ax="http://schemas.microsoft.com/office/2006/activeX" xmlns:r="http://schemas.openxmlformats.org/officeDocument/2006/relationships" ax:classid="{8BD21D50-EC42-11CE-9E0D-00AA006002F3}" ax:persistence="persistStreamInit" r:id="rId1"/>
</file>

<file path=xl/activeX/activeX121.xml><?xml version="1.0" encoding="utf-8"?>
<ax:ocx xmlns:ax="http://schemas.microsoft.com/office/2006/activeX" xmlns:r="http://schemas.openxmlformats.org/officeDocument/2006/relationships" ax:classid="{8BD21D50-EC42-11CE-9E0D-00AA006002F3}" ax:persistence="persistStreamInit" r:id="rId1"/>
</file>

<file path=xl/activeX/activeX122.xml><?xml version="1.0" encoding="utf-8"?>
<ax:ocx xmlns:ax="http://schemas.microsoft.com/office/2006/activeX" xmlns:r="http://schemas.openxmlformats.org/officeDocument/2006/relationships" ax:classid="{8BD21D50-EC42-11CE-9E0D-00AA006002F3}" ax:persistence="persistStreamInit" r:id="rId1"/>
</file>

<file path=xl/activeX/activeX123.xml><?xml version="1.0" encoding="utf-8"?>
<ax:ocx xmlns:ax="http://schemas.microsoft.com/office/2006/activeX" xmlns:r="http://schemas.openxmlformats.org/officeDocument/2006/relationships" ax:classid="{8BD21D50-EC42-11CE-9E0D-00AA006002F3}" ax:persistence="persistStreamInit" r:id="rId1"/>
</file>

<file path=xl/activeX/activeX124.xml><?xml version="1.0" encoding="utf-8"?>
<ax:ocx xmlns:ax="http://schemas.microsoft.com/office/2006/activeX" xmlns:r="http://schemas.openxmlformats.org/officeDocument/2006/relationships" ax:classid="{8BD21D50-EC42-11CE-9E0D-00AA006002F3}" ax:persistence="persistStreamInit" r:id="rId1"/>
</file>

<file path=xl/activeX/activeX125.xml><?xml version="1.0" encoding="utf-8"?>
<ax:ocx xmlns:ax="http://schemas.microsoft.com/office/2006/activeX" xmlns:r="http://schemas.openxmlformats.org/officeDocument/2006/relationships" ax:classid="{8BD21D50-EC42-11CE-9E0D-00AA006002F3}" ax:persistence="persistStreamInit" r:id="rId1"/>
</file>

<file path=xl/activeX/activeX126.xml><?xml version="1.0" encoding="utf-8"?>
<ax:ocx xmlns:ax="http://schemas.microsoft.com/office/2006/activeX" xmlns:r="http://schemas.openxmlformats.org/officeDocument/2006/relationships" ax:classid="{8BD21D50-EC42-11CE-9E0D-00AA006002F3}" ax:persistence="persistStreamInit" r:id="rId1"/>
</file>

<file path=xl/activeX/activeX127.xml><?xml version="1.0" encoding="utf-8"?>
<ax:ocx xmlns:ax="http://schemas.microsoft.com/office/2006/activeX" xmlns:r="http://schemas.openxmlformats.org/officeDocument/2006/relationships" ax:classid="{8BD21D50-EC42-11CE-9E0D-00AA006002F3}" ax:persistence="persistStreamInit" r:id="rId1"/>
</file>

<file path=xl/activeX/activeX128.xml><?xml version="1.0" encoding="utf-8"?>
<ax:ocx xmlns:ax="http://schemas.microsoft.com/office/2006/activeX" xmlns:r="http://schemas.openxmlformats.org/officeDocument/2006/relationships" ax:classid="{8BD21D50-EC42-11CE-9E0D-00AA006002F3}" ax:persistence="persistStreamInit" r:id="rId1"/>
</file>

<file path=xl/activeX/activeX129.xml><?xml version="1.0" encoding="utf-8"?>
<ax:ocx xmlns:ax="http://schemas.microsoft.com/office/2006/activeX" xmlns:r="http://schemas.openxmlformats.org/officeDocument/2006/relationships" ax:classid="{8BD21D50-EC42-11CE-9E0D-00AA006002F3}" ax:persistence="persistStreamInit" r:id="rId1"/>
</file>

<file path=xl/activeX/activeX13.xml><?xml version="1.0" encoding="utf-8"?>
<ax:ocx xmlns:ax="http://schemas.microsoft.com/office/2006/activeX" xmlns:r="http://schemas.openxmlformats.org/officeDocument/2006/relationships" ax:classid="{8BD21D50-EC42-11CE-9E0D-00AA006002F3}" ax:persistence="persistStreamInit" r:id="rId1"/>
</file>

<file path=xl/activeX/activeX130.xml><?xml version="1.0" encoding="utf-8"?>
<ax:ocx xmlns:ax="http://schemas.microsoft.com/office/2006/activeX" xmlns:r="http://schemas.openxmlformats.org/officeDocument/2006/relationships" ax:classid="{8BD21D50-EC42-11CE-9E0D-00AA006002F3}" ax:persistence="persistStreamInit" r:id="rId1"/>
</file>

<file path=xl/activeX/activeX131.xml><?xml version="1.0" encoding="utf-8"?>
<ax:ocx xmlns:ax="http://schemas.microsoft.com/office/2006/activeX" xmlns:r="http://schemas.openxmlformats.org/officeDocument/2006/relationships" ax:classid="{8BD21D50-EC42-11CE-9E0D-00AA006002F3}" ax:persistence="persistStreamInit" r:id="rId1"/>
</file>

<file path=xl/activeX/activeX132.xml><?xml version="1.0" encoding="utf-8"?>
<ax:ocx xmlns:ax="http://schemas.microsoft.com/office/2006/activeX" xmlns:r="http://schemas.openxmlformats.org/officeDocument/2006/relationships" ax:classid="{8BD21D50-EC42-11CE-9E0D-00AA006002F3}" ax:persistence="persistStreamInit" r:id="rId1"/>
</file>

<file path=xl/activeX/activeX133.xml><?xml version="1.0" encoding="utf-8"?>
<ax:ocx xmlns:ax="http://schemas.microsoft.com/office/2006/activeX" xmlns:r="http://schemas.openxmlformats.org/officeDocument/2006/relationships" ax:classid="{8BD21D50-EC42-11CE-9E0D-00AA006002F3}" ax:persistence="persistStreamInit" r:id="rId1"/>
</file>

<file path=xl/activeX/activeX134.xml><?xml version="1.0" encoding="utf-8"?>
<ax:ocx xmlns:ax="http://schemas.microsoft.com/office/2006/activeX" xmlns:r="http://schemas.openxmlformats.org/officeDocument/2006/relationships" ax:classid="{8BD21D50-EC42-11CE-9E0D-00AA006002F3}" ax:persistence="persistStreamInit" r:id="rId1"/>
</file>

<file path=xl/activeX/activeX135.xml><?xml version="1.0" encoding="utf-8"?>
<ax:ocx xmlns:ax="http://schemas.microsoft.com/office/2006/activeX" xmlns:r="http://schemas.openxmlformats.org/officeDocument/2006/relationships" ax:classid="{8BD21D50-EC42-11CE-9E0D-00AA006002F3}" ax:persistence="persistStreamInit" r:id="rId1"/>
</file>

<file path=xl/activeX/activeX136.xml><?xml version="1.0" encoding="utf-8"?>
<ax:ocx xmlns:ax="http://schemas.microsoft.com/office/2006/activeX" xmlns:r="http://schemas.openxmlformats.org/officeDocument/2006/relationships" ax:classid="{8BD21D50-EC42-11CE-9E0D-00AA006002F3}" ax:persistence="persistStreamInit" r:id="rId1"/>
</file>

<file path=xl/activeX/activeX137.xml><?xml version="1.0" encoding="utf-8"?>
<ax:ocx xmlns:ax="http://schemas.microsoft.com/office/2006/activeX" xmlns:r="http://schemas.openxmlformats.org/officeDocument/2006/relationships" ax:classid="{8BD21D50-EC42-11CE-9E0D-00AA006002F3}" ax:persistence="persistStreamInit" r:id="rId1"/>
</file>

<file path=xl/activeX/activeX138.xml><?xml version="1.0" encoding="utf-8"?>
<ax:ocx xmlns:ax="http://schemas.microsoft.com/office/2006/activeX" xmlns:r="http://schemas.openxmlformats.org/officeDocument/2006/relationships" ax:classid="{8BD21D50-EC42-11CE-9E0D-00AA006002F3}" ax:persistence="persistStreamInit" r:id="rId1"/>
</file>

<file path=xl/activeX/activeX139.xml><?xml version="1.0" encoding="utf-8"?>
<ax:ocx xmlns:ax="http://schemas.microsoft.com/office/2006/activeX" xmlns:r="http://schemas.openxmlformats.org/officeDocument/2006/relationships" ax:classid="{8BD21D50-EC42-11CE-9E0D-00AA006002F3}" ax:persistence="persistStreamInit" r:id="rId1"/>
</file>

<file path=xl/activeX/activeX14.xml><?xml version="1.0" encoding="utf-8"?>
<ax:ocx xmlns:ax="http://schemas.microsoft.com/office/2006/activeX" xmlns:r="http://schemas.openxmlformats.org/officeDocument/2006/relationships" ax:classid="{8BD21D50-EC42-11CE-9E0D-00AA006002F3}" ax:persistence="persistStreamInit" r:id="rId1"/>
</file>

<file path=xl/activeX/activeX140.xml><?xml version="1.0" encoding="utf-8"?>
<ax:ocx xmlns:ax="http://schemas.microsoft.com/office/2006/activeX" xmlns:r="http://schemas.openxmlformats.org/officeDocument/2006/relationships" ax:classid="{8BD21D50-EC42-11CE-9E0D-00AA006002F3}" ax:persistence="persistStreamInit" r:id="rId1"/>
</file>

<file path=xl/activeX/activeX141.xml><?xml version="1.0" encoding="utf-8"?>
<ax:ocx xmlns:ax="http://schemas.microsoft.com/office/2006/activeX" xmlns:r="http://schemas.openxmlformats.org/officeDocument/2006/relationships" ax:classid="{8BD21D50-EC42-11CE-9E0D-00AA006002F3}" ax:persistence="persistStreamInit" r:id="rId1"/>
</file>

<file path=xl/activeX/activeX142.xml><?xml version="1.0" encoding="utf-8"?>
<ax:ocx xmlns:ax="http://schemas.microsoft.com/office/2006/activeX" xmlns:r="http://schemas.openxmlformats.org/officeDocument/2006/relationships" ax:classid="{8BD21D50-EC42-11CE-9E0D-00AA006002F3}" ax:persistence="persistStreamInit" r:id="rId1"/>
</file>

<file path=xl/activeX/activeX143.xml><?xml version="1.0" encoding="utf-8"?>
<ax:ocx xmlns:ax="http://schemas.microsoft.com/office/2006/activeX" xmlns:r="http://schemas.openxmlformats.org/officeDocument/2006/relationships" ax:classid="{8BD21D50-EC42-11CE-9E0D-00AA006002F3}" ax:persistence="persistStreamInit" r:id="rId1"/>
</file>

<file path=xl/activeX/activeX144.xml><?xml version="1.0" encoding="utf-8"?>
<ax:ocx xmlns:ax="http://schemas.microsoft.com/office/2006/activeX" xmlns:r="http://schemas.openxmlformats.org/officeDocument/2006/relationships" ax:classid="{8BD21D50-EC42-11CE-9E0D-00AA006002F3}" ax:persistence="persistStreamInit" r:id="rId1"/>
</file>

<file path=xl/activeX/activeX145.xml><?xml version="1.0" encoding="utf-8"?>
<ax:ocx xmlns:ax="http://schemas.microsoft.com/office/2006/activeX" xmlns:r="http://schemas.openxmlformats.org/officeDocument/2006/relationships" ax:classid="{8BD21D50-EC42-11CE-9E0D-00AA006002F3}" ax:persistence="persistStreamInit" r:id="rId1"/>
</file>

<file path=xl/activeX/activeX146.xml><?xml version="1.0" encoding="utf-8"?>
<ax:ocx xmlns:ax="http://schemas.microsoft.com/office/2006/activeX" xmlns:r="http://schemas.openxmlformats.org/officeDocument/2006/relationships" ax:classid="{8BD21D50-EC42-11CE-9E0D-00AA006002F3}" ax:persistence="persistStreamInit" r:id="rId1"/>
</file>

<file path=xl/activeX/activeX147.xml><?xml version="1.0" encoding="utf-8"?>
<ax:ocx xmlns:ax="http://schemas.microsoft.com/office/2006/activeX" xmlns:r="http://schemas.openxmlformats.org/officeDocument/2006/relationships" ax:classid="{8BD21D50-EC42-11CE-9E0D-00AA006002F3}" ax:persistence="persistStreamInit" r:id="rId1"/>
</file>

<file path=xl/activeX/activeX148.xml><?xml version="1.0" encoding="utf-8"?>
<ax:ocx xmlns:ax="http://schemas.microsoft.com/office/2006/activeX" xmlns:r="http://schemas.openxmlformats.org/officeDocument/2006/relationships" ax:classid="{8BD21D50-EC42-11CE-9E0D-00AA006002F3}" ax:persistence="persistStreamInit" r:id="rId1"/>
</file>

<file path=xl/activeX/activeX149.xml><?xml version="1.0" encoding="utf-8"?>
<ax:ocx xmlns:ax="http://schemas.microsoft.com/office/2006/activeX" xmlns:r="http://schemas.openxmlformats.org/officeDocument/2006/relationships" ax:classid="{8BD21D50-EC42-11CE-9E0D-00AA006002F3}" ax:persistence="persistStreamInit" r:id="rId1"/>
</file>

<file path=xl/activeX/activeX15.xml><?xml version="1.0" encoding="utf-8"?>
<ax:ocx xmlns:ax="http://schemas.microsoft.com/office/2006/activeX" xmlns:r="http://schemas.openxmlformats.org/officeDocument/2006/relationships" ax:classid="{8BD21D50-EC42-11CE-9E0D-00AA006002F3}" ax:persistence="persistStreamInit" r:id="rId1"/>
</file>

<file path=xl/activeX/activeX150.xml><?xml version="1.0" encoding="utf-8"?>
<ax:ocx xmlns:ax="http://schemas.microsoft.com/office/2006/activeX" xmlns:r="http://schemas.openxmlformats.org/officeDocument/2006/relationships" ax:classid="{8BD21D50-EC42-11CE-9E0D-00AA006002F3}" ax:persistence="persistStreamInit" r:id="rId1"/>
</file>

<file path=xl/activeX/activeX151.xml><?xml version="1.0" encoding="utf-8"?>
<ax:ocx xmlns:ax="http://schemas.microsoft.com/office/2006/activeX" xmlns:r="http://schemas.openxmlformats.org/officeDocument/2006/relationships" ax:classid="{8BD21D50-EC42-11CE-9E0D-00AA006002F3}" ax:persistence="persistStreamInit" r:id="rId1"/>
</file>

<file path=xl/activeX/activeX152.xml><?xml version="1.0" encoding="utf-8"?>
<ax:ocx xmlns:ax="http://schemas.microsoft.com/office/2006/activeX" xmlns:r="http://schemas.openxmlformats.org/officeDocument/2006/relationships" ax:classid="{8BD21D50-EC42-11CE-9E0D-00AA006002F3}" ax:persistence="persistStreamInit" r:id="rId1"/>
</file>

<file path=xl/activeX/activeX153.xml><?xml version="1.0" encoding="utf-8"?>
<ax:ocx xmlns:ax="http://schemas.microsoft.com/office/2006/activeX" xmlns:r="http://schemas.openxmlformats.org/officeDocument/2006/relationships" ax:classid="{8BD21D50-EC42-11CE-9E0D-00AA006002F3}" ax:persistence="persistStreamInit" r:id="rId1"/>
</file>

<file path=xl/activeX/activeX154.xml><?xml version="1.0" encoding="utf-8"?>
<ax:ocx xmlns:ax="http://schemas.microsoft.com/office/2006/activeX" xmlns:r="http://schemas.openxmlformats.org/officeDocument/2006/relationships" ax:classid="{8BD21D50-EC42-11CE-9E0D-00AA006002F3}" ax:persistence="persistStreamInit" r:id="rId1"/>
</file>

<file path=xl/activeX/activeX155.xml><?xml version="1.0" encoding="utf-8"?>
<ax:ocx xmlns:ax="http://schemas.microsoft.com/office/2006/activeX" xmlns:r="http://schemas.openxmlformats.org/officeDocument/2006/relationships" ax:classid="{8BD21D50-EC42-11CE-9E0D-00AA006002F3}" ax:persistence="persistStreamInit" r:id="rId1"/>
</file>

<file path=xl/activeX/activeX156.xml><?xml version="1.0" encoding="utf-8"?>
<ax:ocx xmlns:ax="http://schemas.microsoft.com/office/2006/activeX" xmlns:r="http://schemas.openxmlformats.org/officeDocument/2006/relationships" ax:classid="{8BD21D50-EC42-11CE-9E0D-00AA006002F3}" ax:persistence="persistStreamInit" r:id="rId1"/>
</file>

<file path=xl/activeX/activeX157.xml><?xml version="1.0" encoding="utf-8"?>
<ax:ocx xmlns:ax="http://schemas.microsoft.com/office/2006/activeX" xmlns:r="http://schemas.openxmlformats.org/officeDocument/2006/relationships" ax:classid="{8BD21D50-EC42-11CE-9E0D-00AA006002F3}" ax:persistence="persistStreamInit" r:id="rId1"/>
</file>

<file path=xl/activeX/activeX158.xml><?xml version="1.0" encoding="utf-8"?>
<ax:ocx xmlns:ax="http://schemas.microsoft.com/office/2006/activeX" xmlns:r="http://schemas.openxmlformats.org/officeDocument/2006/relationships" ax:classid="{8BD21D50-EC42-11CE-9E0D-00AA006002F3}" ax:persistence="persistStreamInit" r:id="rId1"/>
</file>

<file path=xl/activeX/activeX159.xml><?xml version="1.0" encoding="utf-8"?>
<ax:ocx xmlns:ax="http://schemas.microsoft.com/office/2006/activeX" xmlns:r="http://schemas.openxmlformats.org/officeDocument/2006/relationships" ax:classid="{8BD21D50-EC42-11CE-9E0D-00AA006002F3}" ax:persistence="persistStreamInit" r:id="rId1"/>
</file>

<file path=xl/activeX/activeX16.xml><?xml version="1.0" encoding="utf-8"?>
<ax:ocx xmlns:ax="http://schemas.microsoft.com/office/2006/activeX" xmlns:r="http://schemas.openxmlformats.org/officeDocument/2006/relationships" ax:classid="{8BD21D50-EC42-11CE-9E0D-00AA006002F3}" ax:persistence="persistStreamInit" r:id="rId1"/>
</file>

<file path=xl/activeX/activeX160.xml><?xml version="1.0" encoding="utf-8"?>
<ax:ocx xmlns:ax="http://schemas.microsoft.com/office/2006/activeX" xmlns:r="http://schemas.openxmlformats.org/officeDocument/2006/relationships" ax:classid="{8BD21D50-EC42-11CE-9E0D-00AA006002F3}" ax:persistence="persistStreamInit" r:id="rId1"/>
</file>

<file path=xl/activeX/activeX161.xml><?xml version="1.0" encoding="utf-8"?>
<ax:ocx xmlns:ax="http://schemas.microsoft.com/office/2006/activeX" xmlns:r="http://schemas.openxmlformats.org/officeDocument/2006/relationships" ax:classid="{8BD21D50-EC42-11CE-9E0D-00AA006002F3}" ax:persistence="persistStreamInit" r:id="rId1"/>
</file>

<file path=xl/activeX/activeX162.xml><?xml version="1.0" encoding="utf-8"?>
<ax:ocx xmlns:ax="http://schemas.microsoft.com/office/2006/activeX" xmlns:r="http://schemas.openxmlformats.org/officeDocument/2006/relationships" ax:classid="{8BD21D50-EC42-11CE-9E0D-00AA006002F3}" ax:persistence="persistStreamInit" r:id="rId1"/>
</file>

<file path=xl/activeX/activeX163.xml><?xml version="1.0" encoding="utf-8"?>
<ax:ocx xmlns:ax="http://schemas.microsoft.com/office/2006/activeX" xmlns:r="http://schemas.openxmlformats.org/officeDocument/2006/relationships" ax:classid="{8BD21D50-EC42-11CE-9E0D-00AA006002F3}" ax:persistence="persistStreamInit" r:id="rId1"/>
</file>

<file path=xl/activeX/activeX164.xml><?xml version="1.0" encoding="utf-8"?>
<ax:ocx xmlns:ax="http://schemas.microsoft.com/office/2006/activeX" xmlns:r="http://schemas.openxmlformats.org/officeDocument/2006/relationships" ax:classid="{8BD21D50-EC42-11CE-9E0D-00AA006002F3}" ax:persistence="persistStreamInit" r:id="rId1"/>
</file>

<file path=xl/activeX/activeX165.xml><?xml version="1.0" encoding="utf-8"?>
<ax:ocx xmlns:ax="http://schemas.microsoft.com/office/2006/activeX" xmlns:r="http://schemas.openxmlformats.org/officeDocument/2006/relationships" ax:classid="{8BD21D50-EC42-11CE-9E0D-00AA006002F3}" ax:persistence="persistStreamInit" r:id="rId1"/>
</file>

<file path=xl/activeX/activeX166.xml><?xml version="1.0" encoding="utf-8"?>
<ax:ocx xmlns:ax="http://schemas.microsoft.com/office/2006/activeX" xmlns:r="http://schemas.openxmlformats.org/officeDocument/2006/relationships" ax:classid="{8BD21D50-EC42-11CE-9E0D-00AA006002F3}" ax:persistence="persistStreamInit" r:id="rId1"/>
</file>

<file path=xl/activeX/activeX167.xml><?xml version="1.0" encoding="utf-8"?>
<ax:ocx xmlns:ax="http://schemas.microsoft.com/office/2006/activeX" xmlns:r="http://schemas.openxmlformats.org/officeDocument/2006/relationships" ax:classid="{8BD21D50-EC42-11CE-9E0D-00AA006002F3}" ax:persistence="persistStreamInit" r:id="rId1"/>
</file>

<file path=xl/activeX/activeX168.xml><?xml version="1.0" encoding="utf-8"?>
<ax:ocx xmlns:ax="http://schemas.microsoft.com/office/2006/activeX" xmlns:r="http://schemas.openxmlformats.org/officeDocument/2006/relationships" ax:classid="{8BD21D50-EC42-11CE-9E0D-00AA006002F3}" ax:persistence="persistStreamInit" r:id="rId1"/>
</file>

<file path=xl/activeX/activeX169.xml><?xml version="1.0" encoding="utf-8"?>
<ax:ocx xmlns:ax="http://schemas.microsoft.com/office/2006/activeX" xmlns:r="http://schemas.openxmlformats.org/officeDocument/2006/relationships" ax:classid="{8BD21D50-EC42-11CE-9E0D-00AA006002F3}" ax:persistence="persistStreamInit" r:id="rId1"/>
</file>

<file path=xl/activeX/activeX17.xml><?xml version="1.0" encoding="utf-8"?>
<ax:ocx xmlns:ax="http://schemas.microsoft.com/office/2006/activeX" xmlns:r="http://schemas.openxmlformats.org/officeDocument/2006/relationships" ax:classid="{8BD21D50-EC42-11CE-9E0D-00AA006002F3}" ax:persistence="persistStreamInit" r:id="rId1"/>
</file>

<file path=xl/activeX/activeX170.xml><?xml version="1.0" encoding="utf-8"?>
<ax:ocx xmlns:ax="http://schemas.microsoft.com/office/2006/activeX" xmlns:r="http://schemas.openxmlformats.org/officeDocument/2006/relationships" ax:classid="{8BD21D50-EC42-11CE-9E0D-00AA006002F3}" ax:persistence="persistStreamInit" r:id="rId1"/>
</file>

<file path=xl/activeX/activeX171.xml><?xml version="1.0" encoding="utf-8"?>
<ax:ocx xmlns:ax="http://schemas.microsoft.com/office/2006/activeX" xmlns:r="http://schemas.openxmlformats.org/officeDocument/2006/relationships" ax:classid="{8BD21D50-EC42-11CE-9E0D-00AA006002F3}" ax:persistence="persistStreamInit" r:id="rId1"/>
</file>

<file path=xl/activeX/activeX172.xml><?xml version="1.0" encoding="utf-8"?>
<ax:ocx xmlns:ax="http://schemas.microsoft.com/office/2006/activeX" xmlns:r="http://schemas.openxmlformats.org/officeDocument/2006/relationships" ax:classid="{8BD21D50-EC42-11CE-9E0D-00AA006002F3}" ax:persistence="persistStreamInit" r:id="rId1"/>
</file>

<file path=xl/activeX/activeX173.xml><?xml version="1.0" encoding="utf-8"?>
<ax:ocx xmlns:ax="http://schemas.microsoft.com/office/2006/activeX" xmlns:r="http://schemas.openxmlformats.org/officeDocument/2006/relationships" ax:classid="{8BD21D50-EC42-11CE-9E0D-00AA006002F3}" ax:persistence="persistStreamInit" r:id="rId1"/>
</file>

<file path=xl/activeX/activeX174.xml><?xml version="1.0" encoding="utf-8"?>
<ax:ocx xmlns:ax="http://schemas.microsoft.com/office/2006/activeX" xmlns:r="http://schemas.openxmlformats.org/officeDocument/2006/relationships" ax:classid="{8BD21D50-EC42-11CE-9E0D-00AA006002F3}" ax:persistence="persistStreamInit" r:id="rId1"/>
</file>

<file path=xl/activeX/activeX175.xml><?xml version="1.0" encoding="utf-8"?>
<ax:ocx xmlns:ax="http://schemas.microsoft.com/office/2006/activeX" xmlns:r="http://schemas.openxmlformats.org/officeDocument/2006/relationships" ax:classid="{8BD21D50-EC42-11CE-9E0D-00AA006002F3}" ax:persistence="persistStreamInit" r:id="rId1"/>
</file>

<file path=xl/activeX/activeX176.xml><?xml version="1.0" encoding="utf-8"?>
<ax:ocx xmlns:ax="http://schemas.microsoft.com/office/2006/activeX" xmlns:r="http://schemas.openxmlformats.org/officeDocument/2006/relationships" ax:classid="{8BD21D50-EC42-11CE-9E0D-00AA006002F3}" ax:persistence="persistStreamInit" r:id="rId1"/>
</file>

<file path=xl/activeX/activeX177.xml><?xml version="1.0" encoding="utf-8"?>
<ax:ocx xmlns:ax="http://schemas.microsoft.com/office/2006/activeX" xmlns:r="http://schemas.openxmlformats.org/officeDocument/2006/relationships" ax:classid="{8BD21D50-EC42-11CE-9E0D-00AA006002F3}" ax:persistence="persistStreamInit" r:id="rId1"/>
</file>

<file path=xl/activeX/activeX178.xml><?xml version="1.0" encoding="utf-8"?>
<ax:ocx xmlns:ax="http://schemas.microsoft.com/office/2006/activeX" xmlns:r="http://schemas.openxmlformats.org/officeDocument/2006/relationships" ax:classid="{8BD21D50-EC42-11CE-9E0D-00AA006002F3}" ax:persistence="persistStreamInit" r:id="rId1"/>
</file>

<file path=xl/activeX/activeX179.xml><?xml version="1.0" encoding="utf-8"?>
<ax:ocx xmlns:ax="http://schemas.microsoft.com/office/2006/activeX" xmlns:r="http://schemas.openxmlformats.org/officeDocument/2006/relationships" ax:classid="{8BD21D50-EC42-11CE-9E0D-00AA006002F3}" ax:persistence="persistStreamInit" r:id="rId1"/>
</file>

<file path=xl/activeX/activeX18.xml><?xml version="1.0" encoding="utf-8"?>
<ax:ocx xmlns:ax="http://schemas.microsoft.com/office/2006/activeX" xmlns:r="http://schemas.openxmlformats.org/officeDocument/2006/relationships" ax:classid="{8BD21D50-EC42-11CE-9E0D-00AA006002F3}" ax:persistence="persistStreamInit" r:id="rId1"/>
</file>

<file path=xl/activeX/activeX180.xml><?xml version="1.0" encoding="utf-8"?>
<ax:ocx xmlns:ax="http://schemas.microsoft.com/office/2006/activeX" xmlns:r="http://schemas.openxmlformats.org/officeDocument/2006/relationships" ax:classid="{8BD21D50-EC42-11CE-9E0D-00AA006002F3}" ax:persistence="persistStreamInit" r:id="rId1"/>
</file>

<file path=xl/activeX/activeX181.xml><?xml version="1.0" encoding="utf-8"?>
<ax:ocx xmlns:ax="http://schemas.microsoft.com/office/2006/activeX" xmlns:r="http://schemas.openxmlformats.org/officeDocument/2006/relationships" ax:classid="{8BD21D50-EC42-11CE-9E0D-00AA006002F3}" ax:persistence="persistStreamInit" r:id="rId1"/>
</file>

<file path=xl/activeX/activeX182.xml><?xml version="1.0" encoding="utf-8"?>
<ax:ocx xmlns:ax="http://schemas.microsoft.com/office/2006/activeX" xmlns:r="http://schemas.openxmlformats.org/officeDocument/2006/relationships" ax:classid="{8BD21D50-EC42-11CE-9E0D-00AA006002F3}" ax:persistence="persistStreamInit" r:id="rId1"/>
</file>

<file path=xl/activeX/activeX183.xml><?xml version="1.0" encoding="utf-8"?>
<ax:ocx xmlns:ax="http://schemas.microsoft.com/office/2006/activeX" xmlns:r="http://schemas.openxmlformats.org/officeDocument/2006/relationships" ax:classid="{8BD21D50-EC42-11CE-9E0D-00AA006002F3}" ax:persistence="persistStreamInit" r:id="rId1"/>
</file>

<file path=xl/activeX/activeX184.xml><?xml version="1.0" encoding="utf-8"?>
<ax:ocx xmlns:ax="http://schemas.microsoft.com/office/2006/activeX" xmlns:r="http://schemas.openxmlformats.org/officeDocument/2006/relationships" ax:classid="{8BD21D50-EC42-11CE-9E0D-00AA006002F3}" ax:persistence="persistStreamInit" r:id="rId1"/>
</file>

<file path=xl/activeX/activeX185.xml><?xml version="1.0" encoding="utf-8"?>
<ax:ocx xmlns:ax="http://schemas.microsoft.com/office/2006/activeX" xmlns:r="http://schemas.openxmlformats.org/officeDocument/2006/relationships" ax:classid="{8BD21D50-EC42-11CE-9E0D-00AA006002F3}" ax:persistence="persistStreamInit" r:id="rId1"/>
</file>

<file path=xl/activeX/activeX186.xml><?xml version="1.0" encoding="utf-8"?>
<ax:ocx xmlns:ax="http://schemas.microsoft.com/office/2006/activeX" xmlns:r="http://schemas.openxmlformats.org/officeDocument/2006/relationships" ax:classid="{8BD21D50-EC42-11CE-9E0D-00AA006002F3}" ax:persistence="persistStreamInit" r:id="rId1"/>
</file>

<file path=xl/activeX/activeX187.xml><?xml version="1.0" encoding="utf-8"?>
<ax:ocx xmlns:ax="http://schemas.microsoft.com/office/2006/activeX" xmlns:r="http://schemas.openxmlformats.org/officeDocument/2006/relationships" ax:classid="{8BD21D50-EC42-11CE-9E0D-00AA006002F3}" ax:persistence="persistStreamInit" r:id="rId1"/>
</file>

<file path=xl/activeX/activeX188.xml><?xml version="1.0" encoding="utf-8"?>
<ax:ocx xmlns:ax="http://schemas.microsoft.com/office/2006/activeX" xmlns:r="http://schemas.openxmlformats.org/officeDocument/2006/relationships" ax:classid="{8BD21D50-EC42-11CE-9E0D-00AA006002F3}" ax:persistence="persistStreamInit" r:id="rId1"/>
</file>

<file path=xl/activeX/activeX189.xml><?xml version="1.0" encoding="utf-8"?>
<ax:ocx xmlns:ax="http://schemas.microsoft.com/office/2006/activeX" xmlns:r="http://schemas.openxmlformats.org/officeDocument/2006/relationships" ax:classid="{8BD21D50-EC42-11CE-9E0D-00AA006002F3}" ax:persistence="persistStreamInit" r:id="rId1"/>
</file>

<file path=xl/activeX/activeX19.xml><?xml version="1.0" encoding="utf-8"?>
<ax:ocx xmlns:ax="http://schemas.microsoft.com/office/2006/activeX" xmlns:r="http://schemas.openxmlformats.org/officeDocument/2006/relationships" ax:classid="{8BD21D50-EC42-11CE-9E0D-00AA006002F3}" ax:persistence="persistStreamInit" r:id="rId1"/>
</file>

<file path=xl/activeX/activeX190.xml><?xml version="1.0" encoding="utf-8"?>
<ax:ocx xmlns:ax="http://schemas.microsoft.com/office/2006/activeX" xmlns:r="http://schemas.openxmlformats.org/officeDocument/2006/relationships" ax:classid="{8BD21D50-EC42-11CE-9E0D-00AA006002F3}" ax:persistence="persistStreamInit" r:id="rId1"/>
</file>

<file path=xl/activeX/activeX191.xml><?xml version="1.0" encoding="utf-8"?>
<ax:ocx xmlns:ax="http://schemas.microsoft.com/office/2006/activeX" xmlns:r="http://schemas.openxmlformats.org/officeDocument/2006/relationships" ax:classid="{8BD21D50-EC42-11CE-9E0D-00AA006002F3}" ax:persistence="persistStreamInit" r:id="rId1"/>
</file>

<file path=xl/activeX/activeX192.xml><?xml version="1.0" encoding="utf-8"?>
<ax:ocx xmlns:ax="http://schemas.microsoft.com/office/2006/activeX" xmlns:r="http://schemas.openxmlformats.org/officeDocument/2006/relationships" ax:classid="{8BD21D50-EC42-11CE-9E0D-00AA006002F3}" ax:persistence="persistStreamInit" r:id="rId1"/>
</file>

<file path=xl/activeX/activeX193.xml><?xml version="1.0" encoding="utf-8"?>
<ax:ocx xmlns:ax="http://schemas.microsoft.com/office/2006/activeX" xmlns:r="http://schemas.openxmlformats.org/officeDocument/2006/relationships" ax:classid="{8BD21D50-EC42-11CE-9E0D-00AA006002F3}" ax:persistence="persistStreamInit" r:id="rId1"/>
</file>

<file path=xl/activeX/activeX194.xml><?xml version="1.0" encoding="utf-8"?>
<ax:ocx xmlns:ax="http://schemas.microsoft.com/office/2006/activeX" xmlns:r="http://schemas.openxmlformats.org/officeDocument/2006/relationships" ax:classid="{8BD21D50-EC42-11CE-9E0D-00AA006002F3}" ax:persistence="persistStreamInit" r:id="rId1"/>
</file>

<file path=xl/activeX/activeX195.xml><?xml version="1.0" encoding="utf-8"?>
<ax:ocx xmlns:ax="http://schemas.microsoft.com/office/2006/activeX" xmlns:r="http://schemas.openxmlformats.org/officeDocument/2006/relationships" ax:classid="{8BD21D50-EC42-11CE-9E0D-00AA006002F3}" ax:persistence="persistStreamInit" r:id="rId1"/>
</file>

<file path=xl/activeX/activeX196.xml><?xml version="1.0" encoding="utf-8"?>
<ax:ocx xmlns:ax="http://schemas.microsoft.com/office/2006/activeX" xmlns:r="http://schemas.openxmlformats.org/officeDocument/2006/relationships" ax:classid="{8BD21D50-EC42-11CE-9E0D-00AA006002F3}" ax:persistence="persistStreamInit" r:id="rId1"/>
</file>

<file path=xl/activeX/activeX197.xml><?xml version="1.0" encoding="utf-8"?>
<ax:ocx xmlns:ax="http://schemas.microsoft.com/office/2006/activeX" xmlns:r="http://schemas.openxmlformats.org/officeDocument/2006/relationships" ax:classid="{8BD21D50-EC42-11CE-9E0D-00AA006002F3}" ax:persistence="persistStreamInit" r:id="rId1"/>
</file>

<file path=xl/activeX/activeX198.xml><?xml version="1.0" encoding="utf-8"?>
<ax:ocx xmlns:ax="http://schemas.microsoft.com/office/2006/activeX" xmlns:r="http://schemas.openxmlformats.org/officeDocument/2006/relationships" ax:classid="{8BD21D50-EC42-11CE-9E0D-00AA006002F3}" ax:persistence="persistStreamInit" r:id="rId1"/>
</file>

<file path=xl/activeX/activeX199.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activeX/activeX20.xml><?xml version="1.0" encoding="utf-8"?>
<ax:ocx xmlns:ax="http://schemas.microsoft.com/office/2006/activeX" xmlns:r="http://schemas.openxmlformats.org/officeDocument/2006/relationships" ax:classid="{8BD21D50-EC42-11CE-9E0D-00AA006002F3}" ax:persistence="persistStreamInit" r:id="rId1"/>
</file>

<file path=xl/activeX/activeX200.xml><?xml version="1.0" encoding="utf-8"?>
<ax:ocx xmlns:ax="http://schemas.microsoft.com/office/2006/activeX" xmlns:r="http://schemas.openxmlformats.org/officeDocument/2006/relationships" ax:classid="{8BD21D50-EC42-11CE-9E0D-00AA006002F3}" ax:persistence="persistStreamInit" r:id="rId1"/>
</file>

<file path=xl/activeX/activeX201.xml><?xml version="1.0" encoding="utf-8"?>
<ax:ocx xmlns:ax="http://schemas.microsoft.com/office/2006/activeX" xmlns:r="http://schemas.openxmlformats.org/officeDocument/2006/relationships" ax:classid="{8BD21D50-EC42-11CE-9E0D-00AA006002F3}" ax:persistence="persistStreamInit" r:id="rId1"/>
</file>

<file path=xl/activeX/activeX202.xml><?xml version="1.0" encoding="utf-8"?>
<ax:ocx xmlns:ax="http://schemas.microsoft.com/office/2006/activeX" xmlns:r="http://schemas.openxmlformats.org/officeDocument/2006/relationships" ax:classid="{8BD21D50-EC42-11CE-9E0D-00AA006002F3}" ax:persistence="persistStreamInit" r:id="rId1"/>
</file>

<file path=xl/activeX/activeX203.xml><?xml version="1.0" encoding="utf-8"?>
<ax:ocx xmlns:ax="http://schemas.microsoft.com/office/2006/activeX" xmlns:r="http://schemas.openxmlformats.org/officeDocument/2006/relationships" ax:classid="{8BD21D50-EC42-11CE-9E0D-00AA006002F3}" ax:persistence="persistStreamInit" r:id="rId1"/>
</file>

<file path=xl/activeX/activeX204.xml><?xml version="1.0" encoding="utf-8"?>
<ax:ocx xmlns:ax="http://schemas.microsoft.com/office/2006/activeX" xmlns:r="http://schemas.openxmlformats.org/officeDocument/2006/relationships" ax:classid="{8BD21D50-EC42-11CE-9E0D-00AA006002F3}" ax:persistence="persistStreamInit" r:id="rId1"/>
</file>

<file path=xl/activeX/activeX205.xml><?xml version="1.0" encoding="utf-8"?>
<ax:ocx xmlns:ax="http://schemas.microsoft.com/office/2006/activeX" xmlns:r="http://schemas.openxmlformats.org/officeDocument/2006/relationships" ax:classid="{8BD21D50-EC42-11CE-9E0D-00AA006002F3}" ax:persistence="persistStreamInit" r:id="rId1"/>
</file>

<file path=xl/activeX/activeX206.xml><?xml version="1.0" encoding="utf-8"?>
<ax:ocx xmlns:ax="http://schemas.microsoft.com/office/2006/activeX" xmlns:r="http://schemas.openxmlformats.org/officeDocument/2006/relationships" ax:classid="{8BD21D50-EC42-11CE-9E0D-00AA006002F3}" ax:persistence="persistStreamInit" r:id="rId1"/>
</file>

<file path=xl/activeX/activeX207.xml><?xml version="1.0" encoding="utf-8"?>
<ax:ocx xmlns:ax="http://schemas.microsoft.com/office/2006/activeX" xmlns:r="http://schemas.openxmlformats.org/officeDocument/2006/relationships" ax:classid="{8BD21D50-EC42-11CE-9E0D-00AA006002F3}" ax:persistence="persistStreamInit" r:id="rId1"/>
</file>

<file path=xl/activeX/activeX208.xml><?xml version="1.0" encoding="utf-8"?>
<ax:ocx xmlns:ax="http://schemas.microsoft.com/office/2006/activeX" xmlns:r="http://schemas.openxmlformats.org/officeDocument/2006/relationships" ax:classid="{8BD21D50-EC42-11CE-9E0D-00AA006002F3}" ax:persistence="persistStreamInit" r:id="rId1"/>
</file>

<file path=xl/activeX/activeX209.xml><?xml version="1.0" encoding="utf-8"?>
<ax:ocx xmlns:ax="http://schemas.microsoft.com/office/2006/activeX" xmlns:r="http://schemas.openxmlformats.org/officeDocument/2006/relationships" ax:classid="{8BD21D50-EC42-11CE-9E0D-00AA006002F3}" ax:persistence="persistStreamInit" r:id="rId1"/>
</file>

<file path=xl/activeX/activeX21.xml><?xml version="1.0" encoding="utf-8"?>
<ax:ocx xmlns:ax="http://schemas.microsoft.com/office/2006/activeX" xmlns:r="http://schemas.openxmlformats.org/officeDocument/2006/relationships" ax:classid="{8BD21D50-EC42-11CE-9E0D-00AA006002F3}" ax:persistence="persistStreamInit" r:id="rId1"/>
</file>

<file path=xl/activeX/activeX210.xml><?xml version="1.0" encoding="utf-8"?>
<ax:ocx xmlns:ax="http://schemas.microsoft.com/office/2006/activeX" xmlns:r="http://schemas.openxmlformats.org/officeDocument/2006/relationships" ax:classid="{8BD21D50-EC42-11CE-9E0D-00AA006002F3}" ax:persistence="persistStreamInit" r:id="rId1"/>
</file>

<file path=xl/activeX/activeX211.xml><?xml version="1.0" encoding="utf-8"?>
<ax:ocx xmlns:ax="http://schemas.microsoft.com/office/2006/activeX" xmlns:r="http://schemas.openxmlformats.org/officeDocument/2006/relationships" ax:classid="{8BD21D50-EC42-11CE-9E0D-00AA006002F3}" ax:persistence="persistStreamInit" r:id="rId1"/>
</file>

<file path=xl/activeX/activeX212.xml><?xml version="1.0" encoding="utf-8"?>
<ax:ocx xmlns:ax="http://schemas.microsoft.com/office/2006/activeX" xmlns:r="http://schemas.openxmlformats.org/officeDocument/2006/relationships" ax:classid="{8BD21D50-EC42-11CE-9E0D-00AA006002F3}" ax:persistence="persistStreamInit" r:id="rId1"/>
</file>

<file path=xl/activeX/activeX213.xml><?xml version="1.0" encoding="utf-8"?>
<ax:ocx xmlns:ax="http://schemas.microsoft.com/office/2006/activeX" xmlns:r="http://schemas.openxmlformats.org/officeDocument/2006/relationships" ax:classid="{8BD21D50-EC42-11CE-9E0D-00AA006002F3}" ax:persistence="persistStreamInit" r:id="rId1"/>
</file>

<file path=xl/activeX/activeX214.xml><?xml version="1.0" encoding="utf-8"?>
<ax:ocx xmlns:ax="http://schemas.microsoft.com/office/2006/activeX" xmlns:r="http://schemas.openxmlformats.org/officeDocument/2006/relationships" ax:classid="{8BD21D50-EC42-11CE-9E0D-00AA006002F3}" ax:persistence="persistStreamInit" r:id="rId1"/>
</file>

<file path=xl/activeX/activeX215.xml><?xml version="1.0" encoding="utf-8"?>
<ax:ocx xmlns:ax="http://schemas.microsoft.com/office/2006/activeX" xmlns:r="http://schemas.openxmlformats.org/officeDocument/2006/relationships" ax:classid="{8BD21D50-EC42-11CE-9E0D-00AA006002F3}" ax:persistence="persistStreamInit" r:id="rId1"/>
</file>

<file path=xl/activeX/activeX216.xml><?xml version="1.0" encoding="utf-8"?>
<ax:ocx xmlns:ax="http://schemas.microsoft.com/office/2006/activeX" xmlns:r="http://schemas.openxmlformats.org/officeDocument/2006/relationships" ax:classid="{8BD21D50-EC42-11CE-9E0D-00AA006002F3}" ax:persistence="persistStreamInit" r:id="rId1"/>
</file>

<file path=xl/activeX/activeX217.xml><?xml version="1.0" encoding="utf-8"?>
<ax:ocx xmlns:ax="http://schemas.microsoft.com/office/2006/activeX" xmlns:r="http://schemas.openxmlformats.org/officeDocument/2006/relationships" ax:classid="{8BD21D50-EC42-11CE-9E0D-00AA006002F3}" ax:persistence="persistStreamInit" r:id="rId1"/>
</file>

<file path=xl/activeX/activeX218.xml><?xml version="1.0" encoding="utf-8"?>
<ax:ocx xmlns:ax="http://schemas.microsoft.com/office/2006/activeX" xmlns:r="http://schemas.openxmlformats.org/officeDocument/2006/relationships" ax:classid="{8BD21D50-EC42-11CE-9E0D-00AA006002F3}" ax:persistence="persistStreamInit" r:id="rId1"/>
</file>

<file path=xl/activeX/activeX219.xml><?xml version="1.0" encoding="utf-8"?>
<ax:ocx xmlns:ax="http://schemas.microsoft.com/office/2006/activeX" xmlns:r="http://schemas.openxmlformats.org/officeDocument/2006/relationships" ax:classid="{8BD21D50-EC42-11CE-9E0D-00AA006002F3}" ax:persistence="persistStreamInit" r:id="rId1"/>
</file>

<file path=xl/activeX/activeX22.xml><?xml version="1.0" encoding="utf-8"?>
<ax:ocx xmlns:ax="http://schemas.microsoft.com/office/2006/activeX" xmlns:r="http://schemas.openxmlformats.org/officeDocument/2006/relationships" ax:classid="{8BD21D50-EC42-11CE-9E0D-00AA006002F3}" ax:persistence="persistStreamInit" r:id="rId1"/>
</file>

<file path=xl/activeX/activeX220.xml><?xml version="1.0" encoding="utf-8"?>
<ax:ocx xmlns:ax="http://schemas.microsoft.com/office/2006/activeX" xmlns:r="http://schemas.openxmlformats.org/officeDocument/2006/relationships" ax:classid="{8BD21D50-EC42-11CE-9E0D-00AA006002F3}" ax:persistence="persistStreamInit" r:id="rId1"/>
</file>

<file path=xl/activeX/activeX221.xml><?xml version="1.0" encoding="utf-8"?>
<ax:ocx xmlns:ax="http://schemas.microsoft.com/office/2006/activeX" xmlns:r="http://schemas.openxmlformats.org/officeDocument/2006/relationships" ax:classid="{8BD21D50-EC42-11CE-9E0D-00AA006002F3}" ax:persistence="persistStreamInit" r:id="rId1"/>
</file>

<file path=xl/activeX/activeX222.xml><?xml version="1.0" encoding="utf-8"?>
<ax:ocx xmlns:ax="http://schemas.microsoft.com/office/2006/activeX" xmlns:r="http://schemas.openxmlformats.org/officeDocument/2006/relationships" ax:classid="{8BD21D50-EC42-11CE-9E0D-00AA006002F3}" ax:persistence="persistStreamInit" r:id="rId1"/>
</file>

<file path=xl/activeX/activeX223.xml><?xml version="1.0" encoding="utf-8"?>
<ax:ocx xmlns:ax="http://schemas.microsoft.com/office/2006/activeX" xmlns:r="http://schemas.openxmlformats.org/officeDocument/2006/relationships" ax:classid="{8BD21D50-EC42-11CE-9E0D-00AA006002F3}" ax:persistence="persistStreamInit" r:id="rId1"/>
</file>

<file path=xl/activeX/activeX224.xml><?xml version="1.0" encoding="utf-8"?>
<ax:ocx xmlns:ax="http://schemas.microsoft.com/office/2006/activeX" xmlns:r="http://schemas.openxmlformats.org/officeDocument/2006/relationships" ax:classid="{8BD21D50-EC42-11CE-9E0D-00AA006002F3}" ax:persistence="persistStreamInit" r:id="rId1"/>
</file>

<file path=xl/activeX/activeX225.xml><?xml version="1.0" encoding="utf-8"?>
<ax:ocx xmlns:ax="http://schemas.microsoft.com/office/2006/activeX" xmlns:r="http://schemas.openxmlformats.org/officeDocument/2006/relationships" ax:classid="{8BD21D50-EC42-11CE-9E0D-00AA006002F3}" ax:persistence="persistStreamInit" r:id="rId1"/>
</file>

<file path=xl/activeX/activeX226.xml><?xml version="1.0" encoding="utf-8"?>
<ax:ocx xmlns:ax="http://schemas.microsoft.com/office/2006/activeX" xmlns:r="http://schemas.openxmlformats.org/officeDocument/2006/relationships" ax:classid="{8BD21D50-EC42-11CE-9E0D-00AA006002F3}" ax:persistence="persistStreamInit" r:id="rId1"/>
</file>

<file path=xl/activeX/activeX227.xml><?xml version="1.0" encoding="utf-8"?>
<ax:ocx xmlns:ax="http://schemas.microsoft.com/office/2006/activeX" xmlns:r="http://schemas.openxmlformats.org/officeDocument/2006/relationships" ax:classid="{8BD21D50-EC42-11CE-9E0D-00AA006002F3}" ax:persistence="persistStreamInit" r:id="rId1"/>
</file>

<file path=xl/activeX/activeX228.xml><?xml version="1.0" encoding="utf-8"?>
<ax:ocx xmlns:ax="http://schemas.microsoft.com/office/2006/activeX" xmlns:r="http://schemas.openxmlformats.org/officeDocument/2006/relationships" ax:classid="{8BD21D50-EC42-11CE-9E0D-00AA006002F3}" ax:persistence="persistStreamInit" r:id="rId1"/>
</file>

<file path=xl/activeX/activeX229.xml><?xml version="1.0" encoding="utf-8"?>
<ax:ocx xmlns:ax="http://schemas.microsoft.com/office/2006/activeX" xmlns:r="http://schemas.openxmlformats.org/officeDocument/2006/relationships" ax:classid="{8BD21D50-EC42-11CE-9E0D-00AA006002F3}" ax:persistence="persistStreamInit" r:id="rId1"/>
</file>

<file path=xl/activeX/activeX23.xml><?xml version="1.0" encoding="utf-8"?>
<ax:ocx xmlns:ax="http://schemas.microsoft.com/office/2006/activeX" xmlns:r="http://schemas.openxmlformats.org/officeDocument/2006/relationships" ax:classid="{8BD21D50-EC42-11CE-9E0D-00AA006002F3}" ax:persistence="persistStreamInit" r:id="rId1"/>
</file>

<file path=xl/activeX/activeX230.xml><?xml version="1.0" encoding="utf-8"?>
<ax:ocx xmlns:ax="http://schemas.microsoft.com/office/2006/activeX" xmlns:r="http://schemas.openxmlformats.org/officeDocument/2006/relationships" ax:classid="{8BD21D50-EC42-11CE-9E0D-00AA006002F3}" ax:persistence="persistStreamInit" r:id="rId1"/>
</file>

<file path=xl/activeX/activeX231.xml><?xml version="1.0" encoding="utf-8"?>
<ax:ocx xmlns:ax="http://schemas.microsoft.com/office/2006/activeX" xmlns:r="http://schemas.openxmlformats.org/officeDocument/2006/relationships" ax:classid="{8BD21D50-EC42-11CE-9E0D-00AA006002F3}" ax:persistence="persistStreamInit" r:id="rId1"/>
</file>

<file path=xl/activeX/activeX232.xml><?xml version="1.0" encoding="utf-8"?>
<ax:ocx xmlns:ax="http://schemas.microsoft.com/office/2006/activeX" xmlns:r="http://schemas.openxmlformats.org/officeDocument/2006/relationships" ax:classid="{8BD21D50-EC42-11CE-9E0D-00AA006002F3}" ax:persistence="persistStreamInit" r:id="rId1"/>
</file>

<file path=xl/activeX/activeX233.xml><?xml version="1.0" encoding="utf-8"?>
<ax:ocx xmlns:ax="http://schemas.microsoft.com/office/2006/activeX" xmlns:r="http://schemas.openxmlformats.org/officeDocument/2006/relationships" ax:classid="{8BD21D50-EC42-11CE-9E0D-00AA006002F3}" ax:persistence="persistStreamInit" r:id="rId1"/>
</file>

<file path=xl/activeX/activeX234.xml><?xml version="1.0" encoding="utf-8"?>
<ax:ocx xmlns:ax="http://schemas.microsoft.com/office/2006/activeX" xmlns:r="http://schemas.openxmlformats.org/officeDocument/2006/relationships" ax:classid="{8BD21D50-EC42-11CE-9E0D-00AA006002F3}" ax:persistence="persistStreamInit" r:id="rId1"/>
</file>

<file path=xl/activeX/activeX235.xml><?xml version="1.0" encoding="utf-8"?>
<ax:ocx xmlns:ax="http://schemas.microsoft.com/office/2006/activeX" xmlns:r="http://schemas.openxmlformats.org/officeDocument/2006/relationships" ax:classid="{8BD21D50-EC42-11CE-9E0D-00AA006002F3}" ax:persistence="persistStreamInit" r:id="rId1"/>
</file>

<file path=xl/activeX/activeX236.xml><?xml version="1.0" encoding="utf-8"?>
<ax:ocx xmlns:ax="http://schemas.microsoft.com/office/2006/activeX" xmlns:r="http://schemas.openxmlformats.org/officeDocument/2006/relationships" ax:classid="{8BD21D50-EC42-11CE-9E0D-00AA006002F3}" ax:persistence="persistStreamInit" r:id="rId1"/>
</file>

<file path=xl/activeX/activeX237.xml><?xml version="1.0" encoding="utf-8"?>
<ax:ocx xmlns:ax="http://schemas.microsoft.com/office/2006/activeX" xmlns:r="http://schemas.openxmlformats.org/officeDocument/2006/relationships" ax:classid="{8BD21D50-EC42-11CE-9E0D-00AA006002F3}" ax:persistence="persistStreamInit" r:id="rId1"/>
</file>

<file path=xl/activeX/activeX238.xml><?xml version="1.0" encoding="utf-8"?>
<ax:ocx xmlns:ax="http://schemas.microsoft.com/office/2006/activeX" xmlns:r="http://schemas.openxmlformats.org/officeDocument/2006/relationships" ax:classid="{8BD21D50-EC42-11CE-9E0D-00AA006002F3}" ax:persistence="persistStreamInit" r:id="rId1"/>
</file>

<file path=xl/activeX/activeX239.xml><?xml version="1.0" encoding="utf-8"?>
<ax:ocx xmlns:ax="http://schemas.microsoft.com/office/2006/activeX" xmlns:r="http://schemas.openxmlformats.org/officeDocument/2006/relationships" ax:classid="{8BD21D50-EC42-11CE-9E0D-00AA006002F3}"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40.xml><?xml version="1.0" encoding="utf-8"?>
<ax:ocx xmlns:ax="http://schemas.microsoft.com/office/2006/activeX" xmlns:r="http://schemas.openxmlformats.org/officeDocument/2006/relationships" ax:classid="{8BD21D50-EC42-11CE-9E0D-00AA006002F3}" ax:persistence="persistStreamInit" r:id="rId1"/>
</file>

<file path=xl/activeX/activeX241.xml><?xml version="1.0" encoding="utf-8"?>
<ax:ocx xmlns:ax="http://schemas.microsoft.com/office/2006/activeX" xmlns:r="http://schemas.openxmlformats.org/officeDocument/2006/relationships" ax:classid="{8BD21D50-EC42-11CE-9E0D-00AA006002F3}" ax:persistence="persistStreamInit" r:id="rId1"/>
</file>

<file path=xl/activeX/activeX242.xml><?xml version="1.0" encoding="utf-8"?>
<ax:ocx xmlns:ax="http://schemas.microsoft.com/office/2006/activeX" xmlns:r="http://schemas.openxmlformats.org/officeDocument/2006/relationships" ax:classid="{8BD21D50-EC42-11CE-9E0D-00AA006002F3}" ax:persistence="persistStreamInit" r:id="rId1"/>
</file>

<file path=xl/activeX/activeX243.xml><?xml version="1.0" encoding="utf-8"?>
<ax:ocx xmlns:ax="http://schemas.microsoft.com/office/2006/activeX" xmlns:r="http://schemas.openxmlformats.org/officeDocument/2006/relationships" ax:classid="{8BD21D50-EC42-11CE-9E0D-00AA006002F3}" ax:persistence="persistStreamInit" r:id="rId1"/>
</file>

<file path=xl/activeX/activeX244.xml><?xml version="1.0" encoding="utf-8"?>
<ax:ocx xmlns:ax="http://schemas.microsoft.com/office/2006/activeX" xmlns:r="http://schemas.openxmlformats.org/officeDocument/2006/relationships" ax:classid="{8BD21D50-EC42-11CE-9E0D-00AA006002F3}" ax:persistence="persistStreamInit" r:id="rId1"/>
</file>

<file path=xl/activeX/activeX245.xml><?xml version="1.0" encoding="utf-8"?>
<ax:ocx xmlns:ax="http://schemas.microsoft.com/office/2006/activeX" xmlns:r="http://schemas.openxmlformats.org/officeDocument/2006/relationships" ax:classid="{8BD21D50-EC42-11CE-9E0D-00AA006002F3}" ax:persistence="persistStreamInit" r:id="rId1"/>
</file>

<file path=xl/activeX/activeX246.xml><?xml version="1.0" encoding="utf-8"?>
<ax:ocx xmlns:ax="http://schemas.microsoft.com/office/2006/activeX" xmlns:r="http://schemas.openxmlformats.org/officeDocument/2006/relationships" ax:classid="{8BD21D50-EC42-11CE-9E0D-00AA006002F3}" ax:persistence="persistStreamInit" r:id="rId1"/>
</file>

<file path=xl/activeX/activeX247.xml><?xml version="1.0" encoding="utf-8"?>
<ax:ocx xmlns:ax="http://schemas.microsoft.com/office/2006/activeX" xmlns:r="http://schemas.openxmlformats.org/officeDocument/2006/relationships" ax:classid="{8BD21D50-EC42-11CE-9E0D-00AA006002F3}" ax:persistence="persistStreamInit" r:id="rId1"/>
</file>

<file path=xl/activeX/activeX248.xml><?xml version="1.0" encoding="utf-8"?>
<ax:ocx xmlns:ax="http://schemas.microsoft.com/office/2006/activeX" xmlns:r="http://schemas.openxmlformats.org/officeDocument/2006/relationships" ax:classid="{8BD21D50-EC42-11CE-9E0D-00AA006002F3}" ax:persistence="persistStreamInit" r:id="rId1"/>
</file>

<file path=xl/activeX/activeX249.xml><?xml version="1.0" encoding="utf-8"?>
<ax:ocx xmlns:ax="http://schemas.microsoft.com/office/2006/activeX" xmlns:r="http://schemas.openxmlformats.org/officeDocument/2006/relationships" ax:classid="{8BD21D50-EC42-11CE-9E0D-00AA006002F3}"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50.xml><?xml version="1.0" encoding="utf-8"?>
<ax:ocx xmlns:ax="http://schemas.microsoft.com/office/2006/activeX" xmlns:r="http://schemas.openxmlformats.org/officeDocument/2006/relationships" ax:classid="{8BD21D50-EC42-11CE-9E0D-00AA006002F3}" ax:persistence="persistStreamInit" r:id="rId1"/>
</file>

<file path=xl/activeX/activeX251.xml><?xml version="1.0" encoding="utf-8"?>
<ax:ocx xmlns:ax="http://schemas.microsoft.com/office/2006/activeX" xmlns:r="http://schemas.openxmlformats.org/officeDocument/2006/relationships" ax:classid="{8BD21D50-EC42-11CE-9E0D-00AA006002F3}" ax:persistence="persistStreamInit" r:id="rId1"/>
</file>

<file path=xl/activeX/activeX252.xml><?xml version="1.0" encoding="utf-8"?>
<ax:ocx xmlns:ax="http://schemas.microsoft.com/office/2006/activeX" xmlns:r="http://schemas.openxmlformats.org/officeDocument/2006/relationships" ax:classid="{8BD21D50-EC42-11CE-9E0D-00AA006002F3}" ax:persistence="persistStreamInit" r:id="rId1"/>
</file>

<file path=xl/activeX/activeX253.xml><?xml version="1.0" encoding="utf-8"?>
<ax:ocx xmlns:ax="http://schemas.microsoft.com/office/2006/activeX" xmlns:r="http://schemas.openxmlformats.org/officeDocument/2006/relationships" ax:classid="{8BD21D50-EC42-11CE-9E0D-00AA006002F3}" ax:persistence="persistStreamInit" r:id="rId1"/>
</file>

<file path=xl/activeX/activeX254.xml><?xml version="1.0" encoding="utf-8"?>
<ax:ocx xmlns:ax="http://schemas.microsoft.com/office/2006/activeX" xmlns:r="http://schemas.openxmlformats.org/officeDocument/2006/relationships" ax:classid="{8BD21D50-EC42-11CE-9E0D-00AA006002F3}" ax:persistence="persistStreamInit" r:id="rId1"/>
</file>

<file path=xl/activeX/activeX255.xml><?xml version="1.0" encoding="utf-8"?>
<ax:ocx xmlns:ax="http://schemas.microsoft.com/office/2006/activeX" xmlns:r="http://schemas.openxmlformats.org/officeDocument/2006/relationships" ax:classid="{8BD21D50-EC42-11CE-9E0D-00AA006002F3}" ax:persistence="persistStreamInit" r:id="rId1"/>
</file>

<file path=xl/activeX/activeX256.xml><?xml version="1.0" encoding="utf-8"?>
<ax:ocx xmlns:ax="http://schemas.microsoft.com/office/2006/activeX" xmlns:r="http://schemas.openxmlformats.org/officeDocument/2006/relationships" ax:classid="{8BD21D50-EC42-11CE-9E0D-00AA006002F3}" ax:persistence="persistStreamInit" r:id="rId1"/>
</file>

<file path=xl/activeX/activeX257.xml><?xml version="1.0" encoding="utf-8"?>
<ax:ocx xmlns:ax="http://schemas.microsoft.com/office/2006/activeX" xmlns:r="http://schemas.openxmlformats.org/officeDocument/2006/relationships" ax:classid="{8BD21D50-EC42-11CE-9E0D-00AA006002F3}" ax:persistence="persistStreamInit" r:id="rId1"/>
</file>

<file path=xl/activeX/activeX258.xml><?xml version="1.0" encoding="utf-8"?>
<ax:ocx xmlns:ax="http://schemas.microsoft.com/office/2006/activeX" xmlns:r="http://schemas.openxmlformats.org/officeDocument/2006/relationships" ax:classid="{8BD21D50-EC42-11CE-9E0D-00AA006002F3}" ax:persistence="persistStreamInit" r:id="rId1"/>
</file>

<file path=xl/activeX/activeX259.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60.xml><?xml version="1.0" encoding="utf-8"?>
<ax:ocx xmlns:ax="http://schemas.microsoft.com/office/2006/activeX" xmlns:r="http://schemas.openxmlformats.org/officeDocument/2006/relationships" ax:classid="{8BD21D50-EC42-11CE-9E0D-00AA006002F3}" ax:persistence="persistStreamInit" r:id="rId1"/>
</file>

<file path=xl/activeX/activeX261.xml><?xml version="1.0" encoding="utf-8"?>
<ax:ocx xmlns:ax="http://schemas.microsoft.com/office/2006/activeX" xmlns:r="http://schemas.openxmlformats.org/officeDocument/2006/relationships" ax:classid="{8BD21D50-EC42-11CE-9E0D-00AA006002F3}" ax:persistence="persistStreamInit" r:id="rId1"/>
</file>

<file path=xl/activeX/activeX262.xml><?xml version="1.0" encoding="utf-8"?>
<ax:ocx xmlns:ax="http://schemas.microsoft.com/office/2006/activeX" xmlns:r="http://schemas.openxmlformats.org/officeDocument/2006/relationships" ax:classid="{8BD21D50-EC42-11CE-9E0D-00AA006002F3}" ax:persistence="persistStreamInit" r:id="rId1"/>
</file>

<file path=xl/activeX/activeX263.xml><?xml version="1.0" encoding="utf-8"?>
<ax:ocx xmlns:ax="http://schemas.microsoft.com/office/2006/activeX" xmlns:r="http://schemas.openxmlformats.org/officeDocument/2006/relationships" ax:classid="{8BD21D50-EC42-11CE-9E0D-00AA006002F3}" ax:persistence="persistStreamInit" r:id="rId1"/>
</file>

<file path=xl/activeX/activeX264.xml><?xml version="1.0" encoding="utf-8"?>
<ax:ocx xmlns:ax="http://schemas.microsoft.com/office/2006/activeX" xmlns:r="http://schemas.openxmlformats.org/officeDocument/2006/relationships" ax:classid="{8BD21D50-EC42-11CE-9E0D-00AA006002F3}" ax:persistence="persistStreamInit" r:id="rId1"/>
</file>

<file path=xl/activeX/activeX265.xml><?xml version="1.0" encoding="utf-8"?>
<ax:ocx xmlns:ax="http://schemas.microsoft.com/office/2006/activeX" xmlns:r="http://schemas.openxmlformats.org/officeDocument/2006/relationships" ax:classid="{8BD21D50-EC42-11CE-9E0D-00AA006002F3}" ax:persistence="persistStreamInit" r:id="rId1"/>
</file>

<file path=xl/activeX/activeX266.xml><?xml version="1.0" encoding="utf-8"?>
<ax:ocx xmlns:ax="http://schemas.microsoft.com/office/2006/activeX" xmlns:r="http://schemas.openxmlformats.org/officeDocument/2006/relationships" ax:classid="{8BD21D50-EC42-11CE-9E0D-00AA006002F3}" ax:persistence="persistStreamInit" r:id="rId1"/>
</file>

<file path=xl/activeX/activeX267.xml><?xml version="1.0" encoding="utf-8"?>
<ax:ocx xmlns:ax="http://schemas.microsoft.com/office/2006/activeX" xmlns:r="http://schemas.openxmlformats.org/officeDocument/2006/relationships" ax:classid="{8BD21D50-EC42-11CE-9E0D-00AA006002F3}" ax:persistence="persistStreamInit" r:id="rId1"/>
</file>

<file path=xl/activeX/activeX268.xml><?xml version="1.0" encoding="utf-8"?>
<ax:ocx xmlns:ax="http://schemas.microsoft.com/office/2006/activeX" xmlns:r="http://schemas.openxmlformats.org/officeDocument/2006/relationships" ax:classid="{8BD21D50-EC42-11CE-9E0D-00AA006002F3}" ax:persistence="persistStreamInit" r:id="rId1"/>
</file>

<file path=xl/activeX/activeX269.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8BD21D50-EC42-11CE-9E0D-00AA006002F3}" ax:persistence="persistStreamInit" r:id="rId1"/>
</file>

<file path=xl/activeX/activeX270.xml><?xml version="1.0" encoding="utf-8"?>
<ax:ocx xmlns:ax="http://schemas.microsoft.com/office/2006/activeX" xmlns:r="http://schemas.openxmlformats.org/officeDocument/2006/relationships" ax:classid="{8BD21D50-EC42-11CE-9E0D-00AA006002F3}" ax:persistence="persistStreamInit" r:id="rId1"/>
</file>

<file path=xl/activeX/activeX271.xml><?xml version="1.0" encoding="utf-8"?>
<ax:ocx xmlns:ax="http://schemas.microsoft.com/office/2006/activeX" xmlns:r="http://schemas.openxmlformats.org/officeDocument/2006/relationships" ax:classid="{8BD21D50-EC42-11CE-9E0D-00AA006002F3}" ax:persistence="persistStreamInit" r:id="rId1"/>
</file>

<file path=xl/activeX/activeX272.xml><?xml version="1.0" encoding="utf-8"?>
<ax:ocx xmlns:ax="http://schemas.microsoft.com/office/2006/activeX" xmlns:r="http://schemas.openxmlformats.org/officeDocument/2006/relationships" ax:classid="{8BD21D50-EC42-11CE-9E0D-00AA006002F3}" ax:persistence="persistStreamInit" r:id="rId1"/>
</file>

<file path=xl/activeX/activeX273.xml><?xml version="1.0" encoding="utf-8"?>
<ax:ocx xmlns:ax="http://schemas.microsoft.com/office/2006/activeX" xmlns:r="http://schemas.openxmlformats.org/officeDocument/2006/relationships" ax:classid="{8BD21D50-EC42-11CE-9E0D-00AA006002F3}" ax:persistence="persistStreamInit" r:id="rId1"/>
</file>

<file path=xl/activeX/activeX274.xml><?xml version="1.0" encoding="utf-8"?>
<ax:ocx xmlns:ax="http://schemas.microsoft.com/office/2006/activeX" xmlns:r="http://schemas.openxmlformats.org/officeDocument/2006/relationships" ax:classid="{8BD21D50-EC42-11CE-9E0D-00AA006002F3}" ax:persistence="persistStreamInit" r:id="rId1"/>
</file>

<file path=xl/activeX/activeX275.xml><?xml version="1.0" encoding="utf-8"?>
<ax:ocx xmlns:ax="http://schemas.microsoft.com/office/2006/activeX" xmlns:r="http://schemas.openxmlformats.org/officeDocument/2006/relationships" ax:classid="{8BD21D50-EC42-11CE-9E0D-00AA006002F3}" ax:persistence="persistStreamInit" r:id="rId1"/>
</file>

<file path=xl/activeX/activeX276.xml><?xml version="1.0" encoding="utf-8"?>
<ax:ocx xmlns:ax="http://schemas.microsoft.com/office/2006/activeX" xmlns:r="http://schemas.openxmlformats.org/officeDocument/2006/relationships" ax:classid="{8BD21D50-EC42-11CE-9E0D-00AA006002F3}" ax:persistence="persistStreamInit" r:id="rId1"/>
</file>

<file path=xl/activeX/activeX277.xml><?xml version="1.0" encoding="utf-8"?>
<ax:ocx xmlns:ax="http://schemas.microsoft.com/office/2006/activeX" xmlns:r="http://schemas.openxmlformats.org/officeDocument/2006/relationships" ax:classid="{8BD21D50-EC42-11CE-9E0D-00AA006002F3}" ax:persistence="persistStreamInit" r:id="rId1"/>
</file>

<file path=xl/activeX/activeX278.xml><?xml version="1.0" encoding="utf-8"?>
<ax:ocx xmlns:ax="http://schemas.microsoft.com/office/2006/activeX" xmlns:r="http://schemas.openxmlformats.org/officeDocument/2006/relationships" ax:classid="{8BD21D50-EC42-11CE-9E0D-00AA006002F3}" ax:persistence="persistStreamInit" r:id="rId1"/>
</file>

<file path=xl/activeX/activeX279.xml><?xml version="1.0" encoding="utf-8"?>
<ax:ocx xmlns:ax="http://schemas.microsoft.com/office/2006/activeX" xmlns:r="http://schemas.openxmlformats.org/officeDocument/2006/relationships" ax:classid="{8BD21D50-EC42-11CE-9E0D-00AA006002F3}" ax:persistence="persistStreamInit" r:id="rId1"/>
</file>

<file path=xl/activeX/activeX28.xml><?xml version="1.0" encoding="utf-8"?>
<ax:ocx xmlns:ax="http://schemas.microsoft.com/office/2006/activeX" xmlns:r="http://schemas.openxmlformats.org/officeDocument/2006/relationships" ax:classid="{8BD21D50-EC42-11CE-9E0D-00AA006002F3}" ax:persistence="persistStreamInit" r:id="rId1"/>
</file>

<file path=xl/activeX/activeX280.xml><?xml version="1.0" encoding="utf-8"?>
<ax:ocx xmlns:ax="http://schemas.microsoft.com/office/2006/activeX" xmlns:r="http://schemas.openxmlformats.org/officeDocument/2006/relationships" ax:classid="{8BD21D50-EC42-11CE-9E0D-00AA006002F3}" ax:persistence="persistStreamInit" r:id="rId1"/>
</file>

<file path=xl/activeX/activeX281.xml><?xml version="1.0" encoding="utf-8"?>
<ax:ocx xmlns:ax="http://schemas.microsoft.com/office/2006/activeX" xmlns:r="http://schemas.openxmlformats.org/officeDocument/2006/relationships" ax:classid="{8BD21D50-EC42-11CE-9E0D-00AA006002F3}" ax:persistence="persistStreamInit" r:id="rId1"/>
</file>

<file path=xl/activeX/activeX282.xml><?xml version="1.0" encoding="utf-8"?>
<ax:ocx xmlns:ax="http://schemas.microsoft.com/office/2006/activeX" xmlns:r="http://schemas.openxmlformats.org/officeDocument/2006/relationships" ax:classid="{8BD21D50-EC42-11CE-9E0D-00AA006002F3}" ax:persistence="persistStreamInit" r:id="rId1"/>
</file>

<file path=xl/activeX/activeX283.xml><?xml version="1.0" encoding="utf-8"?>
<ax:ocx xmlns:ax="http://schemas.microsoft.com/office/2006/activeX" xmlns:r="http://schemas.openxmlformats.org/officeDocument/2006/relationships" ax:classid="{8BD21D50-EC42-11CE-9E0D-00AA006002F3}" ax:persistence="persistStreamInit" r:id="rId1"/>
</file>

<file path=xl/activeX/activeX284.xml><?xml version="1.0" encoding="utf-8"?>
<ax:ocx xmlns:ax="http://schemas.microsoft.com/office/2006/activeX" xmlns:r="http://schemas.openxmlformats.org/officeDocument/2006/relationships" ax:classid="{8BD21D50-EC42-11CE-9E0D-00AA006002F3}" ax:persistence="persistStreamInit" r:id="rId1"/>
</file>

<file path=xl/activeX/activeX285.xml><?xml version="1.0" encoding="utf-8"?>
<ax:ocx xmlns:ax="http://schemas.microsoft.com/office/2006/activeX" xmlns:r="http://schemas.openxmlformats.org/officeDocument/2006/relationships" ax:classid="{8BD21D50-EC42-11CE-9E0D-00AA006002F3}" ax:persistence="persistStreamInit" r:id="rId1"/>
</file>

<file path=xl/activeX/activeX286.xml><?xml version="1.0" encoding="utf-8"?>
<ax:ocx xmlns:ax="http://schemas.microsoft.com/office/2006/activeX" xmlns:r="http://schemas.openxmlformats.org/officeDocument/2006/relationships" ax:classid="{8BD21D50-EC42-11CE-9E0D-00AA006002F3}" ax:persistence="persistStreamInit" r:id="rId1"/>
</file>

<file path=xl/activeX/activeX287.xml><?xml version="1.0" encoding="utf-8"?>
<ax:ocx xmlns:ax="http://schemas.microsoft.com/office/2006/activeX" xmlns:r="http://schemas.openxmlformats.org/officeDocument/2006/relationships" ax:classid="{8BD21D50-EC42-11CE-9E0D-00AA006002F3}" ax:persistence="persistStreamInit" r:id="rId1"/>
</file>

<file path=xl/activeX/activeX288.xml><?xml version="1.0" encoding="utf-8"?>
<ax:ocx xmlns:ax="http://schemas.microsoft.com/office/2006/activeX" xmlns:r="http://schemas.openxmlformats.org/officeDocument/2006/relationships" ax:classid="{8BD21D50-EC42-11CE-9E0D-00AA006002F3}" ax:persistence="persistStreamInit" r:id="rId1"/>
</file>

<file path=xl/activeX/activeX289.xml><?xml version="1.0" encoding="utf-8"?>
<ax:ocx xmlns:ax="http://schemas.microsoft.com/office/2006/activeX" xmlns:r="http://schemas.openxmlformats.org/officeDocument/2006/relationships" ax:classid="{8BD21D50-EC42-11CE-9E0D-00AA006002F3}" ax:persistence="persistStreamInit" r:id="rId1"/>
</file>

<file path=xl/activeX/activeX29.xml><?xml version="1.0" encoding="utf-8"?>
<ax:ocx xmlns:ax="http://schemas.microsoft.com/office/2006/activeX" xmlns:r="http://schemas.openxmlformats.org/officeDocument/2006/relationships" ax:classid="{8BD21D50-EC42-11CE-9E0D-00AA006002F3}" ax:persistence="persistStreamInit" r:id="rId1"/>
</file>

<file path=xl/activeX/activeX290.xml><?xml version="1.0" encoding="utf-8"?>
<ax:ocx xmlns:ax="http://schemas.microsoft.com/office/2006/activeX" xmlns:r="http://schemas.openxmlformats.org/officeDocument/2006/relationships" ax:classid="{8BD21D50-EC42-11CE-9E0D-00AA006002F3}" ax:persistence="persistStreamInit" r:id="rId1"/>
</file>

<file path=xl/activeX/activeX291.xml><?xml version="1.0" encoding="utf-8"?>
<ax:ocx xmlns:ax="http://schemas.microsoft.com/office/2006/activeX" xmlns:r="http://schemas.openxmlformats.org/officeDocument/2006/relationships" ax:classid="{8BD21D50-EC42-11CE-9E0D-00AA006002F3}" ax:persistence="persistStreamInit" r:id="rId1"/>
</file>

<file path=xl/activeX/activeX292.xml><?xml version="1.0" encoding="utf-8"?>
<ax:ocx xmlns:ax="http://schemas.microsoft.com/office/2006/activeX" xmlns:r="http://schemas.openxmlformats.org/officeDocument/2006/relationships" ax:classid="{8BD21D50-EC42-11CE-9E0D-00AA006002F3}" ax:persistence="persistStreamInit" r:id="rId1"/>
</file>

<file path=xl/activeX/activeX293.xml><?xml version="1.0" encoding="utf-8"?>
<ax:ocx xmlns:ax="http://schemas.microsoft.com/office/2006/activeX" xmlns:r="http://schemas.openxmlformats.org/officeDocument/2006/relationships" ax:classid="{8BD21D50-EC42-11CE-9E0D-00AA006002F3}" ax:persistence="persistStreamInit" r:id="rId1"/>
</file>

<file path=xl/activeX/activeX294.xml><?xml version="1.0" encoding="utf-8"?>
<ax:ocx xmlns:ax="http://schemas.microsoft.com/office/2006/activeX" xmlns:r="http://schemas.openxmlformats.org/officeDocument/2006/relationships" ax:classid="{8BD21D50-EC42-11CE-9E0D-00AA006002F3}" ax:persistence="persistStreamInit" r:id="rId1"/>
</file>

<file path=xl/activeX/activeX295.xml><?xml version="1.0" encoding="utf-8"?>
<ax:ocx xmlns:ax="http://schemas.microsoft.com/office/2006/activeX" xmlns:r="http://schemas.openxmlformats.org/officeDocument/2006/relationships" ax:classid="{8BD21D50-EC42-11CE-9E0D-00AA006002F3}" ax:persistence="persistStreamInit" r:id="rId1"/>
</file>

<file path=xl/activeX/activeX296.xml><?xml version="1.0" encoding="utf-8"?>
<ax:ocx xmlns:ax="http://schemas.microsoft.com/office/2006/activeX" xmlns:r="http://schemas.openxmlformats.org/officeDocument/2006/relationships" ax:classid="{8BD21D50-EC42-11CE-9E0D-00AA006002F3}" ax:persistence="persistStreamInit" r:id="rId1"/>
</file>

<file path=xl/activeX/activeX297.xml><?xml version="1.0" encoding="utf-8"?>
<ax:ocx xmlns:ax="http://schemas.microsoft.com/office/2006/activeX" xmlns:r="http://schemas.openxmlformats.org/officeDocument/2006/relationships" ax:classid="{8BD21D50-EC42-11CE-9E0D-00AA006002F3}" ax:persistence="persistStreamInit" r:id="rId1"/>
</file>

<file path=xl/activeX/activeX298.xml><?xml version="1.0" encoding="utf-8"?>
<ax:ocx xmlns:ax="http://schemas.microsoft.com/office/2006/activeX" xmlns:r="http://schemas.openxmlformats.org/officeDocument/2006/relationships" ax:classid="{8BD21D50-EC42-11CE-9E0D-00AA006002F3}" ax:persistence="persistStreamInit" r:id="rId1"/>
</file>

<file path=xl/activeX/activeX299.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50-EC42-11CE-9E0D-00AA006002F3}" ax:persistence="persistStreamInit" r:id="rId1"/>
</file>

<file path=xl/activeX/activeX30.xml><?xml version="1.0" encoding="utf-8"?>
<ax:ocx xmlns:ax="http://schemas.microsoft.com/office/2006/activeX" xmlns:r="http://schemas.openxmlformats.org/officeDocument/2006/relationships" ax:classid="{8BD21D50-EC42-11CE-9E0D-00AA006002F3}" ax:persistence="persistStreamInit" r:id="rId1"/>
</file>

<file path=xl/activeX/activeX300.xml><?xml version="1.0" encoding="utf-8"?>
<ax:ocx xmlns:ax="http://schemas.microsoft.com/office/2006/activeX" xmlns:r="http://schemas.openxmlformats.org/officeDocument/2006/relationships" ax:classid="{8BD21D50-EC42-11CE-9E0D-00AA006002F3}" ax:persistence="persistStreamInit" r:id="rId1"/>
</file>

<file path=xl/activeX/activeX301.xml><?xml version="1.0" encoding="utf-8"?>
<ax:ocx xmlns:ax="http://schemas.microsoft.com/office/2006/activeX" xmlns:r="http://schemas.openxmlformats.org/officeDocument/2006/relationships" ax:classid="{8BD21D50-EC42-11CE-9E0D-00AA006002F3}" ax:persistence="persistStreamInit" r:id="rId1"/>
</file>

<file path=xl/activeX/activeX302.xml><?xml version="1.0" encoding="utf-8"?>
<ax:ocx xmlns:ax="http://schemas.microsoft.com/office/2006/activeX" xmlns:r="http://schemas.openxmlformats.org/officeDocument/2006/relationships" ax:classid="{8BD21D50-EC42-11CE-9E0D-00AA006002F3}" ax:persistence="persistStreamInit" r:id="rId1"/>
</file>

<file path=xl/activeX/activeX303.xml><?xml version="1.0" encoding="utf-8"?>
<ax:ocx xmlns:ax="http://schemas.microsoft.com/office/2006/activeX" xmlns:r="http://schemas.openxmlformats.org/officeDocument/2006/relationships" ax:classid="{8BD21D50-EC42-11CE-9E0D-00AA006002F3}" ax:persistence="persistStreamInit" r:id="rId1"/>
</file>

<file path=xl/activeX/activeX304.xml><?xml version="1.0" encoding="utf-8"?>
<ax:ocx xmlns:ax="http://schemas.microsoft.com/office/2006/activeX" xmlns:r="http://schemas.openxmlformats.org/officeDocument/2006/relationships" ax:classid="{8BD21D50-EC42-11CE-9E0D-00AA006002F3}" ax:persistence="persistStreamInit" r:id="rId1"/>
</file>

<file path=xl/activeX/activeX305.xml><?xml version="1.0" encoding="utf-8"?>
<ax:ocx xmlns:ax="http://schemas.microsoft.com/office/2006/activeX" xmlns:r="http://schemas.openxmlformats.org/officeDocument/2006/relationships" ax:classid="{8BD21D50-EC42-11CE-9E0D-00AA006002F3}" ax:persistence="persistStreamInit" r:id="rId1"/>
</file>

<file path=xl/activeX/activeX306.xml><?xml version="1.0" encoding="utf-8"?>
<ax:ocx xmlns:ax="http://schemas.microsoft.com/office/2006/activeX" xmlns:r="http://schemas.openxmlformats.org/officeDocument/2006/relationships" ax:classid="{8BD21D50-EC42-11CE-9E0D-00AA006002F3}" ax:persistence="persistStreamInit" r:id="rId1"/>
</file>

<file path=xl/activeX/activeX307.xml><?xml version="1.0" encoding="utf-8"?>
<ax:ocx xmlns:ax="http://schemas.microsoft.com/office/2006/activeX" xmlns:r="http://schemas.openxmlformats.org/officeDocument/2006/relationships" ax:classid="{8BD21D50-EC42-11CE-9E0D-00AA006002F3}" ax:persistence="persistStreamInit" r:id="rId1"/>
</file>

<file path=xl/activeX/activeX308.xml><?xml version="1.0" encoding="utf-8"?>
<ax:ocx xmlns:ax="http://schemas.microsoft.com/office/2006/activeX" xmlns:r="http://schemas.openxmlformats.org/officeDocument/2006/relationships" ax:classid="{8BD21D50-EC42-11CE-9E0D-00AA006002F3}" ax:persistence="persistStreamInit" r:id="rId1"/>
</file>

<file path=xl/activeX/activeX309.xml><?xml version="1.0" encoding="utf-8"?>
<ax:ocx xmlns:ax="http://schemas.microsoft.com/office/2006/activeX" xmlns:r="http://schemas.openxmlformats.org/officeDocument/2006/relationships" ax:classid="{8BD21D50-EC42-11CE-9E0D-00AA006002F3}" ax:persistence="persistStreamInit" r:id="rId1"/>
</file>

<file path=xl/activeX/activeX31.xml><?xml version="1.0" encoding="utf-8"?>
<ax:ocx xmlns:ax="http://schemas.microsoft.com/office/2006/activeX" xmlns:r="http://schemas.openxmlformats.org/officeDocument/2006/relationships" ax:classid="{8BD21D50-EC42-11CE-9E0D-00AA006002F3}" ax:persistence="persistStreamInit" r:id="rId1"/>
</file>

<file path=xl/activeX/activeX310.xml><?xml version="1.0" encoding="utf-8"?>
<ax:ocx xmlns:ax="http://schemas.microsoft.com/office/2006/activeX" xmlns:r="http://schemas.openxmlformats.org/officeDocument/2006/relationships" ax:classid="{8BD21D50-EC42-11CE-9E0D-00AA006002F3}" ax:persistence="persistStreamInit" r:id="rId1"/>
</file>

<file path=xl/activeX/activeX311.xml><?xml version="1.0" encoding="utf-8"?>
<ax:ocx xmlns:ax="http://schemas.microsoft.com/office/2006/activeX" xmlns:r="http://schemas.openxmlformats.org/officeDocument/2006/relationships" ax:classid="{8BD21D50-EC42-11CE-9E0D-00AA006002F3}" ax:persistence="persistStreamInit" r:id="rId1"/>
</file>

<file path=xl/activeX/activeX312.xml><?xml version="1.0" encoding="utf-8"?>
<ax:ocx xmlns:ax="http://schemas.microsoft.com/office/2006/activeX" xmlns:r="http://schemas.openxmlformats.org/officeDocument/2006/relationships" ax:classid="{8BD21D50-EC42-11CE-9E0D-00AA006002F3}" ax:persistence="persistStreamInit" r:id="rId1"/>
</file>

<file path=xl/activeX/activeX313.xml><?xml version="1.0" encoding="utf-8"?>
<ax:ocx xmlns:ax="http://schemas.microsoft.com/office/2006/activeX" xmlns:r="http://schemas.openxmlformats.org/officeDocument/2006/relationships" ax:classid="{8BD21D50-EC42-11CE-9E0D-00AA006002F3}" ax:persistence="persistStreamInit" r:id="rId1"/>
</file>

<file path=xl/activeX/activeX314.xml><?xml version="1.0" encoding="utf-8"?>
<ax:ocx xmlns:ax="http://schemas.microsoft.com/office/2006/activeX" xmlns:r="http://schemas.openxmlformats.org/officeDocument/2006/relationships" ax:classid="{8BD21D50-EC42-11CE-9E0D-00AA006002F3}" ax:persistence="persistStreamInit" r:id="rId1"/>
</file>

<file path=xl/activeX/activeX315.xml><?xml version="1.0" encoding="utf-8"?>
<ax:ocx xmlns:ax="http://schemas.microsoft.com/office/2006/activeX" xmlns:r="http://schemas.openxmlformats.org/officeDocument/2006/relationships" ax:classid="{8BD21D50-EC42-11CE-9E0D-00AA006002F3}" ax:persistence="persistStreamInit" r:id="rId1"/>
</file>

<file path=xl/activeX/activeX316.xml><?xml version="1.0" encoding="utf-8"?>
<ax:ocx xmlns:ax="http://schemas.microsoft.com/office/2006/activeX" xmlns:r="http://schemas.openxmlformats.org/officeDocument/2006/relationships" ax:classid="{8BD21D50-EC42-11CE-9E0D-00AA006002F3}" ax:persistence="persistStreamInit" r:id="rId1"/>
</file>

<file path=xl/activeX/activeX317.xml><?xml version="1.0" encoding="utf-8"?>
<ax:ocx xmlns:ax="http://schemas.microsoft.com/office/2006/activeX" xmlns:r="http://schemas.openxmlformats.org/officeDocument/2006/relationships" ax:classid="{8BD21D50-EC42-11CE-9E0D-00AA006002F3}" ax:persistence="persistStreamInit" r:id="rId1"/>
</file>

<file path=xl/activeX/activeX318.xml><?xml version="1.0" encoding="utf-8"?>
<ax:ocx xmlns:ax="http://schemas.microsoft.com/office/2006/activeX" xmlns:r="http://schemas.openxmlformats.org/officeDocument/2006/relationships" ax:classid="{8BD21D50-EC42-11CE-9E0D-00AA006002F3}" ax:persistence="persistStreamInit" r:id="rId1"/>
</file>

<file path=xl/activeX/activeX319.xml><?xml version="1.0" encoding="utf-8"?>
<ax:ocx xmlns:ax="http://schemas.microsoft.com/office/2006/activeX" xmlns:r="http://schemas.openxmlformats.org/officeDocument/2006/relationships" ax:classid="{8BD21D50-EC42-11CE-9E0D-00AA006002F3}" ax:persistence="persistStreamInit" r:id="rId1"/>
</file>

<file path=xl/activeX/activeX32.xml><?xml version="1.0" encoding="utf-8"?>
<ax:ocx xmlns:ax="http://schemas.microsoft.com/office/2006/activeX" xmlns:r="http://schemas.openxmlformats.org/officeDocument/2006/relationships" ax:classid="{8BD21D50-EC42-11CE-9E0D-00AA006002F3}" ax:persistence="persistStreamInit" r:id="rId1"/>
</file>

<file path=xl/activeX/activeX320.xml><?xml version="1.0" encoding="utf-8"?>
<ax:ocx xmlns:ax="http://schemas.microsoft.com/office/2006/activeX" xmlns:r="http://schemas.openxmlformats.org/officeDocument/2006/relationships" ax:classid="{8BD21D50-EC42-11CE-9E0D-00AA006002F3}" ax:persistence="persistStreamInit" r:id="rId1"/>
</file>

<file path=xl/activeX/activeX321.xml><?xml version="1.0" encoding="utf-8"?>
<ax:ocx xmlns:ax="http://schemas.microsoft.com/office/2006/activeX" xmlns:r="http://schemas.openxmlformats.org/officeDocument/2006/relationships" ax:classid="{8BD21D50-EC42-11CE-9E0D-00AA006002F3}" ax:persistence="persistStreamInit" r:id="rId1"/>
</file>

<file path=xl/activeX/activeX322.xml><?xml version="1.0" encoding="utf-8"?>
<ax:ocx xmlns:ax="http://schemas.microsoft.com/office/2006/activeX" xmlns:r="http://schemas.openxmlformats.org/officeDocument/2006/relationships" ax:classid="{8BD21D50-EC42-11CE-9E0D-00AA006002F3}" ax:persistence="persistStreamInit" r:id="rId1"/>
</file>

<file path=xl/activeX/activeX323.xml><?xml version="1.0" encoding="utf-8"?>
<ax:ocx xmlns:ax="http://schemas.microsoft.com/office/2006/activeX" xmlns:r="http://schemas.openxmlformats.org/officeDocument/2006/relationships" ax:classid="{8BD21D50-EC42-11CE-9E0D-00AA006002F3}" ax:persistence="persistStreamInit" r:id="rId1"/>
</file>

<file path=xl/activeX/activeX324.xml><?xml version="1.0" encoding="utf-8"?>
<ax:ocx xmlns:ax="http://schemas.microsoft.com/office/2006/activeX" xmlns:r="http://schemas.openxmlformats.org/officeDocument/2006/relationships" ax:classid="{8BD21D50-EC42-11CE-9E0D-00AA006002F3}" ax:persistence="persistStreamInit" r:id="rId1"/>
</file>

<file path=xl/activeX/activeX325.xml><?xml version="1.0" encoding="utf-8"?>
<ax:ocx xmlns:ax="http://schemas.microsoft.com/office/2006/activeX" xmlns:r="http://schemas.openxmlformats.org/officeDocument/2006/relationships" ax:classid="{8BD21D50-EC42-11CE-9E0D-00AA006002F3}" ax:persistence="persistStreamInit" r:id="rId1"/>
</file>

<file path=xl/activeX/activeX326.xml><?xml version="1.0" encoding="utf-8"?>
<ax:ocx xmlns:ax="http://schemas.microsoft.com/office/2006/activeX" xmlns:r="http://schemas.openxmlformats.org/officeDocument/2006/relationships" ax:classid="{8BD21D50-EC42-11CE-9E0D-00AA006002F3}" ax:persistence="persistStreamInit" r:id="rId1"/>
</file>

<file path=xl/activeX/activeX327.xml><?xml version="1.0" encoding="utf-8"?>
<ax:ocx xmlns:ax="http://schemas.microsoft.com/office/2006/activeX" xmlns:r="http://schemas.openxmlformats.org/officeDocument/2006/relationships" ax:classid="{8BD21D50-EC42-11CE-9E0D-00AA006002F3}" ax:persistence="persistStreamInit" r:id="rId1"/>
</file>

<file path=xl/activeX/activeX328.xml><?xml version="1.0" encoding="utf-8"?>
<ax:ocx xmlns:ax="http://schemas.microsoft.com/office/2006/activeX" xmlns:r="http://schemas.openxmlformats.org/officeDocument/2006/relationships" ax:classid="{8BD21D50-EC42-11CE-9E0D-00AA006002F3}" ax:persistence="persistStreamInit" r:id="rId1"/>
</file>

<file path=xl/activeX/activeX329.xml><?xml version="1.0" encoding="utf-8"?>
<ax:ocx xmlns:ax="http://schemas.microsoft.com/office/2006/activeX" xmlns:r="http://schemas.openxmlformats.org/officeDocument/2006/relationships" ax:classid="{8BD21D50-EC42-11CE-9E0D-00AA006002F3}" ax:persistence="persistStreamInit" r:id="rId1"/>
</file>

<file path=xl/activeX/activeX33.xml><?xml version="1.0" encoding="utf-8"?>
<ax:ocx xmlns:ax="http://schemas.microsoft.com/office/2006/activeX" xmlns:r="http://schemas.openxmlformats.org/officeDocument/2006/relationships" ax:classid="{8BD21D50-EC42-11CE-9E0D-00AA006002F3}" ax:persistence="persistStreamInit" r:id="rId1"/>
</file>

<file path=xl/activeX/activeX330.xml><?xml version="1.0" encoding="utf-8"?>
<ax:ocx xmlns:ax="http://schemas.microsoft.com/office/2006/activeX" xmlns:r="http://schemas.openxmlformats.org/officeDocument/2006/relationships" ax:classid="{8BD21D50-EC42-11CE-9E0D-00AA006002F3}" ax:persistence="persistStreamInit" r:id="rId1"/>
</file>

<file path=xl/activeX/activeX331.xml><?xml version="1.0" encoding="utf-8"?>
<ax:ocx xmlns:ax="http://schemas.microsoft.com/office/2006/activeX" xmlns:r="http://schemas.openxmlformats.org/officeDocument/2006/relationships" ax:classid="{8BD21D50-EC42-11CE-9E0D-00AA006002F3}" ax:persistence="persistStreamInit" r:id="rId1"/>
</file>

<file path=xl/activeX/activeX332.xml><?xml version="1.0" encoding="utf-8"?>
<ax:ocx xmlns:ax="http://schemas.microsoft.com/office/2006/activeX" xmlns:r="http://schemas.openxmlformats.org/officeDocument/2006/relationships" ax:classid="{8BD21D50-EC42-11CE-9E0D-00AA006002F3}" ax:persistence="persistStreamInit" r:id="rId1"/>
</file>

<file path=xl/activeX/activeX333.xml><?xml version="1.0" encoding="utf-8"?>
<ax:ocx xmlns:ax="http://schemas.microsoft.com/office/2006/activeX" xmlns:r="http://schemas.openxmlformats.org/officeDocument/2006/relationships" ax:classid="{8BD21D50-EC42-11CE-9E0D-00AA006002F3}" ax:persistence="persistStreamInit" r:id="rId1"/>
</file>

<file path=xl/activeX/activeX334.xml><?xml version="1.0" encoding="utf-8"?>
<ax:ocx xmlns:ax="http://schemas.microsoft.com/office/2006/activeX" xmlns:r="http://schemas.openxmlformats.org/officeDocument/2006/relationships" ax:classid="{8BD21D50-EC42-11CE-9E0D-00AA006002F3}" ax:persistence="persistStreamInit" r:id="rId1"/>
</file>

<file path=xl/activeX/activeX335.xml><?xml version="1.0" encoding="utf-8"?>
<ax:ocx xmlns:ax="http://schemas.microsoft.com/office/2006/activeX" xmlns:r="http://schemas.openxmlformats.org/officeDocument/2006/relationships" ax:classid="{8BD21D50-EC42-11CE-9E0D-00AA006002F3}" ax:persistence="persistStreamInit" r:id="rId1"/>
</file>

<file path=xl/activeX/activeX336.xml><?xml version="1.0" encoding="utf-8"?>
<ax:ocx xmlns:ax="http://schemas.microsoft.com/office/2006/activeX" xmlns:r="http://schemas.openxmlformats.org/officeDocument/2006/relationships" ax:classid="{8BD21D50-EC42-11CE-9E0D-00AA006002F3}" ax:persistence="persistStreamInit" r:id="rId1"/>
</file>

<file path=xl/activeX/activeX337.xml><?xml version="1.0" encoding="utf-8"?>
<ax:ocx xmlns:ax="http://schemas.microsoft.com/office/2006/activeX" xmlns:r="http://schemas.openxmlformats.org/officeDocument/2006/relationships" ax:classid="{8BD21D50-EC42-11CE-9E0D-00AA006002F3}" ax:persistence="persistStreamInit" r:id="rId1"/>
</file>

<file path=xl/activeX/activeX338.xml><?xml version="1.0" encoding="utf-8"?>
<ax:ocx xmlns:ax="http://schemas.microsoft.com/office/2006/activeX" xmlns:r="http://schemas.openxmlformats.org/officeDocument/2006/relationships" ax:classid="{8BD21D50-EC42-11CE-9E0D-00AA006002F3}" ax:persistence="persistStreamInit" r:id="rId1"/>
</file>

<file path=xl/activeX/activeX339.xml><?xml version="1.0" encoding="utf-8"?>
<ax:ocx xmlns:ax="http://schemas.microsoft.com/office/2006/activeX" xmlns:r="http://schemas.openxmlformats.org/officeDocument/2006/relationships" ax:classid="{8BD21D50-EC42-11CE-9E0D-00AA006002F3}" ax:persistence="persistStreamInit" r:id="rId1"/>
</file>

<file path=xl/activeX/activeX34.xml><?xml version="1.0" encoding="utf-8"?>
<ax:ocx xmlns:ax="http://schemas.microsoft.com/office/2006/activeX" xmlns:r="http://schemas.openxmlformats.org/officeDocument/2006/relationships" ax:classid="{8BD21D50-EC42-11CE-9E0D-00AA006002F3}" ax:persistence="persistStreamInit" r:id="rId1"/>
</file>

<file path=xl/activeX/activeX340.xml><?xml version="1.0" encoding="utf-8"?>
<ax:ocx xmlns:ax="http://schemas.microsoft.com/office/2006/activeX" xmlns:r="http://schemas.openxmlformats.org/officeDocument/2006/relationships" ax:classid="{8BD21D50-EC42-11CE-9E0D-00AA006002F3}" ax:persistence="persistStreamInit" r:id="rId1"/>
</file>

<file path=xl/activeX/activeX341.xml><?xml version="1.0" encoding="utf-8"?>
<ax:ocx xmlns:ax="http://schemas.microsoft.com/office/2006/activeX" xmlns:r="http://schemas.openxmlformats.org/officeDocument/2006/relationships" ax:classid="{8BD21D50-EC42-11CE-9E0D-00AA006002F3}" ax:persistence="persistStreamInit" r:id="rId1"/>
</file>

<file path=xl/activeX/activeX342.xml><?xml version="1.0" encoding="utf-8"?>
<ax:ocx xmlns:ax="http://schemas.microsoft.com/office/2006/activeX" xmlns:r="http://schemas.openxmlformats.org/officeDocument/2006/relationships" ax:classid="{8BD21D50-EC42-11CE-9E0D-00AA006002F3}" ax:persistence="persistStreamInit" r:id="rId1"/>
</file>

<file path=xl/activeX/activeX343.xml><?xml version="1.0" encoding="utf-8"?>
<ax:ocx xmlns:ax="http://schemas.microsoft.com/office/2006/activeX" xmlns:r="http://schemas.openxmlformats.org/officeDocument/2006/relationships" ax:classid="{8BD21D50-EC42-11CE-9E0D-00AA006002F3}" ax:persistence="persistStreamInit" r:id="rId1"/>
</file>

<file path=xl/activeX/activeX344.xml><?xml version="1.0" encoding="utf-8"?>
<ax:ocx xmlns:ax="http://schemas.microsoft.com/office/2006/activeX" xmlns:r="http://schemas.openxmlformats.org/officeDocument/2006/relationships" ax:classid="{8BD21D50-EC42-11CE-9E0D-00AA006002F3}" ax:persistence="persistStreamInit" r:id="rId1"/>
</file>

<file path=xl/activeX/activeX345.xml><?xml version="1.0" encoding="utf-8"?>
<ax:ocx xmlns:ax="http://schemas.microsoft.com/office/2006/activeX" xmlns:r="http://schemas.openxmlformats.org/officeDocument/2006/relationships" ax:classid="{8BD21D50-EC42-11CE-9E0D-00AA006002F3}" ax:persistence="persistStreamInit" r:id="rId1"/>
</file>

<file path=xl/activeX/activeX346.xml><?xml version="1.0" encoding="utf-8"?>
<ax:ocx xmlns:ax="http://schemas.microsoft.com/office/2006/activeX" xmlns:r="http://schemas.openxmlformats.org/officeDocument/2006/relationships" ax:classid="{8BD21D50-EC42-11CE-9E0D-00AA006002F3}" ax:persistence="persistStreamInit" r:id="rId1"/>
</file>

<file path=xl/activeX/activeX347.xml><?xml version="1.0" encoding="utf-8"?>
<ax:ocx xmlns:ax="http://schemas.microsoft.com/office/2006/activeX" xmlns:r="http://schemas.openxmlformats.org/officeDocument/2006/relationships" ax:classid="{8BD21D50-EC42-11CE-9E0D-00AA006002F3}" ax:persistence="persistStreamInit" r:id="rId1"/>
</file>

<file path=xl/activeX/activeX348.xml><?xml version="1.0" encoding="utf-8"?>
<ax:ocx xmlns:ax="http://schemas.microsoft.com/office/2006/activeX" xmlns:r="http://schemas.openxmlformats.org/officeDocument/2006/relationships" ax:classid="{8BD21D50-EC42-11CE-9E0D-00AA006002F3}" ax:persistence="persistStreamInit" r:id="rId1"/>
</file>

<file path=xl/activeX/activeX349.xml><?xml version="1.0" encoding="utf-8"?>
<ax:ocx xmlns:ax="http://schemas.microsoft.com/office/2006/activeX" xmlns:r="http://schemas.openxmlformats.org/officeDocument/2006/relationships" ax:classid="{8BD21D50-EC42-11CE-9E0D-00AA006002F3}" ax:persistence="persistStreamInit" r:id="rId1"/>
</file>

<file path=xl/activeX/activeX35.xml><?xml version="1.0" encoding="utf-8"?>
<ax:ocx xmlns:ax="http://schemas.microsoft.com/office/2006/activeX" xmlns:r="http://schemas.openxmlformats.org/officeDocument/2006/relationships" ax:classid="{8BD21D50-EC42-11CE-9E0D-00AA006002F3}" ax:persistence="persistStreamInit" r:id="rId1"/>
</file>

<file path=xl/activeX/activeX350.xml><?xml version="1.0" encoding="utf-8"?>
<ax:ocx xmlns:ax="http://schemas.microsoft.com/office/2006/activeX" xmlns:r="http://schemas.openxmlformats.org/officeDocument/2006/relationships" ax:classid="{8BD21D50-EC42-11CE-9E0D-00AA006002F3}" ax:persistence="persistStreamInit" r:id="rId1"/>
</file>

<file path=xl/activeX/activeX351.xml><?xml version="1.0" encoding="utf-8"?>
<ax:ocx xmlns:ax="http://schemas.microsoft.com/office/2006/activeX" xmlns:r="http://schemas.openxmlformats.org/officeDocument/2006/relationships" ax:classid="{8BD21D50-EC42-11CE-9E0D-00AA006002F3}" ax:persistence="persistStreamInit" r:id="rId1"/>
</file>

<file path=xl/activeX/activeX352.xml><?xml version="1.0" encoding="utf-8"?>
<ax:ocx xmlns:ax="http://schemas.microsoft.com/office/2006/activeX" xmlns:r="http://schemas.openxmlformats.org/officeDocument/2006/relationships" ax:classid="{8BD21D50-EC42-11CE-9E0D-00AA006002F3}" ax:persistence="persistStreamInit" r:id="rId1"/>
</file>

<file path=xl/activeX/activeX353.xml><?xml version="1.0" encoding="utf-8"?>
<ax:ocx xmlns:ax="http://schemas.microsoft.com/office/2006/activeX" xmlns:r="http://schemas.openxmlformats.org/officeDocument/2006/relationships" ax:classid="{8BD21D50-EC42-11CE-9E0D-00AA006002F3}" ax:persistence="persistStreamInit" r:id="rId1"/>
</file>

<file path=xl/activeX/activeX354.xml><?xml version="1.0" encoding="utf-8"?>
<ax:ocx xmlns:ax="http://schemas.microsoft.com/office/2006/activeX" xmlns:r="http://schemas.openxmlformats.org/officeDocument/2006/relationships" ax:classid="{8BD21D50-EC42-11CE-9E0D-00AA006002F3}" ax:persistence="persistStreamInit" r:id="rId1"/>
</file>

<file path=xl/activeX/activeX355.xml><?xml version="1.0" encoding="utf-8"?>
<ax:ocx xmlns:ax="http://schemas.microsoft.com/office/2006/activeX" xmlns:r="http://schemas.openxmlformats.org/officeDocument/2006/relationships" ax:classid="{8BD21D50-EC42-11CE-9E0D-00AA006002F3}" ax:persistence="persistStreamInit" r:id="rId1"/>
</file>

<file path=xl/activeX/activeX356.xml><?xml version="1.0" encoding="utf-8"?>
<ax:ocx xmlns:ax="http://schemas.microsoft.com/office/2006/activeX" xmlns:r="http://schemas.openxmlformats.org/officeDocument/2006/relationships" ax:classid="{8BD21D50-EC42-11CE-9E0D-00AA006002F3}" ax:persistence="persistStreamInit" r:id="rId1"/>
</file>

<file path=xl/activeX/activeX357.xml><?xml version="1.0" encoding="utf-8"?>
<ax:ocx xmlns:ax="http://schemas.microsoft.com/office/2006/activeX" xmlns:r="http://schemas.openxmlformats.org/officeDocument/2006/relationships" ax:classid="{8BD21D50-EC42-11CE-9E0D-00AA006002F3}" ax:persistence="persistStreamInit" r:id="rId1"/>
</file>

<file path=xl/activeX/activeX358.xml><?xml version="1.0" encoding="utf-8"?>
<ax:ocx xmlns:ax="http://schemas.microsoft.com/office/2006/activeX" xmlns:r="http://schemas.openxmlformats.org/officeDocument/2006/relationships" ax:classid="{8BD21D50-EC42-11CE-9E0D-00AA006002F3}" ax:persistence="persistStreamInit" r:id="rId1"/>
</file>

<file path=xl/activeX/activeX359.xml><?xml version="1.0" encoding="utf-8"?>
<ax:ocx xmlns:ax="http://schemas.microsoft.com/office/2006/activeX" xmlns:r="http://schemas.openxmlformats.org/officeDocument/2006/relationships" ax:classid="{8BD21D50-EC42-11CE-9E0D-00AA006002F3}" ax:persistence="persistStreamInit" r:id="rId1"/>
</file>

<file path=xl/activeX/activeX36.xml><?xml version="1.0" encoding="utf-8"?>
<ax:ocx xmlns:ax="http://schemas.microsoft.com/office/2006/activeX" xmlns:r="http://schemas.openxmlformats.org/officeDocument/2006/relationships" ax:classid="{8BD21D50-EC42-11CE-9E0D-00AA006002F3}" ax:persistence="persistStreamInit" r:id="rId1"/>
</file>

<file path=xl/activeX/activeX360.xml><?xml version="1.0" encoding="utf-8"?>
<ax:ocx xmlns:ax="http://schemas.microsoft.com/office/2006/activeX" xmlns:r="http://schemas.openxmlformats.org/officeDocument/2006/relationships" ax:classid="{8BD21D50-EC42-11CE-9E0D-00AA006002F3}" ax:persistence="persistStreamInit" r:id="rId1"/>
</file>

<file path=xl/activeX/activeX361.xml><?xml version="1.0" encoding="utf-8"?>
<ax:ocx xmlns:ax="http://schemas.microsoft.com/office/2006/activeX" xmlns:r="http://schemas.openxmlformats.org/officeDocument/2006/relationships" ax:classid="{8BD21D50-EC42-11CE-9E0D-00AA006002F3}" ax:persistence="persistStreamInit" r:id="rId1"/>
</file>

<file path=xl/activeX/activeX362.xml><?xml version="1.0" encoding="utf-8"?>
<ax:ocx xmlns:ax="http://schemas.microsoft.com/office/2006/activeX" xmlns:r="http://schemas.openxmlformats.org/officeDocument/2006/relationships" ax:classid="{8BD21D50-EC42-11CE-9E0D-00AA006002F3}" ax:persistence="persistStreamInit" r:id="rId1"/>
</file>

<file path=xl/activeX/activeX363.xml><?xml version="1.0" encoding="utf-8"?>
<ax:ocx xmlns:ax="http://schemas.microsoft.com/office/2006/activeX" xmlns:r="http://schemas.openxmlformats.org/officeDocument/2006/relationships" ax:classid="{8BD21D50-EC42-11CE-9E0D-00AA006002F3}" ax:persistence="persistStreamInit" r:id="rId1"/>
</file>

<file path=xl/activeX/activeX364.xml><?xml version="1.0" encoding="utf-8"?>
<ax:ocx xmlns:ax="http://schemas.microsoft.com/office/2006/activeX" xmlns:r="http://schemas.openxmlformats.org/officeDocument/2006/relationships" ax:classid="{8BD21D50-EC42-11CE-9E0D-00AA006002F3}" ax:persistence="persistStreamInit" r:id="rId1"/>
</file>

<file path=xl/activeX/activeX365.xml><?xml version="1.0" encoding="utf-8"?>
<ax:ocx xmlns:ax="http://schemas.microsoft.com/office/2006/activeX" xmlns:r="http://schemas.openxmlformats.org/officeDocument/2006/relationships" ax:classid="{8BD21D50-EC42-11CE-9E0D-00AA006002F3}" ax:persistence="persistStreamInit" r:id="rId1"/>
</file>

<file path=xl/activeX/activeX366.xml><?xml version="1.0" encoding="utf-8"?>
<ax:ocx xmlns:ax="http://schemas.microsoft.com/office/2006/activeX" xmlns:r="http://schemas.openxmlformats.org/officeDocument/2006/relationships" ax:classid="{8BD21D50-EC42-11CE-9E0D-00AA006002F3}" ax:persistence="persistStreamInit" r:id="rId1"/>
</file>

<file path=xl/activeX/activeX367.xml><?xml version="1.0" encoding="utf-8"?>
<ax:ocx xmlns:ax="http://schemas.microsoft.com/office/2006/activeX" xmlns:r="http://schemas.openxmlformats.org/officeDocument/2006/relationships" ax:classid="{8BD21D50-EC42-11CE-9E0D-00AA006002F3}" ax:persistence="persistStreamInit" r:id="rId1"/>
</file>

<file path=xl/activeX/activeX368.xml><?xml version="1.0" encoding="utf-8"?>
<ax:ocx xmlns:ax="http://schemas.microsoft.com/office/2006/activeX" xmlns:r="http://schemas.openxmlformats.org/officeDocument/2006/relationships" ax:classid="{8BD21D50-EC42-11CE-9E0D-00AA006002F3}" ax:persistence="persistStreamInit" r:id="rId1"/>
</file>

<file path=xl/activeX/activeX369.xml><?xml version="1.0" encoding="utf-8"?>
<ax:ocx xmlns:ax="http://schemas.microsoft.com/office/2006/activeX" xmlns:r="http://schemas.openxmlformats.org/officeDocument/2006/relationships" ax:classid="{8BD21D50-EC42-11CE-9E0D-00AA006002F3}" ax:persistence="persistStreamInit" r:id="rId1"/>
</file>

<file path=xl/activeX/activeX37.xml><?xml version="1.0" encoding="utf-8"?>
<ax:ocx xmlns:ax="http://schemas.microsoft.com/office/2006/activeX" xmlns:r="http://schemas.openxmlformats.org/officeDocument/2006/relationships" ax:classid="{8BD21D50-EC42-11CE-9E0D-00AA006002F3}" ax:persistence="persistStreamInit" r:id="rId1"/>
</file>

<file path=xl/activeX/activeX370.xml><?xml version="1.0" encoding="utf-8"?>
<ax:ocx xmlns:ax="http://schemas.microsoft.com/office/2006/activeX" xmlns:r="http://schemas.openxmlformats.org/officeDocument/2006/relationships" ax:classid="{8BD21D50-EC42-11CE-9E0D-00AA006002F3}" ax:persistence="persistStreamInit" r:id="rId1"/>
</file>

<file path=xl/activeX/activeX371.xml><?xml version="1.0" encoding="utf-8"?>
<ax:ocx xmlns:ax="http://schemas.microsoft.com/office/2006/activeX" xmlns:r="http://schemas.openxmlformats.org/officeDocument/2006/relationships" ax:classid="{8BD21D50-EC42-11CE-9E0D-00AA006002F3}" ax:persistence="persistStreamInit" r:id="rId1"/>
</file>

<file path=xl/activeX/activeX372.xml><?xml version="1.0" encoding="utf-8"?>
<ax:ocx xmlns:ax="http://schemas.microsoft.com/office/2006/activeX" xmlns:r="http://schemas.openxmlformats.org/officeDocument/2006/relationships" ax:classid="{8BD21D50-EC42-11CE-9E0D-00AA006002F3}" ax:persistence="persistStreamInit" r:id="rId1"/>
</file>

<file path=xl/activeX/activeX373.xml><?xml version="1.0" encoding="utf-8"?>
<ax:ocx xmlns:ax="http://schemas.microsoft.com/office/2006/activeX" xmlns:r="http://schemas.openxmlformats.org/officeDocument/2006/relationships" ax:classid="{8BD21D50-EC42-11CE-9E0D-00AA006002F3}" ax:persistence="persistStreamInit" r:id="rId1"/>
</file>

<file path=xl/activeX/activeX374.xml><?xml version="1.0" encoding="utf-8"?>
<ax:ocx xmlns:ax="http://schemas.microsoft.com/office/2006/activeX" xmlns:r="http://schemas.openxmlformats.org/officeDocument/2006/relationships" ax:classid="{8BD21D50-EC42-11CE-9E0D-00AA006002F3}" ax:persistence="persistStreamInit" r:id="rId1"/>
</file>

<file path=xl/activeX/activeX375.xml><?xml version="1.0" encoding="utf-8"?>
<ax:ocx xmlns:ax="http://schemas.microsoft.com/office/2006/activeX" xmlns:r="http://schemas.openxmlformats.org/officeDocument/2006/relationships" ax:classid="{8BD21D50-EC42-11CE-9E0D-00AA006002F3}" ax:persistence="persistStreamInit" r:id="rId1"/>
</file>

<file path=xl/activeX/activeX376.xml><?xml version="1.0" encoding="utf-8"?>
<ax:ocx xmlns:ax="http://schemas.microsoft.com/office/2006/activeX" xmlns:r="http://schemas.openxmlformats.org/officeDocument/2006/relationships" ax:classid="{8BD21D50-EC42-11CE-9E0D-00AA006002F3}" ax:persistence="persistStreamInit" r:id="rId1"/>
</file>

<file path=xl/activeX/activeX377.xml><?xml version="1.0" encoding="utf-8"?>
<ax:ocx xmlns:ax="http://schemas.microsoft.com/office/2006/activeX" xmlns:r="http://schemas.openxmlformats.org/officeDocument/2006/relationships" ax:classid="{8BD21D50-EC42-11CE-9E0D-00AA006002F3}" ax:persistence="persistStreamInit" r:id="rId1"/>
</file>

<file path=xl/activeX/activeX378.xml><?xml version="1.0" encoding="utf-8"?>
<ax:ocx xmlns:ax="http://schemas.microsoft.com/office/2006/activeX" xmlns:r="http://schemas.openxmlformats.org/officeDocument/2006/relationships" ax:classid="{8BD21D50-EC42-11CE-9E0D-00AA006002F3}" ax:persistence="persistStreamInit" r:id="rId1"/>
</file>

<file path=xl/activeX/activeX379.xml><?xml version="1.0" encoding="utf-8"?>
<ax:ocx xmlns:ax="http://schemas.microsoft.com/office/2006/activeX" xmlns:r="http://schemas.openxmlformats.org/officeDocument/2006/relationships" ax:classid="{8BD21D50-EC42-11CE-9E0D-00AA006002F3}" ax:persistence="persistStreamInit" r:id="rId1"/>
</file>

<file path=xl/activeX/activeX38.xml><?xml version="1.0" encoding="utf-8"?>
<ax:ocx xmlns:ax="http://schemas.microsoft.com/office/2006/activeX" xmlns:r="http://schemas.openxmlformats.org/officeDocument/2006/relationships" ax:classid="{8BD21D50-EC42-11CE-9E0D-00AA006002F3}" ax:persistence="persistStreamInit" r:id="rId1"/>
</file>

<file path=xl/activeX/activeX380.xml><?xml version="1.0" encoding="utf-8"?>
<ax:ocx xmlns:ax="http://schemas.microsoft.com/office/2006/activeX" xmlns:r="http://schemas.openxmlformats.org/officeDocument/2006/relationships" ax:classid="{8BD21D50-EC42-11CE-9E0D-00AA006002F3}" ax:persistence="persistStreamInit" r:id="rId1"/>
</file>

<file path=xl/activeX/activeX381.xml><?xml version="1.0" encoding="utf-8"?>
<ax:ocx xmlns:ax="http://schemas.microsoft.com/office/2006/activeX" xmlns:r="http://schemas.openxmlformats.org/officeDocument/2006/relationships" ax:classid="{8BD21D50-EC42-11CE-9E0D-00AA006002F3}" ax:persistence="persistStreamInit" r:id="rId1"/>
</file>

<file path=xl/activeX/activeX382.xml><?xml version="1.0" encoding="utf-8"?>
<ax:ocx xmlns:ax="http://schemas.microsoft.com/office/2006/activeX" xmlns:r="http://schemas.openxmlformats.org/officeDocument/2006/relationships" ax:classid="{8BD21D50-EC42-11CE-9E0D-00AA006002F3}" ax:persistence="persistStreamInit" r:id="rId1"/>
</file>

<file path=xl/activeX/activeX383.xml><?xml version="1.0" encoding="utf-8"?>
<ax:ocx xmlns:ax="http://schemas.microsoft.com/office/2006/activeX" xmlns:r="http://schemas.openxmlformats.org/officeDocument/2006/relationships" ax:classid="{8BD21D50-EC42-11CE-9E0D-00AA006002F3}" ax:persistence="persistStreamInit" r:id="rId1"/>
</file>

<file path=xl/activeX/activeX384.xml><?xml version="1.0" encoding="utf-8"?>
<ax:ocx xmlns:ax="http://schemas.microsoft.com/office/2006/activeX" xmlns:r="http://schemas.openxmlformats.org/officeDocument/2006/relationships" ax:classid="{8BD21D50-EC42-11CE-9E0D-00AA006002F3}" ax:persistence="persistStreamInit" r:id="rId1"/>
</file>

<file path=xl/activeX/activeX385.xml><?xml version="1.0" encoding="utf-8"?>
<ax:ocx xmlns:ax="http://schemas.microsoft.com/office/2006/activeX" xmlns:r="http://schemas.openxmlformats.org/officeDocument/2006/relationships" ax:classid="{8BD21D50-EC42-11CE-9E0D-00AA006002F3}" ax:persistence="persistStreamInit" r:id="rId1"/>
</file>

<file path=xl/activeX/activeX386.xml><?xml version="1.0" encoding="utf-8"?>
<ax:ocx xmlns:ax="http://schemas.microsoft.com/office/2006/activeX" xmlns:r="http://schemas.openxmlformats.org/officeDocument/2006/relationships" ax:classid="{8BD21D50-EC42-11CE-9E0D-00AA006002F3}" ax:persistence="persistStreamInit" r:id="rId1"/>
</file>

<file path=xl/activeX/activeX387.xml><?xml version="1.0" encoding="utf-8"?>
<ax:ocx xmlns:ax="http://schemas.microsoft.com/office/2006/activeX" xmlns:r="http://schemas.openxmlformats.org/officeDocument/2006/relationships" ax:classid="{8BD21D50-EC42-11CE-9E0D-00AA006002F3}" ax:persistence="persistStreamInit" r:id="rId1"/>
</file>

<file path=xl/activeX/activeX388.xml><?xml version="1.0" encoding="utf-8"?>
<ax:ocx xmlns:ax="http://schemas.microsoft.com/office/2006/activeX" xmlns:r="http://schemas.openxmlformats.org/officeDocument/2006/relationships" ax:classid="{8BD21D50-EC42-11CE-9E0D-00AA006002F3}" ax:persistence="persistStreamInit" r:id="rId1"/>
</file>

<file path=xl/activeX/activeX389.xml><?xml version="1.0" encoding="utf-8"?>
<ax:ocx xmlns:ax="http://schemas.microsoft.com/office/2006/activeX" xmlns:r="http://schemas.openxmlformats.org/officeDocument/2006/relationships" ax:classid="{8BD21D50-EC42-11CE-9E0D-00AA006002F3}" ax:persistence="persistStreamInit" r:id="rId1"/>
</file>

<file path=xl/activeX/activeX39.xml><?xml version="1.0" encoding="utf-8"?>
<ax:ocx xmlns:ax="http://schemas.microsoft.com/office/2006/activeX" xmlns:r="http://schemas.openxmlformats.org/officeDocument/2006/relationships" ax:classid="{8BD21D50-EC42-11CE-9E0D-00AA006002F3}" ax:persistence="persistStreamInit" r:id="rId1"/>
</file>

<file path=xl/activeX/activeX390.xml><?xml version="1.0" encoding="utf-8"?>
<ax:ocx xmlns:ax="http://schemas.microsoft.com/office/2006/activeX" xmlns:r="http://schemas.openxmlformats.org/officeDocument/2006/relationships" ax:classid="{8BD21D50-EC42-11CE-9E0D-00AA006002F3}" ax:persistence="persistStreamInit" r:id="rId1"/>
</file>

<file path=xl/activeX/activeX391.xml><?xml version="1.0" encoding="utf-8"?>
<ax:ocx xmlns:ax="http://schemas.microsoft.com/office/2006/activeX" xmlns:r="http://schemas.openxmlformats.org/officeDocument/2006/relationships" ax:classid="{8BD21D50-EC42-11CE-9E0D-00AA006002F3}" ax:persistence="persistStreamInit" r:id="rId1"/>
</file>

<file path=xl/activeX/activeX392.xml><?xml version="1.0" encoding="utf-8"?>
<ax:ocx xmlns:ax="http://schemas.microsoft.com/office/2006/activeX" xmlns:r="http://schemas.openxmlformats.org/officeDocument/2006/relationships" ax:classid="{8BD21D50-EC42-11CE-9E0D-00AA006002F3}" ax:persistence="persistStreamInit" r:id="rId1"/>
</file>

<file path=xl/activeX/activeX393.xml><?xml version="1.0" encoding="utf-8"?>
<ax:ocx xmlns:ax="http://schemas.microsoft.com/office/2006/activeX" xmlns:r="http://schemas.openxmlformats.org/officeDocument/2006/relationships" ax:classid="{8BD21D50-EC42-11CE-9E0D-00AA006002F3}" ax:persistence="persistStreamInit" r:id="rId1"/>
</file>

<file path=xl/activeX/activeX394.xml><?xml version="1.0" encoding="utf-8"?>
<ax:ocx xmlns:ax="http://schemas.microsoft.com/office/2006/activeX" xmlns:r="http://schemas.openxmlformats.org/officeDocument/2006/relationships" ax:classid="{8BD21D50-EC42-11CE-9E0D-00AA006002F3}" ax:persistence="persistStreamInit" r:id="rId1"/>
</file>

<file path=xl/activeX/activeX395.xml><?xml version="1.0" encoding="utf-8"?>
<ax:ocx xmlns:ax="http://schemas.microsoft.com/office/2006/activeX" xmlns:r="http://schemas.openxmlformats.org/officeDocument/2006/relationships" ax:classid="{8BD21D50-EC42-11CE-9E0D-00AA006002F3}" ax:persistence="persistStreamInit" r:id="rId1"/>
</file>

<file path=xl/activeX/activeX396.xml><?xml version="1.0" encoding="utf-8"?>
<ax:ocx xmlns:ax="http://schemas.microsoft.com/office/2006/activeX" xmlns:r="http://schemas.openxmlformats.org/officeDocument/2006/relationships" ax:classid="{8BD21D50-EC42-11CE-9E0D-00AA006002F3}" ax:persistence="persistStreamInit" r:id="rId1"/>
</file>

<file path=xl/activeX/activeX397.xml><?xml version="1.0" encoding="utf-8"?>
<ax:ocx xmlns:ax="http://schemas.microsoft.com/office/2006/activeX" xmlns:r="http://schemas.openxmlformats.org/officeDocument/2006/relationships" ax:classid="{8BD21D50-EC42-11CE-9E0D-00AA006002F3}" ax:persistence="persistStreamInit" r:id="rId1"/>
</file>

<file path=xl/activeX/activeX398.xml><?xml version="1.0" encoding="utf-8"?>
<ax:ocx xmlns:ax="http://schemas.microsoft.com/office/2006/activeX" xmlns:r="http://schemas.openxmlformats.org/officeDocument/2006/relationships" ax:classid="{8BD21D50-EC42-11CE-9E0D-00AA006002F3}" ax:persistence="persistStreamInit" r:id="rId1"/>
</file>

<file path=xl/activeX/activeX399.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8BD21D50-EC42-11CE-9E0D-00AA006002F3}" ax:persistence="persistStreamInit" r:id="rId1"/>
</file>

<file path=xl/activeX/activeX40.xml><?xml version="1.0" encoding="utf-8"?>
<ax:ocx xmlns:ax="http://schemas.microsoft.com/office/2006/activeX" xmlns:r="http://schemas.openxmlformats.org/officeDocument/2006/relationships" ax:classid="{8BD21D50-EC42-11CE-9E0D-00AA006002F3}" ax:persistence="persistStreamInit" r:id="rId1"/>
</file>

<file path=xl/activeX/activeX400.xml><?xml version="1.0" encoding="utf-8"?>
<ax:ocx xmlns:ax="http://schemas.microsoft.com/office/2006/activeX" xmlns:r="http://schemas.openxmlformats.org/officeDocument/2006/relationships" ax:classid="{8BD21D50-EC42-11CE-9E0D-00AA006002F3}" ax:persistence="persistStreamInit" r:id="rId1"/>
</file>

<file path=xl/activeX/activeX401.xml><?xml version="1.0" encoding="utf-8"?>
<ax:ocx xmlns:ax="http://schemas.microsoft.com/office/2006/activeX" xmlns:r="http://schemas.openxmlformats.org/officeDocument/2006/relationships" ax:classid="{8BD21D50-EC42-11CE-9E0D-00AA006002F3}" ax:persistence="persistStreamInit" r:id="rId1"/>
</file>

<file path=xl/activeX/activeX402.xml><?xml version="1.0" encoding="utf-8"?>
<ax:ocx xmlns:ax="http://schemas.microsoft.com/office/2006/activeX" xmlns:r="http://schemas.openxmlformats.org/officeDocument/2006/relationships" ax:classid="{8BD21D50-EC42-11CE-9E0D-00AA006002F3}" ax:persistence="persistStreamInit" r:id="rId1"/>
</file>

<file path=xl/activeX/activeX403.xml><?xml version="1.0" encoding="utf-8"?>
<ax:ocx xmlns:ax="http://schemas.microsoft.com/office/2006/activeX" xmlns:r="http://schemas.openxmlformats.org/officeDocument/2006/relationships" ax:classid="{8BD21D50-EC42-11CE-9E0D-00AA006002F3}" ax:persistence="persistStreamInit" r:id="rId1"/>
</file>

<file path=xl/activeX/activeX404.xml><?xml version="1.0" encoding="utf-8"?>
<ax:ocx xmlns:ax="http://schemas.microsoft.com/office/2006/activeX" xmlns:r="http://schemas.openxmlformats.org/officeDocument/2006/relationships" ax:classid="{8BD21D50-EC42-11CE-9E0D-00AA006002F3}" ax:persistence="persistStreamInit" r:id="rId1"/>
</file>

<file path=xl/activeX/activeX405.xml><?xml version="1.0" encoding="utf-8"?>
<ax:ocx xmlns:ax="http://schemas.microsoft.com/office/2006/activeX" xmlns:r="http://schemas.openxmlformats.org/officeDocument/2006/relationships" ax:classid="{8BD21D50-EC42-11CE-9E0D-00AA006002F3}" ax:persistence="persistStreamInit" r:id="rId1"/>
</file>

<file path=xl/activeX/activeX406.xml><?xml version="1.0" encoding="utf-8"?>
<ax:ocx xmlns:ax="http://schemas.microsoft.com/office/2006/activeX" xmlns:r="http://schemas.openxmlformats.org/officeDocument/2006/relationships" ax:classid="{8BD21D50-EC42-11CE-9E0D-00AA006002F3}" ax:persistence="persistStreamInit" r:id="rId1"/>
</file>

<file path=xl/activeX/activeX407.xml><?xml version="1.0" encoding="utf-8"?>
<ax:ocx xmlns:ax="http://schemas.microsoft.com/office/2006/activeX" xmlns:r="http://schemas.openxmlformats.org/officeDocument/2006/relationships" ax:classid="{8BD21D50-EC42-11CE-9E0D-00AA006002F3}" ax:persistence="persistStreamInit" r:id="rId1"/>
</file>

<file path=xl/activeX/activeX408.xml><?xml version="1.0" encoding="utf-8"?>
<ax:ocx xmlns:ax="http://schemas.microsoft.com/office/2006/activeX" xmlns:r="http://schemas.openxmlformats.org/officeDocument/2006/relationships" ax:classid="{8BD21D50-EC42-11CE-9E0D-00AA006002F3}" ax:persistence="persistStreamInit" r:id="rId1"/>
</file>

<file path=xl/activeX/activeX409.xml><?xml version="1.0" encoding="utf-8"?>
<ax:ocx xmlns:ax="http://schemas.microsoft.com/office/2006/activeX" xmlns:r="http://schemas.openxmlformats.org/officeDocument/2006/relationships" ax:classid="{8BD21D50-EC42-11CE-9E0D-00AA006002F3}" ax:persistence="persistStreamInit" r:id="rId1"/>
</file>

<file path=xl/activeX/activeX41.xml><?xml version="1.0" encoding="utf-8"?>
<ax:ocx xmlns:ax="http://schemas.microsoft.com/office/2006/activeX" xmlns:r="http://schemas.openxmlformats.org/officeDocument/2006/relationships" ax:classid="{8BD21D50-EC42-11CE-9E0D-00AA006002F3}" ax:persistence="persistStreamInit" r:id="rId1"/>
</file>

<file path=xl/activeX/activeX410.xml><?xml version="1.0" encoding="utf-8"?>
<ax:ocx xmlns:ax="http://schemas.microsoft.com/office/2006/activeX" xmlns:r="http://schemas.openxmlformats.org/officeDocument/2006/relationships" ax:classid="{8BD21D50-EC42-11CE-9E0D-00AA006002F3}" ax:persistence="persistStreamInit" r:id="rId1"/>
</file>

<file path=xl/activeX/activeX411.xml><?xml version="1.0" encoding="utf-8"?>
<ax:ocx xmlns:ax="http://schemas.microsoft.com/office/2006/activeX" xmlns:r="http://schemas.openxmlformats.org/officeDocument/2006/relationships" ax:classid="{8BD21D50-EC42-11CE-9E0D-00AA006002F3}" ax:persistence="persistStreamInit" r:id="rId1"/>
</file>

<file path=xl/activeX/activeX412.xml><?xml version="1.0" encoding="utf-8"?>
<ax:ocx xmlns:ax="http://schemas.microsoft.com/office/2006/activeX" xmlns:r="http://schemas.openxmlformats.org/officeDocument/2006/relationships" ax:classid="{8BD21D50-EC42-11CE-9E0D-00AA006002F3}" ax:persistence="persistStreamInit" r:id="rId1"/>
</file>

<file path=xl/activeX/activeX413.xml><?xml version="1.0" encoding="utf-8"?>
<ax:ocx xmlns:ax="http://schemas.microsoft.com/office/2006/activeX" xmlns:r="http://schemas.openxmlformats.org/officeDocument/2006/relationships" ax:classid="{8BD21D50-EC42-11CE-9E0D-00AA006002F3}" ax:persistence="persistStreamInit" r:id="rId1"/>
</file>

<file path=xl/activeX/activeX414.xml><?xml version="1.0" encoding="utf-8"?>
<ax:ocx xmlns:ax="http://schemas.microsoft.com/office/2006/activeX" xmlns:r="http://schemas.openxmlformats.org/officeDocument/2006/relationships" ax:classid="{8BD21D50-EC42-11CE-9E0D-00AA006002F3}" ax:persistence="persistStreamInit" r:id="rId1"/>
</file>

<file path=xl/activeX/activeX415.xml><?xml version="1.0" encoding="utf-8"?>
<ax:ocx xmlns:ax="http://schemas.microsoft.com/office/2006/activeX" xmlns:r="http://schemas.openxmlformats.org/officeDocument/2006/relationships" ax:classid="{8BD21D50-EC42-11CE-9E0D-00AA006002F3}" ax:persistence="persistStreamInit" r:id="rId1"/>
</file>

<file path=xl/activeX/activeX416.xml><?xml version="1.0" encoding="utf-8"?>
<ax:ocx xmlns:ax="http://schemas.microsoft.com/office/2006/activeX" xmlns:r="http://schemas.openxmlformats.org/officeDocument/2006/relationships" ax:classid="{8BD21D50-EC42-11CE-9E0D-00AA006002F3}" ax:persistence="persistStreamInit" r:id="rId1"/>
</file>

<file path=xl/activeX/activeX417.xml><?xml version="1.0" encoding="utf-8"?>
<ax:ocx xmlns:ax="http://schemas.microsoft.com/office/2006/activeX" xmlns:r="http://schemas.openxmlformats.org/officeDocument/2006/relationships" ax:classid="{8BD21D50-EC42-11CE-9E0D-00AA006002F3}" ax:persistence="persistStreamInit" r:id="rId1"/>
</file>

<file path=xl/activeX/activeX418.xml><?xml version="1.0" encoding="utf-8"?>
<ax:ocx xmlns:ax="http://schemas.microsoft.com/office/2006/activeX" xmlns:r="http://schemas.openxmlformats.org/officeDocument/2006/relationships" ax:classid="{8BD21D50-EC42-11CE-9E0D-00AA006002F3}" ax:persistence="persistStreamInit" r:id="rId1"/>
</file>

<file path=xl/activeX/activeX419.xml><?xml version="1.0" encoding="utf-8"?>
<ax:ocx xmlns:ax="http://schemas.microsoft.com/office/2006/activeX" xmlns:r="http://schemas.openxmlformats.org/officeDocument/2006/relationships" ax:classid="{8BD21D50-EC42-11CE-9E0D-00AA006002F3}" ax:persistence="persistStreamInit" r:id="rId1"/>
</file>

<file path=xl/activeX/activeX42.xml><?xml version="1.0" encoding="utf-8"?>
<ax:ocx xmlns:ax="http://schemas.microsoft.com/office/2006/activeX" xmlns:r="http://schemas.openxmlformats.org/officeDocument/2006/relationships" ax:classid="{8BD21D50-EC42-11CE-9E0D-00AA006002F3}" ax:persistence="persistStreamInit" r:id="rId1"/>
</file>

<file path=xl/activeX/activeX420.xml><?xml version="1.0" encoding="utf-8"?>
<ax:ocx xmlns:ax="http://schemas.microsoft.com/office/2006/activeX" xmlns:r="http://schemas.openxmlformats.org/officeDocument/2006/relationships" ax:classid="{8BD21D50-EC42-11CE-9E0D-00AA006002F3}" ax:persistence="persistStreamInit" r:id="rId1"/>
</file>

<file path=xl/activeX/activeX421.xml><?xml version="1.0" encoding="utf-8"?>
<ax:ocx xmlns:ax="http://schemas.microsoft.com/office/2006/activeX" xmlns:r="http://schemas.openxmlformats.org/officeDocument/2006/relationships" ax:classid="{8BD21D50-EC42-11CE-9E0D-00AA006002F3}" ax:persistence="persistStreamInit" r:id="rId1"/>
</file>

<file path=xl/activeX/activeX422.xml><?xml version="1.0" encoding="utf-8"?>
<ax:ocx xmlns:ax="http://schemas.microsoft.com/office/2006/activeX" xmlns:r="http://schemas.openxmlformats.org/officeDocument/2006/relationships" ax:classid="{8BD21D50-EC42-11CE-9E0D-00AA006002F3}" ax:persistence="persistStreamInit" r:id="rId1"/>
</file>

<file path=xl/activeX/activeX423.xml><?xml version="1.0" encoding="utf-8"?>
<ax:ocx xmlns:ax="http://schemas.microsoft.com/office/2006/activeX" xmlns:r="http://schemas.openxmlformats.org/officeDocument/2006/relationships" ax:classid="{8BD21D50-EC42-11CE-9E0D-00AA006002F3}" ax:persistence="persistStreamInit" r:id="rId1"/>
</file>

<file path=xl/activeX/activeX424.xml><?xml version="1.0" encoding="utf-8"?>
<ax:ocx xmlns:ax="http://schemas.microsoft.com/office/2006/activeX" xmlns:r="http://schemas.openxmlformats.org/officeDocument/2006/relationships" ax:classid="{8BD21D50-EC42-11CE-9E0D-00AA006002F3}" ax:persistence="persistStreamInit" r:id="rId1"/>
</file>

<file path=xl/activeX/activeX425.xml><?xml version="1.0" encoding="utf-8"?>
<ax:ocx xmlns:ax="http://schemas.microsoft.com/office/2006/activeX" xmlns:r="http://schemas.openxmlformats.org/officeDocument/2006/relationships" ax:classid="{8BD21D50-EC42-11CE-9E0D-00AA006002F3}" ax:persistence="persistStreamInit" r:id="rId1"/>
</file>

<file path=xl/activeX/activeX426.xml><?xml version="1.0" encoding="utf-8"?>
<ax:ocx xmlns:ax="http://schemas.microsoft.com/office/2006/activeX" xmlns:r="http://schemas.openxmlformats.org/officeDocument/2006/relationships" ax:classid="{8BD21D50-EC42-11CE-9E0D-00AA006002F3}" ax:persistence="persistStreamInit" r:id="rId1"/>
</file>

<file path=xl/activeX/activeX427.xml><?xml version="1.0" encoding="utf-8"?>
<ax:ocx xmlns:ax="http://schemas.microsoft.com/office/2006/activeX" xmlns:r="http://schemas.openxmlformats.org/officeDocument/2006/relationships" ax:classid="{8BD21D50-EC42-11CE-9E0D-00AA006002F3}" ax:persistence="persistStreamInit" r:id="rId1"/>
</file>

<file path=xl/activeX/activeX428.xml><?xml version="1.0" encoding="utf-8"?>
<ax:ocx xmlns:ax="http://schemas.microsoft.com/office/2006/activeX" xmlns:r="http://schemas.openxmlformats.org/officeDocument/2006/relationships" ax:classid="{8BD21D50-EC42-11CE-9E0D-00AA006002F3}" ax:persistence="persistStreamInit" r:id="rId1"/>
</file>

<file path=xl/activeX/activeX429.xml><?xml version="1.0" encoding="utf-8"?>
<ax:ocx xmlns:ax="http://schemas.microsoft.com/office/2006/activeX" xmlns:r="http://schemas.openxmlformats.org/officeDocument/2006/relationships" ax:classid="{8BD21D50-EC42-11CE-9E0D-00AA006002F3}" ax:persistence="persistStreamInit" r:id="rId1"/>
</file>

<file path=xl/activeX/activeX43.xml><?xml version="1.0" encoding="utf-8"?>
<ax:ocx xmlns:ax="http://schemas.microsoft.com/office/2006/activeX" xmlns:r="http://schemas.openxmlformats.org/officeDocument/2006/relationships" ax:classid="{8BD21D50-EC42-11CE-9E0D-00AA006002F3}" ax:persistence="persistStreamInit" r:id="rId1"/>
</file>

<file path=xl/activeX/activeX430.xml><?xml version="1.0" encoding="utf-8"?>
<ax:ocx xmlns:ax="http://schemas.microsoft.com/office/2006/activeX" xmlns:r="http://schemas.openxmlformats.org/officeDocument/2006/relationships" ax:classid="{8BD21D50-EC42-11CE-9E0D-00AA006002F3}" ax:persistence="persistStreamInit" r:id="rId1"/>
</file>

<file path=xl/activeX/activeX431.xml><?xml version="1.0" encoding="utf-8"?>
<ax:ocx xmlns:ax="http://schemas.microsoft.com/office/2006/activeX" xmlns:r="http://schemas.openxmlformats.org/officeDocument/2006/relationships" ax:classid="{8BD21D50-EC42-11CE-9E0D-00AA006002F3}" ax:persistence="persistStreamInit" r:id="rId1"/>
</file>

<file path=xl/activeX/activeX432.xml><?xml version="1.0" encoding="utf-8"?>
<ax:ocx xmlns:ax="http://schemas.microsoft.com/office/2006/activeX" xmlns:r="http://schemas.openxmlformats.org/officeDocument/2006/relationships" ax:classid="{8BD21D50-EC42-11CE-9E0D-00AA006002F3}" ax:persistence="persistStreamInit" r:id="rId1"/>
</file>

<file path=xl/activeX/activeX433.xml><?xml version="1.0" encoding="utf-8"?>
<ax:ocx xmlns:ax="http://schemas.microsoft.com/office/2006/activeX" xmlns:r="http://schemas.openxmlformats.org/officeDocument/2006/relationships" ax:classid="{8BD21D50-EC42-11CE-9E0D-00AA006002F3}" ax:persistence="persistStreamInit" r:id="rId1"/>
</file>

<file path=xl/activeX/activeX434.xml><?xml version="1.0" encoding="utf-8"?>
<ax:ocx xmlns:ax="http://schemas.microsoft.com/office/2006/activeX" xmlns:r="http://schemas.openxmlformats.org/officeDocument/2006/relationships" ax:classid="{8BD21D50-EC42-11CE-9E0D-00AA006002F3}" ax:persistence="persistStreamInit" r:id="rId1"/>
</file>

<file path=xl/activeX/activeX435.xml><?xml version="1.0" encoding="utf-8"?>
<ax:ocx xmlns:ax="http://schemas.microsoft.com/office/2006/activeX" xmlns:r="http://schemas.openxmlformats.org/officeDocument/2006/relationships" ax:classid="{8BD21D50-EC42-11CE-9E0D-00AA006002F3}" ax:persistence="persistStreamInit" r:id="rId1"/>
</file>

<file path=xl/activeX/activeX436.xml><?xml version="1.0" encoding="utf-8"?>
<ax:ocx xmlns:ax="http://schemas.microsoft.com/office/2006/activeX" xmlns:r="http://schemas.openxmlformats.org/officeDocument/2006/relationships" ax:classid="{8BD21D50-EC42-11CE-9E0D-00AA006002F3}" ax:persistence="persistStreamInit" r:id="rId1"/>
</file>

<file path=xl/activeX/activeX437.xml><?xml version="1.0" encoding="utf-8"?>
<ax:ocx xmlns:ax="http://schemas.microsoft.com/office/2006/activeX" xmlns:r="http://schemas.openxmlformats.org/officeDocument/2006/relationships" ax:classid="{8BD21D50-EC42-11CE-9E0D-00AA006002F3}" ax:persistence="persistStreamInit" r:id="rId1"/>
</file>

<file path=xl/activeX/activeX438.xml><?xml version="1.0" encoding="utf-8"?>
<ax:ocx xmlns:ax="http://schemas.microsoft.com/office/2006/activeX" xmlns:r="http://schemas.openxmlformats.org/officeDocument/2006/relationships" ax:classid="{8BD21D50-EC42-11CE-9E0D-00AA006002F3}" ax:persistence="persistStreamInit" r:id="rId1"/>
</file>

<file path=xl/activeX/activeX439.xml><?xml version="1.0" encoding="utf-8"?>
<ax:ocx xmlns:ax="http://schemas.microsoft.com/office/2006/activeX" xmlns:r="http://schemas.openxmlformats.org/officeDocument/2006/relationships" ax:classid="{8BD21D50-EC42-11CE-9E0D-00AA006002F3}" ax:persistence="persistStreamInit" r:id="rId1"/>
</file>

<file path=xl/activeX/activeX44.xml><?xml version="1.0" encoding="utf-8"?>
<ax:ocx xmlns:ax="http://schemas.microsoft.com/office/2006/activeX" xmlns:r="http://schemas.openxmlformats.org/officeDocument/2006/relationships" ax:classid="{8BD21D50-EC42-11CE-9E0D-00AA006002F3}" ax:persistence="persistStreamInit" r:id="rId1"/>
</file>

<file path=xl/activeX/activeX440.xml><?xml version="1.0" encoding="utf-8"?>
<ax:ocx xmlns:ax="http://schemas.microsoft.com/office/2006/activeX" xmlns:r="http://schemas.openxmlformats.org/officeDocument/2006/relationships" ax:classid="{8BD21D50-EC42-11CE-9E0D-00AA006002F3}" ax:persistence="persistStreamInit" r:id="rId1"/>
</file>

<file path=xl/activeX/activeX441.xml><?xml version="1.0" encoding="utf-8"?>
<ax:ocx xmlns:ax="http://schemas.microsoft.com/office/2006/activeX" xmlns:r="http://schemas.openxmlformats.org/officeDocument/2006/relationships" ax:classid="{8BD21D50-EC42-11CE-9E0D-00AA006002F3}" ax:persistence="persistStreamInit" r:id="rId1"/>
</file>

<file path=xl/activeX/activeX442.xml><?xml version="1.0" encoding="utf-8"?>
<ax:ocx xmlns:ax="http://schemas.microsoft.com/office/2006/activeX" xmlns:r="http://schemas.openxmlformats.org/officeDocument/2006/relationships" ax:classid="{8BD21D50-EC42-11CE-9E0D-00AA006002F3}" ax:persistence="persistStreamInit" r:id="rId1"/>
</file>

<file path=xl/activeX/activeX443.xml><?xml version="1.0" encoding="utf-8"?>
<ax:ocx xmlns:ax="http://schemas.microsoft.com/office/2006/activeX" xmlns:r="http://schemas.openxmlformats.org/officeDocument/2006/relationships" ax:classid="{8BD21D50-EC42-11CE-9E0D-00AA006002F3}" ax:persistence="persistStreamInit" r:id="rId1"/>
</file>

<file path=xl/activeX/activeX444.xml><?xml version="1.0" encoding="utf-8"?>
<ax:ocx xmlns:ax="http://schemas.microsoft.com/office/2006/activeX" xmlns:r="http://schemas.openxmlformats.org/officeDocument/2006/relationships" ax:classid="{8BD21D50-EC42-11CE-9E0D-00AA006002F3}" ax:persistence="persistStreamInit" r:id="rId1"/>
</file>

<file path=xl/activeX/activeX445.xml><?xml version="1.0" encoding="utf-8"?>
<ax:ocx xmlns:ax="http://schemas.microsoft.com/office/2006/activeX" xmlns:r="http://schemas.openxmlformats.org/officeDocument/2006/relationships" ax:classid="{8BD21D50-EC42-11CE-9E0D-00AA006002F3}" ax:persistence="persistStreamInit" r:id="rId1"/>
</file>

<file path=xl/activeX/activeX446.xml><?xml version="1.0" encoding="utf-8"?>
<ax:ocx xmlns:ax="http://schemas.microsoft.com/office/2006/activeX" xmlns:r="http://schemas.openxmlformats.org/officeDocument/2006/relationships" ax:classid="{8BD21D50-EC42-11CE-9E0D-00AA006002F3}" ax:persistence="persistStreamInit" r:id="rId1"/>
</file>

<file path=xl/activeX/activeX447.xml><?xml version="1.0" encoding="utf-8"?>
<ax:ocx xmlns:ax="http://schemas.microsoft.com/office/2006/activeX" xmlns:r="http://schemas.openxmlformats.org/officeDocument/2006/relationships" ax:classid="{8BD21D50-EC42-11CE-9E0D-00AA006002F3}" ax:persistence="persistStreamInit" r:id="rId1"/>
</file>

<file path=xl/activeX/activeX448.xml><?xml version="1.0" encoding="utf-8"?>
<ax:ocx xmlns:ax="http://schemas.microsoft.com/office/2006/activeX" xmlns:r="http://schemas.openxmlformats.org/officeDocument/2006/relationships" ax:classid="{8BD21D50-EC42-11CE-9E0D-00AA006002F3}" ax:persistence="persistStreamInit" r:id="rId1"/>
</file>

<file path=xl/activeX/activeX449.xml><?xml version="1.0" encoding="utf-8"?>
<ax:ocx xmlns:ax="http://schemas.microsoft.com/office/2006/activeX" xmlns:r="http://schemas.openxmlformats.org/officeDocument/2006/relationships" ax:classid="{8BD21D50-EC42-11CE-9E0D-00AA006002F3}" ax:persistence="persistStreamInit" r:id="rId1"/>
</file>

<file path=xl/activeX/activeX45.xml><?xml version="1.0" encoding="utf-8"?>
<ax:ocx xmlns:ax="http://schemas.microsoft.com/office/2006/activeX" xmlns:r="http://schemas.openxmlformats.org/officeDocument/2006/relationships" ax:classid="{8BD21D50-EC42-11CE-9E0D-00AA006002F3}" ax:persistence="persistStreamInit" r:id="rId1"/>
</file>

<file path=xl/activeX/activeX450.xml><?xml version="1.0" encoding="utf-8"?>
<ax:ocx xmlns:ax="http://schemas.microsoft.com/office/2006/activeX" xmlns:r="http://schemas.openxmlformats.org/officeDocument/2006/relationships" ax:classid="{8BD21D50-EC42-11CE-9E0D-00AA006002F3}" ax:persistence="persistStreamInit" r:id="rId1"/>
</file>

<file path=xl/activeX/activeX451.xml><?xml version="1.0" encoding="utf-8"?>
<ax:ocx xmlns:ax="http://schemas.microsoft.com/office/2006/activeX" xmlns:r="http://schemas.openxmlformats.org/officeDocument/2006/relationships" ax:classid="{8BD21D50-EC42-11CE-9E0D-00AA006002F3}" ax:persistence="persistStreamInit" r:id="rId1"/>
</file>

<file path=xl/activeX/activeX452.xml><?xml version="1.0" encoding="utf-8"?>
<ax:ocx xmlns:ax="http://schemas.microsoft.com/office/2006/activeX" xmlns:r="http://schemas.openxmlformats.org/officeDocument/2006/relationships" ax:classid="{8BD21D50-EC42-11CE-9E0D-00AA006002F3}" ax:persistence="persistStreamInit" r:id="rId1"/>
</file>

<file path=xl/activeX/activeX453.xml><?xml version="1.0" encoding="utf-8"?>
<ax:ocx xmlns:ax="http://schemas.microsoft.com/office/2006/activeX" xmlns:r="http://schemas.openxmlformats.org/officeDocument/2006/relationships" ax:classid="{8BD21D50-EC42-11CE-9E0D-00AA006002F3}" ax:persistence="persistStreamInit" r:id="rId1"/>
</file>

<file path=xl/activeX/activeX454.xml><?xml version="1.0" encoding="utf-8"?>
<ax:ocx xmlns:ax="http://schemas.microsoft.com/office/2006/activeX" xmlns:r="http://schemas.openxmlformats.org/officeDocument/2006/relationships" ax:classid="{8BD21D50-EC42-11CE-9E0D-00AA006002F3}" ax:persistence="persistStreamInit" r:id="rId1"/>
</file>

<file path=xl/activeX/activeX455.xml><?xml version="1.0" encoding="utf-8"?>
<ax:ocx xmlns:ax="http://schemas.microsoft.com/office/2006/activeX" xmlns:r="http://schemas.openxmlformats.org/officeDocument/2006/relationships" ax:classid="{8BD21D50-EC42-11CE-9E0D-00AA006002F3}" ax:persistence="persistStreamInit" r:id="rId1"/>
</file>

<file path=xl/activeX/activeX456.xml><?xml version="1.0" encoding="utf-8"?>
<ax:ocx xmlns:ax="http://schemas.microsoft.com/office/2006/activeX" xmlns:r="http://schemas.openxmlformats.org/officeDocument/2006/relationships" ax:classid="{8BD21D50-EC42-11CE-9E0D-00AA006002F3}" ax:persistence="persistStreamInit" r:id="rId1"/>
</file>

<file path=xl/activeX/activeX457.xml><?xml version="1.0" encoding="utf-8"?>
<ax:ocx xmlns:ax="http://schemas.microsoft.com/office/2006/activeX" xmlns:r="http://schemas.openxmlformats.org/officeDocument/2006/relationships" ax:classid="{8BD21D50-EC42-11CE-9E0D-00AA006002F3}" ax:persistence="persistStreamInit" r:id="rId1"/>
</file>

<file path=xl/activeX/activeX458.xml><?xml version="1.0" encoding="utf-8"?>
<ax:ocx xmlns:ax="http://schemas.microsoft.com/office/2006/activeX" xmlns:r="http://schemas.openxmlformats.org/officeDocument/2006/relationships" ax:classid="{8BD21D50-EC42-11CE-9E0D-00AA006002F3}" ax:persistence="persistStreamInit" r:id="rId1"/>
</file>

<file path=xl/activeX/activeX459.xml><?xml version="1.0" encoding="utf-8"?>
<ax:ocx xmlns:ax="http://schemas.microsoft.com/office/2006/activeX" xmlns:r="http://schemas.openxmlformats.org/officeDocument/2006/relationships" ax:classid="{8BD21D50-EC42-11CE-9E0D-00AA006002F3}" ax:persistence="persistStreamInit" r:id="rId1"/>
</file>

<file path=xl/activeX/activeX46.xml><?xml version="1.0" encoding="utf-8"?>
<ax:ocx xmlns:ax="http://schemas.microsoft.com/office/2006/activeX" xmlns:r="http://schemas.openxmlformats.org/officeDocument/2006/relationships" ax:classid="{8BD21D50-EC42-11CE-9E0D-00AA006002F3}" ax:persistence="persistStreamInit" r:id="rId1"/>
</file>

<file path=xl/activeX/activeX460.xml><?xml version="1.0" encoding="utf-8"?>
<ax:ocx xmlns:ax="http://schemas.microsoft.com/office/2006/activeX" xmlns:r="http://schemas.openxmlformats.org/officeDocument/2006/relationships" ax:classid="{8BD21D50-EC42-11CE-9E0D-00AA006002F3}" ax:persistence="persistStreamInit" r:id="rId1"/>
</file>

<file path=xl/activeX/activeX461.xml><?xml version="1.0" encoding="utf-8"?>
<ax:ocx xmlns:ax="http://schemas.microsoft.com/office/2006/activeX" xmlns:r="http://schemas.openxmlformats.org/officeDocument/2006/relationships" ax:classid="{8BD21D50-EC42-11CE-9E0D-00AA006002F3}" ax:persistence="persistStreamInit" r:id="rId1"/>
</file>

<file path=xl/activeX/activeX462.xml><?xml version="1.0" encoding="utf-8"?>
<ax:ocx xmlns:ax="http://schemas.microsoft.com/office/2006/activeX" xmlns:r="http://schemas.openxmlformats.org/officeDocument/2006/relationships" ax:classid="{8BD21D50-EC42-11CE-9E0D-00AA006002F3}" ax:persistence="persistStreamInit" r:id="rId1"/>
</file>

<file path=xl/activeX/activeX463.xml><?xml version="1.0" encoding="utf-8"?>
<ax:ocx xmlns:ax="http://schemas.microsoft.com/office/2006/activeX" xmlns:r="http://schemas.openxmlformats.org/officeDocument/2006/relationships" ax:classid="{8BD21D50-EC42-11CE-9E0D-00AA006002F3}" ax:persistence="persistStreamInit" r:id="rId1"/>
</file>

<file path=xl/activeX/activeX464.xml><?xml version="1.0" encoding="utf-8"?>
<ax:ocx xmlns:ax="http://schemas.microsoft.com/office/2006/activeX" xmlns:r="http://schemas.openxmlformats.org/officeDocument/2006/relationships" ax:classid="{8BD21D50-EC42-11CE-9E0D-00AA006002F3}" ax:persistence="persistStreamInit" r:id="rId1"/>
</file>

<file path=xl/activeX/activeX465.xml><?xml version="1.0" encoding="utf-8"?>
<ax:ocx xmlns:ax="http://schemas.microsoft.com/office/2006/activeX" xmlns:r="http://schemas.openxmlformats.org/officeDocument/2006/relationships" ax:classid="{8BD21D50-EC42-11CE-9E0D-00AA006002F3}" ax:persistence="persistStreamInit" r:id="rId1"/>
</file>

<file path=xl/activeX/activeX466.xml><?xml version="1.0" encoding="utf-8"?>
<ax:ocx xmlns:ax="http://schemas.microsoft.com/office/2006/activeX" xmlns:r="http://schemas.openxmlformats.org/officeDocument/2006/relationships" ax:classid="{8BD21D50-EC42-11CE-9E0D-00AA006002F3}" ax:persistence="persistStreamInit" r:id="rId1"/>
</file>

<file path=xl/activeX/activeX467.xml><?xml version="1.0" encoding="utf-8"?>
<ax:ocx xmlns:ax="http://schemas.microsoft.com/office/2006/activeX" xmlns:r="http://schemas.openxmlformats.org/officeDocument/2006/relationships" ax:classid="{8BD21D50-EC42-11CE-9E0D-00AA006002F3}" ax:persistence="persistStreamInit" r:id="rId1"/>
</file>

<file path=xl/activeX/activeX468.xml><?xml version="1.0" encoding="utf-8"?>
<ax:ocx xmlns:ax="http://schemas.microsoft.com/office/2006/activeX" xmlns:r="http://schemas.openxmlformats.org/officeDocument/2006/relationships" ax:classid="{8BD21D50-EC42-11CE-9E0D-00AA006002F3}" ax:persistence="persistStreamInit" r:id="rId1"/>
</file>

<file path=xl/activeX/activeX469.xml><?xml version="1.0" encoding="utf-8"?>
<ax:ocx xmlns:ax="http://schemas.microsoft.com/office/2006/activeX" xmlns:r="http://schemas.openxmlformats.org/officeDocument/2006/relationships" ax:classid="{8BD21D50-EC42-11CE-9E0D-00AA006002F3}" ax:persistence="persistStreamInit" r:id="rId1"/>
</file>

<file path=xl/activeX/activeX47.xml><?xml version="1.0" encoding="utf-8"?>
<ax:ocx xmlns:ax="http://schemas.microsoft.com/office/2006/activeX" xmlns:r="http://schemas.openxmlformats.org/officeDocument/2006/relationships" ax:classid="{8BD21D50-EC42-11CE-9E0D-00AA006002F3}" ax:persistence="persistStreamInit" r:id="rId1"/>
</file>

<file path=xl/activeX/activeX470.xml><?xml version="1.0" encoding="utf-8"?>
<ax:ocx xmlns:ax="http://schemas.microsoft.com/office/2006/activeX" xmlns:r="http://schemas.openxmlformats.org/officeDocument/2006/relationships" ax:classid="{8BD21D50-EC42-11CE-9E0D-00AA006002F3}" ax:persistence="persistStreamInit" r:id="rId1"/>
</file>

<file path=xl/activeX/activeX471.xml><?xml version="1.0" encoding="utf-8"?>
<ax:ocx xmlns:ax="http://schemas.microsoft.com/office/2006/activeX" xmlns:r="http://schemas.openxmlformats.org/officeDocument/2006/relationships" ax:classid="{8BD21D50-EC42-11CE-9E0D-00AA006002F3}" ax:persistence="persistStreamInit" r:id="rId1"/>
</file>

<file path=xl/activeX/activeX472.xml><?xml version="1.0" encoding="utf-8"?>
<ax:ocx xmlns:ax="http://schemas.microsoft.com/office/2006/activeX" xmlns:r="http://schemas.openxmlformats.org/officeDocument/2006/relationships" ax:classid="{8BD21D50-EC42-11CE-9E0D-00AA006002F3}" ax:persistence="persistStreamInit" r:id="rId1"/>
</file>

<file path=xl/activeX/activeX473.xml><?xml version="1.0" encoding="utf-8"?>
<ax:ocx xmlns:ax="http://schemas.microsoft.com/office/2006/activeX" xmlns:r="http://schemas.openxmlformats.org/officeDocument/2006/relationships" ax:classid="{8BD21D50-EC42-11CE-9E0D-00AA006002F3}" ax:persistence="persistStreamInit" r:id="rId1"/>
</file>

<file path=xl/activeX/activeX474.xml><?xml version="1.0" encoding="utf-8"?>
<ax:ocx xmlns:ax="http://schemas.microsoft.com/office/2006/activeX" xmlns:r="http://schemas.openxmlformats.org/officeDocument/2006/relationships" ax:classid="{8BD21D50-EC42-11CE-9E0D-00AA006002F3}" ax:persistence="persistStreamInit" r:id="rId1"/>
</file>

<file path=xl/activeX/activeX475.xml><?xml version="1.0" encoding="utf-8"?>
<ax:ocx xmlns:ax="http://schemas.microsoft.com/office/2006/activeX" xmlns:r="http://schemas.openxmlformats.org/officeDocument/2006/relationships" ax:classid="{8BD21D50-EC42-11CE-9E0D-00AA006002F3}" ax:persistence="persistStreamInit" r:id="rId1"/>
</file>

<file path=xl/activeX/activeX476.xml><?xml version="1.0" encoding="utf-8"?>
<ax:ocx xmlns:ax="http://schemas.microsoft.com/office/2006/activeX" xmlns:r="http://schemas.openxmlformats.org/officeDocument/2006/relationships" ax:classid="{8BD21D50-EC42-11CE-9E0D-00AA006002F3}" ax:persistence="persistStreamInit" r:id="rId1"/>
</file>

<file path=xl/activeX/activeX477.xml><?xml version="1.0" encoding="utf-8"?>
<ax:ocx xmlns:ax="http://schemas.microsoft.com/office/2006/activeX" xmlns:r="http://schemas.openxmlformats.org/officeDocument/2006/relationships" ax:classid="{8BD21D50-EC42-11CE-9E0D-00AA006002F3}" ax:persistence="persistStreamInit" r:id="rId1"/>
</file>

<file path=xl/activeX/activeX478.xml><?xml version="1.0" encoding="utf-8"?>
<ax:ocx xmlns:ax="http://schemas.microsoft.com/office/2006/activeX" xmlns:r="http://schemas.openxmlformats.org/officeDocument/2006/relationships" ax:classid="{8BD21D50-EC42-11CE-9E0D-00AA006002F3}" ax:persistence="persistStreamInit" r:id="rId1"/>
</file>

<file path=xl/activeX/activeX479.xml><?xml version="1.0" encoding="utf-8"?>
<ax:ocx xmlns:ax="http://schemas.microsoft.com/office/2006/activeX" xmlns:r="http://schemas.openxmlformats.org/officeDocument/2006/relationships" ax:classid="{8BD21D50-EC42-11CE-9E0D-00AA006002F3}" ax:persistence="persistStreamInit" r:id="rId1"/>
</file>

<file path=xl/activeX/activeX48.xml><?xml version="1.0" encoding="utf-8"?>
<ax:ocx xmlns:ax="http://schemas.microsoft.com/office/2006/activeX" xmlns:r="http://schemas.openxmlformats.org/officeDocument/2006/relationships" ax:classid="{8BD21D50-EC42-11CE-9E0D-00AA006002F3}" ax:persistence="persistStreamInit" r:id="rId1"/>
</file>

<file path=xl/activeX/activeX480.xml><?xml version="1.0" encoding="utf-8"?>
<ax:ocx xmlns:ax="http://schemas.microsoft.com/office/2006/activeX" xmlns:r="http://schemas.openxmlformats.org/officeDocument/2006/relationships" ax:classid="{8BD21D50-EC42-11CE-9E0D-00AA006002F3}" ax:persistence="persistStreamInit" r:id="rId1"/>
</file>

<file path=xl/activeX/activeX481.xml><?xml version="1.0" encoding="utf-8"?>
<ax:ocx xmlns:ax="http://schemas.microsoft.com/office/2006/activeX" xmlns:r="http://schemas.openxmlformats.org/officeDocument/2006/relationships" ax:classid="{8BD21D50-EC42-11CE-9E0D-00AA006002F3}" ax:persistence="persistStreamInit" r:id="rId1"/>
</file>

<file path=xl/activeX/activeX482.xml><?xml version="1.0" encoding="utf-8"?>
<ax:ocx xmlns:ax="http://schemas.microsoft.com/office/2006/activeX" xmlns:r="http://schemas.openxmlformats.org/officeDocument/2006/relationships" ax:classid="{8BD21D50-EC42-11CE-9E0D-00AA006002F3}" ax:persistence="persistStreamInit" r:id="rId1"/>
</file>

<file path=xl/activeX/activeX483.xml><?xml version="1.0" encoding="utf-8"?>
<ax:ocx xmlns:ax="http://schemas.microsoft.com/office/2006/activeX" xmlns:r="http://schemas.openxmlformats.org/officeDocument/2006/relationships" ax:classid="{8BD21D50-EC42-11CE-9E0D-00AA006002F3}" ax:persistence="persistStreamInit" r:id="rId1"/>
</file>

<file path=xl/activeX/activeX484.xml><?xml version="1.0" encoding="utf-8"?>
<ax:ocx xmlns:ax="http://schemas.microsoft.com/office/2006/activeX" xmlns:r="http://schemas.openxmlformats.org/officeDocument/2006/relationships" ax:classid="{8BD21D50-EC42-11CE-9E0D-00AA006002F3}" ax:persistence="persistStreamInit" r:id="rId1"/>
</file>

<file path=xl/activeX/activeX485.xml><?xml version="1.0" encoding="utf-8"?>
<ax:ocx xmlns:ax="http://schemas.microsoft.com/office/2006/activeX" xmlns:r="http://schemas.openxmlformats.org/officeDocument/2006/relationships" ax:classid="{8BD21D50-EC42-11CE-9E0D-00AA006002F3}" ax:persistence="persistStreamInit" r:id="rId1"/>
</file>

<file path=xl/activeX/activeX486.xml><?xml version="1.0" encoding="utf-8"?>
<ax:ocx xmlns:ax="http://schemas.microsoft.com/office/2006/activeX" xmlns:r="http://schemas.openxmlformats.org/officeDocument/2006/relationships" ax:classid="{8BD21D50-EC42-11CE-9E0D-00AA006002F3}" ax:persistence="persistStreamInit" r:id="rId1"/>
</file>

<file path=xl/activeX/activeX487.xml><?xml version="1.0" encoding="utf-8"?>
<ax:ocx xmlns:ax="http://schemas.microsoft.com/office/2006/activeX" xmlns:r="http://schemas.openxmlformats.org/officeDocument/2006/relationships" ax:classid="{8BD21D50-EC42-11CE-9E0D-00AA006002F3}" ax:persistence="persistStreamInit" r:id="rId1"/>
</file>

<file path=xl/activeX/activeX488.xml><?xml version="1.0" encoding="utf-8"?>
<ax:ocx xmlns:ax="http://schemas.microsoft.com/office/2006/activeX" xmlns:r="http://schemas.openxmlformats.org/officeDocument/2006/relationships" ax:classid="{8BD21D50-EC42-11CE-9E0D-00AA006002F3}" ax:persistence="persistStreamInit" r:id="rId1"/>
</file>

<file path=xl/activeX/activeX489.xml><?xml version="1.0" encoding="utf-8"?>
<ax:ocx xmlns:ax="http://schemas.microsoft.com/office/2006/activeX" xmlns:r="http://schemas.openxmlformats.org/officeDocument/2006/relationships" ax:classid="{8BD21D50-EC42-11CE-9E0D-00AA006002F3}" ax:persistence="persistStreamInit" r:id="rId1"/>
</file>

<file path=xl/activeX/activeX49.xml><?xml version="1.0" encoding="utf-8"?>
<ax:ocx xmlns:ax="http://schemas.microsoft.com/office/2006/activeX" xmlns:r="http://schemas.openxmlformats.org/officeDocument/2006/relationships" ax:classid="{8BD21D50-EC42-11CE-9E0D-00AA006002F3}" ax:persistence="persistStreamInit" r:id="rId1"/>
</file>

<file path=xl/activeX/activeX490.xml><?xml version="1.0" encoding="utf-8"?>
<ax:ocx xmlns:ax="http://schemas.microsoft.com/office/2006/activeX" xmlns:r="http://schemas.openxmlformats.org/officeDocument/2006/relationships" ax:classid="{8BD21D50-EC42-11CE-9E0D-00AA006002F3}" ax:persistence="persistStreamInit" r:id="rId1"/>
</file>

<file path=xl/activeX/activeX491.xml><?xml version="1.0" encoding="utf-8"?>
<ax:ocx xmlns:ax="http://schemas.microsoft.com/office/2006/activeX" xmlns:r="http://schemas.openxmlformats.org/officeDocument/2006/relationships" ax:classid="{8BD21D50-EC42-11CE-9E0D-00AA006002F3}" ax:persistence="persistStreamInit" r:id="rId1"/>
</file>

<file path=xl/activeX/activeX492.xml><?xml version="1.0" encoding="utf-8"?>
<ax:ocx xmlns:ax="http://schemas.microsoft.com/office/2006/activeX" xmlns:r="http://schemas.openxmlformats.org/officeDocument/2006/relationships" ax:classid="{8BD21D50-EC42-11CE-9E0D-00AA006002F3}" ax:persistence="persistStreamInit" r:id="rId1"/>
</file>

<file path=xl/activeX/activeX493.xml><?xml version="1.0" encoding="utf-8"?>
<ax:ocx xmlns:ax="http://schemas.microsoft.com/office/2006/activeX" xmlns:r="http://schemas.openxmlformats.org/officeDocument/2006/relationships" ax:classid="{8BD21D50-EC42-11CE-9E0D-00AA006002F3}" ax:persistence="persistStreamInit" r:id="rId1"/>
</file>

<file path=xl/activeX/activeX494.xml><?xml version="1.0" encoding="utf-8"?>
<ax:ocx xmlns:ax="http://schemas.microsoft.com/office/2006/activeX" xmlns:r="http://schemas.openxmlformats.org/officeDocument/2006/relationships" ax:classid="{8BD21D50-EC42-11CE-9E0D-00AA006002F3}" ax:persistence="persistStreamInit" r:id="rId1"/>
</file>

<file path=xl/activeX/activeX495.xml><?xml version="1.0" encoding="utf-8"?>
<ax:ocx xmlns:ax="http://schemas.microsoft.com/office/2006/activeX" xmlns:r="http://schemas.openxmlformats.org/officeDocument/2006/relationships" ax:classid="{8BD21D50-EC42-11CE-9E0D-00AA006002F3}" ax:persistence="persistStreamInit" r:id="rId1"/>
</file>

<file path=xl/activeX/activeX496.xml><?xml version="1.0" encoding="utf-8"?>
<ax:ocx xmlns:ax="http://schemas.microsoft.com/office/2006/activeX" xmlns:r="http://schemas.openxmlformats.org/officeDocument/2006/relationships" ax:classid="{8BD21D50-EC42-11CE-9E0D-00AA006002F3}" ax:persistence="persistStreamInit" r:id="rId1"/>
</file>

<file path=xl/activeX/activeX497.xml><?xml version="1.0" encoding="utf-8"?>
<ax:ocx xmlns:ax="http://schemas.microsoft.com/office/2006/activeX" xmlns:r="http://schemas.openxmlformats.org/officeDocument/2006/relationships" ax:classid="{8BD21D50-EC42-11CE-9E0D-00AA006002F3}" ax:persistence="persistStreamInit" r:id="rId1"/>
</file>

<file path=xl/activeX/activeX498.xml><?xml version="1.0" encoding="utf-8"?>
<ax:ocx xmlns:ax="http://schemas.microsoft.com/office/2006/activeX" xmlns:r="http://schemas.openxmlformats.org/officeDocument/2006/relationships" ax:classid="{8BD21D50-EC42-11CE-9E0D-00AA006002F3}" ax:persistence="persistStreamInit" r:id="rId1"/>
</file>

<file path=xl/activeX/activeX499.xml><?xml version="1.0" encoding="utf-8"?>
<ax:ocx xmlns:ax="http://schemas.microsoft.com/office/2006/activeX" xmlns:r="http://schemas.openxmlformats.org/officeDocument/2006/relationships" ax:classid="{8BD21D50-EC42-11CE-9E0D-00AA006002F3}" ax:persistence="persistStreamInit" r:id="rId1"/>
</file>

<file path=xl/activeX/activeX5.xml><?xml version="1.0" encoding="utf-8"?>
<ax:ocx xmlns:ax="http://schemas.microsoft.com/office/2006/activeX" xmlns:r="http://schemas.openxmlformats.org/officeDocument/2006/relationships" ax:classid="{8BD21D50-EC42-11CE-9E0D-00AA006002F3}" ax:persistence="persistStreamInit" r:id="rId1"/>
</file>

<file path=xl/activeX/activeX50.xml><?xml version="1.0" encoding="utf-8"?>
<ax:ocx xmlns:ax="http://schemas.microsoft.com/office/2006/activeX" xmlns:r="http://schemas.openxmlformats.org/officeDocument/2006/relationships" ax:classid="{8BD21D50-EC42-11CE-9E0D-00AA006002F3}" ax:persistence="persistStreamInit" r:id="rId1"/>
</file>

<file path=xl/activeX/activeX500.xml><?xml version="1.0" encoding="utf-8"?>
<ax:ocx xmlns:ax="http://schemas.microsoft.com/office/2006/activeX" xmlns:r="http://schemas.openxmlformats.org/officeDocument/2006/relationships" ax:classid="{8BD21D50-EC42-11CE-9E0D-00AA006002F3}" ax:persistence="persistStreamInit" r:id="rId1"/>
</file>

<file path=xl/activeX/activeX501.xml><?xml version="1.0" encoding="utf-8"?>
<ax:ocx xmlns:ax="http://schemas.microsoft.com/office/2006/activeX" xmlns:r="http://schemas.openxmlformats.org/officeDocument/2006/relationships" ax:classid="{8BD21D50-EC42-11CE-9E0D-00AA006002F3}" ax:persistence="persistStreamInit" r:id="rId1"/>
</file>

<file path=xl/activeX/activeX502.xml><?xml version="1.0" encoding="utf-8"?>
<ax:ocx xmlns:ax="http://schemas.microsoft.com/office/2006/activeX" xmlns:r="http://schemas.openxmlformats.org/officeDocument/2006/relationships" ax:classid="{8BD21D50-EC42-11CE-9E0D-00AA006002F3}" ax:persistence="persistStreamInit" r:id="rId1"/>
</file>

<file path=xl/activeX/activeX503.xml><?xml version="1.0" encoding="utf-8"?>
<ax:ocx xmlns:ax="http://schemas.microsoft.com/office/2006/activeX" xmlns:r="http://schemas.openxmlformats.org/officeDocument/2006/relationships" ax:classid="{8BD21D50-EC42-11CE-9E0D-00AA006002F3}" ax:persistence="persistStreamInit" r:id="rId1"/>
</file>

<file path=xl/activeX/activeX504.xml><?xml version="1.0" encoding="utf-8"?>
<ax:ocx xmlns:ax="http://schemas.microsoft.com/office/2006/activeX" xmlns:r="http://schemas.openxmlformats.org/officeDocument/2006/relationships" ax:classid="{8BD21D50-EC42-11CE-9E0D-00AA006002F3}" ax:persistence="persistStreamInit" r:id="rId1"/>
</file>

<file path=xl/activeX/activeX505.xml><?xml version="1.0" encoding="utf-8"?>
<ax:ocx xmlns:ax="http://schemas.microsoft.com/office/2006/activeX" xmlns:r="http://schemas.openxmlformats.org/officeDocument/2006/relationships" ax:classid="{8BD21D50-EC42-11CE-9E0D-00AA006002F3}" ax:persistence="persistStreamInit" r:id="rId1"/>
</file>

<file path=xl/activeX/activeX506.xml><?xml version="1.0" encoding="utf-8"?>
<ax:ocx xmlns:ax="http://schemas.microsoft.com/office/2006/activeX" xmlns:r="http://schemas.openxmlformats.org/officeDocument/2006/relationships" ax:classid="{8BD21D50-EC42-11CE-9E0D-00AA006002F3}" ax:persistence="persistStreamInit" r:id="rId1"/>
</file>

<file path=xl/activeX/activeX507.xml><?xml version="1.0" encoding="utf-8"?>
<ax:ocx xmlns:ax="http://schemas.microsoft.com/office/2006/activeX" xmlns:r="http://schemas.openxmlformats.org/officeDocument/2006/relationships" ax:classid="{8BD21D50-EC42-11CE-9E0D-00AA006002F3}" ax:persistence="persistStreamInit" r:id="rId1"/>
</file>

<file path=xl/activeX/activeX508.xml><?xml version="1.0" encoding="utf-8"?>
<ax:ocx xmlns:ax="http://schemas.microsoft.com/office/2006/activeX" xmlns:r="http://schemas.openxmlformats.org/officeDocument/2006/relationships" ax:classid="{8BD21D50-EC42-11CE-9E0D-00AA006002F3}" ax:persistence="persistStreamInit" r:id="rId1"/>
</file>

<file path=xl/activeX/activeX509.xml><?xml version="1.0" encoding="utf-8"?>
<ax:ocx xmlns:ax="http://schemas.microsoft.com/office/2006/activeX" xmlns:r="http://schemas.openxmlformats.org/officeDocument/2006/relationships" ax:classid="{8BD21D50-EC42-11CE-9E0D-00AA006002F3}" ax:persistence="persistStreamInit" r:id="rId1"/>
</file>

<file path=xl/activeX/activeX51.xml><?xml version="1.0" encoding="utf-8"?>
<ax:ocx xmlns:ax="http://schemas.microsoft.com/office/2006/activeX" xmlns:r="http://schemas.openxmlformats.org/officeDocument/2006/relationships" ax:classid="{8BD21D50-EC42-11CE-9E0D-00AA006002F3}" ax:persistence="persistStreamInit" r:id="rId1"/>
</file>

<file path=xl/activeX/activeX510.xml><?xml version="1.0" encoding="utf-8"?>
<ax:ocx xmlns:ax="http://schemas.microsoft.com/office/2006/activeX" xmlns:r="http://schemas.openxmlformats.org/officeDocument/2006/relationships" ax:classid="{8BD21D50-EC42-11CE-9E0D-00AA006002F3}" ax:persistence="persistStreamInit" r:id="rId1"/>
</file>

<file path=xl/activeX/activeX511.xml><?xml version="1.0" encoding="utf-8"?>
<ax:ocx xmlns:ax="http://schemas.microsoft.com/office/2006/activeX" xmlns:r="http://schemas.openxmlformats.org/officeDocument/2006/relationships" ax:classid="{8BD21D50-EC42-11CE-9E0D-00AA006002F3}" ax:persistence="persistStreamInit" r:id="rId1"/>
</file>

<file path=xl/activeX/activeX512.xml><?xml version="1.0" encoding="utf-8"?>
<ax:ocx xmlns:ax="http://schemas.microsoft.com/office/2006/activeX" xmlns:r="http://schemas.openxmlformats.org/officeDocument/2006/relationships" ax:classid="{8BD21D50-EC42-11CE-9E0D-00AA006002F3}" ax:persistence="persistStreamInit" r:id="rId1"/>
</file>

<file path=xl/activeX/activeX513.xml><?xml version="1.0" encoding="utf-8"?>
<ax:ocx xmlns:ax="http://schemas.microsoft.com/office/2006/activeX" xmlns:r="http://schemas.openxmlformats.org/officeDocument/2006/relationships" ax:classid="{8BD21D50-EC42-11CE-9E0D-00AA006002F3}" ax:persistence="persistStreamInit" r:id="rId1"/>
</file>

<file path=xl/activeX/activeX514.xml><?xml version="1.0" encoding="utf-8"?>
<ax:ocx xmlns:ax="http://schemas.microsoft.com/office/2006/activeX" xmlns:r="http://schemas.openxmlformats.org/officeDocument/2006/relationships" ax:classid="{8BD21D50-EC42-11CE-9E0D-00AA006002F3}" ax:persistence="persistStreamInit" r:id="rId1"/>
</file>

<file path=xl/activeX/activeX515.xml><?xml version="1.0" encoding="utf-8"?>
<ax:ocx xmlns:ax="http://schemas.microsoft.com/office/2006/activeX" xmlns:r="http://schemas.openxmlformats.org/officeDocument/2006/relationships" ax:classid="{8BD21D50-EC42-11CE-9E0D-00AA006002F3}" ax:persistence="persistStreamInit" r:id="rId1"/>
</file>

<file path=xl/activeX/activeX516.xml><?xml version="1.0" encoding="utf-8"?>
<ax:ocx xmlns:ax="http://schemas.microsoft.com/office/2006/activeX" xmlns:r="http://schemas.openxmlformats.org/officeDocument/2006/relationships" ax:classid="{8BD21D50-EC42-11CE-9E0D-00AA006002F3}" ax:persistence="persistStreamInit" r:id="rId1"/>
</file>

<file path=xl/activeX/activeX517.xml><?xml version="1.0" encoding="utf-8"?>
<ax:ocx xmlns:ax="http://schemas.microsoft.com/office/2006/activeX" xmlns:r="http://schemas.openxmlformats.org/officeDocument/2006/relationships" ax:classid="{8BD21D50-EC42-11CE-9E0D-00AA006002F3}" ax:persistence="persistStreamInit" r:id="rId1"/>
</file>

<file path=xl/activeX/activeX518.xml><?xml version="1.0" encoding="utf-8"?>
<ax:ocx xmlns:ax="http://schemas.microsoft.com/office/2006/activeX" xmlns:r="http://schemas.openxmlformats.org/officeDocument/2006/relationships" ax:classid="{8BD21D50-EC42-11CE-9E0D-00AA006002F3}" ax:persistence="persistStreamInit" r:id="rId1"/>
</file>

<file path=xl/activeX/activeX519.xml><?xml version="1.0" encoding="utf-8"?>
<ax:ocx xmlns:ax="http://schemas.microsoft.com/office/2006/activeX" xmlns:r="http://schemas.openxmlformats.org/officeDocument/2006/relationships" ax:classid="{8BD21D50-EC42-11CE-9E0D-00AA006002F3}" ax:persistence="persistStreamInit" r:id="rId1"/>
</file>

<file path=xl/activeX/activeX52.xml><?xml version="1.0" encoding="utf-8"?>
<ax:ocx xmlns:ax="http://schemas.microsoft.com/office/2006/activeX" xmlns:r="http://schemas.openxmlformats.org/officeDocument/2006/relationships" ax:classid="{8BD21D50-EC42-11CE-9E0D-00AA006002F3}" ax:persistence="persistStreamInit" r:id="rId1"/>
</file>

<file path=xl/activeX/activeX520.xml><?xml version="1.0" encoding="utf-8"?>
<ax:ocx xmlns:ax="http://schemas.microsoft.com/office/2006/activeX" xmlns:r="http://schemas.openxmlformats.org/officeDocument/2006/relationships" ax:classid="{8BD21D50-EC42-11CE-9E0D-00AA006002F3}" ax:persistence="persistStreamInit" r:id="rId1"/>
</file>

<file path=xl/activeX/activeX521.xml><?xml version="1.0" encoding="utf-8"?>
<ax:ocx xmlns:ax="http://schemas.microsoft.com/office/2006/activeX" xmlns:r="http://schemas.openxmlformats.org/officeDocument/2006/relationships" ax:classid="{8BD21D50-EC42-11CE-9E0D-00AA006002F3}" ax:persistence="persistStreamInit" r:id="rId1"/>
</file>

<file path=xl/activeX/activeX522.xml><?xml version="1.0" encoding="utf-8"?>
<ax:ocx xmlns:ax="http://schemas.microsoft.com/office/2006/activeX" xmlns:r="http://schemas.openxmlformats.org/officeDocument/2006/relationships" ax:classid="{8BD21D50-EC42-11CE-9E0D-00AA006002F3}" ax:persistence="persistStreamInit" r:id="rId1"/>
</file>

<file path=xl/activeX/activeX523.xml><?xml version="1.0" encoding="utf-8"?>
<ax:ocx xmlns:ax="http://schemas.microsoft.com/office/2006/activeX" xmlns:r="http://schemas.openxmlformats.org/officeDocument/2006/relationships" ax:classid="{8BD21D50-EC42-11CE-9E0D-00AA006002F3}" ax:persistence="persistStreamInit" r:id="rId1"/>
</file>

<file path=xl/activeX/activeX524.xml><?xml version="1.0" encoding="utf-8"?>
<ax:ocx xmlns:ax="http://schemas.microsoft.com/office/2006/activeX" xmlns:r="http://schemas.openxmlformats.org/officeDocument/2006/relationships" ax:classid="{8BD21D50-EC42-11CE-9E0D-00AA006002F3}" ax:persistence="persistStreamInit" r:id="rId1"/>
</file>

<file path=xl/activeX/activeX525.xml><?xml version="1.0" encoding="utf-8"?>
<ax:ocx xmlns:ax="http://schemas.microsoft.com/office/2006/activeX" xmlns:r="http://schemas.openxmlformats.org/officeDocument/2006/relationships" ax:classid="{8BD21D50-EC42-11CE-9E0D-00AA006002F3}" ax:persistence="persistStreamInit" r:id="rId1"/>
</file>

<file path=xl/activeX/activeX526.xml><?xml version="1.0" encoding="utf-8"?>
<ax:ocx xmlns:ax="http://schemas.microsoft.com/office/2006/activeX" xmlns:r="http://schemas.openxmlformats.org/officeDocument/2006/relationships" ax:classid="{8BD21D50-EC42-11CE-9E0D-00AA006002F3}" ax:persistence="persistStreamInit" r:id="rId1"/>
</file>

<file path=xl/activeX/activeX527.xml><?xml version="1.0" encoding="utf-8"?>
<ax:ocx xmlns:ax="http://schemas.microsoft.com/office/2006/activeX" xmlns:r="http://schemas.openxmlformats.org/officeDocument/2006/relationships" ax:classid="{8BD21D50-EC42-11CE-9E0D-00AA006002F3}" ax:persistence="persistStreamInit" r:id="rId1"/>
</file>

<file path=xl/activeX/activeX528.xml><?xml version="1.0" encoding="utf-8"?>
<ax:ocx xmlns:ax="http://schemas.microsoft.com/office/2006/activeX" xmlns:r="http://schemas.openxmlformats.org/officeDocument/2006/relationships" ax:classid="{8BD21D50-EC42-11CE-9E0D-00AA006002F3}" ax:persistence="persistStreamInit" r:id="rId1"/>
</file>

<file path=xl/activeX/activeX529.xml><?xml version="1.0" encoding="utf-8"?>
<ax:ocx xmlns:ax="http://schemas.microsoft.com/office/2006/activeX" xmlns:r="http://schemas.openxmlformats.org/officeDocument/2006/relationships" ax:classid="{8BD21D50-EC42-11CE-9E0D-00AA006002F3}" ax:persistence="persistStreamInit" r:id="rId1"/>
</file>

<file path=xl/activeX/activeX53.xml><?xml version="1.0" encoding="utf-8"?>
<ax:ocx xmlns:ax="http://schemas.microsoft.com/office/2006/activeX" xmlns:r="http://schemas.openxmlformats.org/officeDocument/2006/relationships" ax:classid="{8BD21D50-EC42-11CE-9E0D-00AA006002F3}" ax:persistence="persistStreamInit" r:id="rId1"/>
</file>

<file path=xl/activeX/activeX530.xml><?xml version="1.0" encoding="utf-8"?>
<ax:ocx xmlns:ax="http://schemas.microsoft.com/office/2006/activeX" xmlns:r="http://schemas.openxmlformats.org/officeDocument/2006/relationships" ax:classid="{8BD21D50-EC42-11CE-9E0D-00AA006002F3}" ax:persistence="persistStreamInit" r:id="rId1"/>
</file>

<file path=xl/activeX/activeX531.xml><?xml version="1.0" encoding="utf-8"?>
<ax:ocx xmlns:ax="http://schemas.microsoft.com/office/2006/activeX" xmlns:r="http://schemas.openxmlformats.org/officeDocument/2006/relationships" ax:classid="{8BD21D50-EC42-11CE-9E0D-00AA006002F3}" ax:persistence="persistStreamInit" r:id="rId1"/>
</file>

<file path=xl/activeX/activeX532.xml><?xml version="1.0" encoding="utf-8"?>
<ax:ocx xmlns:ax="http://schemas.microsoft.com/office/2006/activeX" xmlns:r="http://schemas.openxmlformats.org/officeDocument/2006/relationships" ax:classid="{8BD21D50-EC42-11CE-9E0D-00AA006002F3}" ax:persistence="persistStreamInit" r:id="rId1"/>
</file>

<file path=xl/activeX/activeX533.xml><?xml version="1.0" encoding="utf-8"?>
<ax:ocx xmlns:ax="http://schemas.microsoft.com/office/2006/activeX" xmlns:r="http://schemas.openxmlformats.org/officeDocument/2006/relationships" ax:classid="{8BD21D50-EC42-11CE-9E0D-00AA006002F3}" ax:persistence="persistStreamInit" r:id="rId1"/>
</file>

<file path=xl/activeX/activeX534.xml><?xml version="1.0" encoding="utf-8"?>
<ax:ocx xmlns:ax="http://schemas.microsoft.com/office/2006/activeX" xmlns:r="http://schemas.openxmlformats.org/officeDocument/2006/relationships" ax:classid="{8BD21D50-EC42-11CE-9E0D-00AA006002F3}" ax:persistence="persistStreamInit" r:id="rId1"/>
</file>

<file path=xl/activeX/activeX535.xml><?xml version="1.0" encoding="utf-8"?>
<ax:ocx xmlns:ax="http://schemas.microsoft.com/office/2006/activeX" xmlns:r="http://schemas.openxmlformats.org/officeDocument/2006/relationships" ax:classid="{8BD21D50-EC42-11CE-9E0D-00AA006002F3}" ax:persistence="persistStreamInit" r:id="rId1"/>
</file>

<file path=xl/activeX/activeX536.xml><?xml version="1.0" encoding="utf-8"?>
<ax:ocx xmlns:ax="http://schemas.microsoft.com/office/2006/activeX" xmlns:r="http://schemas.openxmlformats.org/officeDocument/2006/relationships" ax:classid="{8BD21D50-EC42-11CE-9E0D-00AA006002F3}" ax:persistence="persistStreamInit" r:id="rId1"/>
</file>

<file path=xl/activeX/activeX537.xml><?xml version="1.0" encoding="utf-8"?>
<ax:ocx xmlns:ax="http://schemas.microsoft.com/office/2006/activeX" xmlns:r="http://schemas.openxmlformats.org/officeDocument/2006/relationships" ax:classid="{8BD21D50-EC42-11CE-9E0D-00AA006002F3}" ax:persistence="persistStreamInit" r:id="rId1"/>
</file>

<file path=xl/activeX/activeX538.xml><?xml version="1.0" encoding="utf-8"?>
<ax:ocx xmlns:ax="http://schemas.microsoft.com/office/2006/activeX" xmlns:r="http://schemas.openxmlformats.org/officeDocument/2006/relationships" ax:classid="{8BD21D50-EC42-11CE-9E0D-00AA006002F3}" ax:persistence="persistStreamInit" r:id="rId1"/>
</file>

<file path=xl/activeX/activeX539.xml><?xml version="1.0" encoding="utf-8"?>
<ax:ocx xmlns:ax="http://schemas.microsoft.com/office/2006/activeX" xmlns:r="http://schemas.openxmlformats.org/officeDocument/2006/relationships" ax:classid="{8BD21D50-EC42-11CE-9E0D-00AA006002F3}" ax:persistence="persistStreamInit" r:id="rId1"/>
</file>

<file path=xl/activeX/activeX54.xml><?xml version="1.0" encoding="utf-8"?>
<ax:ocx xmlns:ax="http://schemas.microsoft.com/office/2006/activeX" xmlns:r="http://schemas.openxmlformats.org/officeDocument/2006/relationships" ax:classid="{8BD21D50-EC42-11CE-9E0D-00AA006002F3}" ax:persistence="persistStreamInit" r:id="rId1"/>
</file>

<file path=xl/activeX/activeX540.xml><?xml version="1.0" encoding="utf-8"?>
<ax:ocx xmlns:ax="http://schemas.microsoft.com/office/2006/activeX" xmlns:r="http://schemas.openxmlformats.org/officeDocument/2006/relationships" ax:classid="{8BD21D50-EC42-11CE-9E0D-00AA006002F3}" ax:persistence="persistStreamInit" r:id="rId1"/>
</file>

<file path=xl/activeX/activeX541.xml><?xml version="1.0" encoding="utf-8"?>
<ax:ocx xmlns:ax="http://schemas.microsoft.com/office/2006/activeX" xmlns:r="http://schemas.openxmlformats.org/officeDocument/2006/relationships" ax:classid="{8BD21D50-EC42-11CE-9E0D-00AA006002F3}" ax:persistence="persistStreamInit" r:id="rId1"/>
</file>

<file path=xl/activeX/activeX542.xml><?xml version="1.0" encoding="utf-8"?>
<ax:ocx xmlns:ax="http://schemas.microsoft.com/office/2006/activeX" xmlns:r="http://schemas.openxmlformats.org/officeDocument/2006/relationships" ax:classid="{8BD21D50-EC42-11CE-9E0D-00AA006002F3}" ax:persistence="persistStreamInit" r:id="rId1"/>
</file>

<file path=xl/activeX/activeX543.xml><?xml version="1.0" encoding="utf-8"?>
<ax:ocx xmlns:ax="http://schemas.microsoft.com/office/2006/activeX" xmlns:r="http://schemas.openxmlformats.org/officeDocument/2006/relationships" ax:classid="{8BD21D50-EC42-11CE-9E0D-00AA006002F3}" ax:persistence="persistStreamInit" r:id="rId1"/>
</file>

<file path=xl/activeX/activeX544.xml><?xml version="1.0" encoding="utf-8"?>
<ax:ocx xmlns:ax="http://schemas.microsoft.com/office/2006/activeX" xmlns:r="http://schemas.openxmlformats.org/officeDocument/2006/relationships" ax:classid="{8BD21D50-EC42-11CE-9E0D-00AA006002F3}" ax:persistence="persistStreamInit" r:id="rId1"/>
</file>

<file path=xl/activeX/activeX545.xml><?xml version="1.0" encoding="utf-8"?>
<ax:ocx xmlns:ax="http://schemas.microsoft.com/office/2006/activeX" xmlns:r="http://schemas.openxmlformats.org/officeDocument/2006/relationships" ax:classid="{8BD21D50-EC42-11CE-9E0D-00AA006002F3}" ax:persistence="persistStreamInit" r:id="rId1"/>
</file>

<file path=xl/activeX/activeX546.xml><?xml version="1.0" encoding="utf-8"?>
<ax:ocx xmlns:ax="http://schemas.microsoft.com/office/2006/activeX" xmlns:r="http://schemas.openxmlformats.org/officeDocument/2006/relationships" ax:classid="{8BD21D50-EC42-11CE-9E0D-00AA006002F3}" ax:persistence="persistStreamInit" r:id="rId1"/>
</file>

<file path=xl/activeX/activeX547.xml><?xml version="1.0" encoding="utf-8"?>
<ax:ocx xmlns:ax="http://schemas.microsoft.com/office/2006/activeX" xmlns:r="http://schemas.openxmlformats.org/officeDocument/2006/relationships" ax:classid="{8BD21D50-EC42-11CE-9E0D-00AA006002F3}" ax:persistence="persistStreamInit" r:id="rId1"/>
</file>

<file path=xl/activeX/activeX548.xml><?xml version="1.0" encoding="utf-8"?>
<ax:ocx xmlns:ax="http://schemas.microsoft.com/office/2006/activeX" xmlns:r="http://schemas.openxmlformats.org/officeDocument/2006/relationships" ax:classid="{8BD21D50-EC42-11CE-9E0D-00AA006002F3}" ax:persistence="persistStreamInit" r:id="rId1"/>
</file>

<file path=xl/activeX/activeX549.xml><?xml version="1.0" encoding="utf-8"?>
<ax:ocx xmlns:ax="http://schemas.microsoft.com/office/2006/activeX" xmlns:r="http://schemas.openxmlformats.org/officeDocument/2006/relationships" ax:classid="{8BD21D50-EC42-11CE-9E0D-00AA006002F3}" ax:persistence="persistStreamInit" r:id="rId1"/>
</file>

<file path=xl/activeX/activeX55.xml><?xml version="1.0" encoding="utf-8"?>
<ax:ocx xmlns:ax="http://schemas.microsoft.com/office/2006/activeX" xmlns:r="http://schemas.openxmlformats.org/officeDocument/2006/relationships" ax:classid="{8BD21D50-EC42-11CE-9E0D-00AA006002F3}" ax:persistence="persistStreamInit" r:id="rId1"/>
</file>

<file path=xl/activeX/activeX550.xml><?xml version="1.0" encoding="utf-8"?>
<ax:ocx xmlns:ax="http://schemas.microsoft.com/office/2006/activeX" xmlns:r="http://schemas.openxmlformats.org/officeDocument/2006/relationships" ax:classid="{8BD21D50-EC42-11CE-9E0D-00AA006002F3}" ax:persistence="persistStreamInit" r:id="rId1"/>
</file>

<file path=xl/activeX/activeX551.xml><?xml version="1.0" encoding="utf-8"?>
<ax:ocx xmlns:ax="http://schemas.microsoft.com/office/2006/activeX" xmlns:r="http://schemas.openxmlformats.org/officeDocument/2006/relationships" ax:classid="{8BD21D50-EC42-11CE-9E0D-00AA006002F3}" ax:persistence="persistStreamInit" r:id="rId1"/>
</file>

<file path=xl/activeX/activeX552.xml><?xml version="1.0" encoding="utf-8"?>
<ax:ocx xmlns:ax="http://schemas.microsoft.com/office/2006/activeX" xmlns:r="http://schemas.openxmlformats.org/officeDocument/2006/relationships" ax:classid="{8BD21D50-EC42-11CE-9E0D-00AA006002F3}" ax:persistence="persistStreamInit" r:id="rId1"/>
</file>

<file path=xl/activeX/activeX553.xml><?xml version="1.0" encoding="utf-8"?>
<ax:ocx xmlns:ax="http://schemas.microsoft.com/office/2006/activeX" xmlns:r="http://schemas.openxmlformats.org/officeDocument/2006/relationships" ax:classid="{8BD21D50-EC42-11CE-9E0D-00AA006002F3}" ax:persistence="persistStreamInit" r:id="rId1"/>
</file>

<file path=xl/activeX/activeX554.xml><?xml version="1.0" encoding="utf-8"?>
<ax:ocx xmlns:ax="http://schemas.microsoft.com/office/2006/activeX" xmlns:r="http://schemas.openxmlformats.org/officeDocument/2006/relationships" ax:classid="{8BD21D50-EC42-11CE-9E0D-00AA006002F3}" ax:persistence="persistStreamInit" r:id="rId1"/>
</file>

<file path=xl/activeX/activeX555.xml><?xml version="1.0" encoding="utf-8"?>
<ax:ocx xmlns:ax="http://schemas.microsoft.com/office/2006/activeX" xmlns:r="http://schemas.openxmlformats.org/officeDocument/2006/relationships" ax:classid="{8BD21D50-EC42-11CE-9E0D-00AA006002F3}" ax:persistence="persistStreamInit" r:id="rId1"/>
</file>

<file path=xl/activeX/activeX556.xml><?xml version="1.0" encoding="utf-8"?>
<ax:ocx xmlns:ax="http://schemas.microsoft.com/office/2006/activeX" xmlns:r="http://schemas.openxmlformats.org/officeDocument/2006/relationships" ax:classid="{8BD21D50-EC42-11CE-9E0D-00AA006002F3}" ax:persistence="persistStreamInit" r:id="rId1"/>
</file>

<file path=xl/activeX/activeX557.xml><?xml version="1.0" encoding="utf-8"?>
<ax:ocx xmlns:ax="http://schemas.microsoft.com/office/2006/activeX" xmlns:r="http://schemas.openxmlformats.org/officeDocument/2006/relationships" ax:classid="{8BD21D50-EC42-11CE-9E0D-00AA006002F3}" ax:persistence="persistStreamInit" r:id="rId1"/>
</file>

<file path=xl/activeX/activeX558.xml><?xml version="1.0" encoding="utf-8"?>
<ax:ocx xmlns:ax="http://schemas.microsoft.com/office/2006/activeX" xmlns:r="http://schemas.openxmlformats.org/officeDocument/2006/relationships" ax:classid="{8BD21D50-EC42-11CE-9E0D-00AA006002F3}" ax:persistence="persistStreamInit" r:id="rId1"/>
</file>

<file path=xl/activeX/activeX559.xml><?xml version="1.0" encoding="utf-8"?>
<ax:ocx xmlns:ax="http://schemas.microsoft.com/office/2006/activeX" xmlns:r="http://schemas.openxmlformats.org/officeDocument/2006/relationships" ax:classid="{8BD21D50-EC42-11CE-9E0D-00AA006002F3}" ax:persistence="persistStreamInit" r:id="rId1"/>
</file>

<file path=xl/activeX/activeX56.xml><?xml version="1.0" encoding="utf-8"?>
<ax:ocx xmlns:ax="http://schemas.microsoft.com/office/2006/activeX" xmlns:r="http://schemas.openxmlformats.org/officeDocument/2006/relationships" ax:classid="{8BD21D50-EC42-11CE-9E0D-00AA006002F3}" ax:persistence="persistStreamInit" r:id="rId1"/>
</file>

<file path=xl/activeX/activeX560.xml><?xml version="1.0" encoding="utf-8"?>
<ax:ocx xmlns:ax="http://schemas.microsoft.com/office/2006/activeX" xmlns:r="http://schemas.openxmlformats.org/officeDocument/2006/relationships" ax:classid="{8BD21D50-EC42-11CE-9E0D-00AA006002F3}" ax:persistence="persistStreamInit" r:id="rId1"/>
</file>

<file path=xl/activeX/activeX561.xml><?xml version="1.0" encoding="utf-8"?>
<ax:ocx xmlns:ax="http://schemas.microsoft.com/office/2006/activeX" xmlns:r="http://schemas.openxmlformats.org/officeDocument/2006/relationships" ax:classid="{8BD21D50-EC42-11CE-9E0D-00AA006002F3}" ax:persistence="persistStreamInit" r:id="rId1"/>
</file>

<file path=xl/activeX/activeX562.xml><?xml version="1.0" encoding="utf-8"?>
<ax:ocx xmlns:ax="http://schemas.microsoft.com/office/2006/activeX" xmlns:r="http://schemas.openxmlformats.org/officeDocument/2006/relationships" ax:classid="{8BD21D50-EC42-11CE-9E0D-00AA006002F3}" ax:persistence="persistStreamInit" r:id="rId1"/>
</file>

<file path=xl/activeX/activeX563.xml><?xml version="1.0" encoding="utf-8"?>
<ax:ocx xmlns:ax="http://schemas.microsoft.com/office/2006/activeX" xmlns:r="http://schemas.openxmlformats.org/officeDocument/2006/relationships" ax:classid="{8BD21D50-EC42-11CE-9E0D-00AA006002F3}" ax:persistence="persistStreamInit" r:id="rId1"/>
</file>

<file path=xl/activeX/activeX564.xml><?xml version="1.0" encoding="utf-8"?>
<ax:ocx xmlns:ax="http://schemas.microsoft.com/office/2006/activeX" xmlns:r="http://schemas.openxmlformats.org/officeDocument/2006/relationships" ax:classid="{8BD21D50-EC42-11CE-9E0D-00AA006002F3}" ax:persistence="persistStreamInit" r:id="rId1"/>
</file>

<file path=xl/activeX/activeX565.xml><?xml version="1.0" encoding="utf-8"?>
<ax:ocx xmlns:ax="http://schemas.microsoft.com/office/2006/activeX" xmlns:r="http://schemas.openxmlformats.org/officeDocument/2006/relationships" ax:classid="{8BD21D50-EC42-11CE-9E0D-00AA006002F3}" ax:persistence="persistStreamInit" r:id="rId1"/>
</file>

<file path=xl/activeX/activeX566.xml><?xml version="1.0" encoding="utf-8"?>
<ax:ocx xmlns:ax="http://schemas.microsoft.com/office/2006/activeX" xmlns:r="http://schemas.openxmlformats.org/officeDocument/2006/relationships" ax:classid="{8BD21D50-EC42-11CE-9E0D-00AA006002F3}" ax:persistence="persistStreamInit" r:id="rId1"/>
</file>

<file path=xl/activeX/activeX567.xml><?xml version="1.0" encoding="utf-8"?>
<ax:ocx xmlns:ax="http://schemas.microsoft.com/office/2006/activeX" xmlns:r="http://schemas.openxmlformats.org/officeDocument/2006/relationships" ax:classid="{8BD21D50-EC42-11CE-9E0D-00AA006002F3}" ax:persistence="persistStreamInit" r:id="rId1"/>
</file>

<file path=xl/activeX/activeX568.xml><?xml version="1.0" encoding="utf-8"?>
<ax:ocx xmlns:ax="http://schemas.microsoft.com/office/2006/activeX" xmlns:r="http://schemas.openxmlformats.org/officeDocument/2006/relationships" ax:classid="{8BD21D50-EC42-11CE-9E0D-00AA006002F3}" ax:persistence="persistStreamInit" r:id="rId1"/>
</file>

<file path=xl/activeX/activeX569.xml><?xml version="1.0" encoding="utf-8"?>
<ax:ocx xmlns:ax="http://schemas.microsoft.com/office/2006/activeX" xmlns:r="http://schemas.openxmlformats.org/officeDocument/2006/relationships" ax:classid="{8BD21D50-EC42-11CE-9E0D-00AA006002F3}" ax:persistence="persistStreamInit" r:id="rId1"/>
</file>

<file path=xl/activeX/activeX57.xml><?xml version="1.0" encoding="utf-8"?>
<ax:ocx xmlns:ax="http://schemas.microsoft.com/office/2006/activeX" xmlns:r="http://schemas.openxmlformats.org/officeDocument/2006/relationships" ax:classid="{8BD21D50-EC42-11CE-9E0D-00AA006002F3}" ax:persistence="persistStreamInit" r:id="rId1"/>
</file>

<file path=xl/activeX/activeX570.xml><?xml version="1.0" encoding="utf-8"?>
<ax:ocx xmlns:ax="http://schemas.microsoft.com/office/2006/activeX" xmlns:r="http://schemas.openxmlformats.org/officeDocument/2006/relationships" ax:classid="{8BD21D50-EC42-11CE-9E0D-00AA006002F3}" ax:persistence="persistStreamInit" r:id="rId1"/>
</file>

<file path=xl/activeX/activeX571.xml><?xml version="1.0" encoding="utf-8"?>
<ax:ocx xmlns:ax="http://schemas.microsoft.com/office/2006/activeX" xmlns:r="http://schemas.openxmlformats.org/officeDocument/2006/relationships" ax:classid="{8BD21D50-EC42-11CE-9E0D-00AA006002F3}" ax:persistence="persistStreamInit" r:id="rId1"/>
</file>

<file path=xl/activeX/activeX572.xml><?xml version="1.0" encoding="utf-8"?>
<ax:ocx xmlns:ax="http://schemas.microsoft.com/office/2006/activeX" xmlns:r="http://schemas.openxmlformats.org/officeDocument/2006/relationships" ax:classid="{8BD21D50-EC42-11CE-9E0D-00AA006002F3}" ax:persistence="persistStreamInit" r:id="rId1"/>
</file>

<file path=xl/activeX/activeX573.xml><?xml version="1.0" encoding="utf-8"?>
<ax:ocx xmlns:ax="http://schemas.microsoft.com/office/2006/activeX" xmlns:r="http://schemas.openxmlformats.org/officeDocument/2006/relationships" ax:classid="{8BD21D50-EC42-11CE-9E0D-00AA006002F3}" ax:persistence="persistStreamInit" r:id="rId1"/>
</file>

<file path=xl/activeX/activeX574.xml><?xml version="1.0" encoding="utf-8"?>
<ax:ocx xmlns:ax="http://schemas.microsoft.com/office/2006/activeX" xmlns:r="http://schemas.openxmlformats.org/officeDocument/2006/relationships" ax:classid="{8BD21D50-EC42-11CE-9E0D-00AA006002F3}" ax:persistence="persistStreamInit" r:id="rId1"/>
</file>

<file path=xl/activeX/activeX575.xml><?xml version="1.0" encoding="utf-8"?>
<ax:ocx xmlns:ax="http://schemas.microsoft.com/office/2006/activeX" xmlns:r="http://schemas.openxmlformats.org/officeDocument/2006/relationships" ax:classid="{8BD21D50-EC42-11CE-9E0D-00AA006002F3}" ax:persistence="persistStreamInit" r:id="rId1"/>
</file>

<file path=xl/activeX/activeX576.xml><?xml version="1.0" encoding="utf-8"?>
<ax:ocx xmlns:ax="http://schemas.microsoft.com/office/2006/activeX" xmlns:r="http://schemas.openxmlformats.org/officeDocument/2006/relationships" ax:classid="{8BD21D50-EC42-11CE-9E0D-00AA006002F3}" ax:persistence="persistStreamInit" r:id="rId1"/>
</file>

<file path=xl/activeX/activeX577.xml><?xml version="1.0" encoding="utf-8"?>
<ax:ocx xmlns:ax="http://schemas.microsoft.com/office/2006/activeX" xmlns:r="http://schemas.openxmlformats.org/officeDocument/2006/relationships" ax:classid="{8BD21D50-EC42-11CE-9E0D-00AA006002F3}" ax:persistence="persistStreamInit" r:id="rId1"/>
</file>

<file path=xl/activeX/activeX578.xml><?xml version="1.0" encoding="utf-8"?>
<ax:ocx xmlns:ax="http://schemas.microsoft.com/office/2006/activeX" xmlns:r="http://schemas.openxmlformats.org/officeDocument/2006/relationships" ax:classid="{8BD21D50-EC42-11CE-9E0D-00AA006002F3}" ax:persistence="persistStreamInit" r:id="rId1"/>
</file>

<file path=xl/activeX/activeX579.xml><?xml version="1.0" encoding="utf-8"?>
<ax:ocx xmlns:ax="http://schemas.microsoft.com/office/2006/activeX" xmlns:r="http://schemas.openxmlformats.org/officeDocument/2006/relationships" ax:classid="{8BD21D50-EC42-11CE-9E0D-00AA006002F3}" ax:persistence="persistStreamInit" r:id="rId1"/>
</file>

<file path=xl/activeX/activeX58.xml><?xml version="1.0" encoding="utf-8"?>
<ax:ocx xmlns:ax="http://schemas.microsoft.com/office/2006/activeX" xmlns:r="http://schemas.openxmlformats.org/officeDocument/2006/relationships" ax:classid="{8BD21D50-EC42-11CE-9E0D-00AA006002F3}" ax:persistence="persistStreamInit" r:id="rId1"/>
</file>

<file path=xl/activeX/activeX580.xml><?xml version="1.0" encoding="utf-8"?>
<ax:ocx xmlns:ax="http://schemas.microsoft.com/office/2006/activeX" xmlns:r="http://schemas.openxmlformats.org/officeDocument/2006/relationships" ax:classid="{8BD21D50-EC42-11CE-9E0D-00AA006002F3}" ax:persistence="persistStreamInit" r:id="rId1"/>
</file>

<file path=xl/activeX/activeX581.xml><?xml version="1.0" encoding="utf-8"?>
<ax:ocx xmlns:ax="http://schemas.microsoft.com/office/2006/activeX" xmlns:r="http://schemas.openxmlformats.org/officeDocument/2006/relationships" ax:classid="{8BD21D50-EC42-11CE-9E0D-00AA006002F3}" ax:persistence="persistStreamInit" r:id="rId1"/>
</file>

<file path=xl/activeX/activeX582.xml><?xml version="1.0" encoding="utf-8"?>
<ax:ocx xmlns:ax="http://schemas.microsoft.com/office/2006/activeX" xmlns:r="http://schemas.openxmlformats.org/officeDocument/2006/relationships" ax:classid="{8BD21D50-EC42-11CE-9E0D-00AA006002F3}" ax:persistence="persistStreamInit" r:id="rId1"/>
</file>

<file path=xl/activeX/activeX583.xml><?xml version="1.0" encoding="utf-8"?>
<ax:ocx xmlns:ax="http://schemas.microsoft.com/office/2006/activeX" xmlns:r="http://schemas.openxmlformats.org/officeDocument/2006/relationships" ax:classid="{8BD21D50-EC42-11CE-9E0D-00AA006002F3}" ax:persistence="persistStreamInit" r:id="rId1"/>
</file>

<file path=xl/activeX/activeX584.xml><?xml version="1.0" encoding="utf-8"?>
<ax:ocx xmlns:ax="http://schemas.microsoft.com/office/2006/activeX" xmlns:r="http://schemas.openxmlformats.org/officeDocument/2006/relationships" ax:classid="{8BD21D50-EC42-11CE-9E0D-00AA006002F3}" ax:persistence="persistStreamInit" r:id="rId1"/>
</file>

<file path=xl/activeX/activeX585.xml><?xml version="1.0" encoding="utf-8"?>
<ax:ocx xmlns:ax="http://schemas.microsoft.com/office/2006/activeX" xmlns:r="http://schemas.openxmlformats.org/officeDocument/2006/relationships" ax:classid="{8BD21D50-EC42-11CE-9E0D-00AA006002F3}" ax:persistence="persistStreamInit" r:id="rId1"/>
</file>

<file path=xl/activeX/activeX586.xml><?xml version="1.0" encoding="utf-8"?>
<ax:ocx xmlns:ax="http://schemas.microsoft.com/office/2006/activeX" xmlns:r="http://schemas.openxmlformats.org/officeDocument/2006/relationships" ax:classid="{8BD21D50-EC42-11CE-9E0D-00AA006002F3}" ax:persistence="persistStreamInit" r:id="rId1"/>
</file>

<file path=xl/activeX/activeX587.xml><?xml version="1.0" encoding="utf-8"?>
<ax:ocx xmlns:ax="http://schemas.microsoft.com/office/2006/activeX" xmlns:r="http://schemas.openxmlformats.org/officeDocument/2006/relationships" ax:classid="{8BD21D50-EC42-11CE-9E0D-00AA006002F3}" ax:persistence="persistStreamInit" r:id="rId1"/>
</file>

<file path=xl/activeX/activeX588.xml><?xml version="1.0" encoding="utf-8"?>
<ax:ocx xmlns:ax="http://schemas.microsoft.com/office/2006/activeX" xmlns:r="http://schemas.openxmlformats.org/officeDocument/2006/relationships" ax:classid="{8BD21D50-EC42-11CE-9E0D-00AA006002F3}" ax:persistence="persistStreamInit" r:id="rId1"/>
</file>

<file path=xl/activeX/activeX589.xml><?xml version="1.0" encoding="utf-8"?>
<ax:ocx xmlns:ax="http://schemas.microsoft.com/office/2006/activeX" xmlns:r="http://schemas.openxmlformats.org/officeDocument/2006/relationships" ax:classid="{8BD21D50-EC42-11CE-9E0D-00AA006002F3}" ax:persistence="persistStreamInit" r:id="rId1"/>
</file>

<file path=xl/activeX/activeX59.xml><?xml version="1.0" encoding="utf-8"?>
<ax:ocx xmlns:ax="http://schemas.microsoft.com/office/2006/activeX" xmlns:r="http://schemas.openxmlformats.org/officeDocument/2006/relationships" ax:classid="{8BD21D50-EC42-11CE-9E0D-00AA006002F3}" ax:persistence="persistStreamInit" r:id="rId1"/>
</file>

<file path=xl/activeX/activeX590.xml><?xml version="1.0" encoding="utf-8"?>
<ax:ocx xmlns:ax="http://schemas.microsoft.com/office/2006/activeX" xmlns:r="http://schemas.openxmlformats.org/officeDocument/2006/relationships" ax:classid="{8BD21D50-EC42-11CE-9E0D-00AA006002F3}" ax:persistence="persistStreamInit" r:id="rId1"/>
</file>

<file path=xl/activeX/activeX591.xml><?xml version="1.0" encoding="utf-8"?>
<ax:ocx xmlns:ax="http://schemas.microsoft.com/office/2006/activeX" xmlns:r="http://schemas.openxmlformats.org/officeDocument/2006/relationships" ax:classid="{8BD21D50-EC42-11CE-9E0D-00AA006002F3}" ax:persistence="persistStreamInit" r:id="rId1"/>
</file>

<file path=xl/activeX/activeX592.xml><?xml version="1.0" encoding="utf-8"?>
<ax:ocx xmlns:ax="http://schemas.microsoft.com/office/2006/activeX" xmlns:r="http://schemas.openxmlformats.org/officeDocument/2006/relationships" ax:classid="{8BD21D50-EC42-11CE-9E0D-00AA006002F3}" ax:persistence="persistStreamInit" r:id="rId1"/>
</file>

<file path=xl/activeX/activeX593.xml><?xml version="1.0" encoding="utf-8"?>
<ax:ocx xmlns:ax="http://schemas.microsoft.com/office/2006/activeX" xmlns:r="http://schemas.openxmlformats.org/officeDocument/2006/relationships" ax:classid="{8BD21D50-EC42-11CE-9E0D-00AA006002F3}" ax:persistence="persistStreamInit" r:id="rId1"/>
</file>

<file path=xl/activeX/activeX594.xml><?xml version="1.0" encoding="utf-8"?>
<ax:ocx xmlns:ax="http://schemas.microsoft.com/office/2006/activeX" xmlns:r="http://schemas.openxmlformats.org/officeDocument/2006/relationships" ax:classid="{8BD21D50-EC42-11CE-9E0D-00AA006002F3}" ax:persistence="persistStreamInit" r:id="rId1"/>
</file>

<file path=xl/activeX/activeX595.xml><?xml version="1.0" encoding="utf-8"?>
<ax:ocx xmlns:ax="http://schemas.microsoft.com/office/2006/activeX" xmlns:r="http://schemas.openxmlformats.org/officeDocument/2006/relationships" ax:classid="{8BD21D50-EC42-11CE-9E0D-00AA006002F3}" ax:persistence="persistStreamInit" r:id="rId1"/>
</file>

<file path=xl/activeX/activeX596.xml><?xml version="1.0" encoding="utf-8"?>
<ax:ocx xmlns:ax="http://schemas.microsoft.com/office/2006/activeX" xmlns:r="http://schemas.openxmlformats.org/officeDocument/2006/relationships" ax:classid="{8BD21D50-EC42-11CE-9E0D-00AA006002F3}" ax:persistence="persistStreamInit" r:id="rId1"/>
</file>

<file path=xl/activeX/activeX597.xml><?xml version="1.0" encoding="utf-8"?>
<ax:ocx xmlns:ax="http://schemas.microsoft.com/office/2006/activeX" xmlns:r="http://schemas.openxmlformats.org/officeDocument/2006/relationships" ax:classid="{8BD21D50-EC42-11CE-9E0D-00AA006002F3}" ax:persistence="persistStreamInit" r:id="rId1"/>
</file>

<file path=xl/activeX/activeX598.xml><?xml version="1.0" encoding="utf-8"?>
<ax:ocx xmlns:ax="http://schemas.microsoft.com/office/2006/activeX" xmlns:r="http://schemas.openxmlformats.org/officeDocument/2006/relationships" ax:classid="{8BD21D50-EC42-11CE-9E0D-00AA006002F3}" ax:persistence="persistStreamInit" r:id="rId1"/>
</file>

<file path=xl/activeX/activeX599.xml><?xml version="1.0" encoding="utf-8"?>
<ax:ocx xmlns:ax="http://schemas.microsoft.com/office/2006/activeX" xmlns:r="http://schemas.openxmlformats.org/officeDocument/2006/relationships" ax:classid="{8BD21D50-EC42-11CE-9E0D-00AA006002F3}" ax:persistence="persistStreamInit" r:id="rId1"/>
</file>

<file path=xl/activeX/activeX6.xml><?xml version="1.0" encoding="utf-8"?>
<ax:ocx xmlns:ax="http://schemas.microsoft.com/office/2006/activeX" xmlns:r="http://schemas.openxmlformats.org/officeDocument/2006/relationships" ax:classid="{8BD21D50-EC42-11CE-9E0D-00AA006002F3}" ax:persistence="persistStreamInit" r:id="rId1"/>
</file>

<file path=xl/activeX/activeX60.xml><?xml version="1.0" encoding="utf-8"?>
<ax:ocx xmlns:ax="http://schemas.microsoft.com/office/2006/activeX" xmlns:r="http://schemas.openxmlformats.org/officeDocument/2006/relationships" ax:classid="{8BD21D50-EC42-11CE-9E0D-00AA006002F3}" ax:persistence="persistStreamInit" r:id="rId1"/>
</file>

<file path=xl/activeX/activeX600.xml><?xml version="1.0" encoding="utf-8"?>
<ax:ocx xmlns:ax="http://schemas.microsoft.com/office/2006/activeX" xmlns:r="http://schemas.openxmlformats.org/officeDocument/2006/relationships" ax:classid="{8BD21D50-EC42-11CE-9E0D-00AA006002F3}" ax:persistence="persistStreamInit" r:id="rId1"/>
</file>

<file path=xl/activeX/activeX601.xml><?xml version="1.0" encoding="utf-8"?>
<ax:ocx xmlns:ax="http://schemas.microsoft.com/office/2006/activeX" xmlns:r="http://schemas.openxmlformats.org/officeDocument/2006/relationships" ax:classid="{8BD21D50-EC42-11CE-9E0D-00AA006002F3}" ax:persistence="persistStreamInit" r:id="rId1"/>
</file>

<file path=xl/activeX/activeX602.xml><?xml version="1.0" encoding="utf-8"?>
<ax:ocx xmlns:ax="http://schemas.microsoft.com/office/2006/activeX" xmlns:r="http://schemas.openxmlformats.org/officeDocument/2006/relationships" ax:classid="{8BD21D50-EC42-11CE-9E0D-00AA006002F3}" ax:persistence="persistStreamInit" r:id="rId1"/>
</file>

<file path=xl/activeX/activeX603.xml><?xml version="1.0" encoding="utf-8"?>
<ax:ocx xmlns:ax="http://schemas.microsoft.com/office/2006/activeX" xmlns:r="http://schemas.openxmlformats.org/officeDocument/2006/relationships" ax:classid="{8BD21D50-EC42-11CE-9E0D-00AA006002F3}" ax:persistence="persistStreamInit" r:id="rId1"/>
</file>

<file path=xl/activeX/activeX604.xml><?xml version="1.0" encoding="utf-8"?>
<ax:ocx xmlns:ax="http://schemas.microsoft.com/office/2006/activeX" xmlns:r="http://schemas.openxmlformats.org/officeDocument/2006/relationships" ax:classid="{8BD21D50-EC42-11CE-9E0D-00AA006002F3}" ax:persistence="persistStreamInit" r:id="rId1"/>
</file>

<file path=xl/activeX/activeX605.xml><?xml version="1.0" encoding="utf-8"?>
<ax:ocx xmlns:ax="http://schemas.microsoft.com/office/2006/activeX" xmlns:r="http://schemas.openxmlformats.org/officeDocument/2006/relationships" ax:classid="{8BD21D50-EC42-11CE-9E0D-00AA006002F3}" ax:persistence="persistStreamInit" r:id="rId1"/>
</file>

<file path=xl/activeX/activeX606.xml><?xml version="1.0" encoding="utf-8"?>
<ax:ocx xmlns:ax="http://schemas.microsoft.com/office/2006/activeX" xmlns:r="http://schemas.openxmlformats.org/officeDocument/2006/relationships" ax:classid="{8BD21D50-EC42-11CE-9E0D-00AA006002F3}" ax:persistence="persistStreamInit" r:id="rId1"/>
</file>

<file path=xl/activeX/activeX607.xml><?xml version="1.0" encoding="utf-8"?>
<ax:ocx xmlns:ax="http://schemas.microsoft.com/office/2006/activeX" xmlns:r="http://schemas.openxmlformats.org/officeDocument/2006/relationships" ax:classid="{8BD21D50-EC42-11CE-9E0D-00AA006002F3}" ax:persistence="persistStreamInit" r:id="rId1"/>
</file>

<file path=xl/activeX/activeX608.xml><?xml version="1.0" encoding="utf-8"?>
<ax:ocx xmlns:ax="http://schemas.microsoft.com/office/2006/activeX" xmlns:r="http://schemas.openxmlformats.org/officeDocument/2006/relationships" ax:classid="{8BD21D50-EC42-11CE-9E0D-00AA006002F3}" ax:persistence="persistStreamInit" r:id="rId1"/>
</file>

<file path=xl/activeX/activeX609.xml><?xml version="1.0" encoding="utf-8"?>
<ax:ocx xmlns:ax="http://schemas.microsoft.com/office/2006/activeX" xmlns:r="http://schemas.openxmlformats.org/officeDocument/2006/relationships" ax:classid="{8BD21D50-EC42-11CE-9E0D-00AA006002F3}" ax:persistence="persistStreamInit" r:id="rId1"/>
</file>

<file path=xl/activeX/activeX61.xml><?xml version="1.0" encoding="utf-8"?>
<ax:ocx xmlns:ax="http://schemas.microsoft.com/office/2006/activeX" xmlns:r="http://schemas.openxmlformats.org/officeDocument/2006/relationships" ax:classid="{8BD21D50-EC42-11CE-9E0D-00AA006002F3}" ax:persistence="persistStreamInit" r:id="rId1"/>
</file>

<file path=xl/activeX/activeX610.xml><?xml version="1.0" encoding="utf-8"?>
<ax:ocx xmlns:ax="http://schemas.microsoft.com/office/2006/activeX" xmlns:r="http://schemas.openxmlformats.org/officeDocument/2006/relationships" ax:classid="{8BD21D50-EC42-11CE-9E0D-00AA006002F3}" ax:persistence="persistStreamInit" r:id="rId1"/>
</file>

<file path=xl/activeX/activeX611.xml><?xml version="1.0" encoding="utf-8"?>
<ax:ocx xmlns:ax="http://schemas.microsoft.com/office/2006/activeX" xmlns:r="http://schemas.openxmlformats.org/officeDocument/2006/relationships" ax:classid="{8BD21D50-EC42-11CE-9E0D-00AA006002F3}" ax:persistence="persistStreamInit" r:id="rId1"/>
</file>

<file path=xl/activeX/activeX612.xml><?xml version="1.0" encoding="utf-8"?>
<ax:ocx xmlns:ax="http://schemas.microsoft.com/office/2006/activeX" xmlns:r="http://schemas.openxmlformats.org/officeDocument/2006/relationships" ax:classid="{8BD21D50-EC42-11CE-9E0D-00AA006002F3}" ax:persistence="persistStreamInit" r:id="rId1"/>
</file>

<file path=xl/activeX/activeX613.xml><?xml version="1.0" encoding="utf-8"?>
<ax:ocx xmlns:ax="http://schemas.microsoft.com/office/2006/activeX" xmlns:r="http://schemas.openxmlformats.org/officeDocument/2006/relationships" ax:classid="{8BD21D50-EC42-11CE-9E0D-00AA006002F3}" ax:persistence="persistStreamInit" r:id="rId1"/>
</file>

<file path=xl/activeX/activeX614.xml><?xml version="1.0" encoding="utf-8"?>
<ax:ocx xmlns:ax="http://schemas.microsoft.com/office/2006/activeX" xmlns:r="http://schemas.openxmlformats.org/officeDocument/2006/relationships" ax:classid="{8BD21D50-EC42-11CE-9E0D-00AA006002F3}" ax:persistence="persistStreamInit" r:id="rId1"/>
</file>

<file path=xl/activeX/activeX615.xml><?xml version="1.0" encoding="utf-8"?>
<ax:ocx xmlns:ax="http://schemas.microsoft.com/office/2006/activeX" xmlns:r="http://schemas.openxmlformats.org/officeDocument/2006/relationships" ax:classid="{8BD21D50-EC42-11CE-9E0D-00AA006002F3}" ax:persistence="persistStreamInit" r:id="rId1"/>
</file>

<file path=xl/activeX/activeX616.xml><?xml version="1.0" encoding="utf-8"?>
<ax:ocx xmlns:ax="http://schemas.microsoft.com/office/2006/activeX" xmlns:r="http://schemas.openxmlformats.org/officeDocument/2006/relationships" ax:classid="{8BD21D50-EC42-11CE-9E0D-00AA006002F3}" ax:persistence="persistStreamInit" r:id="rId1"/>
</file>

<file path=xl/activeX/activeX617.xml><?xml version="1.0" encoding="utf-8"?>
<ax:ocx xmlns:ax="http://schemas.microsoft.com/office/2006/activeX" xmlns:r="http://schemas.openxmlformats.org/officeDocument/2006/relationships" ax:classid="{8BD21D50-EC42-11CE-9E0D-00AA006002F3}" ax:persistence="persistStreamInit" r:id="rId1"/>
</file>

<file path=xl/activeX/activeX618.xml><?xml version="1.0" encoding="utf-8"?>
<ax:ocx xmlns:ax="http://schemas.microsoft.com/office/2006/activeX" xmlns:r="http://schemas.openxmlformats.org/officeDocument/2006/relationships" ax:classid="{8BD21D50-EC42-11CE-9E0D-00AA006002F3}" ax:persistence="persistStreamInit" r:id="rId1"/>
</file>

<file path=xl/activeX/activeX619.xml><?xml version="1.0" encoding="utf-8"?>
<ax:ocx xmlns:ax="http://schemas.microsoft.com/office/2006/activeX" xmlns:r="http://schemas.openxmlformats.org/officeDocument/2006/relationships" ax:classid="{8BD21D50-EC42-11CE-9E0D-00AA006002F3}" ax:persistence="persistStreamInit" r:id="rId1"/>
</file>

<file path=xl/activeX/activeX62.xml><?xml version="1.0" encoding="utf-8"?>
<ax:ocx xmlns:ax="http://schemas.microsoft.com/office/2006/activeX" xmlns:r="http://schemas.openxmlformats.org/officeDocument/2006/relationships" ax:classid="{8BD21D50-EC42-11CE-9E0D-00AA006002F3}" ax:persistence="persistStreamInit" r:id="rId1"/>
</file>

<file path=xl/activeX/activeX620.xml><?xml version="1.0" encoding="utf-8"?>
<ax:ocx xmlns:ax="http://schemas.microsoft.com/office/2006/activeX" xmlns:r="http://schemas.openxmlformats.org/officeDocument/2006/relationships" ax:classid="{8BD21D50-EC42-11CE-9E0D-00AA006002F3}" ax:persistence="persistStreamInit" r:id="rId1"/>
</file>

<file path=xl/activeX/activeX621.xml><?xml version="1.0" encoding="utf-8"?>
<ax:ocx xmlns:ax="http://schemas.microsoft.com/office/2006/activeX" xmlns:r="http://schemas.openxmlformats.org/officeDocument/2006/relationships" ax:classid="{8BD21D50-EC42-11CE-9E0D-00AA006002F3}" ax:persistence="persistStreamInit" r:id="rId1"/>
</file>

<file path=xl/activeX/activeX622.xml><?xml version="1.0" encoding="utf-8"?>
<ax:ocx xmlns:ax="http://schemas.microsoft.com/office/2006/activeX" xmlns:r="http://schemas.openxmlformats.org/officeDocument/2006/relationships" ax:classid="{8BD21D50-EC42-11CE-9E0D-00AA006002F3}" ax:persistence="persistStreamInit" r:id="rId1"/>
</file>

<file path=xl/activeX/activeX623.xml><?xml version="1.0" encoding="utf-8"?>
<ax:ocx xmlns:ax="http://schemas.microsoft.com/office/2006/activeX" xmlns:r="http://schemas.openxmlformats.org/officeDocument/2006/relationships" ax:classid="{8BD21D50-EC42-11CE-9E0D-00AA006002F3}" ax:persistence="persistStreamInit" r:id="rId1"/>
</file>

<file path=xl/activeX/activeX624.xml><?xml version="1.0" encoding="utf-8"?>
<ax:ocx xmlns:ax="http://schemas.microsoft.com/office/2006/activeX" xmlns:r="http://schemas.openxmlformats.org/officeDocument/2006/relationships" ax:classid="{8BD21D50-EC42-11CE-9E0D-00AA006002F3}" ax:persistence="persistStreamInit" r:id="rId1"/>
</file>

<file path=xl/activeX/activeX625.xml><?xml version="1.0" encoding="utf-8"?>
<ax:ocx xmlns:ax="http://schemas.microsoft.com/office/2006/activeX" xmlns:r="http://schemas.openxmlformats.org/officeDocument/2006/relationships" ax:classid="{8BD21D50-EC42-11CE-9E0D-00AA006002F3}" ax:persistence="persistStreamInit" r:id="rId1"/>
</file>

<file path=xl/activeX/activeX626.xml><?xml version="1.0" encoding="utf-8"?>
<ax:ocx xmlns:ax="http://schemas.microsoft.com/office/2006/activeX" xmlns:r="http://schemas.openxmlformats.org/officeDocument/2006/relationships" ax:classid="{8BD21D50-EC42-11CE-9E0D-00AA006002F3}" ax:persistence="persistStreamInit" r:id="rId1"/>
</file>

<file path=xl/activeX/activeX627.xml><?xml version="1.0" encoding="utf-8"?>
<ax:ocx xmlns:ax="http://schemas.microsoft.com/office/2006/activeX" xmlns:r="http://schemas.openxmlformats.org/officeDocument/2006/relationships" ax:classid="{8BD21D50-EC42-11CE-9E0D-00AA006002F3}" ax:persistence="persistStreamInit" r:id="rId1"/>
</file>

<file path=xl/activeX/activeX628.xml><?xml version="1.0" encoding="utf-8"?>
<ax:ocx xmlns:ax="http://schemas.microsoft.com/office/2006/activeX" xmlns:r="http://schemas.openxmlformats.org/officeDocument/2006/relationships" ax:classid="{8BD21D50-EC42-11CE-9E0D-00AA006002F3}" ax:persistence="persistStreamInit" r:id="rId1"/>
</file>

<file path=xl/activeX/activeX629.xml><?xml version="1.0" encoding="utf-8"?>
<ax:ocx xmlns:ax="http://schemas.microsoft.com/office/2006/activeX" xmlns:r="http://schemas.openxmlformats.org/officeDocument/2006/relationships" ax:classid="{8BD21D50-EC42-11CE-9E0D-00AA006002F3}" ax:persistence="persistStreamInit" r:id="rId1"/>
</file>

<file path=xl/activeX/activeX63.xml><?xml version="1.0" encoding="utf-8"?>
<ax:ocx xmlns:ax="http://schemas.microsoft.com/office/2006/activeX" xmlns:r="http://schemas.openxmlformats.org/officeDocument/2006/relationships" ax:classid="{8BD21D50-EC42-11CE-9E0D-00AA006002F3}" ax:persistence="persistStreamInit" r:id="rId1"/>
</file>

<file path=xl/activeX/activeX630.xml><?xml version="1.0" encoding="utf-8"?>
<ax:ocx xmlns:ax="http://schemas.microsoft.com/office/2006/activeX" xmlns:r="http://schemas.openxmlformats.org/officeDocument/2006/relationships" ax:classid="{8BD21D50-EC42-11CE-9E0D-00AA006002F3}" ax:persistence="persistStreamInit" r:id="rId1"/>
</file>

<file path=xl/activeX/activeX631.xml><?xml version="1.0" encoding="utf-8"?>
<ax:ocx xmlns:ax="http://schemas.microsoft.com/office/2006/activeX" xmlns:r="http://schemas.openxmlformats.org/officeDocument/2006/relationships" ax:classid="{8BD21D50-EC42-11CE-9E0D-00AA006002F3}" ax:persistence="persistStreamInit" r:id="rId1"/>
</file>

<file path=xl/activeX/activeX632.xml><?xml version="1.0" encoding="utf-8"?>
<ax:ocx xmlns:ax="http://schemas.microsoft.com/office/2006/activeX" xmlns:r="http://schemas.openxmlformats.org/officeDocument/2006/relationships" ax:classid="{8BD21D50-EC42-11CE-9E0D-00AA006002F3}" ax:persistence="persistStreamInit" r:id="rId1"/>
</file>

<file path=xl/activeX/activeX633.xml><?xml version="1.0" encoding="utf-8"?>
<ax:ocx xmlns:ax="http://schemas.microsoft.com/office/2006/activeX" xmlns:r="http://schemas.openxmlformats.org/officeDocument/2006/relationships" ax:classid="{8BD21D50-EC42-11CE-9E0D-00AA006002F3}" ax:persistence="persistStreamInit" r:id="rId1"/>
</file>

<file path=xl/activeX/activeX634.xml><?xml version="1.0" encoding="utf-8"?>
<ax:ocx xmlns:ax="http://schemas.microsoft.com/office/2006/activeX" xmlns:r="http://schemas.openxmlformats.org/officeDocument/2006/relationships" ax:classid="{8BD21D50-EC42-11CE-9E0D-00AA006002F3}" ax:persistence="persistStreamInit" r:id="rId1"/>
</file>

<file path=xl/activeX/activeX635.xml><?xml version="1.0" encoding="utf-8"?>
<ax:ocx xmlns:ax="http://schemas.microsoft.com/office/2006/activeX" xmlns:r="http://schemas.openxmlformats.org/officeDocument/2006/relationships" ax:classid="{8BD21D50-EC42-11CE-9E0D-00AA006002F3}" ax:persistence="persistStreamInit" r:id="rId1"/>
</file>

<file path=xl/activeX/activeX636.xml><?xml version="1.0" encoding="utf-8"?>
<ax:ocx xmlns:ax="http://schemas.microsoft.com/office/2006/activeX" xmlns:r="http://schemas.openxmlformats.org/officeDocument/2006/relationships" ax:classid="{8BD21D50-EC42-11CE-9E0D-00AA006002F3}" ax:persistence="persistStreamInit" r:id="rId1"/>
</file>

<file path=xl/activeX/activeX637.xml><?xml version="1.0" encoding="utf-8"?>
<ax:ocx xmlns:ax="http://schemas.microsoft.com/office/2006/activeX" xmlns:r="http://schemas.openxmlformats.org/officeDocument/2006/relationships" ax:classid="{8BD21D50-EC42-11CE-9E0D-00AA006002F3}" ax:persistence="persistStreamInit" r:id="rId1"/>
</file>

<file path=xl/activeX/activeX638.xml><?xml version="1.0" encoding="utf-8"?>
<ax:ocx xmlns:ax="http://schemas.microsoft.com/office/2006/activeX" xmlns:r="http://schemas.openxmlformats.org/officeDocument/2006/relationships" ax:classid="{8BD21D50-EC42-11CE-9E0D-00AA006002F3}" ax:persistence="persistStreamInit" r:id="rId1"/>
</file>

<file path=xl/activeX/activeX639.xml><?xml version="1.0" encoding="utf-8"?>
<ax:ocx xmlns:ax="http://schemas.microsoft.com/office/2006/activeX" xmlns:r="http://schemas.openxmlformats.org/officeDocument/2006/relationships" ax:classid="{8BD21D50-EC42-11CE-9E0D-00AA006002F3}" ax:persistence="persistStreamInit" r:id="rId1"/>
</file>

<file path=xl/activeX/activeX64.xml><?xml version="1.0" encoding="utf-8"?>
<ax:ocx xmlns:ax="http://schemas.microsoft.com/office/2006/activeX" xmlns:r="http://schemas.openxmlformats.org/officeDocument/2006/relationships" ax:classid="{8BD21D50-EC42-11CE-9E0D-00AA006002F3}" ax:persistence="persistStreamInit" r:id="rId1"/>
</file>

<file path=xl/activeX/activeX640.xml><?xml version="1.0" encoding="utf-8"?>
<ax:ocx xmlns:ax="http://schemas.microsoft.com/office/2006/activeX" xmlns:r="http://schemas.openxmlformats.org/officeDocument/2006/relationships" ax:classid="{8BD21D50-EC42-11CE-9E0D-00AA006002F3}" ax:persistence="persistStreamInit" r:id="rId1"/>
</file>

<file path=xl/activeX/activeX641.xml><?xml version="1.0" encoding="utf-8"?>
<ax:ocx xmlns:ax="http://schemas.microsoft.com/office/2006/activeX" xmlns:r="http://schemas.openxmlformats.org/officeDocument/2006/relationships" ax:classid="{8BD21D50-EC42-11CE-9E0D-00AA006002F3}" ax:persistence="persistStreamInit" r:id="rId1"/>
</file>

<file path=xl/activeX/activeX642.xml><?xml version="1.0" encoding="utf-8"?>
<ax:ocx xmlns:ax="http://schemas.microsoft.com/office/2006/activeX" xmlns:r="http://schemas.openxmlformats.org/officeDocument/2006/relationships" ax:classid="{8BD21D50-EC42-11CE-9E0D-00AA006002F3}" ax:persistence="persistStreamInit" r:id="rId1"/>
</file>

<file path=xl/activeX/activeX643.xml><?xml version="1.0" encoding="utf-8"?>
<ax:ocx xmlns:ax="http://schemas.microsoft.com/office/2006/activeX" xmlns:r="http://schemas.openxmlformats.org/officeDocument/2006/relationships" ax:classid="{8BD21D50-EC42-11CE-9E0D-00AA006002F3}" ax:persistence="persistStreamInit" r:id="rId1"/>
</file>

<file path=xl/activeX/activeX644.xml><?xml version="1.0" encoding="utf-8"?>
<ax:ocx xmlns:ax="http://schemas.microsoft.com/office/2006/activeX" xmlns:r="http://schemas.openxmlformats.org/officeDocument/2006/relationships" ax:classid="{8BD21D50-EC42-11CE-9E0D-00AA006002F3}" ax:persistence="persistStreamInit" r:id="rId1"/>
</file>

<file path=xl/activeX/activeX645.xml><?xml version="1.0" encoding="utf-8"?>
<ax:ocx xmlns:ax="http://schemas.microsoft.com/office/2006/activeX" xmlns:r="http://schemas.openxmlformats.org/officeDocument/2006/relationships" ax:classid="{8BD21D50-EC42-11CE-9E0D-00AA006002F3}" ax:persistence="persistStreamInit" r:id="rId1"/>
</file>

<file path=xl/activeX/activeX646.xml><?xml version="1.0" encoding="utf-8"?>
<ax:ocx xmlns:ax="http://schemas.microsoft.com/office/2006/activeX" xmlns:r="http://schemas.openxmlformats.org/officeDocument/2006/relationships" ax:classid="{8BD21D50-EC42-11CE-9E0D-00AA006002F3}" ax:persistence="persistStreamInit" r:id="rId1"/>
</file>

<file path=xl/activeX/activeX647.xml><?xml version="1.0" encoding="utf-8"?>
<ax:ocx xmlns:ax="http://schemas.microsoft.com/office/2006/activeX" xmlns:r="http://schemas.openxmlformats.org/officeDocument/2006/relationships" ax:classid="{8BD21D50-EC42-11CE-9E0D-00AA006002F3}" ax:persistence="persistStreamInit" r:id="rId1"/>
</file>

<file path=xl/activeX/activeX648.xml><?xml version="1.0" encoding="utf-8"?>
<ax:ocx xmlns:ax="http://schemas.microsoft.com/office/2006/activeX" xmlns:r="http://schemas.openxmlformats.org/officeDocument/2006/relationships" ax:classid="{8BD21D50-EC42-11CE-9E0D-00AA006002F3}" ax:persistence="persistStreamInit" r:id="rId1"/>
</file>

<file path=xl/activeX/activeX649.xml><?xml version="1.0" encoding="utf-8"?>
<ax:ocx xmlns:ax="http://schemas.microsoft.com/office/2006/activeX" xmlns:r="http://schemas.openxmlformats.org/officeDocument/2006/relationships" ax:classid="{8BD21D50-EC42-11CE-9E0D-00AA006002F3}" ax:persistence="persistStreamInit" r:id="rId1"/>
</file>

<file path=xl/activeX/activeX65.xml><?xml version="1.0" encoding="utf-8"?>
<ax:ocx xmlns:ax="http://schemas.microsoft.com/office/2006/activeX" xmlns:r="http://schemas.openxmlformats.org/officeDocument/2006/relationships" ax:classid="{8BD21D50-EC42-11CE-9E0D-00AA006002F3}" ax:persistence="persistStreamInit" r:id="rId1"/>
</file>

<file path=xl/activeX/activeX650.xml><?xml version="1.0" encoding="utf-8"?>
<ax:ocx xmlns:ax="http://schemas.microsoft.com/office/2006/activeX" xmlns:r="http://schemas.openxmlformats.org/officeDocument/2006/relationships" ax:classid="{8BD21D50-EC42-11CE-9E0D-00AA006002F3}" ax:persistence="persistStreamInit" r:id="rId1"/>
</file>

<file path=xl/activeX/activeX651.xml><?xml version="1.0" encoding="utf-8"?>
<ax:ocx xmlns:ax="http://schemas.microsoft.com/office/2006/activeX" xmlns:r="http://schemas.openxmlformats.org/officeDocument/2006/relationships" ax:classid="{8BD21D50-EC42-11CE-9E0D-00AA006002F3}" ax:persistence="persistStreamInit" r:id="rId1"/>
</file>

<file path=xl/activeX/activeX652.xml><?xml version="1.0" encoding="utf-8"?>
<ax:ocx xmlns:ax="http://schemas.microsoft.com/office/2006/activeX" xmlns:r="http://schemas.openxmlformats.org/officeDocument/2006/relationships" ax:classid="{8BD21D50-EC42-11CE-9E0D-00AA006002F3}" ax:persistence="persistStreamInit" r:id="rId1"/>
</file>

<file path=xl/activeX/activeX653.xml><?xml version="1.0" encoding="utf-8"?>
<ax:ocx xmlns:ax="http://schemas.microsoft.com/office/2006/activeX" xmlns:r="http://schemas.openxmlformats.org/officeDocument/2006/relationships" ax:classid="{8BD21D50-EC42-11CE-9E0D-00AA006002F3}" ax:persistence="persistStreamInit" r:id="rId1"/>
</file>

<file path=xl/activeX/activeX654.xml><?xml version="1.0" encoding="utf-8"?>
<ax:ocx xmlns:ax="http://schemas.microsoft.com/office/2006/activeX" xmlns:r="http://schemas.openxmlformats.org/officeDocument/2006/relationships" ax:classid="{8BD21D50-EC42-11CE-9E0D-00AA006002F3}" ax:persistence="persistStreamInit" r:id="rId1"/>
</file>

<file path=xl/activeX/activeX655.xml><?xml version="1.0" encoding="utf-8"?>
<ax:ocx xmlns:ax="http://schemas.microsoft.com/office/2006/activeX" xmlns:r="http://schemas.openxmlformats.org/officeDocument/2006/relationships" ax:classid="{8BD21D50-EC42-11CE-9E0D-00AA006002F3}" ax:persistence="persistStreamInit" r:id="rId1"/>
</file>

<file path=xl/activeX/activeX656.xml><?xml version="1.0" encoding="utf-8"?>
<ax:ocx xmlns:ax="http://schemas.microsoft.com/office/2006/activeX" xmlns:r="http://schemas.openxmlformats.org/officeDocument/2006/relationships" ax:classid="{8BD21D50-EC42-11CE-9E0D-00AA006002F3}" ax:persistence="persistStreamInit" r:id="rId1"/>
</file>

<file path=xl/activeX/activeX657.xml><?xml version="1.0" encoding="utf-8"?>
<ax:ocx xmlns:ax="http://schemas.microsoft.com/office/2006/activeX" xmlns:r="http://schemas.openxmlformats.org/officeDocument/2006/relationships" ax:classid="{8BD21D50-EC42-11CE-9E0D-00AA006002F3}" ax:persistence="persistStreamInit" r:id="rId1"/>
</file>

<file path=xl/activeX/activeX658.xml><?xml version="1.0" encoding="utf-8"?>
<ax:ocx xmlns:ax="http://schemas.microsoft.com/office/2006/activeX" xmlns:r="http://schemas.openxmlformats.org/officeDocument/2006/relationships" ax:classid="{8BD21D50-EC42-11CE-9E0D-00AA006002F3}" ax:persistence="persistStreamInit" r:id="rId1"/>
</file>

<file path=xl/activeX/activeX659.xml><?xml version="1.0" encoding="utf-8"?>
<ax:ocx xmlns:ax="http://schemas.microsoft.com/office/2006/activeX" xmlns:r="http://schemas.openxmlformats.org/officeDocument/2006/relationships" ax:classid="{8BD21D50-EC42-11CE-9E0D-00AA006002F3}" ax:persistence="persistStreamInit" r:id="rId1"/>
</file>

<file path=xl/activeX/activeX66.xml><?xml version="1.0" encoding="utf-8"?>
<ax:ocx xmlns:ax="http://schemas.microsoft.com/office/2006/activeX" xmlns:r="http://schemas.openxmlformats.org/officeDocument/2006/relationships" ax:classid="{8BD21D50-EC42-11CE-9E0D-00AA006002F3}" ax:persistence="persistStreamInit" r:id="rId1"/>
</file>

<file path=xl/activeX/activeX660.xml><?xml version="1.0" encoding="utf-8"?>
<ax:ocx xmlns:ax="http://schemas.microsoft.com/office/2006/activeX" xmlns:r="http://schemas.openxmlformats.org/officeDocument/2006/relationships" ax:classid="{8BD21D50-EC42-11CE-9E0D-00AA006002F3}" ax:persistence="persistStreamInit" r:id="rId1"/>
</file>

<file path=xl/activeX/activeX661.xml><?xml version="1.0" encoding="utf-8"?>
<ax:ocx xmlns:ax="http://schemas.microsoft.com/office/2006/activeX" xmlns:r="http://schemas.openxmlformats.org/officeDocument/2006/relationships" ax:classid="{8BD21D50-EC42-11CE-9E0D-00AA006002F3}" ax:persistence="persistStreamInit" r:id="rId1"/>
</file>

<file path=xl/activeX/activeX662.xml><?xml version="1.0" encoding="utf-8"?>
<ax:ocx xmlns:ax="http://schemas.microsoft.com/office/2006/activeX" xmlns:r="http://schemas.openxmlformats.org/officeDocument/2006/relationships" ax:classid="{8BD21D50-EC42-11CE-9E0D-00AA006002F3}" ax:persistence="persistStreamInit" r:id="rId1"/>
</file>

<file path=xl/activeX/activeX663.xml><?xml version="1.0" encoding="utf-8"?>
<ax:ocx xmlns:ax="http://schemas.microsoft.com/office/2006/activeX" xmlns:r="http://schemas.openxmlformats.org/officeDocument/2006/relationships" ax:classid="{8BD21D50-EC42-11CE-9E0D-00AA006002F3}" ax:persistence="persistStreamInit" r:id="rId1"/>
</file>

<file path=xl/activeX/activeX664.xml><?xml version="1.0" encoding="utf-8"?>
<ax:ocx xmlns:ax="http://schemas.microsoft.com/office/2006/activeX" xmlns:r="http://schemas.openxmlformats.org/officeDocument/2006/relationships" ax:classid="{8BD21D50-EC42-11CE-9E0D-00AA006002F3}" ax:persistence="persistStreamInit" r:id="rId1"/>
</file>

<file path=xl/activeX/activeX665.xml><?xml version="1.0" encoding="utf-8"?>
<ax:ocx xmlns:ax="http://schemas.microsoft.com/office/2006/activeX" xmlns:r="http://schemas.openxmlformats.org/officeDocument/2006/relationships" ax:classid="{8BD21D50-EC42-11CE-9E0D-00AA006002F3}" ax:persistence="persistStreamInit" r:id="rId1"/>
</file>

<file path=xl/activeX/activeX666.xml><?xml version="1.0" encoding="utf-8"?>
<ax:ocx xmlns:ax="http://schemas.microsoft.com/office/2006/activeX" xmlns:r="http://schemas.openxmlformats.org/officeDocument/2006/relationships" ax:classid="{8BD21D50-EC42-11CE-9E0D-00AA006002F3}" ax:persistence="persistStreamInit" r:id="rId1"/>
</file>

<file path=xl/activeX/activeX667.xml><?xml version="1.0" encoding="utf-8"?>
<ax:ocx xmlns:ax="http://schemas.microsoft.com/office/2006/activeX" xmlns:r="http://schemas.openxmlformats.org/officeDocument/2006/relationships" ax:classid="{8BD21D50-EC42-11CE-9E0D-00AA006002F3}" ax:persistence="persistStreamInit" r:id="rId1"/>
</file>

<file path=xl/activeX/activeX668.xml><?xml version="1.0" encoding="utf-8"?>
<ax:ocx xmlns:ax="http://schemas.microsoft.com/office/2006/activeX" xmlns:r="http://schemas.openxmlformats.org/officeDocument/2006/relationships" ax:classid="{8BD21D50-EC42-11CE-9E0D-00AA006002F3}" ax:persistence="persistStreamInit" r:id="rId1"/>
</file>

<file path=xl/activeX/activeX669.xml><?xml version="1.0" encoding="utf-8"?>
<ax:ocx xmlns:ax="http://schemas.microsoft.com/office/2006/activeX" xmlns:r="http://schemas.openxmlformats.org/officeDocument/2006/relationships" ax:classid="{8BD21D50-EC42-11CE-9E0D-00AA006002F3}" ax:persistence="persistStreamInit" r:id="rId1"/>
</file>

<file path=xl/activeX/activeX67.xml><?xml version="1.0" encoding="utf-8"?>
<ax:ocx xmlns:ax="http://schemas.microsoft.com/office/2006/activeX" xmlns:r="http://schemas.openxmlformats.org/officeDocument/2006/relationships" ax:classid="{8BD21D50-EC42-11CE-9E0D-00AA006002F3}" ax:persistence="persistStreamInit" r:id="rId1"/>
</file>

<file path=xl/activeX/activeX670.xml><?xml version="1.0" encoding="utf-8"?>
<ax:ocx xmlns:ax="http://schemas.microsoft.com/office/2006/activeX" xmlns:r="http://schemas.openxmlformats.org/officeDocument/2006/relationships" ax:classid="{8BD21D50-EC42-11CE-9E0D-00AA006002F3}" ax:persistence="persistStreamInit" r:id="rId1"/>
</file>

<file path=xl/activeX/activeX671.xml><?xml version="1.0" encoding="utf-8"?>
<ax:ocx xmlns:ax="http://schemas.microsoft.com/office/2006/activeX" xmlns:r="http://schemas.openxmlformats.org/officeDocument/2006/relationships" ax:classid="{8BD21D50-EC42-11CE-9E0D-00AA006002F3}" ax:persistence="persistStreamInit" r:id="rId1"/>
</file>

<file path=xl/activeX/activeX672.xml><?xml version="1.0" encoding="utf-8"?>
<ax:ocx xmlns:ax="http://schemas.microsoft.com/office/2006/activeX" xmlns:r="http://schemas.openxmlformats.org/officeDocument/2006/relationships" ax:classid="{8BD21D50-EC42-11CE-9E0D-00AA006002F3}" ax:persistence="persistStreamInit" r:id="rId1"/>
</file>

<file path=xl/activeX/activeX673.xml><?xml version="1.0" encoding="utf-8"?>
<ax:ocx xmlns:ax="http://schemas.microsoft.com/office/2006/activeX" xmlns:r="http://schemas.openxmlformats.org/officeDocument/2006/relationships" ax:classid="{8BD21D50-EC42-11CE-9E0D-00AA006002F3}" ax:persistence="persistStreamInit" r:id="rId1"/>
</file>

<file path=xl/activeX/activeX674.xml><?xml version="1.0" encoding="utf-8"?>
<ax:ocx xmlns:ax="http://schemas.microsoft.com/office/2006/activeX" xmlns:r="http://schemas.openxmlformats.org/officeDocument/2006/relationships" ax:classid="{8BD21D50-EC42-11CE-9E0D-00AA006002F3}" ax:persistence="persistStreamInit" r:id="rId1"/>
</file>

<file path=xl/activeX/activeX675.xml><?xml version="1.0" encoding="utf-8"?>
<ax:ocx xmlns:ax="http://schemas.microsoft.com/office/2006/activeX" xmlns:r="http://schemas.openxmlformats.org/officeDocument/2006/relationships" ax:classid="{8BD21D50-EC42-11CE-9E0D-00AA006002F3}" ax:persistence="persistStreamInit" r:id="rId1"/>
</file>

<file path=xl/activeX/activeX676.xml><?xml version="1.0" encoding="utf-8"?>
<ax:ocx xmlns:ax="http://schemas.microsoft.com/office/2006/activeX" xmlns:r="http://schemas.openxmlformats.org/officeDocument/2006/relationships" ax:classid="{8BD21D50-EC42-11CE-9E0D-00AA006002F3}" ax:persistence="persistStreamInit" r:id="rId1"/>
</file>

<file path=xl/activeX/activeX677.xml><?xml version="1.0" encoding="utf-8"?>
<ax:ocx xmlns:ax="http://schemas.microsoft.com/office/2006/activeX" xmlns:r="http://schemas.openxmlformats.org/officeDocument/2006/relationships" ax:classid="{8BD21D50-EC42-11CE-9E0D-00AA006002F3}" ax:persistence="persistStreamInit" r:id="rId1"/>
</file>

<file path=xl/activeX/activeX678.xml><?xml version="1.0" encoding="utf-8"?>
<ax:ocx xmlns:ax="http://schemas.microsoft.com/office/2006/activeX" xmlns:r="http://schemas.openxmlformats.org/officeDocument/2006/relationships" ax:classid="{8BD21D50-EC42-11CE-9E0D-00AA006002F3}" ax:persistence="persistStreamInit" r:id="rId1"/>
</file>

<file path=xl/activeX/activeX679.xml><?xml version="1.0" encoding="utf-8"?>
<ax:ocx xmlns:ax="http://schemas.microsoft.com/office/2006/activeX" xmlns:r="http://schemas.openxmlformats.org/officeDocument/2006/relationships" ax:classid="{8BD21D50-EC42-11CE-9E0D-00AA006002F3}" ax:persistence="persistStreamInit" r:id="rId1"/>
</file>

<file path=xl/activeX/activeX68.xml><?xml version="1.0" encoding="utf-8"?>
<ax:ocx xmlns:ax="http://schemas.microsoft.com/office/2006/activeX" xmlns:r="http://schemas.openxmlformats.org/officeDocument/2006/relationships" ax:classid="{8BD21D50-EC42-11CE-9E0D-00AA006002F3}" ax:persistence="persistStreamInit" r:id="rId1"/>
</file>

<file path=xl/activeX/activeX680.xml><?xml version="1.0" encoding="utf-8"?>
<ax:ocx xmlns:ax="http://schemas.microsoft.com/office/2006/activeX" xmlns:r="http://schemas.openxmlformats.org/officeDocument/2006/relationships" ax:classid="{8BD21D50-EC42-11CE-9E0D-00AA006002F3}" ax:persistence="persistStreamInit" r:id="rId1"/>
</file>

<file path=xl/activeX/activeX681.xml><?xml version="1.0" encoding="utf-8"?>
<ax:ocx xmlns:ax="http://schemas.microsoft.com/office/2006/activeX" xmlns:r="http://schemas.openxmlformats.org/officeDocument/2006/relationships" ax:classid="{8BD21D50-EC42-11CE-9E0D-00AA006002F3}" ax:persistence="persistStreamInit" r:id="rId1"/>
</file>

<file path=xl/activeX/activeX682.xml><?xml version="1.0" encoding="utf-8"?>
<ax:ocx xmlns:ax="http://schemas.microsoft.com/office/2006/activeX" xmlns:r="http://schemas.openxmlformats.org/officeDocument/2006/relationships" ax:classid="{8BD21D50-EC42-11CE-9E0D-00AA006002F3}" ax:persistence="persistStreamInit" r:id="rId1"/>
</file>

<file path=xl/activeX/activeX683.xml><?xml version="1.0" encoding="utf-8"?>
<ax:ocx xmlns:ax="http://schemas.microsoft.com/office/2006/activeX" xmlns:r="http://schemas.openxmlformats.org/officeDocument/2006/relationships" ax:classid="{8BD21D50-EC42-11CE-9E0D-00AA006002F3}" ax:persistence="persistStreamInit" r:id="rId1"/>
</file>

<file path=xl/activeX/activeX684.xml><?xml version="1.0" encoding="utf-8"?>
<ax:ocx xmlns:ax="http://schemas.microsoft.com/office/2006/activeX" xmlns:r="http://schemas.openxmlformats.org/officeDocument/2006/relationships" ax:classid="{8BD21D50-EC42-11CE-9E0D-00AA006002F3}" ax:persistence="persistStreamInit" r:id="rId1"/>
</file>

<file path=xl/activeX/activeX685.xml><?xml version="1.0" encoding="utf-8"?>
<ax:ocx xmlns:ax="http://schemas.microsoft.com/office/2006/activeX" xmlns:r="http://schemas.openxmlformats.org/officeDocument/2006/relationships" ax:classid="{8BD21D50-EC42-11CE-9E0D-00AA006002F3}" ax:persistence="persistStreamInit" r:id="rId1"/>
</file>

<file path=xl/activeX/activeX686.xml><?xml version="1.0" encoding="utf-8"?>
<ax:ocx xmlns:ax="http://schemas.microsoft.com/office/2006/activeX" xmlns:r="http://schemas.openxmlformats.org/officeDocument/2006/relationships" ax:classid="{8BD21D50-EC42-11CE-9E0D-00AA006002F3}" ax:persistence="persistStreamInit" r:id="rId1"/>
</file>

<file path=xl/activeX/activeX687.xml><?xml version="1.0" encoding="utf-8"?>
<ax:ocx xmlns:ax="http://schemas.microsoft.com/office/2006/activeX" xmlns:r="http://schemas.openxmlformats.org/officeDocument/2006/relationships" ax:classid="{8BD21D50-EC42-11CE-9E0D-00AA006002F3}" ax:persistence="persistStreamInit" r:id="rId1"/>
</file>

<file path=xl/activeX/activeX688.xml><?xml version="1.0" encoding="utf-8"?>
<ax:ocx xmlns:ax="http://schemas.microsoft.com/office/2006/activeX" xmlns:r="http://schemas.openxmlformats.org/officeDocument/2006/relationships" ax:classid="{8BD21D50-EC42-11CE-9E0D-00AA006002F3}" ax:persistence="persistStreamInit" r:id="rId1"/>
</file>

<file path=xl/activeX/activeX689.xml><?xml version="1.0" encoding="utf-8"?>
<ax:ocx xmlns:ax="http://schemas.microsoft.com/office/2006/activeX" xmlns:r="http://schemas.openxmlformats.org/officeDocument/2006/relationships" ax:classid="{8BD21D50-EC42-11CE-9E0D-00AA006002F3}" ax:persistence="persistStreamInit" r:id="rId1"/>
</file>

<file path=xl/activeX/activeX69.xml><?xml version="1.0" encoding="utf-8"?>
<ax:ocx xmlns:ax="http://schemas.microsoft.com/office/2006/activeX" xmlns:r="http://schemas.openxmlformats.org/officeDocument/2006/relationships" ax:classid="{8BD21D50-EC42-11CE-9E0D-00AA006002F3}" ax:persistence="persistStreamInit" r:id="rId1"/>
</file>

<file path=xl/activeX/activeX690.xml><?xml version="1.0" encoding="utf-8"?>
<ax:ocx xmlns:ax="http://schemas.microsoft.com/office/2006/activeX" xmlns:r="http://schemas.openxmlformats.org/officeDocument/2006/relationships" ax:classid="{8BD21D50-EC42-11CE-9E0D-00AA006002F3}" ax:persistence="persistStreamInit" r:id="rId1"/>
</file>

<file path=xl/activeX/activeX691.xml><?xml version="1.0" encoding="utf-8"?>
<ax:ocx xmlns:ax="http://schemas.microsoft.com/office/2006/activeX" xmlns:r="http://schemas.openxmlformats.org/officeDocument/2006/relationships" ax:classid="{8BD21D50-EC42-11CE-9E0D-00AA006002F3}" ax:persistence="persistStreamInit" r:id="rId1"/>
</file>

<file path=xl/activeX/activeX692.xml><?xml version="1.0" encoding="utf-8"?>
<ax:ocx xmlns:ax="http://schemas.microsoft.com/office/2006/activeX" xmlns:r="http://schemas.openxmlformats.org/officeDocument/2006/relationships" ax:classid="{8BD21D50-EC42-11CE-9E0D-00AA006002F3}" ax:persistence="persistStreamInit" r:id="rId1"/>
</file>

<file path=xl/activeX/activeX693.xml><?xml version="1.0" encoding="utf-8"?>
<ax:ocx xmlns:ax="http://schemas.microsoft.com/office/2006/activeX" xmlns:r="http://schemas.openxmlformats.org/officeDocument/2006/relationships" ax:classid="{8BD21D50-EC42-11CE-9E0D-00AA006002F3}" ax:persistence="persistStreamInit" r:id="rId1"/>
</file>

<file path=xl/activeX/activeX694.xml><?xml version="1.0" encoding="utf-8"?>
<ax:ocx xmlns:ax="http://schemas.microsoft.com/office/2006/activeX" xmlns:r="http://schemas.openxmlformats.org/officeDocument/2006/relationships" ax:classid="{8BD21D50-EC42-11CE-9E0D-00AA006002F3}" ax:persistence="persistStreamInit" r:id="rId1"/>
</file>

<file path=xl/activeX/activeX695.xml><?xml version="1.0" encoding="utf-8"?>
<ax:ocx xmlns:ax="http://schemas.microsoft.com/office/2006/activeX" xmlns:r="http://schemas.openxmlformats.org/officeDocument/2006/relationships" ax:classid="{8BD21D50-EC42-11CE-9E0D-00AA006002F3}" ax:persistence="persistStreamInit" r:id="rId1"/>
</file>

<file path=xl/activeX/activeX696.xml><?xml version="1.0" encoding="utf-8"?>
<ax:ocx xmlns:ax="http://schemas.microsoft.com/office/2006/activeX" xmlns:r="http://schemas.openxmlformats.org/officeDocument/2006/relationships" ax:classid="{8BD21D50-EC42-11CE-9E0D-00AA006002F3}" ax:persistence="persistStreamInit" r:id="rId1"/>
</file>

<file path=xl/activeX/activeX697.xml><?xml version="1.0" encoding="utf-8"?>
<ax:ocx xmlns:ax="http://schemas.microsoft.com/office/2006/activeX" xmlns:r="http://schemas.openxmlformats.org/officeDocument/2006/relationships" ax:classid="{8BD21D50-EC42-11CE-9E0D-00AA006002F3}" ax:persistence="persistStreamInit" r:id="rId1"/>
</file>

<file path=xl/activeX/activeX698.xml><?xml version="1.0" encoding="utf-8"?>
<ax:ocx xmlns:ax="http://schemas.microsoft.com/office/2006/activeX" xmlns:r="http://schemas.openxmlformats.org/officeDocument/2006/relationships" ax:classid="{8BD21D50-EC42-11CE-9E0D-00AA006002F3}" ax:persistence="persistStreamInit" r:id="rId1"/>
</file>

<file path=xl/activeX/activeX699.xml><?xml version="1.0" encoding="utf-8"?>
<ax:ocx xmlns:ax="http://schemas.microsoft.com/office/2006/activeX" xmlns:r="http://schemas.openxmlformats.org/officeDocument/2006/relationships" ax:classid="{8BD21D50-EC42-11CE-9E0D-00AA006002F3}" ax:persistence="persistStreamInit" r:id="rId1"/>
</file>

<file path=xl/activeX/activeX7.xml><?xml version="1.0" encoding="utf-8"?>
<ax:ocx xmlns:ax="http://schemas.microsoft.com/office/2006/activeX" xmlns:r="http://schemas.openxmlformats.org/officeDocument/2006/relationships" ax:classid="{8BD21D50-EC42-11CE-9E0D-00AA006002F3}" ax:persistence="persistStreamInit" r:id="rId1"/>
</file>

<file path=xl/activeX/activeX70.xml><?xml version="1.0" encoding="utf-8"?>
<ax:ocx xmlns:ax="http://schemas.microsoft.com/office/2006/activeX" xmlns:r="http://schemas.openxmlformats.org/officeDocument/2006/relationships" ax:classid="{8BD21D50-EC42-11CE-9E0D-00AA006002F3}" ax:persistence="persistStreamInit" r:id="rId1"/>
</file>

<file path=xl/activeX/activeX700.xml><?xml version="1.0" encoding="utf-8"?>
<ax:ocx xmlns:ax="http://schemas.microsoft.com/office/2006/activeX" xmlns:r="http://schemas.openxmlformats.org/officeDocument/2006/relationships" ax:classid="{8BD21D50-EC42-11CE-9E0D-00AA006002F3}" ax:persistence="persistStreamInit" r:id="rId1"/>
</file>

<file path=xl/activeX/activeX701.xml><?xml version="1.0" encoding="utf-8"?>
<ax:ocx xmlns:ax="http://schemas.microsoft.com/office/2006/activeX" xmlns:r="http://schemas.openxmlformats.org/officeDocument/2006/relationships" ax:classid="{8BD21D50-EC42-11CE-9E0D-00AA006002F3}" ax:persistence="persistStreamInit" r:id="rId1"/>
</file>

<file path=xl/activeX/activeX702.xml><?xml version="1.0" encoding="utf-8"?>
<ax:ocx xmlns:ax="http://schemas.microsoft.com/office/2006/activeX" xmlns:r="http://schemas.openxmlformats.org/officeDocument/2006/relationships" ax:classid="{8BD21D50-EC42-11CE-9E0D-00AA006002F3}" ax:persistence="persistStreamInit" r:id="rId1"/>
</file>

<file path=xl/activeX/activeX703.xml><?xml version="1.0" encoding="utf-8"?>
<ax:ocx xmlns:ax="http://schemas.microsoft.com/office/2006/activeX" xmlns:r="http://schemas.openxmlformats.org/officeDocument/2006/relationships" ax:classid="{8BD21D50-EC42-11CE-9E0D-00AA006002F3}" ax:persistence="persistStreamInit" r:id="rId1"/>
</file>

<file path=xl/activeX/activeX704.xml><?xml version="1.0" encoding="utf-8"?>
<ax:ocx xmlns:ax="http://schemas.microsoft.com/office/2006/activeX" xmlns:r="http://schemas.openxmlformats.org/officeDocument/2006/relationships" ax:classid="{8BD21D50-EC42-11CE-9E0D-00AA006002F3}" ax:persistence="persistStreamInit" r:id="rId1"/>
</file>

<file path=xl/activeX/activeX705.xml><?xml version="1.0" encoding="utf-8"?>
<ax:ocx xmlns:ax="http://schemas.microsoft.com/office/2006/activeX" xmlns:r="http://schemas.openxmlformats.org/officeDocument/2006/relationships" ax:classid="{8BD21D50-EC42-11CE-9E0D-00AA006002F3}" ax:persistence="persistStreamInit" r:id="rId1"/>
</file>

<file path=xl/activeX/activeX706.xml><?xml version="1.0" encoding="utf-8"?>
<ax:ocx xmlns:ax="http://schemas.microsoft.com/office/2006/activeX" xmlns:r="http://schemas.openxmlformats.org/officeDocument/2006/relationships" ax:classid="{8BD21D50-EC42-11CE-9E0D-00AA006002F3}" ax:persistence="persistStreamInit" r:id="rId1"/>
</file>

<file path=xl/activeX/activeX707.xml><?xml version="1.0" encoding="utf-8"?>
<ax:ocx xmlns:ax="http://schemas.microsoft.com/office/2006/activeX" xmlns:r="http://schemas.openxmlformats.org/officeDocument/2006/relationships" ax:classid="{8BD21D50-EC42-11CE-9E0D-00AA006002F3}" ax:persistence="persistStreamInit" r:id="rId1"/>
</file>

<file path=xl/activeX/activeX708.xml><?xml version="1.0" encoding="utf-8"?>
<ax:ocx xmlns:ax="http://schemas.microsoft.com/office/2006/activeX" xmlns:r="http://schemas.openxmlformats.org/officeDocument/2006/relationships" ax:classid="{8BD21D50-EC42-11CE-9E0D-00AA006002F3}" ax:persistence="persistStreamInit" r:id="rId1"/>
</file>

<file path=xl/activeX/activeX709.xml><?xml version="1.0" encoding="utf-8"?>
<ax:ocx xmlns:ax="http://schemas.microsoft.com/office/2006/activeX" xmlns:r="http://schemas.openxmlformats.org/officeDocument/2006/relationships" ax:classid="{8BD21D50-EC42-11CE-9E0D-00AA006002F3}" ax:persistence="persistStreamInit" r:id="rId1"/>
</file>

<file path=xl/activeX/activeX71.xml><?xml version="1.0" encoding="utf-8"?>
<ax:ocx xmlns:ax="http://schemas.microsoft.com/office/2006/activeX" xmlns:r="http://schemas.openxmlformats.org/officeDocument/2006/relationships" ax:classid="{8BD21D50-EC42-11CE-9E0D-00AA006002F3}" ax:persistence="persistStreamInit" r:id="rId1"/>
</file>

<file path=xl/activeX/activeX710.xml><?xml version="1.0" encoding="utf-8"?>
<ax:ocx xmlns:ax="http://schemas.microsoft.com/office/2006/activeX" xmlns:r="http://schemas.openxmlformats.org/officeDocument/2006/relationships" ax:classid="{8BD21D50-EC42-11CE-9E0D-00AA006002F3}" ax:persistence="persistStreamInit" r:id="rId1"/>
</file>

<file path=xl/activeX/activeX711.xml><?xml version="1.0" encoding="utf-8"?>
<ax:ocx xmlns:ax="http://schemas.microsoft.com/office/2006/activeX" xmlns:r="http://schemas.openxmlformats.org/officeDocument/2006/relationships" ax:classid="{8BD21D50-EC42-11CE-9E0D-00AA006002F3}" ax:persistence="persistStreamInit" r:id="rId1"/>
</file>

<file path=xl/activeX/activeX712.xml><?xml version="1.0" encoding="utf-8"?>
<ax:ocx xmlns:ax="http://schemas.microsoft.com/office/2006/activeX" xmlns:r="http://schemas.openxmlformats.org/officeDocument/2006/relationships" ax:classid="{8BD21D50-EC42-11CE-9E0D-00AA006002F3}" ax:persistence="persistStreamInit" r:id="rId1"/>
</file>

<file path=xl/activeX/activeX713.xml><?xml version="1.0" encoding="utf-8"?>
<ax:ocx xmlns:ax="http://schemas.microsoft.com/office/2006/activeX" xmlns:r="http://schemas.openxmlformats.org/officeDocument/2006/relationships" ax:classid="{8BD21D50-EC42-11CE-9E0D-00AA006002F3}" ax:persistence="persistStreamInit" r:id="rId1"/>
</file>

<file path=xl/activeX/activeX714.xml><?xml version="1.0" encoding="utf-8"?>
<ax:ocx xmlns:ax="http://schemas.microsoft.com/office/2006/activeX" xmlns:r="http://schemas.openxmlformats.org/officeDocument/2006/relationships" ax:classid="{8BD21D50-EC42-11CE-9E0D-00AA006002F3}" ax:persistence="persistStreamInit" r:id="rId1"/>
</file>

<file path=xl/activeX/activeX715.xml><?xml version="1.0" encoding="utf-8"?>
<ax:ocx xmlns:ax="http://schemas.microsoft.com/office/2006/activeX" xmlns:r="http://schemas.openxmlformats.org/officeDocument/2006/relationships" ax:classid="{8BD21D50-EC42-11CE-9E0D-00AA006002F3}" ax:persistence="persistStreamInit" r:id="rId1"/>
</file>

<file path=xl/activeX/activeX716.xml><?xml version="1.0" encoding="utf-8"?>
<ax:ocx xmlns:ax="http://schemas.microsoft.com/office/2006/activeX" xmlns:r="http://schemas.openxmlformats.org/officeDocument/2006/relationships" ax:classid="{8BD21D50-EC42-11CE-9E0D-00AA006002F3}" ax:persistence="persistStreamInit" r:id="rId1"/>
</file>

<file path=xl/activeX/activeX717.xml><?xml version="1.0" encoding="utf-8"?>
<ax:ocx xmlns:ax="http://schemas.microsoft.com/office/2006/activeX" xmlns:r="http://schemas.openxmlformats.org/officeDocument/2006/relationships" ax:classid="{8BD21D50-EC42-11CE-9E0D-00AA006002F3}" ax:persistence="persistStreamInit" r:id="rId1"/>
</file>

<file path=xl/activeX/activeX718.xml><?xml version="1.0" encoding="utf-8"?>
<ax:ocx xmlns:ax="http://schemas.microsoft.com/office/2006/activeX" xmlns:r="http://schemas.openxmlformats.org/officeDocument/2006/relationships" ax:classid="{8BD21D50-EC42-11CE-9E0D-00AA006002F3}" ax:persistence="persistStreamInit" r:id="rId1"/>
</file>

<file path=xl/activeX/activeX719.xml><?xml version="1.0" encoding="utf-8"?>
<ax:ocx xmlns:ax="http://schemas.microsoft.com/office/2006/activeX" xmlns:r="http://schemas.openxmlformats.org/officeDocument/2006/relationships" ax:classid="{8BD21D50-EC42-11CE-9E0D-00AA006002F3}" ax:persistence="persistStreamInit" r:id="rId1"/>
</file>

<file path=xl/activeX/activeX72.xml><?xml version="1.0" encoding="utf-8"?>
<ax:ocx xmlns:ax="http://schemas.microsoft.com/office/2006/activeX" xmlns:r="http://schemas.openxmlformats.org/officeDocument/2006/relationships" ax:classid="{8BD21D50-EC42-11CE-9E0D-00AA006002F3}" ax:persistence="persistStreamInit" r:id="rId1"/>
</file>

<file path=xl/activeX/activeX720.xml><?xml version="1.0" encoding="utf-8"?>
<ax:ocx xmlns:ax="http://schemas.microsoft.com/office/2006/activeX" xmlns:r="http://schemas.openxmlformats.org/officeDocument/2006/relationships" ax:classid="{8BD21D50-EC42-11CE-9E0D-00AA006002F3}" ax:persistence="persistStreamInit" r:id="rId1"/>
</file>

<file path=xl/activeX/activeX721.xml><?xml version="1.0" encoding="utf-8"?>
<ax:ocx xmlns:ax="http://schemas.microsoft.com/office/2006/activeX" xmlns:r="http://schemas.openxmlformats.org/officeDocument/2006/relationships" ax:classid="{8BD21D50-EC42-11CE-9E0D-00AA006002F3}" ax:persistence="persistStreamInit" r:id="rId1"/>
</file>

<file path=xl/activeX/activeX722.xml><?xml version="1.0" encoding="utf-8"?>
<ax:ocx xmlns:ax="http://schemas.microsoft.com/office/2006/activeX" xmlns:r="http://schemas.openxmlformats.org/officeDocument/2006/relationships" ax:classid="{8BD21D50-EC42-11CE-9E0D-00AA006002F3}" ax:persistence="persistStreamInit" r:id="rId1"/>
</file>

<file path=xl/activeX/activeX723.xml><?xml version="1.0" encoding="utf-8"?>
<ax:ocx xmlns:ax="http://schemas.microsoft.com/office/2006/activeX" xmlns:r="http://schemas.openxmlformats.org/officeDocument/2006/relationships" ax:classid="{8BD21D50-EC42-11CE-9E0D-00AA006002F3}" ax:persistence="persistStreamInit" r:id="rId1"/>
</file>

<file path=xl/activeX/activeX724.xml><?xml version="1.0" encoding="utf-8"?>
<ax:ocx xmlns:ax="http://schemas.microsoft.com/office/2006/activeX" xmlns:r="http://schemas.openxmlformats.org/officeDocument/2006/relationships" ax:classid="{8BD21D50-EC42-11CE-9E0D-00AA006002F3}" ax:persistence="persistStreamInit" r:id="rId1"/>
</file>

<file path=xl/activeX/activeX725.xml><?xml version="1.0" encoding="utf-8"?>
<ax:ocx xmlns:ax="http://schemas.microsoft.com/office/2006/activeX" xmlns:r="http://schemas.openxmlformats.org/officeDocument/2006/relationships" ax:classid="{8BD21D50-EC42-11CE-9E0D-00AA006002F3}" ax:persistence="persistStreamInit" r:id="rId1"/>
</file>

<file path=xl/activeX/activeX726.xml><?xml version="1.0" encoding="utf-8"?>
<ax:ocx xmlns:ax="http://schemas.microsoft.com/office/2006/activeX" xmlns:r="http://schemas.openxmlformats.org/officeDocument/2006/relationships" ax:classid="{8BD21D50-EC42-11CE-9E0D-00AA006002F3}" ax:persistence="persistStreamInit" r:id="rId1"/>
</file>

<file path=xl/activeX/activeX727.xml><?xml version="1.0" encoding="utf-8"?>
<ax:ocx xmlns:ax="http://schemas.microsoft.com/office/2006/activeX" xmlns:r="http://schemas.openxmlformats.org/officeDocument/2006/relationships" ax:classid="{8BD21D50-EC42-11CE-9E0D-00AA006002F3}" ax:persistence="persistStreamInit" r:id="rId1"/>
</file>

<file path=xl/activeX/activeX728.xml><?xml version="1.0" encoding="utf-8"?>
<ax:ocx xmlns:ax="http://schemas.microsoft.com/office/2006/activeX" xmlns:r="http://schemas.openxmlformats.org/officeDocument/2006/relationships" ax:classid="{8BD21D50-EC42-11CE-9E0D-00AA006002F3}" ax:persistence="persistStreamInit" r:id="rId1"/>
</file>

<file path=xl/activeX/activeX729.xml><?xml version="1.0" encoding="utf-8"?>
<ax:ocx xmlns:ax="http://schemas.microsoft.com/office/2006/activeX" xmlns:r="http://schemas.openxmlformats.org/officeDocument/2006/relationships" ax:classid="{8BD21D50-EC42-11CE-9E0D-00AA006002F3}" ax:persistence="persistStreamInit" r:id="rId1"/>
</file>

<file path=xl/activeX/activeX73.xml><?xml version="1.0" encoding="utf-8"?>
<ax:ocx xmlns:ax="http://schemas.microsoft.com/office/2006/activeX" xmlns:r="http://schemas.openxmlformats.org/officeDocument/2006/relationships" ax:classid="{8BD21D50-EC42-11CE-9E0D-00AA006002F3}" ax:persistence="persistStreamInit" r:id="rId1"/>
</file>

<file path=xl/activeX/activeX730.xml><?xml version="1.0" encoding="utf-8"?>
<ax:ocx xmlns:ax="http://schemas.microsoft.com/office/2006/activeX" xmlns:r="http://schemas.openxmlformats.org/officeDocument/2006/relationships" ax:classid="{8BD21D50-EC42-11CE-9E0D-00AA006002F3}" ax:persistence="persistStreamInit" r:id="rId1"/>
</file>

<file path=xl/activeX/activeX731.xml><?xml version="1.0" encoding="utf-8"?>
<ax:ocx xmlns:ax="http://schemas.microsoft.com/office/2006/activeX" xmlns:r="http://schemas.openxmlformats.org/officeDocument/2006/relationships" ax:classid="{8BD21D50-EC42-11CE-9E0D-00AA006002F3}" ax:persistence="persistStreamInit" r:id="rId1"/>
</file>

<file path=xl/activeX/activeX732.xml><?xml version="1.0" encoding="utf-8"?>
<ax:ocx xmlns:ax="http://schemas.microsoft.com/office/2006/activeX" xmlns:r="http://schemas.openxmlformats.org/officeDocument/2006/relationships" ax:classid="{8BD21D50-EC42-11CE-9E0D-00AA006002F3}" ax:persistence="persistStreamInit" r:id="rId1"/>
</file>

<file path=xl/activeX/activeX733.xml><?xml version="1.0" encoding="utf-8"?>
<ax:ocx xmlns:ax="http://schemas.microsoft.com/office/2006/activeX" xmlns:r="http://schemas.openxmlformats.org/officeDocument/2006/relationships" ax:classid="{8BD21D50-EC42-11CE-9E0D-00AA006002F3}" ax:persistence="persistStreamInit" r:id="rId1"/>
</file>

<file path=xl/activeX/activeX734.xml><?xml version="1.0" encoding="utf-8"?>
<ax:ocx xmlns:ax="http://schemas.microsoft.com/office/2006/activeX" xmlns:r="http://schemas.openxmlformats.org/officeDocument/2006/relationships" ax:classid="{8BD21D50-EC42-11CE-9E0D-00AA006002F3}" ax:persistence="persistStreamInit" r:id="rId1"/>
</file>

<file path=xl/activeX/activeX735.xml><?xml version="1.0" encoding="utf-8"?>
<ax:ocx xmlns:ax="http://schemas.microsoft.com/office/2006/activeX" xmlns:r="http://schemas.openxmlformats.org/officeDocument/2006/relationships" ax:classid="{8BD21D50-EC42-11CE-9E0D-00AA006002F3}" ax:persistence="persistStreamInit" r:id="rId1"/>
</file>

<file path=xl/activeX/activeX736.xml><?xml version="1.0" encoding="utf-8"?>
<ax:ocx xmlns:ax="http://schemas.microsoft.com/office/2006/activeX" xmlns:r="http://schemas.openxmlformats.org/officeDocument/2006/relationships" ax:classid="{8BD21D50-EC42-11CE-9E0D-00AA006002F3}" ax:persistence="persistStreamInit" r:id="rId1"/>
</file>

<file path=xl/activeX/activeX737.xml><?xml version="1.0" encoding="utf-8"?>
<ax:ocx xmlns:ax="http://schemas.microsoft.com/office/2006/activeX" xmlns:r="http://schemas.openxmlformats.org/officeDocument/2006/relationships" ax:classid="{8BD21D50-EC42-11CE-9E0D-00AA006002F3}" ax:persistence="persistStreamInit" r:id="rId1"/>
</file>

<file path=xl/activeX/activeX738.xml><?xml version="1.0" encoding="utf-8"?>
<ax:ocx xmlns:ax="http://schemas.microsoft.com/office/2006/activeX" xmlns:r="http://schemas.openxmlformats.org/officeDocument/2006/relationships" ax:classid="{8BD21D50-EC42-11CE-9E0D-00AA006002F3}" ax:persistence="persistStreamInit" r:id="rId1"/>
</file>

<file path=xl/activeX/activeX739.xml><?xml version="1.0" encoding="utf-8"?>
<ax:ocx xmlns:ax="http://schemas.microsoft.com/office/2006/activeX" xmlns:r="http://schemas.openxmlformats.org/officeDocument/2006/relationships" ax:classid="{8BD21D50-EC42-11CE-9E0D-00AA006002F3}" ax:persistence="persistStreamInit" r:id="rId1"/>
</file>

<file path=xl/activeX/activeX74.xml><?xml version="1.0" encoding="utf-8"?>
<ax:ocx xmlns:ax="http://schemas.microsoft.com/office/2006/activeX" xmlns:r="http://schemas.openxmlformats.org/officeDocument/2006/relationships" ax:classid="{8BD21D50-EC42-11CE-9E0D-00AA006002F3}" ax:persistence="persistStreamInit" r:id="rId1"/>
</file>

<file path=xl/activeX/activeX740.xml><?xml version="1.0" encoding="utf-8"?>
<ax:ocx xmlns:ax="http://schemas.microsoft.com/office/2006/activeX" xmlns:r="http://schemas.openxmlformats.org/officeDocument/2006/relationships" ax:classid="{8BD21D50-EC42-11CE-9E0D-00AA006002F3}" ax:persistence="persistStreamInit" r:id="rId1"/>
</file>

<file path=xl/activeX/activeX741.xml><?xml version="1.0" encoding="utf-8"?>
<ax:ocx xmlns:ax="http://schemas.microsoft.com/office/2006/activeX" xmlns:r="http://schemas.openxmlformats.org/officeDocument/2006/relationships" ax:classid="{8BD21D50-EC42-11CE-9E0D-00AA006002F3}" ax:persistence="persistStreamInit" r:id="rId1"/>
</file>

<file path=xl/activeX/activeX742.xml><?xml version="1.0" encoding="utf-8"?>
<ax:ocx xmlns:ax="http://schemas.microsoft.com/office/2006/activeX" xmlns:r="http://schemas.openxmlformats.org/officeDocument/2006/relationships" ax:classid="{8BD21D50-EC42-11CE-9E0D-00AA006002F3}" ax:persistence="persistStreamInit" r:id="rId1"/>
</file>

<file path=xl/activeX/activeX743.xml><?xml version="1.0" encoding="utf-8"?>
<ax:ocx xmlns:ax="http://schemas.microsoft.com/office/2006/activeX" xmlns:r="http://schemas.openxmlformats.org/officeDocument/2006/relationships" ax:classid="{8BD21D50-EC42-11CE-9E0D-00AA006002F3}" ax:persistence="persistStreamInit" r:id="rId1"/>
</file>

<file path=xl/activeX/activeX744.xml><?xml version="1.0" encoding="utf-8"?>
<ax:ocx xmlns:ax="http://schemas.microsoft.com/office/2006/activeX" xmlns:r="http://schemas.openxmlformats.org/officeDocument/2006/relationships" ax:classid="{8BD21D50-EC42-11CE-9E0D-00AA006002F3}" ax:persistence="persistStreamInit" r:id="rId1"/>
</file>

<file path=xl/activeX/activeX745.xml><?xml version="1.0" encoding="utf-8"?>
<ax:ocx xmlns:ax="http://schemas.microsoft.com/office/2006/activeX" xmlns:r="http://schemas.openxmlformats.org/officeDocument/2006/relationships" ax:classid="{8BD21D50-EC42-11CE-9E0D-00AA006002F3}" ax:persistence="persistStreamInit" r:id="rId1"/>
</file>

<file path=xl/activeX/activeX746.xml><?xml version="1.0" encoding="utf-8"?>
<ax:ocx xmlns:ax="http://schemas.microsoft.com/office/2006/activeX" xmlns:r="http://schemas.openxmlformats.org/officeDocument/2006/relationships" ax:classid="{8BD21D50-EC42-11CE-9E0D-00AA006002F3}" ax:persistence="persistStreamInit" r:id="rId1"/>
</file>

<file path=xl/activeX/activeX747.xml><?xml version="1.0" encoding="utf-8"?>
<ax:ocx xmlns:ax="http://schemas.microsoft.com/office/2006/activeX" xmlns:r="http://schemas.openxmlformats.org/officeDocument/2006/relationships" ax:classid="{8BD21D50-EC42-11CE-9E0D-00AA006002F3}" ax:persistence="persistStreamInit" r:id="rId1"/>
</file>

<file path=xl/activeX/activeX748.xml><?xml version="1.0" encoding="utf-8"?>
<ax:ocx xmlns:ax="http://schemas.microsoft.com/office/2006/activeX" xmlns:r="http://schemas.openxmlformats.org/officeDocument/2006/relationships" ax:classid="{8BD21D50-EC42-11CE-9E0D-00AA006002F3}" ax:persistence="persistStreamInit" r:id="rId1"/>
</file>

<file path=xl/activeX/activeX749.xml><?xml version="1.0" encoding="utf-8"?>
<ax:ocx xmlns:ax="http://schemas.microsoft.com/office/2006/activeX" xmlns:r="http://schemas.openxmlformats.org/officeDocument/2006/relationships" ax:classid="{8BD21D50-EC42-11CE-9E0D-00AA006002F3}" ax:persistence="persistStreamInit" r:id="rId1"/>
</file>

<file path=xl/activeX/activeX75.xml><?xml version="1.0" encoding="utf-8"?>
<ax:ocx xmlns:ax="http://schemas.microsoft.com/office/2006/activeX" xmlns:r="http://schemas.openxmlformats.org/officeDocument/2006/relationships" ax:classid="{8BD21D50-EC42-11CE-9E0D-00AA006002F3}" ax:persistence="persistStreamInit" r:id="rId1"/>
</file>

<file path=xl/activeX/activeX750.xml><?xml version="1.0" encoding="utf-8"?>
<ax:ocx xmlns:ax="http://schemas.microsoft.com/office/2006/activeX" xmlns:r="http://schemas.openxmlformats.org/officeDocument/2006/relationships" ax:classid="{8BD21D50-EC42-11CE-9E0D-00AA006002F3}" ax:persistence="persistStreamInit" r:id="rId1"/>
</file>

<file path=xl/activeX/activeX751.xml><?xml version="1.0" encoding="utf-8"?>
<ax:ocx xmlns:ax="http://schemas.microsoft.com/office/2006/activeX" xmlns:r="http://schemas.openxmlformats.org/officeDocument/2006/relationships" ax:classid="{8BD21D50-EC42-11CE-9E0D-00AA006002F3}" ax:persistence="persistStreamInit" r:id="rId1"/>
</file>

<file path=xl/activeX/activeX752.xml><?xml version="1.0" encoding="utf-8"?>
<ax:ocx xmlns:ax="http://schemas.microsoft.com/office/2006/activeX" xmlns:r="http://schemas.openxmlformats.org/officeDocument/2006/relationships" ax:classid="{8BD21D50-EC42-11CE-9E0D-00AA006002F3}" ax:persistence="persistStreamInit" r:id="rId1"/>
</file>

<file path=xl/activeX/activeX753.xml><?xml version="1.0" encoding="utf-8"?>
<ax:ocx xmlns:ax="http://schemas.microsoft.com/office/2006/activeX" xmlns:r="http://schemas.openxmlformats.org/officeDocument/2006/relationships" ax:classid="{8BD21D50-EC42-11CE-9E0D-00AA006002F3}" ax:persistence="persistStreamInit" r:id="rId1"/>
</file>

<file path=xl/activeX/activeX754.xml><?xml version="1.0" encoding="utf-8"?>
<ax:ocx xmlns:ax="http://schemas.microsoft.com/office/2006/activeX" xmlns:r="http://schemas.openxmlformats.org/officeDocument/2006/relationships" ax:classid="{8BD21D50-EC42-11CE-9E0D-00AA006002F3}" ax:persistence="persistStreamInit" r:id="rId1"/>
</file>

<file path=xl/activeX/activeX755.xml><?xml version="1.0" encoding="utf-8"?>
<ax:ocx xmlns:ax="http://schemas.microsoft.com/office/2006/activeX" xmlns:r="http://schemas.openxmlformats.org/officeDocument/2006/relationships" ax:classid="{8BD21D50-EC42-11CE-9E0D-00AA006002F3}" ax:persistence="persistStreamInit" r:id="rId1"/>
</file>

<file path=xl/activeX/activeX756.xml><?xml version="1.0" encoding="utf-8"?>
<ax:ocx xmlns:ax="http://schemas.microsoft.com/office/2006/activeX" xmlns:r="http://schemas.openxmlformats.org/officeDocument/2006/relationships" ax:classid="{8BD21D50-EC42-11CE-9E0D-00AA006002F3}" ax:persistence="persistStreamInit" r:id="rId1"/>
</file>

<file path=xl/activeX/activeX757.xml><?xml version="1.0" encoding="utf-8"?>
<ax:ocx xmlns:ax="http://schemas.microsoft.com/office/2006/activeX" xmlns:r="http://schemas.openxmlformats.org/officeDocument/2006/relationships" ax:classid="{8BD21D50-EC42-11CE-9E0D-00AA006002F3}" ax:persistence="persistStreamInit" r:id="rId1"/>
</file>

<file path=xl/activeX/activeX758.xml><?xml version="1.0" encoding="utf-8"?>
<ax:ocx xmlns:ax="http://schemas.microsoft.com/office/2006/activeX" xmlns:r="http://schemas.openxmlformats.org/officeDocument/2006/relationships" ax:classid="{8BD21D50-EC42-11CE-9E0D-00AA006002F3}" ax:persistence="persistStreamInit" r:id="rId1"/>
</file>

<file path=xl/activeX/activeX759.xml><?xml version="1.0" encoding="utf-8"?>
<ax:ocx xmlns:ax="http://schemas.microsoft.com/office/2006/activeX" xmlns:r="http://schemas.openxmlformats.org/officeDocument/2006/relationships" ax:classid="{8BD21D50-EC42-11CE-9E0D-00AA006002F3}" ax:persistence="persistStreamInit" r:id="rId1"/>
</file>

<file path=xl/activeX/activeX76.xml><?xml version="1.0" encoding="utf-8"?>
<ax:ocx xmlns:ax="http://schemas.microsoft.com/office/2006/activeX" xmlns:r="http://schemas.openxmlformats.org/officeDocument/2006/relationships" ax:classid="{8BD21D50-EC42-11CE-9E0D-00AA006002F3}" ax:persistence="persistStreamInit" r:id="rId1"/>
</file>

<file path=xl/activeX/activeX760.xml><?xml version="1.0" encoding="utf-8"?>
<ax:ocx xmlns:ax="http://schemas.microsoft.com/office/2006/activeX" xmlns:r="http://schemas.openxmlformats.org/officeDocument/2006/relationships" ax:classid="{8BD21D50-EC42-11CE-9E0D-00AA006002F3}" ax:persistence="persistStreamInit" r:id="rId1"/>
</file>

<file path=xl/activeX/activeX761.xml><?xml version="1.0" encoding="utf-8"?>
<ax:ocx xmlns:ax="http://schemas.microsoft.com/office/2006/activeX" xmlns:r="http://schemas.openxmlformats.org/officeDocument/2006/relationships" ax:classid="{8BD21D50-EC42-11CE-9E0D-00AA006002F3}" ax:persistence="persistStreamInit" r:id="rId1"/>
</file>

<file path=xl/activeX/activeX762.xml><?xml version="1.0" encoding="utf-8"?>
<ax:ocx xmlns:ax="http://schemas.microsoft.com/office/2006/activeX" xmlns:r="http://schemas.openxmlformats.org/officeDocument/2006/relationships" ax:classid="{8BD21D50-EC42-11CE-9E0D-00AA006002F3}" ax:persistence="persistStreamInit" r:id="rId1"/>
</file>

<file path=xl/activeX/activeX763.xml><?xml version="1.0" encoding="utf-8"?>
<ax:ocx xmlns:ax="http://schemas.microsoft.com/office/2006/activeX" xmlns:r="http://schemas.openxmlformats.org/officeDocument/2006/relationships" ax:classid="{8BD21D50-EC42-11CE-9E0D-00AA006002F3}" ax:persistence="persistStreamInit" r:id="rId1"/>
</file>

<file path=xl/activeX/activeX764.xml><?xml version="1.0" encoding="utf-8"?>
<ax:ocx xmlns:ax="http://schemas.microsoft.com/office/2006/activeX" xmlns:r="http://schemas.openxmlformats.org/officeDocument/2006/relationships" ax:classid="{8BD21D50-EC42-11CE-9E0D-00AA006002F3}" ax:persistence="persistStreamInit" r:id="rId1"/>
</file>

<file path=xl/activeX/activeX765.xml><?xml version="1.0" encoding="utf-8"?>
<ax:ocx xmlns:ax="http://schemas.microsoft.com/office/2006/activeX" xmlns:r="http://schemas.openxmlformats.org/officeDocument/2006/relationships" ax:classid="{8BD21D50-EC42-11CE-9E0D-00AA006002F3}" ax:persistence="persistStreamInit" r:id="rId1"/>
</file>

<file path=xl/activeX/activeX766.xml><?xml version="1.0" encoding="utf-8"?>
<ax:ocx xmlns:ax="http://schemas.microsoft.com/office/2006/activeX" xmlns:r="http://schemas.openxmlformats.org/officeDocument/2006/relationships" ax:classid="{8BD21D50-EC42-11CE-9E0D-00AA006002F3}" ax:persistence="persistStreamInit" r:id="rId1"/>
</file>

<file path=xl/activeX/activeX767.xml><?xml version="1.0" encoding="utf-8"?>
<ax:ocx xmlns:ax="http://schemas.microsoft.com/office/2006/activeX" xmlns:r="http://schemas.openxmlformats.org/officeDocument/2006/relationships" ax:classid="{8BD21D50-EC42-11CE-9E0D-00AA006002F3}" ax:persistence="persistStreamInit" r:id="rId1"/>
</file>

<file path=xl/activeX/activeX768.xml><?xml version="1.0" encoding="utf-8"?>
<ax:ocx xmlns:ax="http://schemas.microsoft.com/office/2006/activeX" xmlns:r="http://schemas.openxmlformats.org/officeDocument/2006/relationships" ax:classid="{8BD21D50-EC42-11CE-9E0D-00AA006002F3}" ax:persistence="persistStreamInit" r:id="rId1"/>
</file>

<file path=xl/activeX/activeX769.xml><?xml version="1.0" encoding="utf-8"?>
<ax:ocx xmlns:ax="http://schemas.microsoft.com/office/2006/activeX" xmlns:r="http://schemas.openxmlformats.org/officeDocument/2006/relationships" ax:classid="{8BD21D50-EC42-11CE-9E0D-00AA006002F3}" ax:persistence="persistStreamInit" r:id="rId1"/>
</file>

<file path=xl/activeX/activeX77.xml><?xml version="1.0" encoding="utf-8"?>
<ax:ocx xmlns:ax="http://schemas.microsoft.com/office/2006/activeX" xmlns:r="http://schemas.openxmlformats.org/officeDocument/2006/relationships" ax:classid="{8BD21D50-EC42-11CE-9E0D-00AA006002F3}" ax:persistence="persistStreamInit" r:id="rId1"/>
</file>

<file path=xl/activeX/activeX770.xml><?xml version="1.0" encoding="utf-8"?>
<ax:ocx xmlns:ax="http://schemas.microsoft.com/office/2006/activeX" xmlns:r="http://schemas.openxmlformats.org/officeDocument/2006/relationships" ax:classid="{8BD21D50-EC42-11CE-9E0D-00AA006002F3}" ax:persistence="persistStreamInit" r:id="rId1"/>
</file>

<file path=xl/activeX/activeX771.xml><?xml version="1.0" encoding="utf-8"?>
<ax:ocx xmlns:ax="http://schemas.microsoft.com/office/2006/activeX" xmlns:r="http://schemas.openxmlformats.org/officeDocument/2006/relationships" ax:classid="{8BD21D50-EC42-11CE-9E0D-00AA006002F3}" ax:persistence="persistStreamInit" r:id="rId1"/>
</file>

<file path=xl/activeX/activeX772.xml><?xml version="1.0" encoding="utf-8"?>
<ax:ocx xmlns:ax="http://schemas.microsoft.com/office/2006/activeX" xmlns:r="http://schemas.openxmlformats.org/officeDocument/2006/relationships" ax:classid="{8BD21D50-EC42-11CE-9E0D-00AA006002F3}" ax:persistence="persistStreamInit" r:id="rId1"/>
</file>

<file path=xl/activeX/activeX773.xml><?xml version="1.0" encoding="utf-8"?>
<ax:ocx xmlns:ax="http://schemas.microsoft.com/office/2006/activeX" xmlns:r="http://schemas.openxmlformats.org/officeDocument/2006/relationships" ax:classid="{8BD21D50-EC42-11CE-9E0D-00AA006002F3}" ax:persistence="persistStreamInit" r:id="rId1"/>
</file>

<file path=xl/activeX/activeX774.xml><?xml version="1.0" encoding="utf-8"?>
<ax:ocx xmlns:ax="http://schemas.microsoft.com/office/2006/activeX" xmlns:r="http://schemas.openxmlformats.org/officeDocument/2006/relationships" ax:classid="{8BD21D50-EC42-11CE-9E0D-00AA006002F3}" ax:persistence="persistStreamInit" r:id="rId1"/>
</file>

<file path=xl/activeX/activeX775.xml><?xml version="1.0" encoding="utf-8"?>
<ax:ocx xmlns:ax="http://schemas.microsoft.com/office/2006/activeX" xmlns:r="http://schemas.openxmlformats.org/officeDocument/2006/relationships" ax:classid="{8BD21D50-EC42-11CE-9E0D-00AA006002F3}" ax:persistence="persistStreamInit" r:id="rId1"/>
</file>

<file path=xl/activeX/activeX776.xml><?xml version="1.0" encoding="utf-8"?>
<ax:ocx xmlns:ax="http://schemas.microsoft.com/office/2006/activeX" xmlns:r="http://schemas.openxmlformats.org/officeDocument/2006/relationships" ax:classid="{8BD21D50-EC42-11CE-9E0D-00AA006002F3}" ax:persistence="persistStreamInit" r:id="rId1"/>
</file>

<file path=xl/activeX/activeX777.xml><?xml version="1.0" encoding="utf-8"?>
<ax:ocx xmlns:ax="http://schemas.microsoft.com/office/2006/activeX" xmlns:r="http://schemas.openxmlformats.org/officeDocument/2006/relationships" ax:classid="{8BD21D50-EC42-11CE-9E0D-00AA006002F3}" ax:persistence="persistStreamInit" r:id="rId1"/>
</file>

<file path=xl/activeX/activeX778.xml><?xml version="1.0" encoding="utf-8"?>
<ax:ocx xmlns:ax="http://schemas.microsoft.com/office/2006/activeX" xmlns:r="http://schemas.openxmlformats.org/officeDocument/2006/relationships" ax:classid="{8BD21D50-EC42-11CE-9E0D-00AA006002F3}" ax:persistence="persistStreamInit" r:id="rId1"/>
</file>

<file path=xl/activeX/activeX779.xml><?xml version="1.0" encoding="utf-8"?>
<ax:ocx xmlns:ax="http://schemas.microsoft.com/office/2006/activeX" xmlns:r="http://schemas.openxmlformats.org/officeDocument/2006/relationships" ax:classid="{8BD21D50-EC42-11CE-9E0D-00AA006002F3}" ax:persistence="persistStreamInit" r:id="rId1"/>
</file>

<file path=xl/activeX/activeX78.xml><?xml version="1.0" encoding="utf-8"?>
<ax:ocx xmlns:ax="http://schemas.microsoft.com/office/2006/activeX" xmlns:r="http://schemas.openxmlformats.org/officeDocument/2006/relationships" ax:classid="{8BD21D50-EC42-11CE-9E0D-00AA006002F3}" ax:persistence="persistStreamInit" r:id="rId1"/>
</file>

<file path=xl/activeX/activeX780.xml><?xml version="1.0" encoding="utf-8"?>
<ax:ocx xmlns:ax="http://schemas.microsoft.com/office/2006/activeX" xmlns:r="http://schemas.openxmlformats.org/officeDocument/2006/relationships" ax:classid="{8BD21D50-EC42-11CE-9E0D-00AA006002F3}" ax:persistence="persistStreamInit" r:id="rId1"/>
</file>

<file path=xl/activeX/activeX781.xml><?xml version="1.0" encoding="utf-8"?>
<ax:ocx xmlns:ax="http://schemas.microsoft.com/office/2006/activeX" xmlns:r="http://schemas.openxmlformats.org/officeDocument/2006/relationships" ax:classid="{8BD21D50-EC42-11CE-9E0D-00AA006002F3}" ax:persistence="persistStreamInit" r:id="rId1"/>
</file>

<file path=xl/activeX/activeX782.xml><?xml version="1.0" encoding="utf-8"?>
<ax:ocx xmlns:ax="http://schemas.microsoft.com/office/2006/activeX" xmlns:r="http://schemas.openxmlformats.org/officeDocument/2006/relationships" ax:classid="{8BD21D50-EC42-11CE-9E0D-00AA006002F3}" ax:persistence="persistStreamInit" r:id="rId1"/>
</file>

<file path=xl/activeX/activeX783.xml><?xml version="1.0" encoding="utf-8"?>
<ax:ocx xmlns:ax="http://schemas.microsoft.com/office/2006/activeX" xmlns:r="http://schemas.openxmlformats.org/officeDocument/2006/relationships" ax:classid="{8BD21D50-EC42-11CE-9E0D-00AA006002F3}" ax:persistence="persistStreamInit" r:id="rId1"/>
</file>

<file path=xl/activeX/activeX784.xml><?xml version="1.0" encoding="utf-8"?>
<ax:ocx xmlns:ax="http://schemas.microsoft.com/office/2006/activeX" xmlns:r="http://schemas.openxmlformats.org/officeDocument/2006/relationships" ax:classid="{8BD21D50-EC42-11CE-9E0D-00AA006002F3}" ax:persistence="persistStreamInit" r:id="rId1"/>
</file>

<file path=xl/activeX/activeX785.xml><?xml version="1.0" encoding="utf-8"?>
<ax:ocx xmlns:ax="http://schemas.microsoft.com/office/2006/activeX" xmlns:r="http://schemas.openxmlformats.org/officeDocument/2006/relationships" ax:classid="{8BD21D50-EC42-11CE-9E0D-00AA006002F3}" ax:persistence="persistStreamInit" r:id="rId1"/>
</file>

<file path=xl/activeX/activeX786.xml><?xml version="1.0" encoding="utf-8"?>
<ax:ocx xmlns:ax="http://schemas.microsoft.com/office/2006/activeX" xmlns:r="http://schemas.openxmlformats.org/officeDocument/2006/relationships" ax:classid="{8BD21D50-EC42-11CE-9E0D-00AA006002F3}" ax:persistence="persistStreamInit" r:id="rId1"/>
</file>

<file path=xl/activeX/activeX787.xml><?xml version="1.0" encoding="utf-8"?>
<ax:ocx xmlns:ax="http://schemas.microsoft.com/office/2006/activeX" xmlns:r="http://schemas.openxmlformats.org/officeDocument/2006/relationships" ax:classid="{8BD21D50-EC42-11CE-9E0D-00AA006002F3}" ax:persistence="persistStreamInit" r:id="rId1"/>
</file>

<file path=xl/activeX/activeX788.xml><?xml version="1.0" encoding="utf-8"?>
<ax:ocx xmlns:ax="http://schemas.microsoft.com/office/2006/activeX" xmlns:r="http://schemas.openxmlformats.org/officeDocument/2006/relationships" ax:classid="{8BD21D50-EC42-11CE-9E0D-00AA006002F3}" ax:persistence="persistStreamInit" r:id="rId1"/>
</file>

<file path=xl/activeX/activeX789.xml><?xml version="1.0" encoding="utf-8"?>
<ax:ocx xmlns:ax="http://schemas.microsoft.com/office/2006/activeX" xmlns:r="http://schemas.openxmlformats.org/officeDocument/2006/relationships" ax:classid="{8BD21D50-EC42-11CE-9E0D-00AA006002F3}" ax:persistence="persistStreamInit" r:id="rId1"/>
</file>

<file path=xl/activeX/activeX79.xml><?xml version="1.0" encoding="utf-8"?>
<ax:ocx xmlns:ax="http://schemas.microsoft.com/office/2006/activeX" xmlns:r="http://schemas.openxmlformats.org/officeDocument/2006/relationships" ax:classid="{8BD21D50-EC42-11CE-9E0D-00AA006002F3}" ax:persistence="persistStreamInit" r:id="rId1"/>
</file>

<file path=xl/activeX/activeX790.xml><?xml version="1.0" encoding="utf-8"?>
<ax:ocx xmlns:ax="http://schemas.microsoft.com/office/2006/activeX" xmlns:r="http://schemas.openxmlformats.org/officeDocument/2006/relationships" ax:classid="{8BD21D50-EC42-11CE-9E0D-00AA006002F3}" ax:persistence="persistStreamInit" r:id="rId1"/>
</file>

<file path=xl/activeX/activeX791.xml><?xml version="1.0" encoding="utf-8"?>
<ax:ocx xmlns:ax="http://schemas.microsoft.com/office/2006/activeX" xmlns:r="http://schemas.openxmlformats.org/officeDocument/2006/relationships" ax:classid="{8BD21D50-EC42-11CE-9E0D-00AA006002F3}" ax:persistence="persistStreamInit" r:id="rId1"/>
</file>

<file path=xl/activeX/activeX792.xml><?xml version="1.0" encoding="utf-8"?>
<ax:ocx xmlns:ax="http://schemas.microsoft.com/office/2006/activeX" xmlns:r="http://schemas.openxmlformats.org/officeDocument/2006/relationships" ax:classid="{8BD21D50-EC42-11CE-9E0D-00AA006002F3}" ax:persistence="persistStreamInit" r:id="rId1"/>
</file>

<file path=xl/activeX/activeX793.xml><?xml version="1.0" encoding="utf-8"?>
<ax:ocx xmlns:ax="http://schemas.microsoft.com/office/2006/activeX" xmlns:r="http://schemas.openxmlformats.org/officeDocument/2006/relationships" ax:classid="{8BD21D50-EC42-11CE-9E0D-00AA006002F3}" ax:persistence="persistStreamInit" r:id="rId1"/>
</file>

<file path=xl/activeX/activeX794.xml><?xml version="1.0" encoding="utf-8"?>
<ax:ocx xmlns:ax="http://schemas.microsoft.com/office/2006/activeX" xmlns:r="http://schemas.openxmlformats.org/officeDocument/2006/relationships" ax:classid="{8BD21D50-EC42-11CE-9E0D-00AA006002F3}" ax:persistence="persistStreamInit" r:id="rId1"/>
</file>

<file path=xl/activeX/activeX795.xml><?xml version="1.0" encoding="utf-8"?>
<ax:ocx xmlns:ax="http://schemas.microsoft.com/office/2006/activeX" xmlns:r="http://schemas.openxmlformats.org/officeDocument/2006/relationships" ax:classid="{8BD21D50-EC42-11CE-9E0D-00AA006002F3}" ax:persistence="persistStreamInit" r:id="rId1"/>
</file>

<file path=xl/activeX/activeX796.xml><?xml version="1.0" encoding="utf-8"?>
<ax:ocx xmlns:ax="http://schemas.microsoft.com/office/2006/activeX" xmlns:r="http://schemas.openxmlformats.org/officeDocument/2006/relationships" ax:classid="{8BD21D50-EC42-11CE-9E0D-00AA006002F3}" ax:persistence="persistStreamInit" r:id="rId1"/>
</file>

<file path=xl/activeX/activeX797.xml><?xml version="1.0" encoding="utf-8"?>
<ax:ocx xmlns:ax="http://schemas.microsoft.com/office/2006/activeX" xmlns:r="http://schemas.openxmlformats.org/officeDocument/2006/relationships" ax:classid="{8BD21D50-EC42-11CE-9E0D-00AA006002F3}" ax:persistence="persistStreamInit" r:id="rId1"/>
</file>

<file path=xl/activeX/activeX798.xml><?xml version="1.0" encoding="utf-8"?>
<ax:ocx xmlns:ax="http://schemas.microsoft.com/office/2006/activeX" xmlns:r="http://schemas.openxmlformats.org/officeDocument/2006/relationships" ax:classid="{8BD21D50-EC42-11CE-9E0D-00AA006002F3}" ax:persistence="persistStreamInit" r:id="rId1"/>
</file>

<file path=xl/activeX/activeX799.xml><?xml version="1.0" encoding="utf-8"?>
<ax:ocx xmlns:ax="http://schemas.microsoft.com/office/2006/activeX" xmlns:r="http://schemas.openxmlformats.org/officeDocument/2006/relationships" ax:classid="{8BD21D50-EC42-11CE-9E0D-00AA006002F3}" ax:persistence="persistStreamInit" r:id="rId1"/>
</file>

<file path=xl/activeX/activeX8.xml><?xml version="1.0" encoding="utf-8"?>
<ax:ocx xmlns:ax="http://schemas.microsoft.com/office/2006/activeX" xmlns:r="http://schemas.openxmlformats.org/officeDocument/2006/relationships" ax:classid="{8BD21D50-EC42-11CE-9E0D-00AA006002F3}" ax:persistence="persistStreamInit" r:id="rId1"/>
</file>

<file path=xl/activeX/activeX80.xml><?xml version="1.0" encoding="utf-8"?>
<ax:ocx xmlns:ax="http://schemas.microsoft.com/office/2006/activeX" xmlns:r="http://schemas.openxmlformats.org/officeDocument/2006/relationships" ax:classid="{8BD21D50-EC42-11CE-9E0D-00AA006002F3}" ax:persistence="persistStreamInit" r:id="rId1"/>
</file>

<file path=xl/activeX/activeX800.xml><?xml version="1.0" encoding="utf-8"?>
<ax:ocx xmlns:ax="http://schemas.microsoft.com/office/2006/activeX" xmlns:r="http://schemas.openxmlformats.org/officeDocument/2006/relationships" ax:classid="{8BD21D50-EC42-11CE-9E0D-00AA006002F3}" ax:persistence="persistStreamInit" r:id="rId1"/>
</file>

<file path=xl/activeX/activeX801.xml><?xml version="1.0" encoding="utf-8"?>
<ax:ocx xmlns:ax="http://schemas.microsoft.com/office/2006/activeX" xmlns:r="http://schemas.openxmlformats.org/officeDocument/2006/relationships" ax:classid="{8BD21D50-EC42-11CE-9E0D-00AA006002F3}" ax:persistence="persistStreamInit" r:id="rId1"/>
</file>

<file path=xl/activeX/activeX802.xml><?xml version="1.0" encoding="utf-8"?>
<ax:ocx xmlns:ax="http://schemas.microsoft.com/office/2006/activeX" xmlns:r="http://schemas.openxmlformats.org/officeDocument/2006/relationships" ax:classid="{8BD21D50-EC42-11CE-9E0D-00AA006002F3}" ax:persistence="persistStreamInit" r:id="rId1"/>
</file>

<file path=xl/activeX/activeX803.xml><?xml version="1.0" encoding="utf-8"?>
<ax:ocx xmlns:ax="http://schemas.microsoft.com/office/2006/activeX" xmlns:r="http://schemas.openxmlformats.org/officeDocument/2006/relationships" ax:classid="{8BD21D50-EC42-11CE-9E0D-00AA006002F3}" ax:persistence="persistStreamInit" r:id="rId1"/>
</file>

<file path=xl/activeX/activeX804.xml><?xml version="1.0" encoding="utf-8"?>
<ax:ocx xmlns:ax="http://schemas.microsoft.com/office/2006/activeX" xmlns:r="http://schemas.openxmlformats.org/officeDocument/2006/relationships" ax:classid="{8BD21D50-EC42-11CE-9E0D-00AA006002F3}" ax:persistence="persistStreamInit" r:id="rId1"/>
</file>

<file path=xl/activeX/activeX805.xml><?xml version="1.0" encoding="utf-8"?>
<ax:ocx xmlns:ax="http://schemas.microsoft.com/office/2006/activeX" xmlns:r="http://schemas.openxmlformats.org/officeDocument/2006/relationships" ax:classid="{8BD21D50-EC42-11CE-9E0D-00AA006002F3}" ax:persistence="persistStreamInit" r:id="rId1"/>
</file>

<file path=xl/activeX/activeX806.xml><?xml version="1.0" encoding="utf-8"?>
<ax:ocx xmlns:ax="http://schemas.microsoft.com/office/2006/activeX" xmlns:r="http://schemas.openxmlformats.org/officeDocument/2006/relationships" ax:classid="{8BD21D50-EC42-11CE-9E0D-00AA006002F3}" ax:persistence="persistStreamInit" r:id="rId1"/>
</file>

<file path=xl/activeX/activeX807.xml><?xml version="1.0" encoding="utf-8"?>
<ax:ocx xmlns:ax="http://schemas.microsoft.com/office/2006/activeX" xmlns:r="http://schemas.openxmlformats.org/officeDocument/2006/relationships" ax:classid="{8BD21D50-EC42-11CE-9E0D-00AA006002F3}" ax:persistence="persistStreamInit" r:id="rId1"/>
</file>

<file path=xl/activeX/activeX808.xml><?xml version="1.0" encoding="utf-8"?>
<ax:ocx xmlns:ax="http://schemas.microsoft.com/office/2006/activeX" xmlns:r="http://schemas.openxmlformats.org/officeDocument/2006/relationships" ax:classid="{8BD21D50-EC42-11CE-9E0D-00AA006002F3}" ax:persistence="persistStreamInit" r:id="rId1"/>
</file>

<file path=xl/activeX/activeX809.xml><?xml version="1.0" encoding="utf-8"?>
<ax:ocx xmlns:ax="http://schemas.microsoft.com/office/2006/activeX" xmlns:r="http://schemas.openxmlformats.org/officeDocument/2006/relationships" ax:classid="{8BD21D50-EC42-11CE-9E0D-00AA006002F3}" ax:persistence="persistStreamInit" r:id="rId1"/>
</file>

<file path=xl/activeX/activeX81.xml><?xml version="1.0" encoding="utf-8"?>
<ax:ocx xmlns:ax="http://schemas.microsoft.com/office/2006/activeX" xmlns:r="http://schemas.openxmlformats.org/officeDocument/2006/relationships" ax:classid="{8BD21D50-EC42-11CE-9E0D-00AA006002F3}" ax:persistence="persistStreamInit" r:id="rId1"/>
</file>

<file path=xl/activeX/activeX810.xml><?xml version="1.0" encoding="utf-8"?>
<ax:ocx xmlns:ax="http://schemas.microsoft.com/office/2006/activeX" xmlns:r="http://schemas.openxmlformats.org/officeDocument/2006/relationships" ax:classid="{8BD21D50-EC42-11CE-9E0D-00AA006002F3}" ax:persistence="persistStreamInit" r:id="rId1"/>
</file>

<file path=xl/activeX/activeX811.xml><?xml version="1.0" encoding="utf-8"?>
<ax:ocx xmlns:ax="http://schemas.microsoft.com/office/2006/activeX" xmlns:r="http://schemas.openxmlformats.org/officeDocument/2006/relationships" ax:classid="{8BD21D50-EC42-11CE-9E0D-00AA006002F3}" ax:persistence="persistStreamInit" r:id="rId1"/>
</file>

<file path=xl/activeX/activeX812.xml><?xml version="1.0" encoding="utf-8"?>
<ax:ocx xmlns:ax="http://schemas.microsoft.com/office/2006/activeX" xmlns:r="http://schemas.openxmlformats.org/officeDocument/2006/relationships" ax:classid="{8BD21D50-EC42-11CE-9E0D-00AA006002F3}" ax:persistence="persistStreamInit" r:id="rId1"/>
</file>

<file path=xl/activeX/activeX813.xml><?xml version="1.0" encoding="utf-8"?>
<ax:ocx xmlns:ax="http://schemas.microsoft.com/office/2006/activeX" xmlns:r="http://schemas.openxmlformats.org/officeDocument/2006/relationships" ax:classid="{8BD21D50-EC42-11CE-9E0D-00AA006002F3}" ax:persistence="persistStreamInit" r:id="rId1"/>
</file>

<file path=xl/activeX/activeX814.xml><?xml version="1.0" encoding="utf-8"?>
<ax:ocx xmlns:ax="http://schemas.microsoft.com/office/2006/activeX" xmlns:r="http://schemas.openxmlformats.org/officeDocument/2006/relationships" ax:classid="{8BD21D50-EC42-11CE-9E0D-00AA006002F3}" ax:persistence="persistStreamInit" r:id="rId1"/>
</file>

<file path=xl/activeX/activeX815.xml><?xml version="1.0" encoding="utf-8"?>
<ax:ocx xmlns:ax="http://schemas.microsoft.com/office/2006/activeX" xmlns:r="http://schemas.openxmlformats.org/officeDocument/2006/relationships" ax:classid="{8BD21D50-EC42-11CE-9E0D-00AA006002F3}" ax:persistence="persistStreamInit" r:id="rId1"/>
</file>

<file path=xl/activeX/activeX816.xml><?xml version="1.0" encoding="utf-8"?>
<ax:ocx xmlns:ax="http://schemas.microsoft.com/office/2006/activeX" xmlns:r="http://schemas.openxmlformats.org/officeDocument/2006/relationships" ax:classid="{8BD21D50-EC42-11CE-9E0D-00AA006002F3}" ax:persistence="persistStreamInit" r:id="rId1"/>
</file>

<file path=xl/activeX/activeX817.xml><?xml version="1.0" encoding="utf-8"?>
<ax:ocx xmlns:ax="http://schemas.microsoft.com/office/2006/activeX" xmlns:r="http://schemas.openxmlformats.org/officeDocument/2006/relationships" ax:classid="{8BD21D50-EC42-11CE-9E0D-00AA006002F3}" ax:persistence="persistStreamInit" r:id="rId1"/>
</file>

<file path=xl/activeX/activeX818.xml><?xml version="1.0" encoding="utf-8"?>
<ax:ocx xmlns:ax="http://schemas.microsoft.com/office/2006/activeX" xmlns:r="http://schemas.openxmlformats.org/officeDocument/2006/relationships" ax:classid="{8BD21D50-EC42-11CE-9E0D-00AA006002F3}" ax:persistence="persistStreamInit" r:id="rId1"/>
</file>

<file path=xl/activeX/activeX819.xml><?xml version="1.0" encoding="utf-8"?>
<ax:ocx xmlns:ax="http://schemas.microsoft.com/office/2006/activeX" xmlns:r="http://schemas.openxmlformats.org/officeDocument/2006/relationships" ax:classid="{8BD21D50-EC42-11CE-9E0D-00AA006002F3}" ax:persistence="persistStreamInit" r:id="rId1"/>
</file>

<file path=xl/activeX/activeX82.xml><?xml version="1.0" encoding="utf-8"?>
<ax:ocx xmlns:ax="http://schemas.microsoft.com/office/2006/activeX" xmlns:r="http://schemas.openxmlformats.org/officeDocument/2006/relationships" ax:classid="{8BD21D50-EC42-11CE-9E0D-00AA006002F3}" ax:persistence="persistStreamInit" r:id="rId1"/>
</file>

<file path=xl/activeX/activeX820.xml><?xml version="1.0" encoding="utf-8"?>
<ax:ocx xmlns:ax="http://schemas.microsoft.com/office/2006/activeX" xmlns:r="http://schemas.openxmlformats.org/officeDocument/2006/relationships" ax:classid="{8BD21D50-EC42-11CE-9E0D-00AA006002F3}" ax:persistence="persistStreamInit" r:id="rId1"/>
</file>

<file path=xl/activeX/activeX821.xml><?xml version="1.0" encoding="utf-8"?>
<ax:ocx xmlns:ax="http://schemas.microsoft.com/office/2006/activeX" xmlns:r="http://schemas.openxmlformats.org/officeDocument/2006/relationships" ax:classid="{8BD21D50-EC42-11CE-9E0D-00AA006002F3}" ax:persistence="persistStreamInit" r:id="rId1"/>
</file>

<file path=xl/activeX/activeX822.xml><?xml version="1.0" encoding="utf-8"?>
<ax:ocx xmlns:ax="http://schemas.microsoft.com/office/2006/activeX" xmlns:r="http://schemas.openxmlformats.org/officeDocument/2006/relationships" ax:classid="{8BD21D50-EC42-11CE-9E0D-00AA006002F3}" ax:persistence="persistStreamInit" r:id="rId1"/>
</file>

<file path=xl/activeX/activeX823.xml><?xml version="1.0" encoding="utf-8"?>
<ax:ocx xmlns:ax="http://schemas.microsoft.com/office/2006/activeX" xmlns:r="http://schemas.openxmlformats.org/officeDocument/2006/relationships" ax:classid="{8BD21D50-EC42-11CE-9E0D-00AA006002F3}" ax:persistence="persistStreamInit" r:id="rId1"/>
</file>

<file path=xl/activeX/activeX824.xml><?xml version="1.0" encoding="utf-8"?>
<ax:ocx xmlns:ax="http://schemas.microsoft.com/office/2006/activeX" xmlns:r="http://schemas.openxmlformats.org/officeDocument/2006/relationships" ax:classid="{8BD21D50-EC42-11CE-9E0D-00AA006002F3}" ax:persistence="persistStreamInit" r:id="rId1"/>
</file>

<file path=xl/activeX/activeX825.xml><?xml version="1.0" encoding="utf-8"?>
<ax:ocx xmlns:ax="http://schemas.microsoft.com/office/2006/activeX" xmlns:r="http://schemas.openxmlformats.org/officeDocument/2006/relationships" ax:classid="{8BD21D50-EC42-11CE-9E0D-00AA006002F3}" ax:persistence="persistStreamInit" r:id="rId1"/>
</file>

<file path=xl/activeX/activeX826.xml><?xml version="1.0" encoding="utf-8"?>
<ax:ocx xmlns:ax="http://schemas.microsoft.com/office/2006/activeX" xmlns:r="http://schemas.openxmlformats.org/officeDocument/2006/relationships" ax:classid="{8BD21D50-EC42-11CE-9E0D-00AA006002F3}" ax:persistence="persistStreamInit" r:id="rId1"/>
</file>

<file path=xl/activeX/activeX827.xml><?xml version="1.0" encoding="utf-8"?>
<ax:ocx xmlns:ax="http://schemas.microsoft.com/office/2006/activeX" xmlns:r="http://schemas.openxmlformats.org/officeDocument/2006/relationships" ax:classid="{8BD21D50-EC42-11CE-9E0D-00AA006002F3}" ax:persistence="persistStreamInit" r:id="rId1"/>
</file>

<file path=xl/activeX/activeX828.xml><?xml version="1.0" encoding="utf-8"?>
<ax:ocx xmlns:ax="http://schemas.microsoft.com/office/2006/activeX" xmlns:r="http://schemas.openxmlformats.org/officeDocument/2006/relationships" ax:classid="{8BD21D50-EC42-11CE-9E0D-00AA006002F3}" ax:persistence="persistStreamInit" r:id="rId1"/>
</file>

<file path=xl/activeX/activeX829.xml><?xml version="1.0" encoding="utf-8"?>
<ax:ocx xmlns:ax="http://schemas.microsoft.com/office/2006/activeX" xmlns:r="http://schemas.openxmlformats.org/officeDocument/2006/relationships" ax:classid="{8BD21D50-EC42-11CE-9E0D-00AA006002F3}" ax:persistence="persistStreamInit" r:id="rId1"/>
</file>

<file path=xl/activeX/activeX83.xml><?xml version="1.0" encoding="utf-8"?>
<ax:ocx xmlns:ax="http://schemas.microsoft.com/office/2006/activeX" xmlns:r="http://schemas.openxmlformats.org/officeDocument/2006/relationships" ax:classid="{8BD21D50-EC42-11CE-9E0D-00AA006002F3}" ax:persistence="persistStreamInit" r:id="rId1"/>
</file>

<file path=xl/activeX/activeX830.xml><?xml version="1.0" encoding="utf-8"?>
<ax:ocx xmlns:ax="http://schemas.microsoft.com/office/2006/activeX" xmlns:r="http://schemas.openxmlformats.org/officeDocument/2006/relationships" ax:classid="{8BD21D50-EC42-11CE-9E0D-00AA006002F3}" ax:persistence="persistStreamInit" r:id="rId1"/>
</file>

<file path=xl/activeX/activeX831.xml><?xml version="1.0" encoding="utf-8"?>
<ax:ocx xmlns:ax="http://schemas.microsoft.com/office/2006/activeX" xmlns:r="http://schemas.openxmlformats.org/officeDocument/2006/relationships" ax:classid="{8BD21D50-EC42-11CE-9E0D-00AA006002F3}" ax:persistence="persistStreamInit" r:id="rId1"/>
</file>

<file path=xl/activeX/activeX832.xml><?xml version="1.0" encoding="utf-8"?>
<ax:ocx xmlns:ax="http://schemas.microsoft.com/office/2006/activeX" xmlns:r="http://schemas.openxmlformats.org/officeDocument/2006/relationships" ax:classid="{8BD21D50-EC42-11CE-9E0D-00AA006002F3}" ax:persistence="persistStreamInit" r:id="rId1"/>
</file>

<file path=xl/activeX/activeX833.xml><?xml version="1.0" encoding="utf-8"?>
<ax:ocx xmlns:ax="http://schemas.microsoft.com/office/2006/activeX" xmlns:r="http://schemas.openxmlformats.org/officeDocument/2006/relationships" ax:classid="{8BD21D50-EC42-11CE-9E0D-00AA006002F3}" ax:persistence="persistStreamInit" r:id="rId1"/>
</file>

<file path=xl/activeX/activeX834.xml><?xml version="1.0" encoding="utf-8"?>
<ax:ocx xmlns:ax="http://schemas.microsoft.com/office/2006/activeX" xmlns:r="http://schemas.openxmlformats.org/officeDocument/2006/relationships" ax:classid="{8BD21D50-EC42-11CE-9E0D-00AA006002F3}" ax:persistence="persistStreamInit" r:id="rId1"/>
</file>

<file path=xl/activeX/activeX835.xml><?xml version="1.0" encoding="utf-8"?>
<ax:ocx xmlns:ax="http://schemas.microsoft.com/office/2006/activeX" xmlns:r="http://schemas.openxmlformats.org/officeDocument/2006/relationships" ax:classid="{8BD21D50-EC42-11CE-9E0D-00AA006002F3}" ax:persistence="persistStreamInit" r:id="rId1"/>
</file>

<file path=xl/activeX/activeX836.xml><?xml version="1.0" encoding="utf-8"?>
<ax:ocx xmlns:ax="http://schemas.microsoft.com/office/2006/activeX" xmlns:r="http://schemas.openxmlformats.org/officeDocument/2006/relationships" ax:classid="{8BD21D50-EC42-11CE-9E0D-00AA006002F3}" ax:persistence="persistStreamInit" r:id="rId1"/>
</file>

<file path=xl/activeX/activeX837.xml><?xml version="1.0" encoding="utf-8"?>
<ax:ocx xmlns:ax="http://schemas.microsoft.com/office/2006/activeX" xmlns:r="http://schemas.openxmlformats.org/officeDocument/2006/relationships" ax:classid="{8BD21D50-EC42-11CE-9E0D-00AA006002F3}" ax:persistence="persistStreamInit" r:id="rId1"/>
</file>

<file path=xl/activeX/activeX838.xml><?xml version="1.0" encoding="utf-8"?>
<ax:ocx xmlns:ax="http://schemas.microsoft.com/office/2006/activeX" xmlns:r="http://schemas.openxmlformats.org/officeDocument/2006/relationships" ax:classid="{8BD21D50-EC42-11CE-9E0D-00AA006002F3}" ax:persistence="persistStreamInit" r:id="rId1"/>
</file>

<file path=xl/activeX/activeX839.xml><?xml version="1.0" encoding="utf-8"?>
<ax:ocx xmlns:ax="http://schemas.microsoft.com/office/2006/activeX" xmlns:r="http://schemas.openxmlformats.org/officeDocument/2006/relationships" ax:classid="{8BD21D50-EC42-11CE-9E0D-00AA006002F3}" ax:persistence="persistStreamInit" r:id="rId1"/>
</file>

<file path=xl/activeX/activeX84.xml><?xml version="1.0" encoding="utf-8"?>
<ax:ocx xmlns:ax="http://schemas.microsoft.com/office/2006/activeX" xmlns:r="http://schemas.openxmlformats.org/officeDocument/2006/relationships" ax:classid="{8BD21D50-EC42-11CE-9E0D-00AA006002F3}" ax:persistence="persistStreamInit" r:id="rId1"/>
</file>

<file path=xl/activeX/activeX840.xml><?xml version="1.0" encoding="utf-8"?>
<ax:ocx xmlns:ax="http://schemas.microsoft.com/office/2006/activeX" xmlns:r="http://schemas.openxmlformats.org/officeDocument/2006/relationships" ax:classid="{8BD21D50-EC42-11CE-9E0D-00AA006002F3}" ax:persistence="persistStreamInit" r:id="rId1"/>
</file>

<file path=xl/activeX/activeX841.xml><?xml version="1.0" encoding="utf-8"?>
<ax:ocx xmlns:ax="http://schemas.microsoft.com/office/2006/activeX" xmlns:r="http://schemas.openxmlformats.org/officeDocument/2006/relationships" ax:classid="{8BD21D50-EC42-11CE-9E0D-00AA006002F3}" ax:persistence="persistStreamInit" r:id="rId1"/>
</file>

<file path=xl/activeX/activeX842.xml><?xml version="1.0" encoding="utf-8"?>
<ax:ocx xmlns:ax="http://schemas.microsoft.com/office/2006/activeX" xmlns:r="http://schemas.openxmlformats.org/officeDocument/2006/relationships" ax:classid="{8BD21D50-EC42-11CE-9E0D-00AA006002F3}" ax:persistence="persistStreamInit" r:id="rId1"/>
</file>

<file path=xl/activeX/activeX843.xml><?xml version="1.0" encoding="utf-8"?>
<ax:ocx xmlns:ax="http://schemas.microsoft.com/office/2006/activeX" xmlns:r="http://schemas.openxmlformats.org/officeDocument/2006/relationships" ax:classid="{8BD21D50-EC42-11CE-9E0D-00AA006002F3}" ax:persistence="persistStreamInit" r:id="rId1"/>
</file>

<file path=xl/activeX/activeX844.xml><?xml version="1.0" encoding="utf-8"?>
<ax:ocx xmlns:ax="http://schemas.microsoft.com/office/2006/activeX" xmlns:r="http://schemas.openxmlformats.org/officeDocument/2006/relationships" ax:classid="{8BD21D50-EC42-11CE-9E0D-00AA006002F3}" ax:persistence="persistStreamInit" r:id="rId1"/>
</file>

<file path=xl/activeX/activeX845.xml><?xml version="1.0" encoding="utf-8"?>
<ax:ocx xmlns:ax="http://schemas.microsoft.com/office/2006/activeX" xmlns:r="http://schemas.openxmlformats.org/officeDocument/2006/relationships" ax:classid="{8BD21D50-EC42-11CE-9E0D-00AA006002F3}" ax:persistence="persistStreamInit" r:id="rId1"/>
</file>

<file path=xl/activeX/activeX846.xml><?xml version="1.0" encoding="utf-8"?>
<ax:ocx xmlns:ax="http://schemas.microsoft.com/office/2006/activeX" xmlns:r="http://schemas.openxmlformats.org/officeDocument/2006/relationships" ax:classid="{8BD21D50-EC42-11CE-9E0D-00AA006002F3}" ax:persistence="persistStreamInit" r:id="rId1"/>
</file>

<file path=xl/activeX/activeX847.xml><?xml version="1.0" encoding="utf-8"?>
<ax:ocx xmlns:ax="http://schemas.microsoft.com/office/2006/activeX" xmlns:r="http://schemas.openxmlformats.org/officeDocument/2006/relationships" ax:classid="{8BD21D50-EC42-11CE-9E0D-00AA006002F3}" ax:persistence="persistStreamInit" r:id="rId1"/>
</file>

<file path=xl/activeX/activeX848.xml><?xml version="1.0" encoding="utf-8"?>
<ax:ocx xmlns:ax="http://schemas.microsoft.com/office/2006/activeX" xmlns:r="http://schemas.openxmlformats.org/officeDocument/2006/relationships" ax:classid="{8BD21D50-EC42-11CE-9E0D-00AA006002F3}" ax:persistence="persistStreamInit" r:id="rId1"/>
</file>

<file path=xl/activeX/activeX849.xml><?xml version="1.0" encoding="utf-8"?>
<ax:ocx xmlns:ax="http://schemas.microsoft.com/office/2006/activeX" xmlns:r="http://schemas.openxmlformats.org/officeDocument/2006/relationships" ax:classid="{8BD21D50-EC42-11CE-9E0D-00AA006002F3}" ax:persistence="persistStreamInit" r:id="rId1"/>
</file>

<file path=xl/activeX/activeX85.xml><?xml version="1.0" encoding="utf-8"?>
<ax:ocx xmlns:ax="http://schemas.microsoft.com/office/2006/activeX" xmlns:r="http://schemas.openxmlformats.org/officeDocument/2006/relationships" ax:classid="{8BD21D50-EC42-11CE-9E0D-00AA006002F3}" ax:persistence="persistStreamInit" r:id="rId1"/>
</file>

<file path=xl/activeX/activeX850.xml><?xml version="1.0" encoding="utf-8"?>
<ax:ocx xmlns:ax="http://schemas.microsoft.com/office/2006/activeX" xmlns:r="http://schemas.openxmlformats.org/officeDocument/2006/relationships" ax:classid="{8BD21D50-EC42-11CE-9E0D-00AA006002F3}" ax:persistence="persistStreamInit" r:id="rId1"/>
</file>

<file path=xl/activeX/activeX851.xml><?xml version="1.0" encoding="utf-8"?>
<ax:ocx xmlns:ax="http://schemas.microsoft.com/office/2006/activeX" xmlns:r="http://schemas.openxmlformats.org/officeDocument/2006/relationships" ax:classid="{8BD21D50-EC42-11CE-9E0D-00AA006002F3}" ax:persistence="persistStreamInit" r:id="rId1"/>
</file>

<file path=xl/activeX/activeX852.xml><?xml version="1.0" encoding="utf-8"?>
<ax:ocx xmlns:ax="http://schemas.microsoft.com/office/2006/activeX" xmlns:r="http://schemas.openxmlformats.org/officeDocument/2006/relationships" ax:classid="{8BD21D50-EC42-11CE-9E0D-00AA006002F3}" ax:persistence="persistStreamInit" r:id="rId1"/>
</file>

<file path=xl/activeX/activeX853.xml><?xml version="1.0" encoding="utf-8"?>
<ax:ocx xmlns:ax="http://schemas.microsoft.com/office/2006/activeX" xmlns:r="http://schemas.openxmlformats.org/officeDocument/2006/relationships" ax:classid="{8BD21D50-EC42-11CE-9E0D-00AA006002F3}" ax:persistence="persistStreamInit" r:id="rId1"/>
</file>

<file path=xl/activeX/activeX854.xml><?xml version="1.0" encoding="utf-8"?>
<ax:ocx xmlns:ax="http://schemas.microsoft.com/office/2006/activeX" xmlns:r="http://schemas.openxmlformats.org/officeDocument/2006/relationships" ax:classid="{8BD21D50-EC42-11CE-9E0D-00AA006002F3}" ax:persistence="persistStreamInit" r:id="rId1"/>
</file>

<file path=xl/activeX/activeX855.xml><?xml version="1.0" encoding="utf-8"?>
<ax:ocx xmlns:ax="http://schemas.microsoft.com/office/2006/activeX" xmlns:r="http://schemas.openxmlformats.org/officeDocument/2006/relationships" ax:classid="{8BD21D50-EC42-11CE-9E0D-00AA006002F3}" ax:persistence="persistStreamInit" r:id="rId1"/>
</file>

<file path=xl/activeX/activeX856.xml><?xml version="1.0" encoding="utf-8"?>
<ax:ocx xmlns:ax="http://schemas.microsoft.com/office/2006/activeX" xmlns:r="http://schemas.openxmlformats.org/officeDocument/2006/relationships" ax:classid="{8BD21D50-EC42-11CE-9E0D-00AA006002F3}" ax:persistence="persistStreamInit" r:id="rId1"/>
</file>

<file path=xl/activeX/activeX857.xml><?xml version="1.0" encoding="utf-8"?>
<ax:ocx xmlns:ax="http://schemas.microsoft.com/office/2006/activeX" xmlns:r="http://schemas.openxmlformats.org/officeDocument/2006/relationships" ax:classid="{8BD21D50-EC42-11CE-9E0D-00AA006002F3}" ax:persistence="persistStreamInit" r:id="rId1"/>
</file>

<file path=xl/activeX/activeX858.xml><?xml version="1.0" encoding="utf-8"?>
<ax:ocx xmlns:ax="http://schemas.microsoft.com/office/2006/activeX" xmlns:r="http://schemas.openxmlformats.org/officeDocument/2006/relationships" ax:classid="{8BD21D50-EC42-11CE-9E0D-00AA006002F3}" ax:persistence="persistStreamInit" r:id="rId1"/>
</file>

<file path=xl/activeX/activeX859.xml><?xml version="1.0" encoding="utf-8"?>
<ax:ocx xmlns:ax="http://schemas.microsoft.com/office/2006/activeX" xmlns:r="http://schemas.openxmlformats.org/officeDocument/2006/relationships" ax:classid="{8BD21D50-EC42-11CE-9E0D-00AA006002F3}" ax:persistence="persistStreamInit" r:id="rId1"/>
</file>

<file path=xl/activeX/activeX86.xml><?xml version="1.0" encoding="utf-8"?>
<ax:ocx xmlns:ax="http://schemas.microsoft.com/office/2006/activeX" xmlns:r="http://schemas.openxmlformats.org/officeDocument/2006/relationships" ax:classid="{8BD21D50-EC42-11CE-9E0D-00AA006002F3}" ax:persistence="persistStreamInit" r:id="rId1"/>
</file>

<file path=xl/activeX/activeX860.xml><?xml version="1.0" encoding="utf-8"?>
<ax:ocx xmlns:ax="http://schemas.microsoft.com/office/2006/activeX" xmlns:r="http://schemas.openxmlformats.org/officeDocument/2006/relationships" ax:classid="{8BD21D50-EC42-11CE-9E0D-00AA006002F3}" ax:persistence="persistStreamInit" r:id="rId1"/>
</file>

<file path=xl/activeX/activeX861.xml><?xml version="1.0" encoding="utf-8"?>
<ax:ocx xmlns:ax="http://schemas.microsoft.com/office/2006/activeX" xmlns:r="http://schemas.openxmlformats.org/officeDocument/2006/relationships" ax:classid="{8BD21D50-EC42-11CE-9E0D-00AA006002F3}" ax:persistence="persistStreamInit" r:id="rId1"/>
</file>

<file path=xl/activeX/activeX862.xml><?xml version="1.0" encoding="utf-8"?>
<ax:ocx xmlns:ax="http://schemas.microsoft.com/office/2006/activeX" xmlns:r="http://schemas.openxmlformats.org/officeDocument/2006/relationships" ax:classid="{8BD21D50-EC42-11CE-9E0D-00AA006002F3}" ax:persistence="persistStreamInit" r:id="rId1"/>
</file>

<file path=xl/activeX/activeX863.xml><?xml version="1.0" encoding="utf-8"?>
<ax:ocx xmlns:ax="http://schemas.microsoft.com/office/2006/activeX" xmlns:r="http://schemas.openxmlformats.org/officeDocument/2006/relationships" ax:classid="{8BD21D50-EC42-11CE-9E0D-00AA006002F3}" ax:persistence="persistStreamInit" r:id="rId1"/>
</file>

<file path=xl/activeX/activeX864.xml><?xml version="1.0" encoding="utf-8"?>
<ax:ocx xmlns:ax="http://schemas.microsoft.com/office/2006/activeX" xmlns:r="http://schemas.openxmlformats.org/officeDocument/2006/relationships" ax:classid="{8BD21D50-EC42-11CE-9E0D-00AA006002F3}" ax:persistence="persistStreamInit" r:id="rId1"/>
</file>

<file path=xl/activeX/activeX865.xml><?xml version="1.0" encoding="utf-8"?>
<ax:ocx xmlns:ax="http://schemas.microsoft.com/office/2006/activeX" xmlns:r="http://schemas.openxmlformats.org/officeDocument/2006/relationships" ax:classid="{8BD21D50-EC42-11CE-9E0D-00AA006002F3}" ax:persistence="persistStreamInit" r:id="rId1"/>
</file>

<file path=xl/activeX/activeX866.xml><?xml version="1.0" encoding="utf-8"?>
<ax:ocx xmlns:ax="http://schemas.microsoft.com/office/2006/activeX" xmlns:r="http://schemas.openxmlformats.org/officeDocument/2006/relationships" ax:classid="{8BD21D50-EC42-11CE-9E0D-00AA006002F3}" ax:persistence="persistStreamInit" r:id="rId1"/>
</file>

<file path=xl/activeX/activeX867.xml><?xml version="1.0" encoding="utf-8"?>
<ax:ocx xmlns:ax="http://schemas.microsoft.com/office/2006/activeX" xmlns:r="http://schemas.openxmlformats.org/officeDocument/2006/relationships" ax:classid="{8BD21D50-EC42-11CE-9E0D-00AA006002F3}" ax:persistence="persistStreamInit" r:id="rId1"/>
</file>

<file path=xl/activeX/activeX868.xml><?xml version="1.0" encoding="utf-8"?>
<ax:ocx xmlns:ax="http://schemas.microsoft.com/office/2006/activeX" xmlns:r="http://schemas.openxmlformats.org/officeDocument/2006/relationships" ax:classid="{8BD21D50-EC42-11CE-9E0D-00AA006002F3}" ax:persistence="persistStreamInit" r:id="rId1"/>
</file>

<file path=xl/activeX/activeX869.xml><?xml version="1.0" encoding="utf-8"?>
<ax:ocx xmlns:ax="http://schemas.microsoft.com/office/2006/activeX" xmlns:r="http://schemas.openxmlformats.org/officeDocument/2006/relationships" ax:classid="{8BD21D50-EC42-11CE-9E0D-00AA006002F3}" ax:persistence="persistStreamInit" r:id="rId1"/>
</file>

<file path=xl/activeX/activeX87.xml><?xml version="1.0" encoding="utf-8"?>
<ax:ocx xmlns:ax="http://schemas.microsoft.com/office/2006/activeX" xmlns:r="http://schemas.openxmlformats.org/officeDocument/2006/relationships" ax:classid="{8BD21D50-EC42-11CE-9E0D-00AA006002F3}" ax:persistence="persistStreamInit" r:id="rId1"/>
</file>

<file path=xl/activeX/activeX870.xml><?xml version="1.0" encoding="utf-8"?>
<ax:ocx xmlns:ax="http://schemas.microsoft.com/office/2006/activeX" xmlns:r="http://schemas.openxmlformats.org/officeDocument/2006/relationships" ax:classid="{8BD21D50-EC42-11CE-9E0D-00AA006002F3}" ax:persistence="persistStreamInit" r:id="rId1"/>
</file>

<file path=xl/activeX/activeX871.xml><?xml version="1.0" encoding="utf-8"?>
<ax:ocx xmlns:ax="http://schemas.microsoft.com/office/2006/activeX" xmlns:r="http://schemas.openxmlformats.org/officeDocument/2006/relationships" ax:classid="{8BD21D50-EC42-11CE-9E0D-00AA006002F3}" ax:persistence="persistStreamInit" r:id="rId1"/>
</file>

<file path=xl/activeX/activeX872.xml><?xml version="1.0" encoding="utf-8"?>
<ax:ocx xmlns:ax="http://schemas.microsoft.com/office/2006/activeX" xmlns:r="http://schemas.openxmlformats.org/officeDocument/2006/relationships" ax:classid="{8BD21D50-EC42-11CE-9E0D-00AA006002F3}" ax:persistence="persistStreamInit" r:id="rId1"/>
</file>

<file path=xl/activeX/activeX873.xml><?xml version="1.0" encoding="utf-8"?>
<ax:ocx xmlns:ax="http://schemas.microsoft.com/office/2006/activeX" xmlns:r="http://schemas.openxmlformats.org/officeDocument/2006/relationships" ax:classid="{8BD21D50-EC42-11CE-9E0D-00AA006002F3}" ax:persistence="persistStreamInit" r:id="rId1"/>
</file>

<file path=xl/activeX/activeX874.xml><?xml version="1.0" encoding="utf-8"?>
<ax:ocx xmlns:ax="http://schemas.microsoft.com/office/2006/activeX" xmlns:r="http://schemas.openxmlformats.org/officeDocument/2006/relationships" ax:classid="{8BD21D50-EC42-11CE-9E0D-00AA006002F3}" ax:persistence="persistStreamInit" r:id="rId1"/>
</file>

<file path=xl/activeX/activeX875.xml><?xml version="1.0" encoding="utf-8"?>
<ax:ocx xmlns:ax="http://schemas.microsoft.com/office/2006/activeX" xmlns:r="http://schemas.openxmlformats.org/officeDocument/2006/relationships" ax:classid="{8BD21D50-EC42-11CE-9E0D-00AA006002F3}" ax:persistence="persistStreamInit" r:id="rId1"/>
</file>

<file path=xl/activeX/activeX876.xml><?xml version="1.0" encoding="utf-8"?>
<ax:ocx xmlns:ax="http://schemas.microsoft.com/office/2006/activeX" xmlns:r="http://schemas.openxmlformats.org/officeDocument/2006/relationships" ax:classid="{8BD21D50-EC42-11CE-9E0D-00AA006002F3}" ax:persistence="persistStreamInit" r:id="rId1"/>
</file>

<file path=xl/activeX/activeX877.xml><?xml version="1.0" encoding="utf-8"?>
<ax:ocx xmlns:ax="http://schemas.microsoft.com/office/2006/activeX" xmlns:r="http://schemas.openxmlformats.org/officeDocument/2006/relationships" ax:classid="{8BD21D50-EC42-11CE-9E0D-00AA006002F3}" ax:persistence="persistStreamInit" r:id="rId1"/>
</file>

<file path=xl/activeX/activeX878.xml><?xml version="1.0" encoding="utf-8"?>
<ax:ocx xmlns:ax="http://schemas.microsoft.com/office/2006/activeX" xmlns:r="http://schemas.openxmlformats.org/officeDocument/2006/relationships" ax:classid="{8BD21D50-EC42-11CE-9E0D-00AA006002F3}" ax:persistence="persistStreamInit" r:id="rId1"/>
</file>

<file path=xl/activeX/activeX879.xml><?xml version="1.0" encoding="utf-8"?>
<ax:ocx xmlns:ax="http://schemas.microsoft.com/office/2006/activeX" xmlns:r="http://schemas.openxmlformats.org/officeDocument/2006/relationships" ax:classid="{8BD21D50-EC42-11CE-9E0D-00AA006002F3}" ax:persistence="persistStreamInit" r:id="rId1"/>
</file>

<file path=xl/activeX/activeX88.xml><?xml version="1.0" encoding="utf-8"?>
<ax:ocx xmlns:ax="http://schemas.microsoft.com/office/2006/activeX" xmlns:r="http://schemas.openxmlformats.org/officeDocument/2006/relationships" ax:classid="{8BD21D50-EC42-11CE-9E0D-00AA006002F3}" ax:persistence="persistStreamInit" r:id="rId1"/>
</file>

<file path=xl/activeX/activeX880.xml><?xml version="1.0" encoding="utf-8"?>
<ax:ocx xmlns:ax="http://schemas.microsoft.com/office/2006/activeX" xmlns:r="http://schemas.openxmlformats.org/officeDocument/2006/relationships" ax:classid="{8BD21D50-EC42-11CE-9E0D-00AA006002F3}" ax:persistence="persistStreamInit" r:id="rId1"/>
</file>

<file path=xl/activeX/activeX881.xml><?xml version="1.0" encoding="utf-8"?>
<ax:ocx xmlns:ax="http://schemas.microsoft.com/office/2006/activeX" xmlns:r="http://schemas.openxmlformats.org/officeDocument/2006/relationships" ax:classid="{8BD21D50-EC42-11CE-9E0D-00AA006002F3}" ax:persistence="persistStreamInit" r:id="rId1"/>
</file>

<file path=xl/activeX/activeX882.xml><?xml version="1.0" encoding="utf-8"?>
<ax:ocx xmlns:ax="http://schemas.microsoft.com/office/2006/activeX" xmlns:r="http://schemas.openxmlformats.org/officeDocument/2006/relationships" ax:classid="{8BD21D50-EC42-11CE-9E0D-00AA006002F3}" ax:persistence="persistStreamInit" r:id="rId1"/>
</file>

<file path=xl/activeX/activeX883.xml><?xml version="1.0" encoding="utf-8"?>
<ax:ocx xmlns:ax="http://schemas.microsoft.com/office/2006/activeX" xmlns:r="http://schemas.openxmlformats.org/officeDocument/2006/relationships" ax:classid="{8BD21D50-EC42-11CE-9E0D-00AA006002F3}" ax:persistence="persistStreamInit" r:id="rId1"/>
</file>

<file path=xl/activeX/activeX884.xml><?xml version="1.0" encoding="utf-8"?>
<ax:ocx xmlns:ax="http://schemas.microsoft.com/office/2006/activeX" xmlns:r="http://schemas.openxmlformats.org/officeDocument/2006/relationships" ax:classid="{8BD21D50-EC42-11CE-9E0D-00AA006002F3}" ax:persistence="persistStreamInit" r:id="rId1"/>
</file>

<file path=xl/activeX/activeX885.xml><?xml version="1.0" encoding="utf-8"?>
<ax:ocx xmlns:ax="http://schemas.microsoft.com/office/2006/activeX" xmlns:r="http://schemas.openxmlformats.org/officeDocument/2006/relationships" ax:classid="{8BD21D50-EC42-11CE-9E0D-00AA006002F3}" ax:persistence="persistStreamInit" r:id="rId1"/>
</file>

<file path=xl/activeX/activeX886.xml><?xml version="1.0" encoding="utf-8"?>
<ax:ocx xmlns:ax="http://schemas.microsoft.com/office/2006/activeX" xmlns:r="http://schemas.openxmlformats.org/officeDocument/2006/relationships" ax:classid="{8BD21D50-EC42-11CE-9E0D-00AA006002F3}" ax:persistence="persistStreamInit" r:id="rId1"/>
</file>

<file path=xl/activeX/activeX887.xml><?xml version="1.0" encoding="utf-8"?>
<ax:ocx xmlns:ax="http://schemas.microsoft.com/office/2006/activeX" xmlns:r="http://schemas.openxmlformats.org/officeDocument/2006/relationships" ax:classid="{8BD21D50-EC42-11CE-9E0D-00AA006002F3}" ax:persistence="persistStreamInit" r:id="rId1"/>
</file>

<file path=xl/activeX/activeX888.xml><?xml version="1.0" encoding="utf-8"?>
<ax:ocx xmlns:ax="http://schemas.microsoft.com/office/2006/activeX" xmlns:r="http://schemas.openxmlformats.org/officeDocument/2006/relationships" ax:classid="{8BD21D50-EC42-11CE-9E0D-00AA006002F3}" ax:persistence="persistStreamInit" r:id="rId1"/>
</file>

<file path=xl/activeX/activeX889.xml><?xml version="1.0" encoding="utf-8"?>
<ax:ocx xmlns:ax="http://schemas.microsoft.com/office/2006/activeX" xmlns:r="http://schemas.openxmlformats.org/officeDocument/2006/relationships" ax:classid="{8BD21D50-EC42-11CE-9E0D-00AA006002F3}" ax:persistence="persistStreamInit" r:id="rId1"/>
</file>

<file path=xl/activeX/activeX89.xml><?xml version="1.0" encoding="utf-8"?>
<ax:ocx xmlns:ax="http://schemas.microsoft.com/office/2006/activeX" xmlns:r="http://schemas.openxmlformats.org/officeDocument/2006/relationships" ax:classid="{8BD21D50-EC42-11CE-9E0D-00AA006002F3}" ax:persistence="persistStreamInit" r:id="rId1"/>
</file>

<file path=xl/activeX/activeX890.xml><?xml version="1.0" encoding="utf-8"?>
<ax:ocx xmlns:ax="http://schemas.microsoft.com/office/2006/activeX" xmlns:r="http://schemas.openxmlformats.org/officeDocument/2006/relationships" ax:classid="{8BD21D50-EC42-11CE-9E0D-00AA006002F3}" ax:persistence="persistStreamInit" r:id="rId1"/>
</file>

<file path=xl/activeX/activeX891.xml><?xml version="1.0" encoding="utf-8"?>
<ax:ocx xmlns:ax="http://schemas.microsoft.com/office/2006/activeX" xmlns:r="http://schemas.openxmlformats.org/officeDocument/2006/relationships" ax:classid="{8BD21D50-EC42-11CE-9E0D-00AA006002F3}" ax:persistence="persistStreamInit" r:id="rId1"/>
</file>

<file path=xl/activeX/activeX892.xml><?xml version="1.0" encoding="utf-8"?>
<ax:ocx xmlns:ax="http://schemas.microsoft.com/office/2006/activeX" xmlns:r="http://schemas.openxmlformats.org/officeDocument/2006/relationships" ax:classid="{8BD21D50-EC42-11CE-9E0D-00AA006002F3}" ax:persistence="persistStreamInit" r:id="rId1"/>
</file>

<file path=xl/activeX/activeX893.xml><?xml version="1.0" encoding="utf-8"?>
<ax:ocx xmlns:ax="http://schemas.microsoft.com/office/2006/activeX" xmlns:r="http://schemas.openxmlformats.org/officeDocument/2006/relationships" ax:classid="{8BD21D50-EC42-11CE-9E0D-00AA006002F3}" ax:persistence="persistStreamInit" r:id="rId1"/>
</file>

<file path=xl/activeX/activeX894.xml><?xml version="1.0" encoding="utf-8"?>
<ax:ocx xmlns:ax="http://schemas.microsoft.com/office/2006/activeX" xmlns:r="http://schemas.openxmlformats.org/officeDocument/2006/relationships" ax:classid="{8BD21D50-EC42-11CE-9E0D-00AA006002F3}" ax:persistence="persistStreamInit" r:id="rId1"/>
</file>

<file path=xl/activeX/activeX895.xml><?xml version="1.0" encoding="utf-8"?>
<ax:ocx xmlns:ax="http://schemas.microsoft.com/office/2006/activeX" xmlns:r="http://schemas.openxmlformats.org/officeDocument/2006/relationships" ax:classid="{8BD21D50-EC42-11CE-9E0D-00AA006002F3}" ax:persistence="persistStreamInit" r:id="rId1"/>
</file>

<file path=xl/activeX/activeX896.xml><?xml version="1.0" encoding="utf-8"?>
<ax:ocx xmlns:ax="http://schemas.microsoft.com/office/2006/activeX" xmlns:r="http://schemas.openxmlformats.org/officeDocument/2006/relationships" ax:classid="{8BD21D50-EC42-11CE-9E0D-00AA006002F3}" ax:persistence="persistStreamInit" r:id="rId1"/>
</file>

<file path=xl/activeX/activeX897.xml><?xml version="1.0" encoding="utf-8"?>
<ax:ocx xmlns:ax="http://schemas.microsoft.com/office/2006/activeX" xmlns:r="http://schemas.openxmlformats.org/officeDocument/2006/relationships" ax:classid="{8BD21D50-EC42-11CE-9E0D-00AA006002F3}" ax:persistence="persistStreamInit" r:id="rId1"/>
</file>

<file path=xl/activeX/activeX898.xml><?xml version="1.0" encoding="utf-8"?>
<ax:ocx xmlns:ax="http://schemas.microsoft.com/office/2006/activeX" xmlns:r="http://schemas.openxmlformats.org/officeDocument/2006/relationships" ax:classid="{8BD21D50-EC42-11CE-9E0D-00AA006002F3}" ax:persistence="persistStreamInit" r:id="rId1"/>
</file>

<file path=xl/activeX/activeX899.xml><?xml version="1.0" encoding="utf-8"?>
<ax:ocx xmlns:ax="http://schemas.microsoft.com/office/2006/activeX" xmlns:r="http://schemas.openxmlformats.org/officeDocument/2006/relationships" ax:classid="{8BD21D50-EC42-11CE-9E0D-00AA006002F3}" ax:persistence="persistStreamInit" r:id="rId1"/>
</file>

<file path=xl/activeX/activeX9.xml><?xml version="1.0" encoding="utf-8"?>
<ax:ocx xmlns:ax="http://schemas.microsoft.com/office/2006/activeX" xmlns:r="http://schemas.openxmlformats.org/officeDocument/2006/relationships" ax:classid="{8BD21D50-EC42-11CE-9E0D-00AA006002F3}" ax:persistence="persistStreamInit" r:id="rId1"/>
</file>

<file path=xl/activeX/activeX90.xml><?xml version="1.0" encoding="utf-8"?>
<ax:ocx xmlns:ax="http://schemas.microsoft.com/office/2006/activeX" xmlns:r="http://schemas.openxmlformats.org/officeDocument/2006/relationships" ax:classid="{8BD21D50-EC42-11CE-9E0D-00AA006002F3}" ax:persistence="persistStreamInit" r:id="rId1"/>
</file>

<file path=xl/activeX/activeX900.xml><?xml version="1.0" encoding="utf-8"?>
<ax:ocx xmlns:ax="http://schemas.microsoft.com/office/2006/activeX" xmlns:r="http://schemas.openxmlformats.org/officeDocument/2006/relationships" ax:classid="{8BD21D50-EC42-11CE-9E0D-00AA006002F3}" ax:persistence="persistStreamInit" r:id="rId1"/>
</file>

<file path=xl/activeX/activeX901.xml><?xml version="1.0" encoding="utf-8"?>
<ax:ocx xmlns:ax="http://schemas.microsoft.com/office/2006/activeX" xmlns:r="http://schemas.openxmlformats.org/officeDocument/2006/relationships" ax:classid="{8BD21D50-EC42-11CE-9E0D-00AA006002F3}" ax:persistence="persistStreamInit" r:id="rId1"/>
</file>

<file path=xl/activeX/activeX902.xml><?xml version="1.0" encoding="utf-8"?>
<ax:ocx xmlns:ax="http://schemas.microsoft.com/office/2006/activeX" xmlns:r="http://schemas.openxmlformats.org/officeDocument/2006/relationships" ax:classid="{8BD21D50-EC42-11CE-9E0D-00AA006002F3}" ax:persistence="persistStreamInit" r:id="rId1"/>
</file>

<file path=xl/activeX/activeX903.xml><?xml version="1.0" encoding="utf-8"?>
<ax:ocx xmlns:ax="http://schemas.microsoft.com/office/2006/activeX" xmlns:r="http://schemas.openxmlformats.org/officeDocument/2006/relationships" ax:classid="{8BD21D50-EC42-11CE-9E0D-00AA006002F3}" ax:persistence="persistStreamInit" r:id="rId1"/>
</file>

<file path=xl/activeX/activeX904.xml><?xml version="1.0" encoding="utf-8"?>
<ax:ocx xmlns:ax="http://schemas.microsoft.com/office/2006/activeX" xmlns:r="http://schemas.openxmlformats.org/officeDocument/2006/relationships" ax:classid="{8BD21D50-EC42-11CE-9E0D-00AA006002F3}" ax:persistence="persistStreamInit" r:id="rId1"/>
</file>

<file path=xl/activeX/activeX905.xml><?xml version="1.0" encoding="utf-8"?>
<ax:ocx xmlns:ax="http://schemas.microsoft.com/office/2006/activeX" xmlns:r="http://schemas.openxmlformats.org/officeDocument/2006/relationships" ax:classid="{8BD21D50-EC42-11CE-9E0D-00AA006002F3}" ax:persistence="persistStreamInit" r:id="rId1"/>
</file>

<file path=xl/activeX/activeX906.xml><?xml version="1.0" encoding="utf-8"?>
<ax:ocx xmlns:ax="http://schemas.microsoft.com/office/2006/activeX" xmlns:r="http://schemas.openxmlformats.org/officeDocument/2006/relationships" ax:classid="{8BD21D50-EC42-11CE-9E0D-00AA006002F3}" ax:persistence="persistStreamInit" r:id="rId1"/>
</file>

<file path=xl/activeX/activeX907.xml><?xml version="1.0" encoding="utf-8"?>
<ax:ocx xmlns:ax="http://schemas.microsoft.com/office/2006/activeX" xmlns:r="http://schemas.openxmlformats.org/officeDocument/2006/relationships" ax:classid="{8BD21D50-EC42-11CE-9E0D-00AA006002F3}" ax:persistence="persistStreamInit" r:id="rId1"/>
</file>

<file path=xl/activeX/activeX908.xml><?xml version="1.0" encoding="utf-8"?>
<ax:ocx xmlns:ax="http://schemas.microsoft.com/office/2006/activeX" xmlns:r="http://schemas.openxmlformats.org/officeDocument/2006/relationships" ax:classid="{8BD21D50-EC42-11CE-9E0D-00AA006002F3}" ax:persistence="persistStreamInit" r:id="rId1"/>
</file>

<file path=xl/activeX/activeX909.xml><?xml version="1.0" encoding="utf-8"?>
<ax:ocx xmlns:ax="http://schemas.microsoft.com/office/2006/activeX" xmlns:r="http://schemas.openxmlformats.org/officeDocument/2006/relationships" ax:classid="{8BD21D50-EC42-11CE-9E0D-00AA006002F3}" ax:persistence="persistStreamInit" r:id="rId1"/>
</file>

<file path=xl/activeX/activeX91.xml><?xml version="1.0" encoding="utf-8"?>
<ax:ocx xmlns:ax="http://schemas.microsoft.com/office/2006/activeX" xmlns:r="http://schemas.openxmlformats.org/officeDocument/2006/relationships" ax:classid="{8BD21D50-EC42-11CE-9E0D-00AA006002F3}" ax:persistence="persistStreamInit" r:id="rId1"/>
</file>

<file path=xl/activeX/activeX910.xml><?xml version="1.0" encoding="utf-8"?>
<ax:ocx xmlns:ax="http://schemas.microsoft.com/office/2006/activeX" xmlns:r="http://schemas.openxmlformats.org/officeDocument/2006/relationships" ax:classid="{8BD21D50-EC42-11CE-9E0D-00AA006002F3}" ax:persistence="persistStreamInit" r:id="rId1"/>
</file>

<file path=xl/activeX/activeX911.xml><?xml version="1.0" encoding="utf-8"?>
<ax:ocx xmlns:ax="http://schemas.microsoft.com/office/2006/activeX" xmlns:r="http://schemas.openxmlformats.org/officeDocument/2006/relationships" ax:classid="{8BD21D50-EC42-11CE-9E0D-00AA006002F3}" ax:persistence="persistStreamInit" r:id="rId1"/>
</file>

<file path=xl/activeX/activeX912.xml><?xml version="1.0" encoding="utf-8"?>
<ax:ocx xmlns:ax="http://schemas.microsoft.com/office/2006/activeX" xmlns:r="http://schemas.openxmlformats.org/officeDocument/2006/relationships" ax:classid="{8BD21D50-EC42-11CE-9E0D-00AA006002F3}" ax:persistence="persistStreamInit" r:id="rId1"/>
</file>

<file path=xl/activeX/activeX913.xml><?xml version="1.0" encoding="utf-8"?>
<ax:ocx xmlns:ax="http://schemas.microsoft.com/office/2006/activeX" xmlns:r="http://schemas.openxmlformats.org/officeDocument/2006/relationships" ax:classid="{8BD21D50-EC42-11CE-9E0D-00AA006002F3}" ax:persistence="persistStreamInit" r:id="rId1"/>
</file>

<file path=xl/activeX/activeX914.xml><?xml version="1.0" encoding="utf-8"?>
<ax:ocx xmlns:ax="http://schemas.microsoft.com/office/2006/activeX" xmlns:r="http://schemas.openxmlformats.org/officeDocument/2006/relationships" ax:classid="{8BD21D50-EC42-11CE-9E0D-00AA006002F3}" ax:persistence="persistStreamInit" r:id="rId1"/>
</file>

<file path=xl/activeX/activeX915.xml><?xml version="1.0" encoding="utf-8"?>
<ax:ocx xmlns:ax="http://schemas.microsoft.com/office/2006/activeX" xmlns:r="http://schemas.openxmlformats.org/officeDocument/2006/relationships" ax:classid="{8BD21D50-EC42-11CE-9E0D-00AA006002F3}" ax:persistence="persistStreamInit" r:id="rId1"/>
</file>

<file path=xl/activeX/activeX916.xml><?xml version="1.0" encoding="utf-8"?>
<ax:ocx xmlns:ax="http://schemas.microsoft.com/office/2006/activeX" xmlns:r="http://schemas.openxmlformats.org/officeDocument/2006/relationships" ax:classid="{8BD21D50-EC42-11CE-9E0D-00AA006002F3}" ax:persistence="persistStreamInit" r:id="rId1"/>
</file>

<file path=xl/activeX/activeX917.xml><?xml version="1.0" encoding="utf-8"?>
<ax:ocx xmlns:ax="http://schemas.microsoft.com/office/2006/activeX" xmlns:r="http://schemas.openxmlformats.org/officeDocument/2006/relationships" ax:classid="{8BD21D50-EC42-11CE-9E0D-00AA006002F3}" ax:persistence="persistStreamInit" r:id="rId1"/>
</file>

<file path=xl/activeX/activeX918.xml><?xml version="1.0" encoding="utf-8"?>
<ax:ocx xmlns:ax="http://schemas.microsoft.com/office/2006/activeX" xmlns:r="http://schemas.openxmlformats.org/officeDocument/2006/relationships" ax:classid="{8BD21D50-EC42-11CE-9E0D-00AA006002F3}" ax:persistence="persistStreamInit" r:id="rId1"/>
</file>

<file path=xl/activeX/activeX919.xml><?xml version="1.0" encoding="utf-8"?>
<ax:ocx xmlns:ax="http://schemas.microsoft.com/office/2006/activeX" xmlns:r="http://schemas.openxmlformats.org/officeDocument/2006/relationships" ax:classid="{8BD21D50-EC42-11CE-9E0D-00AA006002F3}" ax:persistence="persistStreamInit" r:id="rId1"/>
</file>

<file path=xl/activeX/activeX92.xml><?xml version="1.0" encoding="utf-8"?>
<ax:ocx xmlns:ax="http://schemas.microsoft.com/office/2006/activeX" xmlns:r="http://schemas.openxmlformats.org/officeDocument/2006/relationships" ax:classid="{8BD21D50-EC42-11CE-9E0D-00AA006002F3}" ax:persistence="persistStreamInit" r:id="rId1"/>
</file>

<file path=xl/activeX/activeX920.xml><?xml version="1.0" encoding="utf-8"?>
<ax:ocx xmlns:ax="http://schemas.microsoft.com/office/2006/activeX" xmlns:r="http://schemas.openxmlformats.org/officeDocument/2006/relationships" ax:classid="{8BD21D50-EC42-11CE-9E0D-00AA006002F3}" ax:persistence="persistStreamInit" r:id="rId1"/>
</file>

<file path=xl/activeX/activeX921.xml><?xml version="1.0" encoding="utf-8"?>
<ax:ocx xmlns:ax="http://schemas.microsoft.com/office/2006/activeX" xmlns:r="http://schemas.openxmlformats.org/officeDocument/2006/relationships" ax:classid="{8BD21D50-EC42-11CE-9E0D-00AA006002F3}" ax:persistence="persistStreamInit" r:id="rId1"/>
</file>

<file path=xl/activeX/activeX922.xml><?xml version="1.0" encoding="utf-8"?>
<ax:ocx xmlns:ax="http://schemas.microsoft.com/office/2006/activeX" xmlns:r="http://schemas.openxmlformats.org/officeDocument/2006/relationships" ax:classid="{8BD21D50-EC42-11CE-9E0D-00AA006002F3}" ax:persistence="persistStreamInit" r:id="rId1"/>
</file>

<file path=xl/activeX/activeX923.xml><?xml version="1.0" encoding="utf-8"?>
<ax:ocx xmlns:ax="http://schemas.microsoft.com/office/2006/activeX" xmlns:r="http://schemas.openxmlformats.org/officeDocument/2006/relationships" ax:classid="{8BD21D50-EC42-11CE-9E0D-00AA006002F3}" ax:persistence="persistStreamInit" r:id="rId1"/>
</file>

<file path=xl/activeX/activeX924.xml><?xml version="1.0" encoding="utf-8"?>
<ax:ocx xmlns:ax="http://schemas.microsoft.com/office/2006/activeX" xmlns:r="http://schemas.openxmlformats.org/officeDocument/2006/relationships" ax:classid="{8BD21D50-EC42-11CE-9E0D-00AA006002F3}" ax:persistence="persistStreamInit" r:id="rId1"/>
</file>

<file path=xl/activeX/activeX925.xml><?xml version="1.0" encoding="utf-8"?>
<ax:ocx xmlns:ax="http://schemas.microsoft.com/office/2006/activeX" xmlns:r="http://schemas.openxmlformats.org/officeDocument/2006/relationships" ax:classid="{8BD21D50-EC42-11CE-9E0D-00AA006002F3}" ax:persistence="persistStreamInit" r:id="rId1"/>
</file>

<file path=xl/activeX/activeX926.xml><?xml version="1.0" encoding="utf-8"?>
<ax:ocx xmlns:ax="http://schemas.microsoft.com/office/2006/activeX" xmlns:r="http://schemas.openxmlformats.org/officeDocument/2006/relationships" ax:classid="{8BD21D50-EC42-11CE-9E0D-00AA006002F3}" ax:persistence="persistStreamInit" r:id="rId1"/>
</file>

<file path=xl/activeX/activeX927.xml><?xml version="1.0" encoding="utf-8"?>
<ax:ocx xmlns:ax="http://schemas.microsoft.com/office/2006/activeX" xmlns:r="http://schemas.openxmlformats.org/officeDocument/2006/relationships" ax:classid="{8BD21D50-EC42-11CE-9E0D-00AA006002F3}" ax:persistence="persistStreamInit" r:id="rId1"/>
</file>

<file path=xl/activeX/activeX928.xml><?xml version="1.0" encoding="utf-8"?>
<ax:ocx xmlns:ax="http://schemas.microsoft.com/office/2006/activeX" xmlns:r="http://schemas.openxmlformats.org/officeDocument/2006/relationships" ax:classid="{8BD21D50-EC42-11CE-9E0D-00AA006002F3}" ax:persistence="persistStreamInit" r:id="rId1"/>
</file>

<file path=xl/activeX/activeX929.xml><?xml version="1.0" encoding="utf-8"?>
<ax:ocx xmlns:ax="http://schemas.microsoft.com/office/2006/activeX" xmlns:r="http://schemas.openxmlformats.org/officeDocument/2006/relationships" ax:classid="{8BD21D50-EC42-11CE-9E0D-00AA006002F3}" ax:persistence="persistStreamInit" r:id="rId1"/>
</file>

<file path=xl/activeX/activeX93.xml><?xml version="1.0" encoding="utf-8"?>
<ax:ocx xmlns:ax="http://schemas.microsoft.com/office/2006/activeX" xmlns:r="http://schemas.openxmlformats.org/officeDocument/2006/relationships" ax:classid="{8BD21D50-EC42-11CE-9E0D-00AA006002F3}" ax:persistence="persistStreamInit" r:id="rId1"/>
</file>

<file path=xl/activeX/activeX930.xml><?xml version="1.0" encoding="utf-8"?>
<ax:ocx xmlns:ax="http://schemas.microsoft.com/office/2006/activeX" xmlns:r="http://schemas.openxmlformats.org/officeDocument/2006/relationships" ax:classid="{8BD21D50-EC42-11CE-9E0D-00AA006002F3}" ax:persistence="persistStreamInit" r:id="rId1"/>
</file>

<file path=xl/activeX/activeX931.xml><?xml version="1.0" encoding="utf-8"?>
<ax:ocx xmlns:ax="http://schemas.microsoft.com/office/2006/activeX" xmlns:r="http://schemas.openxmlformats.org/officeDocument/2006/relationships" ax:classid="{8BD21D50-EC42-11CE-9E0D-00AA006002F3}" ax:persistence="persistStreamInit" r:id="rId1"/>
</file>

<file path=xl/activeX/activeX932.xml><?xml version="1.0" encoding="utf-8"?>
<ax:ocx xmlns:ax="http://schemas.microsoft.com/office/2006/activeX" xmlns:r="http://schemas.openxmlformats.org/officeDocument/2006/relationships" ax:classid="{8BD21D50-EC42-11CE-9E0D-00AA006002F3}" ax:persistence="persistStreamInit" r:id="rId1"/>
</file>

<file path=xl/activeX/activeX933.xml><?xml version="1.0" encoding="utf-8"?>
<ax:ocx xmlns:ax="http://schemas.microsoft.com/office/2006/activeX" xmlns:r="http://schemas.openxmlformats.org/officeDocument/2006/relationships" ax:classid="{8BD21D50-EC42-11CE-9E0D-00AA006002F3}" ax:persistence="persistStreamInit" r:id="rId1"/>
</file>

<file path=xl/activeX/activeX934.xml><?xml version="1.0" encoding="utf-8"?>
<ax:ocx xmlns:ax="http://schemas.microsoft.com/office/2006/activeX" xmlns:r="http://schemas.openxmlformats.org/officeDocument/2006/relationships" ax:classid="{8BD21D50-EC42-11CE-9E0D-00AA006002F3}" ax:persistence="persistStreamInit" r:id="rId1"/>
</file>

<file path=xl/activeX/activeX935.xml><?xml version="1.0" encoding="utf-8"?>
<ax:ocx xmlns:ax="http://schemas.microsoft.com/office/2006/activeX" xmlns:r="http://schemas.openxmlformats.org/officeDocument/2006/relationships" ax:classid="{8BD21D50-EC42-11CE-9E0D-00AA006002F3}" ax:persistence="persistStreamInit" r:id="rId1"/>
</file>

<file path=xl/activeX/activeX936.xml><?xml version="1.0" encoding="utf-8"?>
<ax:ocx xmlns:ax="http://schemas.microsoft.com/office/2006/activeX" xmlns:r="http://schemas.openxmlformats.org/officeDocument/2006/relationships" ax:classid="{8BD21D50-EC42-11CE-9E0D-00AA006002F3}" ax:persistence="persistStreamInit" r:id="rId1"/>
</file>

<file path=xl/activeX/activeX937.xml><?xml version="1.0" encoding="utf-8"?>
<ax:ocx xmlns:ax="http://schemas.microsoft.com/office/2006/activeX" xmlns:r="http://schemas.openxmlformats.org/officeDocument/2006/relationships" ax:classid="{8BD21D50-EC42-11CE-9E0D-00AA006002F3}" ax:persistence="persistStreamInit" r:id="rId1"/>
</file>

<file path=xl/activeX/activeX938.xml><?xml version="1.0" encoding="utf-8"?>
<ax:ocx xmlns:ax="http://schemas.microsoft.com/office/2006/activeX" xmlns:r="http://schemas.openxmlformats.org/officeDocument/2006/relationships" ax:classid="{8BD21D50-EC42-11CE-9E0D-00AA006002F3}" ax:persistence="persistStreamInit" r:id="rId1"/>
</file>

<file path=xl/activeX/activeX939.xml><?xml version="1.0" encoding="utf-8"?>
<ax:ocx xmlns:ax="http://schemas.microsoft.com/office/2006/activeX" xmlns:r="http://schemas.openxmlformats.org/officeDocument/2006/relationships" ax:classid="{8BD21D50-EC42-11CE-9E0D-00AA006002F3}" ax:persistence="persistStreamInit" r:id="rId1"/>
</file>

<file path=xl/activeX/activeX94.xml><?xml version="1.0" encoding="utf-8"?>
<ax:ocx xmlns:ax="http://schemas.microsoft.com/office/2006/activeX" xmlns:r="http://schemas.openxmlformats.org/officeDocument/2006/relationships" ax:classid="{8BD21D50-EC42-11CE-9E0D-00AA006002F3}" ax:persistence="persistStreamInit" r:id="rId1"/>
</file>

<file path=xl/activeX/activeX940.xml><?xml version="1.0" encoding="utf-8"?>
<ax:ocx xmlns:ax="http://schemas.microsoft.com/office/2006/activeX" xmlns:r="http://schemas.openxmlformats.org/officeDocument/2006/relationships" ax:classid="{8BD21D50-EC42-11CE-9E0D-00AA006002F3}" ax:persistence="persistStreamInit" r:id="rId1"/>
</file>

<file path=xl/activeX/activeX941.xml><?xml version="1.0" encoding="utf-8"?>
<ax:ocx xmlns:ax="http://schemas.microsoft.com/office/2006/activeX" xmlns:r="http://schemas.openxmlformats.org/officeDocument/2006/relationships" ax:classid="{8BD21D50-EC42-11CE-9E0D-00AA006002F3}" ax:persistence="persistStreamInit" r:id="rId1"/>
</file>

<file path=xl/activeX/activeX942.xml><?xml version="1.0" encoding="utf-8"?>
<ax:ocx xmlns:ax="http://schemas.microsoft.com/office/2006/activeX" xmlns:r="http://schemas.openxmlformats.org/officeDocument/2006/relationships" ax:classid="{8BD21D50-EC42-11CE-9E0D-00AA006002F3}" ax:persistence="persistStreamInit" r:id="rId1"/>
</file>

<file path=xl/activeX/activeX943.xml><?xml version="1.0" encoding="utf-8"?>
<ax:ocx xmlns:ax="http://schemas.microsoft.com/office/2006/activeX" xmlns:r="http://schemas.openxmlformats.org/officeDocument/2006/relationships" ax:classid="{8BD21D50-EC42-11CE-9E0D-00AA006002F3}" ax:persistence="persistStreamInit" r:id="rId1"/>
</file>

<file path=xl/activeX/activeX944.xml><?xml version="1.0" encoding="utf-8"?>
<ax:ocx xmlns:ax="http://schemas.microsoft.com/office/2006/activeX" xmlns:r="http://schemas.openxmlformats.org/officeDocument/2006/relationships" ax:classid="{8BD21D50-EC42-11CE-9E0D-00AA006002F3}" ax:persistence="persistStreamInit" r:id="rId1"/>
</file>

<file path=xl/activeX/activeX945.xml><?xml version="1.0" encoding="utf-8"?>
<ax:ocx xmlns:ax="http://schemas.microsoft.com/office/2006/activeX" xmlns:r="http://schemas.openxmlformats.org/officeDocument/2006/relationships" ax:classid="{8BD21D50-EC42-11CE-9E0D-00AA006002F3}" ax:persistence="persistStreamInit" r:id="rId1"/>
</file>

<file path=xl/activeX/activeX946.xml><?xml version="1.0" encoding="utf-8"?>
<ax:ocx xmlns:ax="http://schemas.microsoft.com/office/2006/activeX" xmlns:r="http://schemas.openxmlformats.org/officeDocument/2006/relationships" ax:classid="{8BD21D50-EC42-11CE-9E0D-00AA006002F3}" ax:persistence="persistStreamInit" r:id="rId1"/>
</file>

<file path=xl/activeX/activeX947.xml><?xml version="1.0" encoding="utf-8"?>
<ax:ocx xmlns:ax="http://schemas.microsoft.com/office/2006/activeX" xmlns:r="http://schemas.openxmlformats.org/officeDocument/2006/relationships" ax:classid="{8BD21D50-EC42-11CE-9E0D-00AA006002F3}" ax:persistence="persistStreamInit" r:id="rId1"/>
</file>

<file path=xl/activeX/activeX948.xml><?xml version="1.0" encoding="utf-8"?>
<ax:ocx xmlns:ax="http://schemas.microsoft.com/office/2006/activeX" xmlns:r="http://schemas.openxmlformats.org/officeDocument/2006/relationships" ax:classid="{8BD21D50-EC42-11CE-9E0D-00AA006002F3}" ax:persistence="persistStreamInit" r:id="rId1"/>
</file>

<file path=xl/activeX/activeX949.xml><?xml version="1.0" encoding="utf-8"?>
<ax:ocx xmlns:ax="http://schemas.microsoft.com/office/2006/activeX" xmlns:r="http://schemas.openxmlformats.org/officeDocument/2006/relationships" ax:classid="{8BD21D50-EC42-11CE-9E0D-00AA006002F3}" ax:persistence="persistStreamInit" r:id="rId1"/>
</file>

<file path=xl/activeX/activeX95.xml><?xml version="1.0" encoding="utf-8"?>
<ax:ocx xmlns:ax="http://schemas.microsoft.com/office/2006/activeX" xmlns:r="http://schemas.openxmlformats.org/officeDocument/2006/relationships" ax:classid="{8BD21D50-EC42-11CE-9E0D-00AA006002F3}" ax:persistence="persistStreamInit" r:id="rId1"/>
</file>

<file path=xl/activeX/activeX950.xml><?xml version="1.0" encoding="utf-8"?>
<ax:ocx xmlns:ax="http://schemas.microsoft.com/office/2006/activeX" xmlns:r="http://schemas.openxmlformats.org/officeDocument/2006/relationships" ax:classid="{8BD21D50-EC42-11CE-9E0D-00AA006002F3}" ax:persistence="persistStreamInit" r:id="rId1"/>
</file>

<file path=xl/activeX/activeX951.xml><?xml version="1.0" encoding="utf-8"?>
<ax:ocx xmlns:ax="http://schemas.microsoft.com/office/2006/activeX" xmlns:r="http://schemas.openxmlformats.org/officeDocument/2006/relationships" ax:classid="{8BD21D50-EC42-11CE-9E0D-00AA006002F3}" ax:persistence="persistStreamInit" r:id="rId1"/>
</file>

<file path=xl/activeX/activeX952.xml><?xml version="1.0" encoding="utf-8"?>
<ax:ocx xmlns:ax="http://schemas.microsoft.com/office/2006/activeX" xmlns:r="http://schemas.openxmlformats.org/officeDocument/2006/relationships" ax:classid="{8BD21D50-EC42-11CE-9E0D-00AA006002F3}" ax:persistence="persistStreamInit" r:id="rId1"/>
</file>

<file path=xl/activeX/activeX953.xml><?xml version="1.0" encoding="utf-8"?>
<ax:ocx xmlns:ax="http://schemas.microsoft.com/office/2006/activeX" xmlns:r="http://schemas.openxmlformats.org/officeDocument/2006/relationships" ax:classid="{8BD21D50-EC42-11CE-9E0D-00AA006002F3}" ax:persistence="persistStreamInit" r:id="rId1"/>
</file>

<file path=xl/activeX/activeX954.xml><?xml version="1.0" encoding="utf-8"?>
<ax:ocx xmlns:ax="http://schemas.microsoft.com/office/2006/activeX" xmlns:r="http://schemas.openxmlformats.org/officeDocument/2006/relationships" ax:classid="{8BD21D50-EC42-11CE-9E0D-00AA006002F3}" ax:persistence="persistStreamInit" r:id="rId1"/>
</file>

<file path=xl/activeX/activeX955.xml><?xml version="1.0" encoding="utf-8"?>
<ax:ocx xmlns:ax="http://schemas.microsoft.com/office/2006/activeX" xmlns:r="http://schemas.openxmlformats.org/officeDocument/2006/relationships" ax:classid="{8BD21D50-EC42-11CE-9E0D-00AA006002F3}" ax:persistence="persistStreamInit" r:id="rId1"/>
</file>

<file path=xl/activeX/activeX956.xml><?xml version="1.0" encoding="utf-8"?>
<ax:ocx xmlns:ax="http://schemas.microsoft.com/office/2006/activeX" xmlns:r="http://schemas.openxmlformats.org/officeDocument/2006/relationships" ax:classid="{8BD21D50-EC42-11CE-9E0D-00AA006002F3}" ax:persistence="persistStreamInit" r:id="rId1"/>
</file>

<file path=xl/activeX/activeX957.xml><?xml version="1.0" encoding="utf-8"?>
<ax:ocx xmlns:ax="http://schemas.microsoft.com/office/2006/activeX" xmlns:r="http://schemas.openxmlformats.org/officeDocument/2006/relationships" ax:classid="{8BD21D50-EC42-11CE-9E0D-00AA006002F3}" ax:persistence="persistStreamInit" r:id="rId1"/>
</file>

<file path=xl/activeX/activeX958.xml><?xml version="1.0" encoding="utf-8"?>
<ax:ocx xmlns:ax="http://schemas.microsoft.com/office/2006/activeX" xmlns:r="http://schemas.openxmlformats.org/officeDocument/2006/relationships" ax:classid="{8BD21D50-EC42-11CE-9E0D-00AA006002F3}" ax:persistence="persistStreamInit" r:id="rId1"/>
</file>

<file path=xl/activeX/activeX959.xml><?xml version="1.0" encoding="utf-8"?>
<ax:ocx xmlns:ax="http://schemas.microsoft.com/office/2006/activeX" xmlns:r="http://schemas.openxmlformats.org/officeDocument/2006/relationships" ax:classid="{8BD21D50-EC42-11CE-9E0D-00AA006002F3}" ax:persistence="persistStreamInit" r:id="rId1"/>
</file>

<file path=xl/activeX/activeX96.xml><?xml version="1.0" encoding="utf-8"?>
<ax:ocx xmlns:ax="http://schemas.microsoft.com/office/2006/activeX" xmlns:r="http://schemas.openxmlformats.org/officeDocument/2006/relationships" ax:classid="{8BD21D50-EC42-11CE-9E0D-00AA006002F3}" ax:persistence="persistStreamInit" r:id="rId1"/>
</file>

<file path=xl/activeX/activeX960.xml><?xml version="1.0" encoding="utf-8"?>
<ax:ocx xmlns:ax="http://schemas.microsoft.com/office/2006/activeX" xmlns:r="http://schemas.openxmlformats.org/officeDocument/2006/relationships" ax:classid="{8BD21D50-EC42-11CE-9E0D-00AA006002F3}" ax:persistence="persistStreamInit" r:id="rId1"/>
</file>

<file path=xl/activeX/activeX961.xml><?xml version="1.0" encoding="utf-8"?>
<ax:ocx xmlns:ax="http://schemas.microsoft.com/office/2006/activeX" xmlns:r="http://schemas.openxmlformats.org/officeDocument/2006/relationships" ax:classid="{8BD21D50-EC42-11CE-9E0D-00AA006002F3}" ax:persistence="persistStreamInit" r:id="rId1"/>
</file>

<file path=xl/activeX/activeX962.xml><?xml version="1.0" encoding="utf-8"?>
<ax:ocx xmlns:ax="http://schemas.microsoft.com/office/2006/activeX" xmlns:r="http://schemas.openxmlformats.org/officeDocument/2006/relationships" ax:classid="{8BD21D50-EC42-11CE-9E0D-00AA006002F3}" ax:persistence="persistStreamInit" r:id="rId1"/>
</file>

<file path=xl/activeX/activeX963.xml><?xml version="1.0" encoding="utf-8"?>
<ax:ocx xmlns:ax="http://schemas.microsoft.com/office/2006/activeX" xmlns:r="http://schemas.openxmlformats.org/officeDocument/2006/relationships" ax:classid="{8BD21D50-EC42-11CE-9E0D-00AA006002F3}" ax:persistence="persistStreamInit" r:id="rId1"/>
</file>

<file path=xl/activeX/activeX964.xml><?xml version="1.0" encoding="utf-8"?>
<ax:ocx xmlns:ax="http://schemas.microsoft.com/office/2006/activeX" xmlns:r="http://schemas.openxmlformats.org/officeDocument/2006/relationships" ax:classid="{8BD21D50-EC42-11CE-9E0D-00AA006002F3}" ax:persistence="persistStreamInit" r:id="rId1"/>
</file>

<file path=xl/activeX/activeX965.xml><?xml version="1.0" encoding="utf-8"?>
<ax:ocx xmlns:ax="http://schemas.microsoft.com/office/2006/activeX" xmlns:r="http://schemas.openxmlformats.org/officeDocument/2006/relationships" ax:classid="{8BD21D50-EC42-11CE-9E0D-00AA006002F3}" ax:persistence="persistStreamInit" r:id="rId1"/>
</file>

<file path=xl/activeX/activeX966.xml><?xml version="1.0" encoding="utf-8"?>
<ax:ocx xmlns:ax="http://schemas.microsoft.com/office/2006/activeX" xmlns:r="http://schemas.openxmlformats.org/officeDocument/2006/relationships" ax:classid="{8BD21D50-EC42-11CE-9E0D-00AA006002F3}" ax:persistence="persistStreamInit" r:id="rId1"/>
</file>

<file path=xl/activeX/activeX967.xml><?xml version="1.0" encoding="utf-8"?>
<ax:ocx xmlns:ax="http://schemas.microsoft.com/office/2006/activeX" xmlns:r="http://schemas.openxmlformats.org/officeDocument/2006/relationships" ax:classid="{8BD21D50-EC42-11CE-9E0D-00AA006002F3}" ax:persistence="persistStreamInit" r:id="rId1"/>
</file>

<file path=xl/activeX/activeX968.xml><?xml version="1.0" encoding="utf-8"?>
<ax:ocx xmlns:ax="http://schemas.microsoft.com/office/2006/activeX" xmlns:r="http://schemas.openxmlformats.org/officeDocument/2006/relationships" ax:classid="{8BD21D50-EC42-11CE-9E0D-00AA006002F3}" ax:persistence="persistStreamInit" r:id="rId1"/>
</file>

<file path=xl/activeX/activeX969.xml><?xml version="1.0" encoding="utf-8"?>
<ax:ocx xmlns:ax="http://schemas.microsoft.com/office/2006/activeX" xmlns:r="http://schemas.openxmlformats.org/officeDocument/2006/relationships" ax:classid="{8BD21D50-EC42-11CE-9E0D-00AA006002F3}" ax:persistence="persistStreamInit" r:id="rId1"/>
</file>

<file path=xl/activeX/activeX97.xml><?xml version="1.0" encoding="utf-8"?>
<ax:ocx xmlns:ax="http://schemas.microsoft.com/office/2006/activeX" xmlns:r="http://schemas.openxmlformats.org/officeDocument/2006/relationships" ax:classid="{8BD21D50-EC42-11CE-9E0D-00AA006002F3}" ax:persistence="persistStreamInit" r:id="rId1"/>
</file>

<file path=xl/activeX/activeX970.xml><?xml version="1.0" encoding="utf-8"?>
<ax:ocx xmlns:ax="http://schemas.microsoft.com/office/2006/activeX" xmlns:r="http://schemas.openxmlformats.org/officeDocument/2006/relationships" ax:classid="{8BD21D50-EC42-11CE-9E0D-00AA006002F3}" ax:persistence="persistStreamInit" r:id="rId1"/>
</file>

<file path=xl/activeX/activeX971.xml><?xml version="1.0" encoding="utf-8"?>
<ax:ocx xmlns:ax="http://schemas.microsoft.com/office/2006/activeX" xmlns:r="http://schemas.openxmlformats.org/officeDocument/2006/relationships" ax:classid="{8BD21D50-EC42-11CE-9E0D-00AA006002F3}" ax:persistence="persistStreamInit" r:id="rId1"/>
</file>

<file path=xl/activeX/activeX972.xml><?xml version="1.0" encoding="utf-8"?>
<ax:ocx xmlns:ax="http://schemas.microsoft.com/office/2006/activeX" xmlns:r="http://schemas.openxmlformats.org/officeDocument/2006/relationships" ax:classid="{8BD21D50-EC42-11CE-9E0D-00AA006002F3}" ax:persistence="persistStreamInit" r:id="rId1"/>
</file>

<file path=xl/activeX/activeX973.xml><?xml version="1.0" encoding="utf-8"?>
<ax:ocx xmlns:ax="http://schemas.microsoft.com/office/2006/activeX" xmlns:r="http://schemas.openxmlformats.org/officeDocument/2006/relationships" ax:classid="{8BD21D50-EC42-11CE-9E0D-00AA006002F3}" ax:persistence="persistStreamInit" r:id="rId1"/>
</file>

<file path=xl/activeX/activeX974.xml><?xml version="1.0" encoding="utf-8"?>
<ax:ocx xmlns:ax="http://schemas.microsoft.com/office/2006/activeX" xmlns:r="http://schemas.openxmlformats.org/officeDocument/2006/relationships" ax:classid="{8BD21D50-EC42-11CE-9E0D-00AA006002F3}" ax:persistence="persistStreamInit" r:id="rId1"/>
</file>

<file path=xl/activeX/activeX975.xml><?xml version="1.0" encoding="utf-8"?>
<ax:ocx xmlns:ax="http://schemas.microsoft.com/office/2006/activeX" xmlns:r="http://schemas.openxmlformats.org/officeDocument/2006/relationships" ax:classid="{8BD21D50-EC42-11CE-9E0D-00AA006002F3}" ax:persistence="persistStreamInit" r:id="rId1"/>
</file>

<file path=xl/activeX/activeX976.xml><?xml version="1.0" encoding="utf-8"?>
<ax:ocx xmlns:ax="http://schemas.microsoft.com/office/2006/activeX" xmlns:r="http://schemas.openxmlformats.org/officeDocument/2006/relationships" ax:classid="{8BD21D50-EC42-11CE-9E0D-00AA006002F3}" ax:persistence="persistStreamInit" r:id="rId1"/>
</file>

<file path=xl/activeX/activeX977.xml><?xml version="1.0" encoding="utf-8"?>
<ax:ocx xmlns:ax="http://schemas.microsoft.com/office/2006/activeX" xmlns:r="http://schemas.openxmlformats.org/officeDocument/2006/relationships" ax:classid="{8BD21D50-EC42-11CE-9E0D-00AA006002F3}" ax:persistence="persistStreamInit" r:id="rId1"/>
</file>

<file path=xl/activeX/activeX978.xml><?xml version="1.0" encoding="utf-8"?>
<ax:ocx xmlns:ax="http://schemas.microsoft.com/office/2006/activeX" xmlns:r="http://schemas.openxmlformats.org/officeDocument/2006/relationships" ax:classid="{8BD21D50-EC42-11CE-9E0D-00AA006002F3}" ax:persistence="persistStreamInit" r:id="rId1"/>
</file>

<file path=xl/activeX/activeX979.xml><?xml version="1.0" encoding="utf-8"?>
<ax:ocx xmlns:ax="http://schemas.microsoft.com/office/2006/activeX" xmlns:r="http://schemas.openxmlformats.org/officeDocument/2006/relationships" ax:classid="{8BD21D50-EC42-11CE-9E0D-00AA006002F3}" ax:persistence="persistStreamInit" r:id="rId1"/>
</file>

<file path=xl/activeX/activeX98.xml><?xml version="1.0" encoding="utf-8"?>
<ax:ocx xmlns:ax="http://schemas.microsoft.com/office/2006/activeX" xmlns:r="http://schemas.openxmlformats.org/officeDocument/2006/relationships" ax:classid="{8BD21D50-EC42-11CE-9E0D-00AA006002F3}" ax:persistence="persistStreamInit" r:id="rId1"/>
</file>

<file path=xl/activeX/activeX980.xml><?xml version="1.0" encoding="utf-8"?>
<ax:ocx xmlns:ax="http://schemas.microsoft.com/office/2006/activeX" xmlns:r="http://schemas.openxmlformats.org/officeDocument/2006/relationships" ax:classid="{8BD21D50-EC42-11CE-9E0D-00AA006002F3}" ax:persistence="persistStreamInit" r:id="rId1"/>
</file>

<file path=xl/activeX/activeX981.xml><?xml version="1.0" encoding="utf-8"?>
<ax:ocx xmlns:ax="http://schemas.microsoft.com/office/2006/activeX" xmlns:r="http://schemas.openxmlformats.org/officeDocument/2006/relationships" ax:classid="{8BD21D50-EC42-11CE-9E0D-00AA006002F3}" ax:persistence="persistStreamInit" r:id="rId1"/>
</file>

<file path=xl/activeX/activeX982.xml><?xml version="1.0" encoding="utf-8"?>
<ax:ocx xmlns:ax="http://schemas.microsoft.com/office/2006/activeX" xmlns:r="http://schemas.openxmlformats.org/officeDocument/2006/relationships" ax:classid="{8BD21D50-EC42-11CE-9E0D-00AA006002F3}" ax:persistence="persistStreamInit" r:id="rId1"/>
</file>

<file path=xl/activeX/activeX983.xml><?xml version="1.0" encoding="utf-8"?>
<ax:ocx xmlns:ax="http://schemas.microsoft.com/office/2006/activeX" xmlns:r="http://schemas.openxmlformats.org/officeDocument/2006/relationships" ax:classid="{8BD21D50-EC42-11CE-9E0D-00AA006002F3}" ax:persistence="persistStreamInit" r:id="rId1"/>
</file>

<file path=xl/activeX/activeX984.xml><?xml version="1.0" encoding="utf-8"?>
<ax:ocx xmlns:ax="http://schemas.microsoft.com/office/2006/activeX" xmlns:r="http://schemas.openxmlformats.org/officeDocument/2006/relationships" ax:classid="{8BD21D50-EC42-11CE-9E0D-00AA006002F3}" ax:persistence="persistStreamInit" r:id="rId1"/>
</file>

<file path=xl/activeX/activeX985.xml><?xml version="1.0" encoding="utf-8"?>
<ax:ocx xmlns:ax="http://schemas.microsoft.com/office/2006/activeX" xmlns:r="http://schemas.openxmlformats.org/officeDocument/2006/relationships" ax:classid="{8BD21D50-EC42-11CE-9E0D-00AA006002F3}" ax:persistence="persistStreamInit" r:id="rId1"/>
</file>

<file path=xl/activeX/activeX986.xml><?xml version="1.0" encoding="utf-8"?>
<ax:ocx xmlns:ax="http://schemas.microsoft.com/office/2006/activeX" xmlns:r="http://schemas.openxmlformats.org/officeDocument/2006/relationships" ax:classid="{8BD21D50-EC42-11CE-9E0D-00AA006002F3}" ax:persistence="persistStreamInit" r:id="rId1"/>
</file>

<file path=xl/activeX/activeX987.xml><?xml version="1.0" encoding="utf-8"?>
<ax:ocx xmlns:ax="http://schemas.microsoft.com/office/2006/activeX" xmlns:r="http://schemas.openxmlformats.org/officeDocument/2006/relationships" ax:classid="{8BD21D50-EC42-11CE-9E0D-00AA006002F3}" ax:persistence="persistStreamInit" r:id="rId1"/>
</file>

<file path=xl/activeX/activeX988.xml><?xml version="1.0" encoding="utf-8"?>
<ax:ocx xmlns:ax="http://schemas.microsoft.com/office/2006/activeX" xmlns:r="http://schemas.openxmlformats.org/officeDocument/2006/relationships" ax:classid="{8BD21D50-EC42-11CE-9E0D-00AA006002F3}" ax:persistence="persistStreamInit" r:id="rId1"/>
</file>

<file path=xl/activeX/activeX989.xml><?xml version="1.0" encoding="utf-8"?>
<ax:ocx xmlns:ax="http://schemas.microsoft.com/office/2006/activeX" xmlns:r="http://schemas.openxmlformats.org/officeDocument/2006/relationships" ax:classid="{8BD21D50-EC42-11CE-9E0D-00AA006002F3}" ax:persistence="persistStreamInit" r:id="rId1"/>
</file>

<file path=xl/activeX/activeX99.xml><?xml version="1.0" encoding="utf-8"?>
<ax:ocx xmlns:ax="http://schemas.microsoft.com/office/2006/activeX" xmlns:r="http://schemas.openxmlformats.org/officeDocument/2006/relationships" ax:classid="{8BD21D50-EC42-11CE-9E0D-00AA006002F3}" ax:persistence="persistStreamInit" r:id="rId1"/>
</file>

<file path=xl/activeX/activeX990.xml><?xml version="1.0" encoding="utf-8"?>
<ax:ocx xmlns:ax="http://schemas.microsoft.com/office/2006/activeX" xmlns:r="http://schemas.openxmlformats.org/officeDocument/2006/relationships" ax:classid="{8BD21D50-EC42-11CE-9E0D-00AA006002F3}" ax:persistence="persistStreamInit" r:id="rId1"/>
</file>

<file path=xl/activeX/activeX991.xml><?xml version="1.0" encoding="utf-8"?>
<ax:ocx xmlns:ax="http://schemas.microsoft.com/office/2006/activeX" xmlns:r="http://schemas.openxmlformats.org/officeDocument/2006/relationships" ax:classid="{8BD21D50-EC42-11CE-9E0D-00AA006002F3}" ax:persistence="persistStreamInit" r:id="rId1"/>
</file>

<file path=xl/activeX/activeX992.xml><?xml version="1.0" encoding="utf-8"?>
<ax:ocx xmlns:ax="http://schemas.microsoft.com/office/2006/activeX" xmlns:r="http://schemas.openxmlformats.org/officeDocument/2006/relationships" ax:classid="{8BD21D50-EC42-11CE-9E0D-00AA006002F3}" ax:persistence="persistStreamInit" r:id="rId1"/>
</file>

<file path=xl/activeX/activeX993.xml><?xml version="1.0" encoding="utf-8"?>
<ax:ocx xmlns:ax="http://schemas.microsoft.com/office/2006/activeX" xmlns:r="http://schemas.openxmlformats.org/officeDocument/2006/relationships" ax:classid="{8BD21D50-EC42-11CE-9E0D-00AA006002F3}" ax:persistence="persistStreamInit" r:id="rId1"/>
</file>

<file path=xl/activeX/activeX994.xml><?xml version="1.0" encoding="utf-8"?>
<ax:ocx xmlns:ax="http://schemas.microsoft.com/office/2006/activeX" xmlns:r="http://schemas.openxmlformats.org/officeDocument/2006/relationships" ax:classid="{8BD21D50-EC42-11CE-9E0D-00AA006002F3}" ax:persistence="persistStreamInit" r:id="rId1"/>
</file>

<file path=xl/activeX/activeX995.xml><?xml version="1.0" encoding="utf-8"?>
<ax:ocx xmlns:ax="http://schemas.microsoft.com/office/2006/activeX" xmlns:r="http://schemas.openxmlformats.org/officeDocument/2006/relationships" ax:classid="{8BD21D50-EC42-11CE-9E0D-00AA006002F3}" ax:persistence="persistStreamInit" r:id="rId1"/>
</file>

<file path=xl/activeX/activeX996.xml><?xml version="1.0" encoding="utf-8"?>
<ax:ocx xmlns:ax="http://schemas.microsoft.com/office/2006/activeX" xmlns:r="http://schemas.openxmlformats.org/officeDocument/2006/relationships" ax:classid="{8BD21D50-EC42-11CE-9E0D-00AA006002F3}" ax:persistence="persistStreamInit" r:id="rId1"/>
</file>

<file path=xl/activeX/activeX997.xml><?xml version="1.0" encoding="utf-8"?>
<ax:ocx xmlns:ax="http://schemas.microsoft.com/office/2006/activeX" xmlns:r="http://schemas.openxmlformats.org/officeDocument/2006/relationships" ax:classid="{8BD21D50-EC42-11CE-9E0D-00AA006002F3}" ax:persistence="persistStreamInit" r:id="rId1"/>
</file>

<file path=xl/activeX/activeX998.xml><?xml version="1.0" encoding="utf-8"?>
<ax:ocx xmlns:ax="http://schemas.microsoft.com/office/2006/activeX" xmlns:r="http://schemas.openxmlformats.org/officeDocument/2006/relationships" ax:classid="{8BD21D50-EC42-11CE-9E0D-00AA006002F3}" ax:persistence="persistStreamInit" r:id="rId1"/>
</file>

<file path=xl/activeX/activeX999.xml><?xml version="1.0" encoding="utf-8"?>
<ax:ocx xmlns:ax="http://schemas.microsoft.com/office/2006/activeX" xmlns:r="http://schemas.openxmlformats.org/officeDocument/2006/relationships" ax:classid="{8BD21D50-EC42-11CE-9E0D-00AA006002F3}"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structions!A1"/></Relationships>
</file>

<file path=xl/drawings/_rels/drawing2.xml.rels><?xml version="1.0" encoding="UTF-8" standalone="yes"?>
<Relationships xmlns="http://schemas.openxmlformats.org/package/2006/relationships"><Relationship Id="rId8" Type="http://schemas.openxmlformats.org/officeDocument/2006/relationships/hyperlink" Target="#'3_Set Priorities'!A1"/><Relationship Id="rId3" Type="http://schemas.openxmlformats.org/officeDocument/2006/relationships/image" Target="../media/image2.png"/><Relationship Id="rId7" Type="http://schemas.openxmlformats.org/officeDocument/2006/relationships/hyperlink" Target="#'2_Review Assessment Results'!A1"/><Relationship Id="rId2" Type="http://schemas.openxmlformats.org/officeDocument/2006/relationships/image" Target="../media/image1.jpeg"/><Relationship Id="rId1" Type="http://schemas.openxmlformats.org/officeDocument/2006/relationships/hyperlink" Target="#'1A_Plans and Codes'!A1"/><Relationship Id="rId6" Type="http://schemas.openxmlformats.org/officeDocument/2006/relationships/hyperlink" Target="#'1c_Site Selection Process'!A1"/><Relationship Id="rId5" Type="http://schemas.openxmlformats.org/officeDocument/2006/relationships/hyperlink" Target="#'1b_School Siting Criteria'!A1"/><Relationship Id="rId4" Type="http://schemas.openxmlformats.org/officeDocument/2006/relationships/hyperlink" Target="#'1a_Plans and Codes'!A1"/><Relationship Id="rId9" Type="http://schemas.openxmlformats.org/officeDocument/2006/relationships/hyperlink" Target="#'4_Develop Action Plan'!A1"/></Relationships>
</file>

<file path=xl/drawings/_rels/drawing3.xml.rels><?xml version="1.0" encoding="UTF-8" standalone="yes"?>
<Relationships xmlns="http://schemas.openxmlformats.org/package/2006/relationships"><Relationship Id="rId8" Type="http://schemas.openxmlformats.org/officeDocument/2006/relationships/hyperlink" Target="#'4_Develop Action Plan'!A1"/><Relationship Id="rId3" Type="http://schemas.openxmlformats.org/officeDocument/2006/relationships/image" Target="../media/image7.png"/><Relationship Id="rId7" Type="http://schemas.openxmlformats.org/officeDocument/2006/relationships/hyperlink" Target="#'3_Set Priorities'!A1"/><Relationship Id="rId2" Type="http://schemas.openxmlformats.org/officeDocument/2006/relationships/image" Target="../media/image1.jpeg"/><Relationship Id="rId1" Type="http://schemas.openxmlformats.org/officeDocument/2006/relationships/hyperlink" Target="#'1B_School Siting Criteria'!A1"/><Relationship Id="rId6" Type="http://schemas.openxmlformats.org/officeDocument/2006/relationships/hyperlink" Target="#'2_Review Assessment Results'!A1"/><Relationship Id="rId5" Type="http://schemas.openxmlformats.org/officeDocument/2006/relationships/hyperlink" Target="#'1c_Site Selection Process'!A1"/><Relationship Id="rId4" Type="http://schemas.openxmlformats.org/officeDocument/2006/relationships/hyperlink" Target="#'1b_School Siting Criteria'!A1"/></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hyperlink" Target="#'4_Develop Action Plan'!A1"/><Relationship Id="rId2" Type="http://schemas.openxmlformats.org/officeDocument/2006/relationships/hyperlink" Target="#'1c_Site Selection Process'!A1"/><Relationship Id="rId1" Type="http://schemas.openxmlformats.org/officeDocument/2006/relationships/image" Target="../media/image1.jpeg"/><Relationship Id="rId6" Type="http://schemas.openxmlformats.org/officeDocument/2006/relationships/hyperlink" Target="#'3_Set Priorities'!A1"/><Relationship Id="rId5" Type="http://schemas.openxmlformats.org/officeDocument/2006/relationships/hyperlink" Target="#'2_Review Assessment Results'!A1"/><Relationship Id="rId4" Type="http://schemas.openxmlformats.org/officeDocument/2006/relationships/hyperlink" Target="#'1a_Plans and Codes'!A1"/></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hyperlink" Target="#'4_Develop Action Plan'!A1"/><Relationship Id="rId2" Type="http://schemas.openxmlformats.org/officeDocument/2006/relationships/hyperlink" Target="#'2_Review Assessment Results'!A1"/><Relationship Id="rId1" Type="http://schemas.openxmlformats.org/officeDocument/2006/relationships/image" Target="../media/image1.jpeg"/><Relationship Id="rId6" Type="http://schemas.openxmlformats.org/officeDocument/2006/relationships/hyperlink" Target="#'3_Set Priorities'!A1"/><Relationship Id="rId5" Type="http://schemas.openxmlformats.org/officeDocument/2006/relationships/hyperlink" Target="#'1b_School Siting Criteria'!A1"/><Relationship Id="rId4" Type="http://schemas.openxmlformats.org/officeDocument/2006/relationships/hyperlink" Target="#'1a_Plans and Codes'!A1"/></Relationships>
</file>

<file path=xl/drawings/_rels/drawing6.xml.rels><?xml version="1.0" encoding="UTF-8" standalone="yes"?>
<Relationships xmlns="http://schemas.openxmlformats.org/package/2006/relationships"><Relationship Id="rId8" Type="http://schemas.openxmlformats.org/officeDocument/2006/relationships/hyperlink" Target="#'1a_Plans and Codes'!A1"/><Relationship Id="rId3" Type="http://schemas.openxmlformats.org/officeDocument/2006/relationships/hyperlink" Target="#'3_Set Priorities'!A1"/><Relationship Id="rId7" Type="http://schemas.openxmlformats.org/officeDocument/2006/relationships/image" Target="../media/image10.png"/><Relationship Id="rId2" Type="http://schemas.openxmlformats.org/officeDocument/2006/relationships/hyperlink" Target="#ScoringDetail!A1"/><Relationship Id="rId1" Type="http://schemas.openxmlformats.org/officeDocument/2006/relationships/image" Target="../media/image1.jpeg"/><Relationship Id="rId6" Type="http://schemas.openxmlformats.org/officeDocument/2006/relationships/hyperlink" Target="#'1C_Site Selection Process'!A1"/><Relationship Id="rId11" Type="http://schemas.openxmlformats.org/officeDocument/2006/relationships/hyperlink" Target="#'4_Develop Action Plan'!A1"/><Relationship Id="rId5" Type="http://schemas.openxmlformats.org/officeDocument/2006/relationships/hyperlink" Target="#'1B_School Siting Criteria'!A1"/><Relationship Id="rId10" Type="http://schemas.openxmlformats.org/officeDocument/2006/relationships/hyperlink" Target="#'1c_Site Selection Process'!A1"/><Relationship Id="rId4" Type="http://schemas.openxmlformats.org/officeDocument/2006/relationships/hyperlink" Target="#'1A_Plans and Codes'!A1"/><Relationship Id="rId9" Type="http://schemas.openxmlformats.org/officeDocument/2006/relationships/hyperlink" Target="#'1b_School Siting Criteria'!A1"/></Relationships>
</file>

<file path=xl/drawings/_rels/drawing7.xml.rels><?xml version="1.0" encoding="UTF-8" standalone="yes"?>
<Relationships xmlns="http://schemas.openxmlformats.org/package/2006/relationships"><Relationship Id="rId8" Type="http://schemas.openxmlformats.org/officeDocument/2006/relationships/hyperlink" Target="#'2_Review Assessment Results'!A1"/><Relationship Id="rId3" Type="http://schemas.openxmlformats.org/officeDocument/2006/relationships/image" Target="../media/image11.png"/><Relationship Id="rId7" Type="http://schemas.openxmlformats.org/officeDocument/2006/relationships/hyperlink" Target="#'1c_Site Selection Process'!A1"/><Relationship Id="rId2" Type="http://schemas.openxmlformats.org/officeDocument/2006/relationships/hyperlink" Target="#'4_Develop Action Plan'!A1"/><Relationship Id="rId1" Type="http://schemas.openxmlformats.org/officeDocument/2006/relationships/image" Target="../media/image1.jpeg"/><Relationship Id="rId6" Type="http://schemas.openxmlformats.org/officeDocument/2006/relationships/hyperlink" Target="#'1b_School Siting Criteria'!A1"/><Relationship Id="rId5" Type="http://schemas.openxmlformats.org/officeDocument/2006/relationships/hyperlink" Target="#'1a_Plans and Codes'!A1"/><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8" Type="http://schemas.openxmlformats.org/officeDocument/2006/relationships/hyperlink" Target="#'3_Set Priorities'!A1"/><Relationship Id="rId3" Type="http://schemas.openxmlformats.org/officeDocument/2006/relationships/image" Target="../media/image12.png"/><Relationship Id="rId7" Type="http://schemas.openxmlformats.org/officeDocument/2006/relationships/hyperlink" Target="#'2_Review Assessment Results'!A1"/><Relationship Id="rId2" Type="http://schemas.openxmlformats.org/officeDocument/2006/relationships/image" Target="../media/image13.png"/><Relationship Id="rId1" Type="http://schemas.openxmlformats.org/officeDocument/2006/relationships/image" Target="../media/image1.jpeg"/><Relationship Id="rId6" Type="http://schemas.openxmlformats.org/officeDocument/2006/relationships/hyperlink" Target="#'1c_Site Selection Process'!A1"/><Relationship Id="rId5" Type="http://schemas.openxmlformats.org/officeDocument/2006/relationships/hyperlink" Target="#'1b_School Siting Criteria'!A1"/><Relationship Id="rId4" Type="http://schemas.openxmlformats.org/officeDocument/2006/relationships/hyperlink" Target="#'1a_Plans and Codes'!A1"/></Relationships>
</file>

<file path=xl/drawings/_rels/drawing9.xml.rels><?xml version="1.0" encoding="UTF-8" standalone="yes"?>
<Relationships xmlns="http://schemas.openxmlformats.org/package/2006/relationships"><Relationship Id="rId8" Type="http://schemas.openxmlformats.org/officeDocument/2006/relationships/hyperlink" Target="#'3_Set Priorities'!A1"/><Relationship Id="rId3" Type="http://schemas.openxmlformats.org/officeDocument/2006/relationships/image" Target="../media/image14.png"/><Relationship Id="rId7" Type="http://schemas.openxmlformats.org/officeDocument/2006/relationships/hyperlink" Target="#'4_Develop Action Plan'!A1"/><Relationship Id="rId2" Type="http://schemas.openxmlformats.org/officeDocument/2006/relationships/hyperlink" Target="#'2_Review Assessment Results'!A1"/><Relationship Id="rId1" Type="http://schemas.openxmlformats.org/officeDocument/2006/relationships/image" Target="../media/image1.jpeg"/><Relationship Id="rId6" Type="http://schemas.openxmlformats.org/officeDocument/2006/relationships/hyperlink" Target="#'1c_Site Selection Process'!A1"/><Relationship Id="rId5" Type="http://schemas.openxmlformats.org/officeDocument/2006/relationships/hyperlink" Target="#'1b_School Siting Criteria'!A1"/><Relationship Id="rId4" Type="http://schemas.openxmlformats.org/officeDocument/2006/relationships/hyperlink" Target="#'1a_Plans and Codes'!A1"/></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emf"/><Relationship Id="rId1" Type="http://schemas.openxmlformats.org/officeDocument/2006/relationships/image" Target="../media/image3.emf"/><Relationship Id="rId4"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emf"/><Relationship Id="rId1" Type="http://schemas.openxmlformats.org/officeDocument/2006/relationships/image" Target="../media/image3.emf"/><Relationship Id="rId4"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2</xdr:col>
      <xdr:colOff>6983730</xdr:colOff>
      <xdr:row>26</xdr:row>
      <xdr:rowOff>76200</xdr:rowOff>
    </xdr:from>
    <xdr:to>
      <xdr:col>4</xdr:col>
      <xdr:colOff>0</xdr:colOff>
      <xdr:row>28</xdr:row>
      <xdr:rowOff>152400</xdr:rowOff>
    </xdr:to>
    <xdr:sp macro="" textlink="">
      <xdr:nvSpPr>
        <xdr:cNvPr id="17" name="Rounded Rectangle 16">
          <a:hlinkClick xmlns:r="http://schemas.openxmlformats.org/officeDocument/2006/relationships" r:id="rId1"/>
        </xdr:cNvPr>
        <xdr:cNvSpPr/>
      </xdr:nvSpPr>
      <xdr:spPr>
        <a:xfrm flipH="1">
          <a:off x="7345680" y="5029200"/>
          <a:ext cx="1645920" cy="457200"/>
        </a:xfrm>
        <a:prstGeom prst="roundRect">
          <a:avLst/>
        </a:prstGeom>
        <a:solidFill>
          <a:srgbClr val="00B050"/>
        </a:solidFill>
        <a:ln w="12700">
          <a:noFill/>
        </a:ln>
        <a:effectLst>
          <a:outerShdw blurRad="50800" dist="38100" dir="2700000" algn="tl"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en-US" sz="1100" b="1"/>
            <a:t>Get</a:t>
          </a:r>
          <a:r>
            <a:rPr lang="en-US" sz="1100" b="1" baseline="0"/>
            <a:t> Started</a:t>
          </a:r>
          <a:endParaRPr lang="en-US" sz="1100" b="1"/>
        </a:p>
      </xdr:txBody>
    </xdr:sp>
    <xdr:clientData/>
  </xdr:twoCellAnchor>
  <xdr:twoCellAnchor>
    <xdr:from>
      <xdr:col>2</xdr:col>
      <xdr:colOff>0</xdr:colOff>
      <xdr:row>4</xdr:row>
      <xdr:rowOff>76200</xdr:rowOff>
    </xdr:from>
    <xdr:to>
      <xdr:col>3</xdr:col>
      <xdr:colOff>0</xdr:colOff>
      <xdr:row>6</xdr:row>
      <xdr:rowOff>0</xdr:rowOff>
    </xdr:to>
    <xdr:sp macro="" textlink="">
      <xdr:nvSpPr>
        <xdr:cNvPr id="30" name="Rectangle 29"/>
        <xdr:cNvSpPr/>
      </xdr:nvSpPr>
      <xdr:spPr>
        <a:xfrm>
          <a:off x="361950" y="838200"/>
          <a:ext cx="7781925" cy="304800"/>
        </a:xfrm>
        <a:prstGeom prst="rect">
          <a:avLst/>
        </a:prstGeom>
        <a:solidFill>
          <a:srgbClr val="00B05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t>INTRODUCTION</a:t>
          </a:r>
        </a:p>
      </xdr:txBody>
    </xdr:sp>
    <xdr:clientData/>
  </xdr:twoCellAnchor>
  <xdr:twoCellAnchor editAs="absolute">
    <xdr:from>
      <xdr:col>2</xdr:col>
      <xdr:colOff>0</xdr:colOff>
      <xdr:row>1</xdr:row>
      <xdr:rowOff>95250</xdr:rowOff>
    </xdr:from>
    <xdr:to>
      <xdr:col>3</xdr:col>
      <xdr:colOff>0</xdr:colOff>
      <xdr:row>3</xdr:row>
      <xdr:rowOff>178898</xdr:rowOff>
    </xdr:to>
    <xdr:grpSp>
      <xdr:nvGrpSpPr>
        <xdr:cNvPr id="31" name="Group 30"/>
        <xdr:cNvGrpSpPr/>
      </xdr:nvGrpSpPr>
      <xdr:grpSpPr>
        <a:xfrm>
          <a:off x="361950" y="285750"/>
          <a:ext cx="8448675" cy="464648"/>
          <a:chOff x="81064" y="137103"/>
          <a:chExt cx="9225981" cy="464648"/>
        </a:xfrm>
      </xdr:grpSpPr>
      <xdr:sp macro="" textlink="">
        <xdr:nvSpPr>
          <xdr:cNvPr id="32" name="Text Box 1"/>
          <xdr:cNvSpPr txBox="1">
            <a:spLocks noChangeArrowheads="1"/>
          </xdr:cNvSpPr>
        </xdr:nvSpPr>
        <xdr:spPr bwMode="auto">
          <a:xfrm>
            <a:off x="832358" y="142873"/>
            <a:ext cx="8474687" cy="457200"/>
          </a:xfrm>
          <a:prstGeom prst="rect">
            <a:avLst/>
          </a:prstGeom>
          <a:solidFill>
            <a:srgbClr val="365F91"/>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ctr" upright="1"/>
          <a:lstStyle/>
          <a:p>
            <a:pPr algn="l" rtl="0">
              <a:defRPr sz="1000"/>
            </a:pPr>
            <a:r>
              <a:rPr lang="en-US" sz="1200" b="0" i="1" u="none" strike="noStrike" baseline="0">
                <a:solidFill>
                  <a:srgbClr val="FFFFFF"/>
                </a:solidFill>
                <a:latin typeface="+mn-lt"/>
                <a:cs typeface="Calibri"/>
              </a:rPr>
              <a:t>Smart School Siting Tool: Assessment &amp; Planning Workbook </a:t>
            </a:r>
          </a:p>
        </xdr:txBody>
      </xdr:sp>
      <xdr:pic>
        <xdr:nvPicPr>
          <xdr:cNvPr id="33" name="Picture 32" descr="Smart Growth Program"/>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64" y="137103"/>
            <a:ext cx="743436" cy="46464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absolute">
    <xdr:from>
      <xdr:col>1</xdr:col>
      <xdr:colOff>171449</xdr:colOff>
      <xdr:row>5</xdr:row>
      <xdr:rowOff>190499</xdr:rowOff>
    </xdr:from>
    <xdr:to>
      <xdr:col>3</xdr:col>
      <xdr:colOff>0</xdr:colOff>
      <xdr:row>25</xdr:row>
      <xdr:rowOff>0</xdr:rowOff>
    </xdr:to>
    <xdr:sp macro="" textlink="">
      <xdr:nvSpPr>
        <xdr:cNvPr id="12" name="TextBox 11"/>
        <xdr:cNvSpPr txBox="1"/>
      </xdr:nvSpPr>
      <xdr:spPr>
        <a:xfrm>
          <a:off x="352424" y="1142999"/>
          <a:ext cx="8458201" cy="3619501"/>
        </a:xfrm>
        <a:prstGeom prst="rect">
          <a:avLst/>
        </a:prstGeom>
        <a:solidFill>
          <a:schemeClr val="bg1">
            <a:lumMod val="95000"/>
          </a:schemeClr>
        </a:solid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91440" tIns="91440" rIns="182880" bIns="91440" rtlCol="0" anchor="t"/>
        <a:lstStyle/>
        <a:p>
          <a:pPr>
            <a:spcBef>
              <a:spcPts val="0"/>
            </a:spcBef>
            <a:spcAft>
              <a:spcPts val="600"/>
            </a:spcAft>
          </a:pPr>
          <a:r>
            <a:rPr lang="en-US" sz="1000" b="1">
              <a:solidFill>
                <a:schemeClr val="dk1"/>
              </a:solidFill>
              <a:effectLst/>
              <a:latin typeface="+mn-lt"/>
              <a:ea typeface="+mn-ea"/>
              <a:cs typeface="+mn-cs"/>
            </a:rPr>
            <a:t>Background: </a:t>
          </a:r>
          <a:r>
            <a:rPr lang="en-US" sz="1000">
              <a:solidFill>
                <a:schemeClr val="dk1"/>
              </a:solidFill>
              <a:effectLst/>
              <a:latin typeface="+mn-lt"/>
              <a:ea typeface="+mn-ea"/>
              <a:cs typeface="+mn-cs"/>
            </a:rPr>
            <a:t>School locations and community development are inextricably linked. School locations affect community land use patterns and infrastructure needs. Local land use, the location and capacity of road and utility networks, and community investments in economic development, housing, and other social programs affect school surroundings and learning environments. Taken together, school siting and other community decisions affect housing and transportation choices, neighborhood vitality, economic development, costs of community services, environmental quality, and overall community health and well-being.  </a:t>
          </a:r>
        </a:p>
        <a:p>
          <a:pPr>
            <a:spcAft>
              <a:spcPts val="600"/>
            </a:spcAft>
          </a:pPr>
          <a:r>
            <a:rPr lang="en-US" sz="1000">
              <a:solidFill>
                <a:schemeClr val="dk1"/>
              </a:solidFill>
              <a:effectLst/>
              <a:latin typeface="+mn-lt"/>
              <a:ea typeface="+mn-ea"/>
              <a:cs typeface="+mn-cs"/>
            </a:rPr>
            <a:t>These strong connections between school location and community development suggest the importance of coordinating and aligning school siting and other community decisions. However, in many communities, planning and decisions about school siting and other community priorities are disconnected.</a:t>
          </a:r>
        </a:p>
        <a:p>
          <a:pPr>
            <a:spcAft>
              <a:spcPts val="600"/>
            </a:spcAft>
          </a:pPr>
          <a:r>
            <a:rPr lang="en-US" sz="1000">
              <a:solidFill>
                <a:schemeClr val="dk1"/>
              </a:solidFill>
              <a:effectLst/>
              <a:latin typeface="+mn-lt"/>
              <a:ea typeface="+mn-ea"/>
              <a:cs typeface="+mn-cs"/>
            </a:rPr>
            <a:t>Improved coordination between school and other local government agencies on school siting decisions can yield multiple community benefits, including:</a:t>
          </a:r>
        </a:p>
        <a:p>
          <a:pPr marL="171450" indent="-171450">
            <a:spcAft>
              <a:spcPts val="0"/>
            </a:spcAft>
            <a:buFont typeface="Arial" panose="020B0604020202020204" pitchFamily="34" charset="0"/>
            <a:buChar char="•"/>
          </a:pPr>
          <a:r>
            <a:rPr lang="en-US" sz="1000">
              <a:solidFill>
                <a:schemeClr val="dk1"/>
              </a:solidFill>
              <a:effectLst/>
              <a:latin typeface="+mn-lt"/>
              <a:ea typeface="+mn-ea"/>
              <a:cs typeface="+mn-cs"/>
            </a:rPr>
            <a:t>School siting and other community priorities that reinforce—rather than work against—each other.</a:t>
          </a:r>
        </a:p>
        <a:p>
          <a:pPr marL="171450" indent="-171450">
            <a:spcAft>
              <a:spcPts val="0"/>
            </a:spcAft>
            <a:buFont typeface="Arial" panose="020B0604020202020204" pitchFamily="34" charset="0"/>
            <a:buChar char="•"/>
          </a:pPr>
          <a:r>
            <a:rPr lang="en-US" sz="1000">
              <a:solidFill>
                <a:schemeClr val="dk1"/>
              </a:solidFill>
              <a:effectLst/>
              <a:latin typeface="+mn-lt"/>
              <a:ea typeface="+mn-ea"/>
              <a:cs typeface="+mn-cs"/>
            </a:rPr>
            <a:t>Better learning environments and educational outcomes.</a:t>
          </a:r>
        </a:p>
        <a:p>
          <a:pPr marL="171450" indent="-171450">
            <a:spcAft>
              <a:spcPts val="0"/>
            </a:spcAft>
            <a:buFont typeface="Arial" panose="020B0604020202020204" pitchFamily="34" charset="0"/>
            <a:buChar char="•"/>
          </a:pPr>
          <a:r>
            <a:rPr lang="en-US" sz="1000">
              <a:solidFill>
                <a:schemeClr val="dk1"/>
              </a:solidFill>
              <a:effectLst/>
              <a:latin typeface="+mn-lt"/>
              <a:ea typeface="+mn-ea"/>
              <a:cs typeface="+mn-cs"/>
            </a:rPr>
            <a:t>More efficient use of taxpayer dollars.</a:t>
          </a:r>
        </a:p>
        <a:p>
          <a:pPr marL="171450" indent="-171450">
            <a:spcAft>
              <a:spcPts val="600"/>
            </a:spcAft>
            <a:buFont typeface="Arial" panose="020B0604020202020204" pitchFamily="34" charset="0"/>
            <a:buChar char="•"/>
          </a:pPr>
          <a:r>
            <a:rPr lang="en-US" sz="1000">
              <a:solidFill>
                <a:schemeClr val="dk1"/>
              </a:solidFill>
              <a:effectLst/>
              <a:latin typeface="+mn-lt"/>
              <a:ea typeface="+mn-ea"/>
              <a:cs typeface="+mn-cs"/>
            </a:rPr>
            <a:t>Higher quality of life.</a:t>
          </a:r>
        </a:p>
        <a:p>
          <a:pPr>
            <a:spcAft>
              <a:spcPts val="600"/>
            </a:spcAft>
          </a:pPr>
          <a:r>
            <a:rPr lang="en-US" sz="1000">
              <a:solidFill>
                <a:schemeClr val="dk1"/>
              </a:solidFill>
              <a:effectLst/>
              <a:latin typeface="+mn-lt"/>
              <a:ea typeface="+mn-ea"/>
              <a:cs typeface="+mn-cs"/>
            </a:rPr>
            <a:t>The U.S. Environmental Protection</a:t>
          </a:r>
          <a:r>
            <a:rPr lang="en-US" sz="1000" baseline="0">
              <a:solidFill>
                <a:schemeClr val="dk1"/>
              </a:solidFill>
              <a:effectLst/>
              <a:latin typeface="+mn-lt"/>
              <a:ea typeface="+mn-ea"/>
              <a:cs typeface="+mn-cs"/>
            </a:rPr>
            <a:t> Agency (</a:t>
          </a:r>
          <a:r>
            <a:rPr lang="en-US" sz="1000">
              <a:solidFill>
                <a:schemeClr val="dk1"/>
              </a:solidFill>
              <a:effectLst/>
              <a:latin typeface="+mn-lt"/>
              <a:ea typeface="+mn-ea"/>
              <a:cs typeface="+mn-cs"/>
            </a:rPr>
            <a:t>EPA) developed</a:t>
          </a:r>
          <a:r>
            <a:rPr lang="en-US" sz="1000" baseline="0">
              <a:solidFill>
                <a:schemeClr val="dk1"/>
              </a:solidFill>
              <a:effectLst/>
              <a:latin typeface="+mn-lt"/>
              <a:ea typeface="+mn-ea"/>
              <a:cs typeface="+mn-cs"/>
            </a:rPr>
            <a:t> this </a:t>
          </a:r>
          <a:r>
            <a:rPr lang="en-US" sz="1000" b="1" baseline="0">
              <a:solidFill>
                <a:schemeClr val="dk1"/>
              </a:solidFill>
              <a:effectLst/>
              <a:latin typeface="+mn-lt"/>
              <a:ea typeface="+mn-ea"/>
              <a:cs typeface="+mn-cs"/>
            </a:rPr>
            <a:t>Assessment &amp; Planning Workbook</a:t>
          </a:r>
          <a:r>
            <a:rPr lang="en-US" sz="1000" b="0" baseline="0">
              <a:solidFill>
                <a:schemeClr val="dk1"/>
              </a:solidFill>
              <a:effectLst/>
              <a:latin typeface="+mn-lt"/>
              <a:ea typeface="+mn-ea"/>
              <a:cs typeface="+mn-cs"/>
            </a:rPr>
            <a:t> under its Smart Growth Implementation Assistance Program</a:t>
          </a:r>
          <a:r>
            <a:rPr lang="en-US" sz="1000" b="1" baseline="0">
              <a:solidFill>
                <a:schemeClr val="dk1"/>
              </a:solidFill>
              <a:effectLst/>
              <a:latin typeface="+mn-lt"/>
              <a:ea typeface="+mn-ea"/>
              <a:cs typeface="+mn-cs"/>
            </a:rPr>
            <a:t> </a:t>
          </a:r>
          <a:r>
            <a:rPr lang="en-US" sz="1000">
              <a:solidFill>
                <a:schemeClr val="dk1"/>
              </a:solidFill>
              <a:effectLst/>
              <a:latin typeface="+mn-lt"/>
              <a:ea typeface="+mn-ea"/>
              <a:cs typeface="+mn-cs"/>
            </a:rPr>
            <a:t> to help communities understand how well their school siting processes are coordinated with land use and other community planning processes. This is</a:t>
          </a:r>
          <a:r>
            <a:rPr lang="en-US" sz="1000" baseline="0">
              <a:solidFill>
                <a:schemeClr val="dk1"/>
              </a:solidFill>
              <a:effectLst/>
              <a:latin typeface="+mn-lt"/>
              <a:ea typeface="+mn-ea"/>
              <a:cs typeface="+mn-cs"/>
            </a:rPr>
            <a:t> one of two workbooks that comprise EPA's Smart School Siting Tool. </a:t>
          </a:r>
          <a:r>
            <a:rPr lang="en-US" sz="1000">
              <a:solidFill>
                <a:schemeClr val="dk1"/>
              </a:solidFill>
              <a:effectLst/>
              <a:latin typeface="+mn-lt"/>
              <a:ea typeface="+mn-ea"/>
              <a:cs typeface="+mn-cs"/>
            </a:rPr>
            <a:t>The second workbook,</a:t>
          </a:r>
          <a:r>
            <a:rPr lang="en-US" sz="1000" baseline="0">
              <a:solidFill>
                <a:schemeClr val="dk1"/>
              </a:solidFill>
              <a:effectLst/>
              <a:latin typeface="+mn-lt"/>
              <a:ea typeface="+mn-ea"/>
              <a:cs typeface="+mn-cs"/>
            </a:rPr>
            <a:t> the Site Comparison Workbook, helps communities evaluate and compare candidate sites for a proposed school. </a:t>
          </a:r>
        </a:p>
        <a:p>
          <a:pPr>
            <a:spcAft>
              <a:spcPts val="600"/>
            </a:spcAft>
          </a:pPr>
          <a:r>
            <a:rPr lang="en-US" sz="1000" baseline="0">
              <a:solidFill>
                <a:schemeClr val="dk1"/>
              </a:solidFill>
              <a:effectLst/>
              <a:latin typeface="+mn-lt"/>
              <a:ea typeface="+mn-ea"/>
              <a:cs typeface="+mn-cs"/>
            </a:rPr>
            <a:t>The Site Comparison Workbook and the Smart School Siting Tool User Guide, which includes m</a:t>
          </a:r>
          <a:r>
            <a:rPr lang="en-US" sz="1000">
              <a:solidFill>
                <a:schemeClr val="dk1"/>
              </a:solidFill>
              <a:effectLst/>
              <a:latin typeface="+mn-lt"/>
              <a:ea typeface="+mn-ea"/>
              <a:cs typeface="+mn-cs"/>
            </a:rPr>
            <a:t>ore information about the connections between school siting, education, and community sustainability can be found at EPA’s Smart Growth web site (http://www2.epa.gov/smartgrowth). To use the Assessment &amp; Planning workbook, click the "Get Started" button at in</a:t>
          </a:r>
          <a:r>
            <a:rPr lang="en-US" sz="1000" baseline="0">
              <a:solidFill>
                <a:schemeClr val="dk1"/>
              </a:solidFill>
              <a:effectLst/>
              <a:latin typeface="+mn-lt"/>
              <a:ea typeface="+mn-ea"/>
              <a:cs typeface="+mn-cs"/>
            </a:rPr>
            <a:t> the lower right corner of this sheet.</a:t>
          </a:r>
          <a:endParaRPr lang="en-US" sz="10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2735580</xdr:colOff>
      <xdr:row>40</xdr:row>
      <xdr:rowOff>114300</xdr:rowOff>
    </xdr:from>
    <xdr:to>
      <xdr:col>5</xdr:col>
      <xdr:colOff>0</xdr:colOff>
      <xdr:row>43</xdr:row>
      <xdr:rowOff>0</xdr:rowOff>
    </xdr:to>
    <xdr:sp macro="" textlink="">
      <xdr:nvSpPr>
        <xdr:cNvPr id="4" name="Rounded Rectangle 3">
          <a:hlinkClick xmlns:r="http://schemas.openxmlformats.org/officeDocument/2006/relationships" r:id="rId1"/>
        </xdr:cNvPr>
        <xdr:cNvSpPr/>
      </xdr:nvSpPr>
      <xdr:spPr>
        <a:xfrm>
          <a:off x="7345680" y="7724775"/>
          <a:ext cx="1645920" cy="457200"/>
        </a:xfrm>
        <a:prstGeom prst="roundRect">
          <a:avLst/>
        </a:prstGeom>
        <a:solidFill>
          <a:srgbClr val="00B050"/>
        </a:solidFill>
        <a:ln w="12700">
          <a:noFill/>
        </a:ln>
        <a:effectLst>
          <a:outerShdw blurRad="50800" dist="38100" dir="2700000" algn="tl"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en-US" sz="1100" b="1"/>
            <a:t>Go</a:t>
          </a:r>
          <a:r>
            <a:rPr lang="en-US" sz="1100" b="1" baseline="0"/>
            <a:t> to Section 1.a</a:t>
          </a:r>
          <a:endParaRPr lang="en-US" sz="1100" b="1"/>
        </a:p>
      </xdr:txBody>
    </xdr:sp>
    <xdr:clientData/>
  </xdr:twoCellAnchor>
  <xdr:twoCellAnchor>
    <xdr:from>
      <xdr:col>2</xdr:col>
      <xdr:colOff>0</xdr:colOff>
      <xdr:row>4</xdr:row>
      <xdr:rowOff>76200</xdr:rowOff>
    </xdr:from>
    <xdr:to>
      <xdr:col>4</xdr:col>
      <xdr:colOff>0</xdr:colOff>
      <xdr:row>5</xdr:row>
      <xdr:rowOff>172280</xdr:rowOff>
    </xdr:to>
    <xdr:sp macro="" textlink="">
      <xdr:nvSpPr>
        <xdr:cNvPr id="16" name="Rectangle 15"/>
        <xdr:cNvSpPr/>
      </xdr:nvSpPr>
      <xdr:spPr>
        <a:xfrm>
          <a:off x="361950" y="838200"/>
          <a:ext cx="7781925" cy="286580"/>
        </a:xfrm>
        <a:prstGeom prst="rect">
          <a:avLst/>
        </a:prstGeom>
        <a:solidFill>
          <a:srgbClr val="00B05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t>INSTRUCTIONS</a:t>
          </a:r>
        </a:p>
      </xdr:txBody>
    </xdr:sp>
    <xdr:clientData/>
  </xdr:twoCellAnchor>
  <xdr:twoCellAnchor editAs="absolute">
    <xdr:from>
      <xdr:col>2</xdr:col>
      <xdr:colOff>1</xdr:colOff>
      <xdr:row>5</xdr:row>
      <xdr:rowOff>180974</xdr:rowOff>
    </xdr:from>
    <xdr:to>
      <xdr:col>4</xdr:col>
      <xdr:colOff>0</xdr:colOff>
      <xdr:row>39</xdr:row>
      <xdr:rowOff>38099</xdr:rowOff>
    </xdr:to>
    <xdr:sp macro="" textlink="">
      <xdr:nvSpPr>
        <xdr:cNvPr id="10" name="TextBox 9"/>
        <xdr:cNvSpPr txBox="1"/>
      </xdr:nvSpPr>
      <xdr:spPr>
        <a:xfrm>
          <a:off x="361951" y="1133474"/>
          <a:ext cx="8448674" cy="6334125"/>
        </a:xfrm>
        <a:prstGeom prst="rect">
          <a:avLst/>
        </a:prstGeom>
        <a:solidFill>
          <a:schemeClr val="bg1">
            <a:lumMod val="95000"/>
          </a:schemeClr>
        </a:solid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91440" tIns="91440" rIns="182880" bIns="91440" rtlCol="0" anchor="t"/>
        <a:lstStyle/>
        <a:p>
          <a:pPr>
            <a:spcAft>
              <a:spcPts val="600"/>
            </a:spcAft>
          </a:pPr>
          <a:endParaRPr lang="en-US" sz="1000" baseline="0">
            <a:solidFill>
              <a:schemeClr val="dk1"/>
            </a:solidFill>
            <a:effectLst/>
            <a:latin typeface="+mn-lt"/>
            <a:ea typeface="+mn-ea"/>
            <a:cs typeface="+mn-cs"/>
          </a:endParaRPr>
        </a:p>
      </xdr:txBody>
    </xdr:sp>
    <xdr:clientData/>
  </xdr:twoCellAnchor>
  <xdr:twoCellAnchor editAs="absolute">
    <xdr:from>
      <xdr:col>1</xdr:col>
      <xdr:colOff>171450</xdr:colOff>
      <xdr:row>5</xdr:row>
      <xdr:rowOff>180974</xdr:rowOff>
    </xdr:from>
    <xdr:to>
      <xdr:col>3</xdr:col>
      <xdr:colOff>0</xdr:colOff>
      <xdr:row>39</xdr:row>
      <xdr:rowOff>38099</xdr:rowOff>
    </xdr:to>
    <xdr:sp macro="" textlink="">
      <xdr:nvSpPr>
        <xdr:cNvPr id="2" name="TextBox 1"/>
        <xdr:cNvSpPr txBox="1"/>
      </xdr:nvSpPr>
      <xdr:spPr>
        <a:xfrm>
          <a:off x="352425" y="1133474"/>
          <a:ext cx="4257675" cy="633412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91440" tIns="91440" rIns="182880" bIns="91440" rtlCol="0" anchor="t"/>
        <a:lstStyle/>
        <a:p>
          <a:pPr>
            <a:spcAft>
              <a:spcPts val="600"/>
            </a:spcAft>
          </a:pPr>
          <a:r>
            <a:rPr lang="en-US" sz="1000">
              <a:solidFill>
                <a:schemeClr val="dk1"/>
              </a:solidFill>
              <a:effectLst/>
              <a:latin typeface="+mn-lt"/>
              <a:ea typeface="+mn-ea"/>
              <a:cs typeface="+mn-cs"/>
            </a:rPr>
            <a:t>The Assessment &amp; Planning Workbook helps communities better coordinate their community development and school siting processes by: assessing how well school siting and other planning processes are coordinated, identifying specific ways these processes can be better coordinated, and developing an action plan to improve coordination.</a:t>
          </a:r>
        </a:p>
        <a:p>
          <a:pPr>
            <a:spcAft>
              <a:spcPts val="600"/>
            </a:spcAft>
          </a:pPr>
          <a:r>
            <a:rPr lang="en-US" sz="1000" baseline="0">
              <a:solidFill>
                <a:schemeClr val="dk1"/>
              </a:solidFill>
              <a:effectLst/>
              <a:latin typeface="+mn-lt"/>
              <a:ea typeface="+mn-ea"/>
              <a:cs typeface="+mn-cs"/>
            </a:rPr>
            <a:t>The Excel-based Assessment &amp; Planning Workbook is organized into four sections:</a:t>
          </a:r>
        </a:p>
        <a:p>
          <a:pPr marL="171450" indent="-171450">
            <a:spcAft>
              <a:spcPts val="0"/>
            </a:spcAft>
            <a:buFont typeface="Arial" panose="020B0604020202020204" pitchFamily="34" charset="0"/>
            <a:buChar char="•"/>
          </a:pPr>
          <a:r>
            <a:rPr lang="en-US" sz="1000" baseline="0">
              <a:solidFill>
                <a:schemeClr val="dk1"/>
              </a:solidFill>
              <a:effectLst/>
              <a:latin typeface="+mn-lt"/>
              <a:ea typeface="+mn-ea"/>
              <a:cs typeface="+mn-cs"/>
            </a:rPr>
            <a:t>Section 1 - Assess Coordination.</a:t>
          </a:r>
        </a:p>
        <a:p>
          <a:pPr marL="171450" indent="-171450">
            <a:spcAft>
              <a:spcPts val="0"/>
            </a:spcAft>
            <a:buFont typeface="Arial" panose="020B0604020202020204" pitchFamily="34" charset="0"/>
            <a:buChar char="•"/>
          </a:pPr>
          <a:r>
            <a:rPr lang="en-US" sz="1000" baseline="0">
              <a:solidFill>
                <a:schemeClr val="dk1"/>
              </a:solidFill>
              <a:effectLst/>
              <a:latin typeface="+mn-lt"/>
              <a:ea typeface="+mn-ea"/>
              <a:cs typeface="+mn-cs"/>
            </a:rPr>
            <a:t>Section 2 - Review Assessment Results.</a:t>
          </a:r>
        </a:p>
        <a:p>
          <a:pPr marL="171450" indent="-171450">
            <a:spcAft>
              <a:spcPts val="0"/>
            </a:spcAft>
            <a:buFont typeface="Arial" panose="020B0604020202020204" pitchFamily="34" charset="0"/>
            <a:buChar char="•"/>
          </a:pPr>
          <a:r>
            <a:rPr lang="en-US" sz="1000" baseline="0">
              <a:solidFill>
                <a:schemeClr val="dk1"/>
              </a:solidFill>
              <a:effectLst/>
              <a:latin typeface="+mn-lt"/>
              <a:ea typeface="+mn-ea"/>
              <a:cs typeface="+mn-cs"/>
            </a:rPr>
            <a:t>Section 3 - Set Priorities.</a:t>
          </a:r>
        </a:p>
        <a:p>
          <a:pPr marL="171450" indent="-171450">
            <a:spcAft>
              <a:spcPts val="600"/>
            </a:spcAft>
            <a:buFont typeface="Arial" panose="020B0604020202020204" pitchFamily="34" charset="0"/>
            <a:buChar char="•"/>
          </a:pPr>
          <a:r>
            <a:rPr lang="en-US" sz="1000" baseline="0">
              <a:solidFill>
                <a:schemeClr val="dk1"/>
              </a:solidFill>
              <a:effectLst/>
              <a:latin typeface="+mn-lt"/>
              <a:ea typeface="+mn-ea"/>
              <a:cs typeface="+mn-cs"/>
            </a:rPr>
            <a:t>Section 4 - Develop Action Plan.</a:t>
          </a:r>
        </a:p>
        <a:p>
          <a:pPr>
            <a:spcAft>
              <a:spcPts val="600"/>
            </a:spcAft>
          </a:pPr>
          <a:r>
            <a:rPr lang="en-US" sz="1000" baseline="0">
              <a:solidFill>
                <a:schemeClr val="dk1"/>
              </a:solidFill>
              <a:effectLst/>
              <a:latin typeface="+mn-lt"/>
              <a:ea typeface="+mn-ea"/>
              <a:cs typeface="+mn-cs"/>
            </a:rPr>
            <a:t>Section 1 consists of three separate worksheets that contain a series of questions to help you assess your level of coordination. The worksheets organize the questions into the following general categories:</a:t>
          </a:r>
        </a:p>
        <a:p>
          <a:pPr marL="171450" indent="-171450">
            <a:spcAft>
              <a:spcPts val="0"/>
            </a:spcAft>
            <a:buFont typeface="Arial" panose="020B0604020202020204" pitchFamily="34" charset="0"/>
            <a:buChar char="•"/>
          </a:pPr>
          <a:r>
            <a:rPr lang="en-US" sz="1000" baseline="0">
              <a:solidFill>
                <a:schemeClr val="dk1"/>
              </a:solidFill>
              <a:effectLst/>
              <a:latin typeface="+mn-lt"/>
              <a:ea typeface="+mn-ea"/>
              <a:cs typeface="+mn-cs"/>
            </a:rPr>
            <a:t>Section 1.a: Assess Plans and Codes.</a:t>
          </a:r>
        </a:p>
        <a:p>
          <a:pPr marL="171450" indent="-171450">
            <a:spcAft>
              <a:spcPts val="0"/>
            </a:spcAft>
            <a:buFont typeface="Arial" panose="020B0604020202020204" pitchFamily="34" charset="0"/>
            <a:buChar char="•"/>
          </a:pPr>
          <a:r>
            <a:rPr lang="en-US" sz="1000" baseline="0">
              <a:solidFill>
                <a:schemeClr val="dk1"/>
              </a:solidFill>
              <a:effectLst/>
              <a:latin typeface="+mn-lt"/>
              <a:ea typeface="+mn-ea"/>
              <a:cs typeface="+mn-cs"/>
            </a:rPr>
            <a:t>Section 1.b: Assess School Siting Criteria.</a:t>
          </a:r>
        </a:p>
        <a:p>
          <a:pPr marL="171450" indent="-171450">
            <a:spcAft>
              <a:spcPts val="600"/>
            </a:spcAft>
            <a:buFont typeface="Arial" panose="020B0604020202020204" pitchFamily="34" charset="0"/>
            <a:buChar char="•"/>
          </a:pPr>
          <a:r>
            <a:rPr lang="en-US" sz="1000" baseline="0">
              <a:solidFill>
                <a:schemeClr val="dk1"/>
              </a:solidFill>
              <a:effectLst/>
              <a:latin typeface="+mn-lt"/>
              <a:ea typeface="+mn-ea"/>
              <a:cs typeface="+mn-cs"/>
            </a:rPr>
            <a:t>Section 1.c: Assess School Site Selection Process.</a:t>
          </a:r>
        </a:p>
        <a:p>
          <a:pPr>
            <a:spcAft>
              <a:spcPts val="600"/>
            </a:spcAft>
          </a:pPr>
          <a:r>
            <a:rPr lang="en-US" sz="1000" baseline="0">
              <a:solidFill>
                <a:schemeClr val="dk1"/>
              </a:solidFill>
              <a:effectLst/>
              <a:latin typeface="+mn-lt"/>
              <a:ea typeface="+mn-ea"/>
              <a:cs typeface="+mn-cs"/>
            </a:rPr>
            <a:t>Section 1 groups questions into two categories: “baseline planning and coordination” and “enhanced planning and coordination.” The former will help you assess whether you are meeting a level of coordination typical of most communities. The "enhanced planning and coordination" questions will help you assess whether your coordination is above average. Note that some subsections within Section 1 focus solely on enhanced planning and coordination and do not include "baseline" questions. </a:t>
          </a:r>
        </a:p>
        <a:p>
          <a:pPr>
            <a:spcAft>
              <a:spcPts val="600"/>
            </a:spcAft>
          </a:pPr>
          <a:r>
            <a:rPr lang="en-US" sz="1000" baseline="0">
              <a:solidFill>
                <a:schemeClr val="dk1"/>
              </a:solidFill>
              <a:effectLst/>
              <a:latin typeface="+mn-lt"/>
              <a:ea typeface="+mn-ea"/>
              <a:cs typeface="+mn-cs"/>
            </a:rPr>
            <a:t>Section 2 provides a high-level summary of the community’s coordination of school siting and other processes based on your responses to Section 1. Section 3 allows you to prioritize items using your assessment's suggested areas of potential improvement. Section 4 sorts these items based on priorities established in Section 3 and enables you to develop an action plan.</a:t>
          </a:r>
        </a:p>
        <a:p>
          <a:pPr>
            <a:spcAft>
              <a:spcPts val="600"/>
            </a:spcAft>
          </a:pPr>
          <a:r>
            <a:rPr lang="en-US" sz="1000" baseline="0">
              <a:solidFill>
                <a:schemeClr val="dk1"/>
              </a:solidFill>
              <a:effectLst/>
              <a:latin typeface="+mn-lt"/>
              <a:ea typeface="+mn-ea"/>
              <a:cs typeface="+mn-cs"/>
            </a:rPr>
            <a:t>You can use the Assessment &amp; Planning Workbook in its entirety, or just the sections and subsections that are relevant to you. You can also update the workbook periodically to assess progress. If you want a "fresh start" for periodic review of progress, it is recommended that you upload and start with a clean, blank copy of the workbook. There is no way to clear all answers from a previously completed assessment.</a:t>
          </a:r>
        </a:p>
      </xdr:txBody>
    </xdr:sp>
    <xdr:clientData/>
  </xdr:twoCellAnchor>
  <xdr:twoCellAnchor editAs="absolute">
    <xdr:from>
      <xdr:col>3</xdr:col>
      <xdr:colOff>0</xdr:colOff>
      <xdr:row>5</xdr:row>
      <xdr:rowOff>180975</xdr:rowOff>
    </xdr:from>
    <xdr:to>
      <xdr:col>4</xdr:col>
      <xdr:colOff>0</xdr:colOff>
      <xdr:row>37</xdr:row>
      <xdr:rowOff>180975</xdr:rowOff>
    </xdr:to>
    <xdr:sp macro="" textlink="">
      <xdr:nvSpPr>
        <xdr:cNvPr id="11" name="TextBox 10"/>
        <xdr:cNvSpPr txBox="1"/>
      </xdr:nvSpPr>
      <xdr:spPr>
        <a:xfrm>
          <a:off x="4610100" y="1133475"/>
          <a:ext cx="4200525" cy="60960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91440" tIns="91440" rIns="182880" bIns="91440" rtlCol="0" anchor="t"/>
        <a:lstStyle/>
        <a:p>
          <a:pPr>
            <a:spcAft>
              <a:spcPts val="600"/>
            </a:spcAft>
          </a:pPr>
          <a:r>
            <a:rPr lang="en-US" sz="1000" baseline="0">
              <a:solidFill>
                <a:schemeClr val="dk1"/>
              </a:solidFill>
              <a:effectLst/>
              <a:latin typeface="+mn-lt"/>
              <a:ea typeface="+mn-ea"/>
              <a:cs typeface="+mn-cs"/>
            </a:rPr>
            <a:t>Terms and concepts that may be new to some users are defined in a glossary table on the worksheets where they are used. To see a definitions, place the mouse pointer over the word.</a:t>
          </a:r>
        </a:p>
        <a:p>
          <a:pPr>
            <a:spcAft>
              <a:spcPts val="600"/>
            </a:spcAft>
          </a:pPr>
          <a:r>
            <a:rPr lang="en-US" sz="1000" baseline="0">
              <a:solidFill>
                <a:schemeClr val="dk1"/>
              </a:solidFill>
              <a:effectLst/>
              <a:latin typeface="+mn-lt"/>
              <a:ea typeface="+mn-ea"/>
              <a:cs typeface="+mn-cs"/>
            </a:rPr>
            <a:t>The following graphic shows the general flow for the workbook from assessment through action planning. An abbreviated version of this graphic is included in the upper right hand corner of each worksheet.</a:t>
          </a:r>
        </a:p>
        <a:p>
          <a:pPr>
            <a:spcAft>
              <a:spcPts val="600"/>
            </a:spcAft>
          </a:pPr>
          <a:endParaRPr lang="en-US" sz="1000" baseline="0">
            <a:solidFill>
              <a:schemeClr val="dk1"/>
            </a:solidFill>
            <a:effectLst/>
            <a:latin typeface="+mn-lt"/>
            <a:ea typeface="+mn-ea"/>
            <a:cs typeface="+mn-cs"/>
          </a:endParaRPr>
        </a:p>
        <a:p>
          <a:pPr>
            <a:spcAft>
              <a:spcPts val="600"/>
            </a:spcAft>
          </a:pPr>
          <a:endParaRPr lang="en-US" sz="1000" baseline="0">
            <a:solidFill>
              <a:schemeClr val="dk1"/>
            </a:solidFill>
            <a:effectLst/>
            <a:latin typeface="+mn-lt"/>
            <a:ea typeface="+mn-ea"/>
            <a:cs typeface="+mn-cs"/>
          </a:endParaRPr>
        </a:p>
        <a:p>
          <a:pPr>
            <a:spcAft>
              <a:spcPts val="600"/>
            </a:spcAft>
          </a:pPr>
          <a:endParaRPr lang="en-US" sz="1000" baseline="0">
            <a:solidFill>
              <a:schemeClr val="dk1"/>
            </a:solidFill>
            <a:effectLst/>
            <a:latin typeface="+mn-lt"/>
            <a:ea typeface="+mn-ea"/>
            <a:cs typeface="+mn-cs"/>
          </a:endParaRPr>
        </a:p>
        <a:p>
          <a:pPr>
            <a:spcAft>
              <a:spcPts val="600"/>
            </a:spcAft>
          </a:pPr>
          <a:endParaRPr lang="en-US" sz="1000" baseline="0">
            <a:solidFill>
              <a:schemeClr val="dk1"/>
            </a:solidFill>
            <a:effectLst/>
            <a:latin typeface="+mn-lt"/>
            <a:ea typeface="+mn-ea"/>
            <a:cs typeface="+mn-cs"/>
          </a:endParaRPr>
        </a:p>
        <a:p>
          <a:pPr>
            <a:spcAft>
              <a:spcPts val="600"/>
            </a:spcAft>
          </a:pPr>
          <a:endParaRPr lang="en-US" sz="1000" baseline="0">
            <a:solidFill>
              <a:schemeClr val="dk1"/>
            </a:solidFill>
            <a:effectLst/>
            <a:latin typeface="+mn-lt"/>
            <a:ea typeface="+mn-ea"/>
            <a:cs typeface="+mn-cs"/>
          </a:endParaRPr>
        </a:p>
        <a:p>
          <a:pPr>
            <a:spcAft>
              <a:spcPts val="600"/>
            </a:spcAft>
          </a:pPr>
          <a:endParaRPr lang="en-US" sz="1000" baseline="0">
            <a:solidFill>
              <a:schemeClr val="dk1"/>
            </a:solidFill>
            <a:effectLst/>
            <a:latin typeface="+mn-lt"/>
            <a:ea typeface="+mn-ea"/>
            <a:cs typeface="+mn-cs"/>
          </a:endParaRPr>
        </a:p>
        <a:p>
          <a:pPr>
            <a:spcAft>
              <a:spcPts val="600"/>
            </a:spcAft>
          </a:pPr>
          <a:endParaRPr lang="en-US" sz="1000" baseline="0">
            <a:solidFill>
              <a:schemeClr val="dk1"/>
            </a:solidFill>
            <a:effectLst/>
            <a:latin typeface="+mn-lt"/>
            <a:ea typeface="+mn-ea"/>
            <a:cs typeface="+mn-cs"/>
          </a:endParaRPr>
        </a:p>
        <a:p>
          <a:pPr>
            <a:spcAft>
              <a:spcPts val="600"/>
            </a:spcAft>
          </a:pPr>
          <a:endParaRPr lang="en-US" sz="1000" baseline="0">
            <a:solidFill>
              <a:schemeClr val="dk1"/>
            </a:solidFill>
            <a:effectLst/>
            <a:latin typeface="+mn-lt"/>
            <a:ea typeface="+mn-ea"/>
            <a:cs typeface="+mn-cs"/>
          </a:endParaRPr>
        </a:p>
        <a:p>
          <a:pPr>
            <a:spcAft>
              <a:spcPts val="600"/>
            </a:spcAft>
          </a:pPr>
          <a:endParaRPr lang="en-US" sz="1000" baseline="0">
            <a:solidFill>
              <a:schemeClr val="dk1"/>
            </a:solidFill>
            <a:effectLst/>
            <a:latin typeface="+mn-lt"/>
            <a:ea typeface="+mn-ea"/>
            <a:cs typeface="+mn-cs"/>
          </a:endParaRPr>
        </a:p>
        <a:p>
          <a:pPr>
            <a:spcAft>
              <a:spcPts val="600"/>
            </a:spcAft>
          </a:pPr>
          <a:endParaRPr lang="en-US" sz="1000" baseline="0">
            <a:solidFill>
              <a:schemeClr val="dk1"/>
            </a:solidFill>
            <a:effectLst/>
            <a:latin typeface="+mn-lt"/>
            <a:ea typeface="+mn-ea"/>
            <a:cs typeface="+mn-cs"/>
          </a:endParaRPr>
        </a:p>
        <a:p>
          <a:pPr>
            <a:spcAft>
              <a:spcPts val="600"/>
            </a:spcAft>
          </a:pPr>
          <a:endParaRPr lang="en-US" sz="1000" baseline="0">
            <a:solidFill>
              <a:schemeClr val="dk1"/>
            </a:solidFill>
            <a:effectLst/>
            <a:latin typeface="+mn-lt"/>
            <a:ea typeface="+mn-ea"/>
            <a:cs typeface="+mn-cs"/>
          </a:endParaRPr>
        </a:p>
        <a:p>
          <a:pPr>
            <a:spcAft>
              <a:spcPts val="0"/>
            </a:spcAft>
          </a:pPr>
          <a:endParaRPr lang="en-US" sz="1000" baseline="0">
            <a:solidFill>
              <a:schemeClr val="dk1"/>
            </a:solidFill>
            <a:effectLst/>
            <a:latin typeface="+mn-lt"/>
            <a:ea typeface="+mn-ea"/>
            <a:cs typeface="+mn-cs"/>
          </a:endParaRPr>
        </a:p>
        <a:p>
          <a:pPr>
            <a:spcAft>
              <a:spcPts val="600"/>
            </a:spcAft>
          </a:pPr>
          <a:endParaRPr lang="en-US" sz="1000" baseline="0">
            <a:solidFill>
              <a:schemeClr val="dk1"/>
            </a:solidFill>
            <a:effectLst/>
            <a:latin typeface="+mn-lt"/>
            <a:ea typeface="+mn-ea"/>
            <a:cs typeface="+mn-cs"/>
          </a:endParaRPr>
        </a:p>
        <a:p>
          <a:pPr>
            <a:spcAft>
              <a:spcPts val="600"/>
            </a:spcAft>
          </a:pPr>
          <a:r>
            <a:rPr lang="en-US" sz="1000" baseline="0">
              <a:solidFill>
                <a:schemeClr val="dk1"/>
              </a:solidFill>
              <a:effectLst/>
              <a:latin typeface="+mn-lt"/>
              <a:ea typeface="+mn-ea"/>
              <a:cs typeface="+mn-cs"/>
            </a:rPr>
            <a:t>As you move through the workbook, this will help you keep track of your progress. To navigate between worksheets, you can click on one of the boxes in the navigation graphic at the top of each worksheet, the green navigation button at the bottom of each worksheet, or the tabs at the bottom of the Excel workbook. </a:t>
          </a:r>
        </a:p>
      </xdr:txBody>
    </xdr:sp>
    <xdr:clientData/>
  </xdr:twoCellAnchor>
  <xdr:twoCellAnchor>
    <xdr:from>
      <xdr:col>2</xdr:col>
      <xdr:colOff>4224338</xdr:colOff>
      <xdr:row>5</xdr:row>
      <xdr:rowOff>180974</xdr:rowOff>
    </xdr:from>
    <xdr:to>
      <xdr:col>2</xdr:col>
      <xdr:colOff>4224338</xdr:colOff>
      <xdr:row>39</xdr:row>
      <xdr:rowOff>38099</xdr:rowOff>
    </xdr:to>
    <xdr:cxnSp macro="">
      <xdr:nvCxnSpPr>
        <xdr:cNvPr id="5" name="Straight Connector 4"/>
        <xdr:cNvCxnSpPr>
          <a:stCxn id="10" idx="0"/>
          <a:endCxn id="10" idx="2"/>
        </xdr:cNvCxnSpPr>
      </xdr:nvCxnSpPr>
      <xdr:spPr>
        <a:xfrm>
          <a:off x="4586288" y="1133474"/>
          <a:ext cx="0" cy="6334125"/>
        </a:xfrm>
        <a:prstGeom prst="line">
          <a:avLst/>
        </a:prstGeom>
        <a:ln w="6350">
          <a:solidFill>
            <a:schemeClr val="tx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2</xdr:col>
      <xdr:colOff>0</xdr:colOff>
      <xdr:row>1</xdr:row>
      <xdr:rowOff>85725</xdr:rowOff>
    </xdr:from>
    <xdr:to>
      <xdr:col>4</xdr:col>
      <xdr:colOff>0</xdr:colOff>
      <xdr:row>3</xdr:row>
      <xdr:rowOff>169373</xdr:rowOff>
    </xdr:to>
    <xdr:grpSp>
      <xdr:nvGrpSpPr>
        <xdr:cNvPr id="30" name="Group 29"/>
        <xdr:cNvGrpSpPr/>
      </xdr:nvGrpSpPr>
      <xdr:grpSpPr>
        <a:xfrm>
          <a:off x="361950" y="276225"/>
          <a:ext cx="8448675" cy="464648"/>
          <a:chOff x="81064" y="137103"/>
          <a:chExt cx="9225981" cy="464648"/>
        </a:xfrm>
      </xdr:grpSpPr>
      <xdr:sp macro="" textlink="">
        <xdr:nvSpPr>
          <xdr:cNvPr id="31" name="Text Box 1"/>
          <xdr:cNvSpPr txBox="1">
            <a:spLocks noChangeArrowheads="1"/>
          </xdr:cNvSpPr>
        </xdr:nvSpPr>
        <xdr:spPr bwMode="auto">
          <a:xfrm>
            <a:off x="832358" y="142873"/>
            <a:ext cx="8474687" cy="457200"/>
          </a:xfrm>
          <a:prstGeom prst="rect">
            <a:avLst/>
          </a:prstGeom>
          <a:solidFill>
            <a:srgbClr val="365F91"/>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ctr" upright="1"/>
          <a:lstStyle/>
          <a:p>
            <a:pPr algn="l" rtl="0">
              <a:defRPr sz="1000"/>
            </a:pPr>
            <a:r>
              <a:rPr lang="en-US" sz="1200" b="0" i="1" u="none" strike="noStrike" baseline="0">
                <a:solidFill>
                  <a:srgbClr val="FFFFFF"/>
                </a:solidFill>
                <a:latin typeface="+mn-lt"/>
                <a:cs typeface="Calibri"/>
              </a:rPr>
              <a:t>Smart School Siting Tool: Assessment &amp; Planning Workbook </a:t>
            </a:r>
          </a:p>
        </xdr:txBody>
      </xdr:sp>
      <xdr:pic>
        <xdr:nvPicPr>
          <xdr:cNvPr id="32" name="Picture 31" descr="Smart Growth Program"/>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64" y="137103"/>
            <a:ext cx="743436" cy="46464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295275</xdr:colOff>
      <xdr:row>12</xdr:row>
      <xdr:rowOff>136553</xdr:rowOff>
    </xdr:from>
    <xdr:to>
      <xdr:col>3</xdr:col>
      <xdr:colOff>3895725</xdr:colOff>
      <xdr:row>26</xdr:row>
      <xdr:rowOff>161925</xdr:rowOff>
    </xdr:to>
    <xdr:grpSp>
      <xdr:nvGrpSpPr>
        <xdr:cNvPr id="7" name="Group 6"/>
        <xdr:cNvGrpSpPr/>
      </xdr:nvGrpSpPr>
      <xdr:grpSpPr>
        <a:xfrm>
          <a:off x="4905375" y="2422553"/>
          <a:ext cx="3600450" cy="2692372"/>
          <a:chOff x="4905375" y="2546378"/>
          <a:chExt cx="3600450" cy="2692372"/>
        </a:xfrm>
        <a:effectLst>
          <a:outerShdw blurRad="50800" dist="38100" dir="2700000" algn="tl" rotWithShape="0">
            <a:prstClr val="black">
              <a:alpha val="40000"/>
            </a:prstClr>
          </a:outerShdw>
        </a:effectLst>
      </xdr:grpSpPr>
      <xdr:pic>
        <xdr:nvPicPr>
          <xdr:cNvPr id="6" name="Picture 5"/>
          <xdr:cNvPicPr>
            <a:picLocks noChangeAspect="1"/>
          </xdr:cNvPicPr>
        </xdr:nvPicPr>
        <xdr:blipFill>
          <a:blip xmlns:r="http://schemas.openxmlformats.org/officeDocument/2006/relationships" r:embed="rId3"/>
          <a:stretch>
            <a:fillRect/>
          </a:stretch>
        </xdr:blipFill>
        <xdr:spPr>
          <a:xfrm>
            <a:off x="4905375" y="2546378"/>
            <a:ext cx="3600450" cy="2692372"/>
          </a:xfrm>
          <a:prstGeom prst="rect">
            <a:avLst/>
          </a:prstGeom>
        </xdr:spPr>
      </xdr:pic>
      <xdr:sp macro="" textlink="">
        <xdr:nvSpPr>
          <xdr:cNvPr id="13" name="Rectangle 12">
            <a:hlinkClick xmlns:r="http://schemas.openxmlformats.org/officeDocument/2006/relationships" r:id="rId4"/>
          </xdr:cNvPr>
          <xdr:cNvSpPr/>
        </xdr:nvSpPr>
        <xdr:spPr>
          <a:xfrm>
            <a:off x="4962525" y="2724149"/>
            <a:ext cx="1219200"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Rectangle 14">
            <a:hlinkClick xmlns:r="http://schemas.openxmlformats.org/officeDocument/2006/relationships" r:id="rId5"/>
          </xdr:cNvPr>
          <xdr:cNvSpPr/>
        </xdr:nvSpPr>
        <xdr:spPr>
          <a:xfrm>
            <a:off x="4981575" y="3314700"/>
            <a:ext cx="1219200"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 name="Rectangle 16">
            <a:hlinkClick xmlns:r="http://schemas.openxmlformats.org/officeDocument/2006/relationships" r:id="rId6"/>
          </xdr:cNvPr>
          <xdr:cNvSpPr/>
        </xdr:nvSpPr>
        <xdr:spPr>
          <a:xfrm>
            <a:off x="4972050" y="3924300"/>
            <a:ext cx="1219200"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 name="Rectangle 17">
            <a:hlinkClick xmlns:r="http://schemas.openxmlformats.org/officeDocument/2006/relationships" r:id="rId7"/>
          </xdr:cNvPr>
          <xdr:cNvSpPr/>
        </xdr:nvSpPr>
        <xdr:spPr>
          <a:xfrm>
            <a:off x="6896100" y="3295650"/>
            <a:ext cx="1219200"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Rectangle 18">
            <a:hlinkClick xmlns:r="http://schemas.openxmlformats.org/officeDocument/2006/relationships" r:id="rId8"/>
          </xdr:cNvPr>
          <xdr:cNvSpPr/>
        </xdr:nvSpPr>
        <xdr:spPr>
          <a:xfrm>
            <a:off x="6896100" y="3886200"/>
            <a:ext cx="1219200"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0" name="Rectangle 19">
            <a:hlinkClick xmlns:r="http://schemas.openxmlformats.org/officeDocument/2006/relationships" r:id="rId9"/>
          </xdr:cNvPr>
          <xdr:cNvSpPr/>
        </xdr:nvSpPr>
        <xdr:spPr>
          <a:xfrm>
            <a:off x="6896100" y="4495800"/>
            <a:ext cx="1219200"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66675</xdr:colOff>
          <xdr:row>16</xdr:row>
          <xdr:rowOff>9525</xdr:rowOff>
        </xdr:from>
        <xdr:to>
          <xdr:col>4</xdr:col>
          <xdr:colOff>9525</xdr:colOff>
          <xdr:row>17</xdr:row>
          <xdr:rowOff>9525</xdr:rowOff>
        </xdr:to>
        <xdr:sp macro="" textlink="">
          <xdr:nvSpPr>
            <xdr:cNvPr id="2053" name="OptionButton1" hidden="1">
              <a:extLst>
                <a:ext uri="{63B3BB69-23CF-44E3-9099-C40C66FF867C}">
                  <a14:compatExt spid="_x0000_s2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16</xdr:row>
          <xdr:rowOff>9525</xdr:rowOff>
        </xdr:from>
        <xdr:to>
          <xdr:col>4</xdr:col>
          <xdr:colOff>247650</xdr:colOff>
          <xdr:row>17</xdr:row>
          <xdr:rowOff>9525</xdr:rowOff>
        </xdr:to>
        <xdr:sp macro="" textlink="">
          <xdr:nvSpPr>
            <xdr:cNvPr id="2054" name="OptionButton2" hidden="1">
              <a:extLst>
                <a:ext uri="{63B3BB69-23CF-44E3-9099-C40C66FF867C}">
                  <a14:compatExt spid="_x0000_s2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16</xdr:row>
          <xdr:rowOff>9525</xdr:rowOff>
        </xdr:from>
        <xdr:to>
          <xdr:col>6</xdr:col>
          <xdr:colOff>9525</xdr:colOff>
          <xdr:row>17</xdr:row>
          <xdr:rowOff>9525</xdr:rowOff>
        </xdr:to>
        <xdr:sp macro="" textlink="">
          <xdr:nvSpPr>
            <xdr:cNvPr id="2055" name="OptionButton3" hidden="1">
              <a:extLst>
                <a:ext uri="{63B3BB69-23CF-44E3-9099-C40C66FF867C}">
                  <a14:compatExt spid="_x0000_s2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16</xdr:row>
          <xdr:rowOff>9525</xdr:rowOff>
        </xdr:from>
        <xdr:to>
          <xdr:col>7</xdr:col>
          <xdr:colOff>9525</xdr:colOff>
          <xdr:row>17</xdr:row>
          <xdr:rowOff>9525</xdr:rowOff>
        </xdr:to>
        <xdr:sp macro="" textlink="">
          <xdr:nvSpPr>
            <xdr:cNvPr id="2056" name="OptionButton4" hidden="1">
              <a:extLst>
                <a:ext uri="{63B3BB69-23CF-44E3-9099-C40C66FF867C}">
                  <a14:compatExt spid="_x0000_s2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9525</xdr:rowOff>
        </xdr:from>
        <xdr:to>
          <xdr:col>4</xdr:col>
          <xdr:colOff>9525</xdr:colOff>
          <xdr:row>18</xdr:row>
          <xdr:rowOff>9525</xdr:rowOff>
        </xdr:to>
        <xdr:sp macro="" textlink="">
          <xdr:nvSpPr>
            <xdr:cNvPr id="2057" name="OptionButton5"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17</xdr:row>
          <xdr:rowOff>9525</xdr:rowOff>
        </xdr:from>
        <xdr:to>
          <xdr:col>4</xdr:col>
          <xdr:colOff>247650</xdr:colOff>
          <xdr:row>18</xdr:row>
          <xdr:rowOff>9525</xdr:rowOff>
        </xdr:to>
        <xdr:sp macro="" textlink="">
          <xdr:nvSpPr>
            <xdr:cNvPr id="2058" name="OptionButton6" hidden="1">
              <a:extLst>
                <a:ext uri="{63B3BB69-23CF-44E3-9099-C40C66FF867C}">
                  <a14:compatExt spid="_x0000_s2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17</xdr:row>
          <xdr:rowOff>9525</xdr:rowOff>
        </xdr:from>
        <xdr:to>
          <xdr:col>6</xdr:col>
          <xdr:colOff>9525</xdr:colOff>
          <xdr:row>18</xdr:row>
          <xdr:rowOff>9525</xdr:rowOff>
        </xdr:to>
        <xdr:sp macro="" textlink="">
          <xdr:nvSpPr>
            <xdr:cNvPr id="2059" name="OptionButton7" hidden="1">
              <a:extLst>
                <a:ext uri="{63B3BB69-23CF-44E3-9099-C40C66FF867C}">
                  <a14:compatExt spid="_x0000_s2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17</xdr:row>
          <xdr:rowOff>9525</xdr:rowOff>
        </xdr:from>
        <xdr:to>
          <xdr:col>7</xdr:col>
          <xdr:colOff>9525</xdr:colOff>
          <xdr:row>18</xdr:row>
          <xdr:rowOff>9525</xdr:rowOff>
        </xdr:to>
        <xdr:sp macro="" textlink="">
          <xdr:nvSpPr>
            <xdr:cNvPr id="2060" name="OptionButton8"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xdr:row>
          <xdr:rowOff>9525</xdr:rowOff>
        </xdr:from>
        <xdr:to>
          <xdr:col>4</xdr:col>
          <xdr:colOff>9525</xdr:colOff>
          <xdr:row>18</xdr:row>
          <xdr:rowOff>200025</xdr:rowOff>
        </xdr:to>
        <xdr:sp macro="" textlink="">
          <xdr:nvSpPr>
            <xdr:cNvPr id="2061" name="OptionButton9" hidden="1">
              <a:extLst>
                <a:ext uri="{63B3BB69-23CF-44E3-9099-C40C66FF867C}">
                  <a14:compatExt spid="_x0000_s2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18</xdr:row>
          <xdr:rowOff>9525</xdr:rowOff>
        </xdr:from>
        <xdr:to>
          <xdr:col>4</xdr:col>
          <xdr:colOff>247650</xdr:colOff>
          <xdr:row>18</xdr:row>
          <xdr:rowOff>200025</xdr:rowOff>
        </xdr:to>
        <xdr:sp macro="" textlink="">
          <xdr:nvSpPr>
            <xdr:cNvPr id="2062" name="OptionButton10" hidden="1">
              <a:extLst>
                <a:ext uri="{63B3BB69-23CF-44E3-9099-C40C66FF867C}">
                  <a14:compatExt spid="_x0000_s2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18</xdr:row>
          <xdr:rowOff>9525</xdr:rowOff>
        </xdr:from>
        <xdr:to>
          <xdr:col>6</xdr:col>
          <xdr:colOff>9525</xdr:colOff>
          <xdr:row>18</xdr:row>
          <xdr:rowOff>200025</xdr:rowOff>
        </xdr:to>
        <xdr:sp macro="" textlink="">
          <xdr:nvSpPr>
            <xdr:cNvPr id="2063" name="OptionButton11" hidden="1">
              <a:extLst>
                <a:ext uri="{63B3BB69-23CF-44E3-9099-C40C66FF867C}">
                  <a14:compatExt spid="_x0000_s2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18</xdr:row>
          <xdr:rowOff>9525</xdr:rowOff>
        </xdr:from>
        <xdr:to>
          <xdr:col>7</xdr:col>
          <xdr:colOff>9525</xdr:colOff>
          <xdr:row>18</xdr:row>
          <xdr:rowOff>200025</xdr:rowOff>
        </xdr:to>
        <xdr:sp macro="" textlink="">
          <xdr:nvSpPr>
            <xdr:cNvPr id="2064" name="OptionButton12" hidden="1">
              <a:extLst>
                <a:ext uri="{63B3BB69-23CF-44E3-9099-C40C66FF867C}">
                  <a14:compatExt spid="_x0000_s2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20</xdr:row>
          <xdr:rowOff>9525</xdr:rowOff>
        </xdr:from>
        <xdr:to>
          <xdr:col>4</xdr:col>
          <xdr:colOff>9525</xdr:colOff>
          <xdr:row>21</xdr:row>
          <xdr:rowOff>9525</xdr:rowOff>
        </xdr:to>
        <xdr:sp macro="" textlink="">
          <xdr:nvSpPr>
            <xdr:cNvPr id="2065" name="OptionButton13" hidden="1">
              <a:extLst>
                <a:ext uri="{63B3BB69-23CF-44E3-9099-C40C66FF867C}">
                  <a14:compatExt spid="_x0000_s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20</xdr:row>
          <xdr:rowOff>9525</xdr:rowOff>
        </xdr:from>
        <xdr:to>
          <xdr:col>4</xdr:col>
          <xdr:colOff>247650</xdr:colOff>
          <xdr:row>21</xdr:row>
          <xdr:rowOff>9525</xdr:rowOff>
        </xdr:to>
        <xdr:sp macro="" textlink="">
          <xdr:nvSpPr>
            <xdr:cNvPr id="2066" name="OptionButton14"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20</xdr:row>
          <xdr:rowOff>9525</xdr:rowOff>
        </xdr:from>
        <xdr:to>
          <xdr:col>6</xdr:col>
          <xdr:colOff>9525</xdr:colOff>
          <xdr:row>21</xdr:row>
          <xdr:rowOff>9525</xdr:rowOff>
        </xdr:to>
        <xdr:sp macro="" textlink="">
          <xdr:nvSpPr>
            <xdr:cNvPr id="2067" name="OptionButton15"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9525</xdr:rowOff>
        </xdr:from>
        <xdr:to>
          <xdr:col>7</xdr:col>
          <xdr:colOff>9525</xdr:colOff>
          <xdr:row>21</xdr:row>
          <xdr:rowOff>9525</xdr:rowOff>
        </xdr:to>
        <xdr:sp macro="" textlink="">
          <xdr:nvSpPr>
            <xdr:cNvPr id="2068" name="OptionButton16"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21</xdr:row>
          <xdr:rowOff>9525</xdr:rowOff>
        </xdr:from>
        <xdr:to>
          <xdr:col>4</xdr:col>
          <xdr:colOff>9525</xdr:colOff>
          <xdr:row>22</xdr:row>
          <xdr:rowOff>0</xdr:rowOff>
        </xdr:to>
        <xdr:sp macro="" textlink="">
          <xdr:nvSpPr>
            <xdr:cNvPr id="2069" name="OptionButton17" hidden="1">
              <a:extLst>
                <a:ext uri="{63B3BB69-23CF-44E3-9099-C40C66FF867C}">
                  <a14:compatExt spid="_x0000_s2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21</xdr:row>
          <xdr:rowOff>9525</xdr:rowOff>
        </xdr:from>
        <xdr:to>
          <xdr:col>4</xdr:col>
          <xdr:colOff>247650</xdr:colOff>
          <xdr:row>22</xdr:row>
          <xdr:rowOff>0</xdr:rowOff>
        </xdr:to>
        <xdr:sp macro="" textlink="">
          <xdr:nvSpPr>
            <xdr:cNvPr id="2070" name="OptionButton18" hidden="1">
              <a:extLst>
                <a:ext uri="{63B3BB69-23CF-44E3-9099-C40C66FF867C}">
                  <a14:compatExt spid="_x0000_s2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21</xdr:row>
          <xdr:rowOff>9525</xdr:rowOff>
        </xdr:from>
        <xdr:to>
          <xdr:col>6</xdr:col>
          <xdr:colOff>9525</xdr:colOff>
          <xdr:row>22</xdr:row>
          <xdr:rowOff>0</xdr:rowOff>
        </xdr:to>
        <xdr:sp macro="" textlink="">
          <xdr:nvSpPr>
            <xdr:cNvPr id="2071" name="OptionButton19" hidden="1">
              <a:extLst>
                <a:ext uri="{63B3BB69-23CF-44E3-9099-C40C66FF867C}">
                  <a14:compatExt spid="_x0000_s2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21</xdr:row>
          <xdr:rowOff>9525</xdr:rowOff>
        </xdr:from>
        <xdr:to>
          <xdr:col>7</xdr:col>
          <xdr:colOff>9525</xdr:colOff>
          <xdr:row>22</xdr:row>
          <xdr:rowOff>0</xdr:rowOff>
        </xdr:to>
        <xdr:sp macro="" textlink="">
          <xdr:nvSpPr>
            <xdr:cNvPr id="2072" name="OptionButton20" hidden="1">
              <a:extLst>
                <a:ext uri="{63B3BB69-23CF-44E3-9099-C40C66FF867C}">
                  <a14:compatExt spid="_x0000_s2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22</xdr:row>
          <xdr:rowOff>9525</xdr:rowOff>
        </xdr:from>
        <xdr:to>
          <xdr:col>4</xdr:col>
          <xdr:colOff>9525</xdr:colOff>
          <xdr:row>23</xdr:row>
          <xdr:rowOff>9525</xdr:rowOff>
        </xdr:to>
        <xdr:sp macro="" textlink="">
          <xdr:nvSpPr>
            <xdr:cNvPr id="2073" name="OptionButton21" hidden="1">
              <a:extLst>
                <a:ext uri="{63B3BB69-23CF-44E3-9099-C40C66FF867C}">
                  <a14:compatExt spid="_x0000_s2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22</xdr:row>
          <xdr:rowOff>9525</xdr:rowOff>
        </xdr:from>
        <xdr:to>
          <xdr:col>4</xdr:col>
          <xdr:colOff>247650</xdr:colOff>
          <xdr:row>23</xdr:row>
          <xdr:rowOff>9525</xdr:rowOff>
        </xdr:to>
        <xdr:sp macro="" textlink="">
          <xdr:nvSpPr>
            <xdr:cNvPr id="2074" name="OptionButton22" hidden="1">
              <a:extLst>
                <a:ext uri="{63B3BB69-23CF-44E3-9099-C40C66FF867C}">
                  <a14:compatExt spid="_x0000_s2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22</xdr:row>
          <xdr:rowOff>9525</xdr:rowOff>
        </xdr:from>
        <xdr:to>
          <xdr:col>6</xdr:col>
          <xdr:colOff>9525</xdr:colOff>
          <xdr:row>23</xdr:row>
          <xdr:rowOff>9525</xdr:rowOff>
        </xdr:to>
        <xdr:sp macro="" textlink="">
          <xdr:nvSpPr>
            <xdr:cNvPr id="2075" name="OptionButton23" hidden="1">
              <a:extLst>
                <a:ext uri="{63B3BB69-23CF-44E3-9099-C40C66FF867C}">
                  <a14:compatExt spid="_x0000_s2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22</xdr:row>
          <xdr:rowOff>9525</xdr:rowOff>
        </xdr:from>
        <xdr:to>
          <xdr:col>7</xdr:col>
          <xdr:colOff>9525</xdr:colOff>
          <xdr:row>23</xdr:row>
          <xdr:rowOff>9525</xdr:rowOff>
        </xdr:to>
        <xdr:sp macro="" textlink="">
          <xdr:nvSpPr>
            <xdr:cNvPr id="2076" name="OptionButton24" hidden="1">
              <a:extLst>
                <a:ext uri="{63B3BB69-23CF-44E3-9099-C40C66FF867C}">
                  <a14:compatExt spid="_x0000_s2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23</xdr:row>
          <xdr:rowOff>9525</xdr:rowOff>
        </xdr:from>
        <xdr:to>
          <xdr:col>4</xdr:col>
          <xdr:colOff>9525</xdr:colOff>
          <xdr:row>24</xdr:row>
          <xdr:rowOff>9525</xdr:rowOff>
        </xdr:to>
        <xdr:sp macro="" textlink="">
          <xdr:nvSpPr>
            <xdr:cNvPr id="2077" name="OptionButton25" hidden="1">
              <a:extLst>
                <a:ext uri="{63B3BB69-23CF-44E3-9099-C40C66FF867C}">
                  <a14:compatExt spid="_x0000_s2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23</xdr:row>
          <xdr:rowOff>9525</xdr:rowOff>
        </xdr:from>
        <xdr:to>
          <xdr:col>4</xdr:col>
          <xdr:colOff>247650</xdr:colOff>
          <xdr:row>24</xdr:row>
          <xdr:rowOff>9525</xdr:rowOff>
        </xdr:to>
        <xdr:sp macro="" textlink="">
          <xdr:nvSpPr>
            <xdr:cNvPr id="2078" name="OptionButton26" hidden="1">
              <a:extLst>
                <a:ext uri="{63B3BB69-23CF-44E3-9099-C40C66FF867C}">
                  <a14:compatExt spid="_x0000_s2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23</xdr:row>
          <xdr:rowOff>9525</xdr:rowOff>
        </xdr:from>
        <xdr:to>
          <xdr:col>6</xdr:col>
          <xdr:colOff>9525</xdr:colOff>
          <xdr:row>24</xdr:row>
          <xdr:rowOff>9525</xdr:rowOff>
        </xdr:to>
        <xdr:sp macro="" textlink="">
          <xdr:nvSpPr>
            <xdr:cNvPr id="2079" name="OptionButton27" hidden="1">
              <a:extLst>
                <a:ext uri="{63B3BB69-23CF-44E3-9099-C40C66FF867C}">
                  <a14:compatExt spid="_x0000_s2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9525</xdr:rowOff>
        </xdr:from>
        <xdr:to>
          <xdr:col>7</xdr:col>
          <xdr:colOff>9525</xdr:colOff>
          <xdr:row>24</xdr:row>
          <xdr:rowOff>9525</xdr:rowOff>
        </xdr:to>
        <xdr:sp macro="" textlink="">
          <xdr:nvSpPr>
            <xdr:cNvPr id="2080" name="OptionButton28" hidden="1">
              <a:extLst>
                <a:ext uri="{63B3BB69-23CF-44E3-9099-C40C66FF867C}">
                  <a14:compatExt spid="_x0000_s2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24</xdr:row>
          <xdr:rowOff>9525</xdr:rowOff>
        </xdr:from>
        <xdr:to>
          <xdr:col>4</xdr:col>
          <xdr:colOff>9525</xdr:colOff>
          <xdr:row>25</xdr:row>
          <xdr:rowOff>0</xdr:rowOff>
        </xdr:to>
        <xdr:sp macro="" textlink="">
          <xdr:nvSpPr>
            <xdr:cNvPr id="2081" name="OptionButton29" hidden="1">
              <a:extLst>
                <a:ext uri="{63B3BB69-23CF-44E3-9099-C40C66FF867C}">
                  <a14:compatExt spid="_x0000_s2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24</xdr:row>
          <xdr:rowOff>9525</xdr:rowOff>
        </xdr:from>
        <xdr:to>
          <xdr:col>4</xdr:col>
          <xdr:colOff>247650</xdr:colOff>
          <xdr:row>25</xdr:row>
          <xdr:rowOff>0</xdr:rowOff>
        </xdr:to>
        <xdr:sp macro="" textlink="">
          <xdr:nvSpPr>
            <xdr:cNvPr id="2082" name="OptionButton30" hidden="1">
              <a:extLst>
                <a:ext uri="{63B3BB69-23CF-44E3-9099-C40C66FF867C}">
                  <a14:compatExt spid="_x0000_s2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24</xdr:row>
          <xdr:rowOff>9525</xdr:rowOff>
        </xdr:from>
        <xdr:to>
          <xdr:col>6</xdr:col>
          <xdr:colOff>9525</xdr:colOff>
          <xdr:row>25</xdr:row>
          <xdr:rowOff>0</xdr:rowOff>
        </xdr:to>
        <xdr:sp macro="" textlink="">
          <xdr:nvSpPr>
            <xdr:cNvPr id="2083" name="OptionButton31" hidden="1">
              <a:extLst>
                <a:ext uri="{63B3BB69-23CF-44E3-9099-C40C66FF867C}">
                  <a14:compatExt spid="_x0000_s2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24</xdr:row>
          <xdr:rowOff>9525</xdr:rowOff>
        </xdr:from>
        <xdr:to>
          <xdr:col>7</xdr:col>
          <xdr:colOff>9525</xdr:colOff>
          <xdr:row>25</xdr:row>
          <xdr:rowOff>0</xdr:rowOff>
        </xdr:to>
        <xdr:sp macro="" textlink="">
          <xdr:nvSpPr>
            <xdr:cNvPr id="2084" name="OptionButton32" hidden="1">
              <a:extLst>
                <a:ext uri="{63B3BB69-23CF-44E3-9099-C40C66FF867C}">
                  <a14:compatExt spid="_x0000_s2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xdr:row>
          <xdr:rowOff>9525</xdr:rowOff>
        </xdr:from>
        <xdr:to>
          <xdr:col>4</xdr:col>
          <xdr:colOff>9525</xdr:colOff>
          <xdr:row>25</xdr:row>
          <xdr:rowOff>200025</xdr:rowOff>
        </xdr:to>
        <xdr:sp macro="" textlink="">
          <xdr:nvSpPr>
            <xdr:cNvPr id="2085" name="OptionButton33" hidden="1">
              <a:extLst>
                <a:ext uri="{63B3BB69-23CF-44E3-9099-C40C66FF867C}">
                  <a14:compatExt spid="_x0000_s2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25</xdr:row>
          <xdr:rowOff>9525</xdr:rowOff>
        </xdr:from>
        <xdr:to>
          <xdr:col>4</xdr:col>
          <xdr:colOff>247650</xdr:colOff>
          <xdr:row>25</xdr:row>
          <xdr:rowOff>200025</xdr:rowOff>
        </xdr:to>
        <xdr:sp macro="" textlink="">
          <xdr:nvSpPr>
            <xdr:cNvPr id="2086" name="OptionButton34" hidden="1">
              <a:extLst>
                <a:ext uri="{63B3BB69-23CF-44E3-9099-C40C66FF867C}">
                  <a14:compatExt spid="_x0000_s2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25</xdr:row>
          <xdr:rowOff>9525</xdr:rowOff>
        </xdr:from>
        <xdr:to>
          <xdr:col>6</xdr:col>
          <xdr:colOff>9525</xdr:colOff>
          <xdr:row>25</xdr:row>
          <xdr:rowOff>200025</xdr:rowOff>
        </xdr:to>
        <xdr:sp macro="" textlink="">
          <xdr:nvSpPr>
            <xdr:cNvPr id="2087" name="OptionButton35" hidden="1">
              <a:extLst>
                <a:ext uri="{63B3BB69-23CF-44E3-9099-C40C66FF867C}">
                  <a14:compatExt spid="_x0000_s2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25</xdr:row>
          <xdr:rowOff>9525</xdr:rowOff>
        </xdr:from>
        <xdr:to>
          <xdr:col>7</xdr:col>
          <xdr:colOff>9525</xdr:colOff>
          <xdr:row>25</xdr:row>
          <xdr:rowOff>200025</xdr:rowOff>
        </xdr:to>
        <xdr:sp macro="" textlink="">
          <xdr:nvSpPr>
            <xdr:cNvPr id="2088" name="OptionButton36" hidden="1">
              <a:extLst>
                <a:ext uri="{63B3BB69-23CF-44E3-9099-C40C66FF867C}">
                  <a14:compatExt spid="_x0000_s2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26</xdr:row>
          <xdr:rowOff>9525</xdr:rowOff>
        </xdr:from>
        <xdr:to>
          <xdr:col>4</xdr:col>
          <xdr:colOff>9525</xdr:colOff>
          <xdr:row>27</xdr:row>
          <xdr:rowOff>9525</xdr:rowOff>
        </xdr:to>
        <xdr:sp macro="" textlink="">
          <xdr:nvSpPr>
            <xdr:cNvPr id="2089" name="OptionButton37" hidden="1">
              <a:extLst>
                <a:ext uri="{63B3BB69-23CF-44E3-9099-C40C66FF867C}">
                  <a14:compatExt spid="_x0000_s2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26</xdr:row>
          <xdr:rowOff>9525</xdr:rowOff>
        </xdr:from>
        <xdr:to>
          <xdr:col>4</xdr:col>
          <xdr:colOff>247650</xdr:colOff>
          <xdr:row>27</xdr:row>
          <xdr:rowOff>9525</xdr:rowOff>
        </xdr:to>
        <xdr:sp macro="" textlink="">
          <xdr:nvSpPr>
            <xdr:cNvPr id="2090" name="OptionButton38" hidden="1">
              <a:extLst>
                <a:ext uri="{63B3BB69-23CF-44E3-9099-C40C66FF867C}">
                  <a14:compatExt spid="_x0000_s2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26</xdr:row>
          <xdr:rowOff>9525</xdr:rowOff>
        </xdr:from>
        <xdr:to>
          <xdr:col>6</xdr:col>
          <xdr:colOff>9525</xdr:colOff>
          <xdr:row>27</xdr:row>
          <xdr:rowOff>9525</xdr:rowOff>
        </xdr:to>
        <xdr:sp macro="" textlink="">
          <xdr:nvSpPr>
            <xdr:cNvPr id="2091" name="OptionButton39" hidden="1">
              <a:extLst>
                <a:ext uri="{63B3BB69-23CF-44E3-9099-C40C66FF867C}">
                  <a14:compatExt spid="_x0000_s2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26</xdr:row>
          <xdr:rowOff>9525</xdr:rowOff>
        </xdr:from>
        <xdr:to>
          <xdr:col>7</xdr:col>
          <xdr:colOff>9525</xdr:colOff>
          <xdr:row>27</xdr:row>
          <xdr:rowOff>9525</xdr:rowOff>
        </xdr:to>
        <xdr:sp macro="" textlink="">
          <xdr:nvSpPr>
            <xdr:cNvPr id="2092" name="OptionButton40" hidden="1">
              <a:extLst>
                <a:ext uri="{63B3BB69-23CF-44E3-9099-C40C66FF867C}">
                  <a14:compatExt spid="_x0000_s2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xdr:row>
          <xdr:rowOff>9525</xdr:rowOff>
        </xdr:from>
        <xdr:to>
          <xdr:col>4</xdr:col>
          <xdr:colOff>9525</xdr:colOff>
          <xdr:row>28</xdr:row>
          <xdr:rowOff>0</xdr:rowOff>
        </xdr:to>
        <xdr:sp macro="" textlink="">
          <xdr:nvSpPr>
            <xdr:cNvPr id="2093" name="OptionButton41" hidden="1">
              <a:extLst>
                <a:ext uri="{63B3BB69-23CF-44E3-9099-C40C66FF867C}">
                  <a14:compatExt spid="_x0000_s2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27</xdr:row>
          <xdr:rowOff>9525</xdr:rowOff>
        </xdr:from>
        <xdr:to>
          <xdr:col>4</xdr:col>
          <xdr:colOff>247650</xdr:colOff>
          <xdr:row>28</xdr:row>
          <xdr:rowOff>0</xdr:rowOff>
        </xdr:to>
        <xdr:sp macro="" textlink="">
          <xdr:nvSpPr>
            <xdr:cNvPr id="2094" name="OptionButton42" hidden="1">
              <a:extLst>
                <a:ext uri="{63B3BB69-23CF-44E3-9099-C40C66FF867C}">
                  <a14:compatExt spid="_x0000_s2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27</xdr:row>
          <xdr:rowOff>9525</xdr:rowOff>
        </xdr:from>
        <xdr:to>
          <xdr:col>6</xdr:col>
          <xdr:colOff>9525</xdr:colOff>
          <xdr:row>28</xdr:row>
          <xdr:rowOff>0</xdr:rowOff>
        </xdr:to>
        <xdr:sp macro="" textlink="">
          <xdr:nvSpPr>
            <xdr:cNvPr id="2095" name="OptionButton43" hidden="1">
              <a:extLst>
                <a:ext uri="{63B3BB69-23CF-44E3-9099-C40C66FF867C}">
                  <a14:compatExt spid="_x0000_s2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27</xdr:row>
          <xdr:rowOff>9525</xdr:rowOff>
        </xdr:from>
        <xdr:to>
          <xdr:col>7</xdr:col>
          <xdr:colOff>9525</xdr:colOff>
          <xdr:row>28</xdr:row>
          <xdr:rowOff>0</xdr:rowOff>
        </xdr:to>
        <xdr:sp macro="" textlink="">
          <xdr:nvSpPr>
            <xdr:cNvPr id="2096" name="OptionButton44" hidden="1">
              <a:extLst>
                <a:ext uri="{63B3BB69-23CF-44E3-9099-C40C66FF867C}">
                  <a14:compatExt spid="_x0000_s2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9525</xdr:rowOff>
        </xdr:from>
        <xdr:to>
          <xdr:col>4</xdr:col>
          <xdr:colOff>9525</xdr:colOff>
          <xdr:row>29</xdr:row>
          <xdr:rowOff>9525</xdr:rowOff>
        </xdr:to>
        <xdr:sp macro="" textlink="">
          <xdr:nvSpPr>
            <xdr:cNvPr id="2097" name="OptionButton45" hidden="1">
              <a:extLst>
                <a:ext uri="{63B3BB69-23CF-44E3-9099-C40C66FF867C}">
                  <a14:compatExt spid="_x0000_s2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28</xdr:row>
          <xdr:rowOff>9525</xdr:rowOff>
        </xdr:from>
        <xdr:to>
          <xdr:col>4</xdr:col>
          <xdr:colOff>247650</xdr:colOff>
          <xdr:row>29</xdr:row>
          <xdr:rowOff>9525</xdr:rowOff>
        </xdr:to>
        <xdr:sp macro="" textlink="">
          <xdr:nvSpPr>
            <xdr:cNvPr id="2098" name="OptionButton46" hidden="1">
              <a:extLst>
                <a:ext uri="{63B3BB69-23CF-44E3-9099-C40C66FF867C}">
                  <a14:compatExt spid="_x0000_s2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28</xdr:row>
          <xdr:rowOff>9525</xdr:rowOff>
        </xdr:from>
        <xdr:to>
          <xdr:col>6</xdr:col>
          <xdr:colOff>9525</xdr:colOff>
          <xdr:row>29</xdr:row>
          <xdr:rowOff>9525</xdr:rowOff>
        </xdr:to>
        <xdr:sp macro="" textlink="">
          <xdr:nvSpPr>
            <xdr:cNvPr id="2099" name="OptionButton47" hidden="1">
              <a:extLst>
                <a:ext uri="{63B3BB69-23CF-44E3-9099-C40C66FF867C}">
                  <a14:compatExt spid="_x0000_s2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9525</xdr:rowOff>
        </xdr:from>
        <xdr:to>
          <xdr:col>7</xdr:col>
          <xdr:colOff>9525</xdr:colOff>
          <xdr:row>29</xdr:row>
          <xdr:rowOff>9525</xdr:rowOff>
        </xdr:to>
        <xdr:sp macro="" textlink="">
          <xdr:nvSpPr>
            <xdr:cNvPr id="2100" name="OptionButton48" hidden="1">
              <a:extLst>
                <a:ext uri="{63B3BB69-23CF-44E3-9099-C40C66FF867C}">
                  <a14:compatExt spid="_x0000_s2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9525</xdr:rowOff>
        </xdr:from>
        <xdr:to>
          <xdr:col>4</xdr:col>
          <xdr:colOff>9525</xdr:colOff>
          <xdr:row>30</xdr:row>
          <xdr:rowOff>9525</xdr:rowOff>
        </xdr:to>
        <xdr:sp macro="" textlink="">
          <xdr:nvSpPr>
            <xdr:cNvPr id="2101" name="OptionButton49" hidden="1">
              <a:extLst>
                <a:ext uri="{63B3BB69-23CF-44E3-9099-C40C66FF867C}">
                  <a14:compatExt spid="_x0000_s2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29</xdr:row>
          <xdr:rowOff>9525</xdr:rowOff>
        </xdr:from>
        <xdr:to>
          <xdr:col>4</xdr:col>
          <xdr:colOff>247650</xdr:colOff>
          <xdr:row>30</xdr:row>
          <xdr:rowOff>9525</xdr:rowOff>
        </xdr:to>
        <xdr:sp macro="" textlink="">
          <xdr:nvSpPr>
            <xdr:cNvPr id="2102" name="OptionButton50" hidden="1">
              <a:extLst>
                <a:ext uri="{63B3BB69-23CF-44E3-9099-C40C66FF867C}">
                  <a14:compatExt spid="_x0000_s2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29</xdr:row>
          <xdr:rowOff>9525</xdr:rowOff>
        </xdr:from>
        <xdr:to>
          <xdr:col>6</xdr:col>
          <xdr:colOff>9525</xdr:colOff>
          <xdr:row>30</xdr:row>
          <xdr:rowOff>9525</xdr:rowOff>
        </xdr:to>
        <xdr:sp macro="" textlink="">
          <xdr:nvSpPr>
            <xdr:cNvPr id="2103" name="OptionButton51" hidden="1">
              <a:extLst>
                <a:ext uri="{63B3BB69-23CF-44E3-9099-C40C66FF867C}">
                  <a14:compatExt spid="_x0000_s2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29</xdr:row>
          <xdr:rowOff>9525</xdr:rowOff>
        </xdr:from>
        <xdr:to>
          <xdr:col>7</xdr:col>
          <xdr:colOff>9525</xdr:colOff>
          <xdr:row>30</xdr:row>
          <xdr:rowOff>9525</xdr:rowOff>
        </xdr:to>
        <xdr:sp macro="" textlink="">
          <xdr:nvSpPr>
            <xdr:cNvPr id="2104" name="OptionButton52" hidden="1">
              <a:extLst>
                <a:ext uri="{63B3BB69-23CF-44E3-9099-C40C66FF867C}">
                  <a14:compatExt spid="_x0000_s2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32</xdr:row>
          <xdr:rowOff>9525</xdr:rowOff>
        </xdr:from>
        <xdr:to>
          <xdr:col>4</xdr:col>
          <xdr:colOff>9525</xdr:colOff>
          <xdr:row>33</xdr:row>
          <xdr:rowOff>0</xdr:rowOff>
        </xdr:to>
        <xdr:sp macro="" textlink="">
          <xdr:nvSpPr>
            <xdr:cNvPr id="2105" name="OptionButton53" hidden="1">
              <a:extLst>
                <a:ext uri="{63B3BB69-23CF-44E3-9099-C40C66FF867C}">
                  <a14:compatExt spid="_x0000_s2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32</xdr:row>
          <xdr:rowOff>9525</xdr:rowOff>
        </xdr:from>
        <xdr:to>
          <xdr:col>4</xdr:col>
          <xdr:colOff>247650</xdr:colOff>
          <xdr:row>33</xdr:row>
          <xdr:rowOff>0</xdr:rowOff>
        </xdr:to>
        <xdr:sp macro="" textlink="">
          <xdr:nvSpPr>
            <xdr:cNvPr id="2106" name="OptionButton54" hidden="1">
              <a:extLst>
                <a:ext uri="{63B3BB69-23CF-44E3-9099-C40C66FF867C}">
                  <a14:compatExt spid="_x0000_s2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32</xdr:row>
          <xdr:rowOff>9525</xdr:rowOff>
        </xdr:from>
        <xdr:to>
          <xdr:col>6</xdr:col>
          <xdr:colOff>9525</xdr:colOff>
          <xdr:row>33</xdr:row>
          <xdr:rowOff>0</xdr:rowOff>
        </xdr:to>
        <xdr:sp macro="" textlink="">
          <xdr:nvSpPr>
            <xdr:cNvPr id="2107" name="OptionButton55" hidden="1">
              <a:extLst>
                <a:ext uri="{63B3BB69-23CF-44E3-9099-C40C66FF867C}">
                  <a14:compatExt spid="_x0000_s2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32</xdr:row>
          <xdr:rowOff>9525</xdr:rowOff>
        </xdr:from>
        <xdr:to>
          <xdr:col>7</xdr:col>
          <xdr:colOff>9525</xdr:colOff>
          <xdr:row>33</xdr:row>
          <xdr:rowOff>0</xdr:rowOff>
        </xdr:to>
        <xdr:sp macro="" textlink="">
          <xdr:nvSpPr>
            <xdr:cNvPr id="2108" name="OptionButton56" hidden="1">
              <a:extLst>
                <a:ext uri="{63B3BB69-23CF-44E3-9099-C40C66FF867C}">
                  <a14:compatExt spid="_x0000_s2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33</xdr:row>
          <xdr:rowOff>9525</xdr:rowOff>
        </xdr:from>
        <xdr:to>
          <xdr:col>4</xdr:col>
          <xdr:colOff>9525</xdr:colOff>
          <xdr:row>34</xdr:row>
          <xdr:rowOff>0</xdr:rowOff>
        </xdr:to>
        <xdr:sp macro="" textlink="">
          <xdr:nvSpPr>
            <xdr:cNvPr id="2109" name="OptionButton57" hidden="1">
              <a:extLst>
                <a:ext uri="{63B3BB69-23CF-44E3-9099-C40C66FF867C}">
                  <a14:compatExt spid="_x0000_s2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33</xdr:row>
          <xdr:rowOff>9525</xdr:rowOff>
        </xdr:from>
        <xdr:to>
          <xdr:col>4</xdr:col>
          <xdr:colOff>247650</xdr:colOff>
          <xdr:row>34</xdr:row>
          <xdr:rowOff>0</xdr:rowOff>
        </xdr:to>
        <xdr:sp macro="" textlink="">
          <xdr:nvSpPr>
            <xdr:cNvPr id="2110" name="OptionButton58" hidden="1">
              <a:extLst>
                <a:ext uri="{63B3BB69-23CF-44E3-9099-C40C66FF867C}">
                  <a14:compatExt spid="_x0000_s2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33</xdr:row>
          <xdr:rowOff>9525</xdr:rowOff>
        </xdr:from>
        <xdr:to>
          <xdr:col>6</xdr:col>
          <xdr:colOff>9525</xdr:colOff>
          <xdr:row>34</xdr:row>
          <xdr:rowOff>0</xdr:rowOff>
        </xdr:to>
        <xdr:sp macro="" textlink="">
          <xdr:nvSpPr>
            <xdr:cNvPr id="2111" name="OptionButton59" hidden="1">
              <a:extLst>
                <a:ext uri="{63B3BB69-23CF-44E3-9099-C40C66FF867C}">
                  <a14:compatExt spid="_x0000_s2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33</xdr:row>
          <xdr:rowOff>9525</xdr:rowOff>
        </xdr:from>
        <xdr:to>
          <xdr:col>7</xdr:col>
          <xdr:colOff>9525</xdr:colOff>
          <xdr:row>34</xdr:row>
          <xdr:rowOff>0</xdr:rowOff>
        </xdr:to>
        <xdr:sp macro="" textlink="">
          <xdr:nvSpPr>
            <xdr:cNvPr id="2112" name="OptionButton60" hidden="1">
              <a:extLst>
                <a:ext uri="{63B3BB69-23CF-44E3-9099-C40C66FF867C}">
                  <a14:compatExt spid="_x0000_s2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9525</xdr:rowOff>
        </xdr:from>
        <xdr:to>
          <xdr:col>4</xdr:col>
          <xdr:colOff>9525</xdr:colOff>
          <xdr:row>35</xdr:row>
          <xdr:rowOff>0</xdr:rowOff>
        </xdr:to>
        <xdr:sp macro="" textlink="">
          <xdr:nvSpPr>
            <xdr:cNvPr id="2113" name="OptionButton61" hidden="1">
              <a:extLst>
                <a:ext uri="{63B3BB69-23CF-44E3-9099-C40C66FF867C}">
                  <a14:compatExt spid="_x0000_s2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34</xdr:row>
          <xdr:rowOff>9525</xdr:rowOff>
        </xdr:from>
        <xdr:to>
          <xdr:col>4</xdr:col>
          <xdr:colOff>247650</xdr:colOff>
          <xdr:row>35</xdr:row>
          <xdr:rowOff>0</xdr:rowOff>
        </xdr:to>
        <xdr:sp macro="" textlink="">
          <xdr:nvSpPr>
            <xdr:cNvPr id="2114" name="OptionButton62" hidden="1">
              <a:extLst>
                <a:ext uri="{63B3BB69-23CF-44E3-9099-C40C66FF867C}">
                  <a14:compatExt spid="_x0000_s2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34</xdr:row>
          <xdr:rowOff>9525</xdr:rowOff>
        </xdr:from>
        <xdr:to>
          <xdr:col>6</xdr:col>
          <xdr:colOff>9525</xdr:colOff>
          <xdr:row>35</xdr:row>
          <xdr:rowOff>0</xdr:rowOff>
        </xdr:to>
        <xdr:sp macro="" textlink="">
          <xdr:nvSpPr>
            <xdr:cNvPr id="2115" name="OptionButton63" hidden="1">
              <a:extLst>
                <a:ext uri="{63B3BB69-23CF-44E3-9099-C40C66FF867C}">
                  <a14:compatExt spid="_x0000_s2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9525</xdr:rowOff>
        </xdr:from>
        <xdr:to>
          <xdr:col>7</xdr:col>
          <xdr:colOff>9525</xdr:colOff>
          <xdr:row>35</xdr:row>
          <xdr:rowOff>0</xdr:rowOff>
        </xdr:to>
        <xdr:sp macro="" textlink="">
          <xdr:nvSpPr>
            <xdr:cNvPr id="2116" name="OptionButton64" hidden="1">
              <a:extLst>
                <a:ext uri="{63B3BB69-23CF-44E3-9099-C40C66FF867C}">
                  <a14:compatExt spid="_x0000_s2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35</xdr:row>
          <xdr:rowOff>9525</xdr:rowOff>
        </xdr:from>
        <xdr:to>
          <xdr:col>4</xdr:col>
          <xdr:colOff>9525</xdr:colOff>
          <xdr:row>36</xdr:row>
          <xdr:rowOff>0</xdr:rowOff>
        </xdr:to>
        <xdr:sp macro="" textlink="">
          <xdr:nvSpPr>
            <xdr:cNvPr id="2117" name="OptionButton65" hidden="1">
              <a:extLst>
                <a:ext uri="{63B3BB69-23CF-44E3-9099-C40C66FF867C}">
                  <a14:compatExt spid="_x0000_s2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35</xdr:row>
          <xdr:rowOff>9525</xdr:rowOff>
        </xdr:from>
        <xdr:to>
          <xdr:col>4</xdr:col>
          <xdr:colOff>247650</xdr:colOff>
          <xdr:row>36</xdr:row>
          <xdr:rowOff>0</xdr:rowOff>
        </xdr:to>
        <xdr:sp macro="" textlink="">
          <xdr:nvSpPr>
            <xdr:cNvPr id="2118" name="OptionButton66" hidden="1">
              <a:extLst>
                <a:ext uri="{63B3BB69-23CF-44E3-9099-C40C66FF867C}">
                  <a14:compatExt spid="_x0000_s2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35</xdr:row>
          <xdr:rowOff>9525</xdr:rowOff>
        </xdr:from>
        <xdr:to>
          <xdr:col>6</xdr:col>
          <xdr:colOff>9525</xdr:colOff>
          <xdr:row>36</xdr:row>
          <xdr:rowOff>0</xdr:rowOff>
        </xdr:to>
        <xdr:sp macro="" textlink="">
          <xdr:nvSpPr>
            <xdr:cNvPr id="2119" name="OptionButton67" hidden="1">
              <a:extLst>
                <a:ext uri="{63B3BB69-23CF-44E3-9099-C40C66FF867C}">
                  <a14:compatExt spid="_x0000_s2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35</xdr:row>
          <xdr:rowOff>9525</xdr:rowOff>
        </xdr:from>
        <xdr:to>
          <xdr:col>7</xdr:col>
          <xdr:colOff>9525</xdr:colOff>
          <xdr:row>36</xdr:row>
          <xdr:rowOff>0</xdr:rowOff>
        </xdr:to>
        <xdr:sp macro="" textlink="">
          <xdr:nvSpPr>
            <xdr:cNvPr id="2120" name="OptionButton68" hidden="1">
              <a:extLst>
                <a:ext uri="{63B3BB69-23CF-44E3-9099-C40C66FF867C}">
                  <a14:compatExt spid="_x0000_s2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xdr:row>
          <xdr:rowOff>0</xdr:rowOff>
        </xdr:from>
        <xdr:to>
          <xdr:col>4</xdr:col>
          <xdr:colOff>9525</xdr:colOff>
          <xdr:row>36</xdr:row>
          <xdr:rowOff>180975</xdr:rowOff>
        </xdr:to>
        <xdr:sp macro="" textlink="">
          <xdr:nvSpPr>
            <xdr:cNvPr id="2121" name="OptionButton69" hidden="1">
              <a:extLst>
                <a:ext uri="{63B3BB69-23CF-44E3-9099-C40C66FF867C}">
                  <a14:compatExt spid="_x0000_s2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36</xdr:row>
          <xdr:rowOff>9525</xdr:rowOff>
        </xdr:from>
        <xdr:to>
          <xdr:col>4</xdr:col>
          <xdr:colOff>247650</xdr:colOff>
          <xdr:row>37</xdr:row>
          <xdr:rowOff>0</xdr:rowOff>
        </xdr:to>
        <xdr:sp macro="" textlink="">
          <xdr:nvSpPr>
            <xdr:cNvPr id="2122" name="OptionButton70" hidden="1">
              <a:extLst>
                <a:ext uri="{63B3BB69-23CF-44E3-9099-C40C66FF867C}">
                  <a14:compatExt spid="_x0000_s2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36</xdr:row>
          <xdr:rowOff>9525</xdr:rowOff>
        </xdr:from>
        <xdr:to>
          <xdr:col>6</xdr:col>
          <xdr:colOff>9525</xdr:colOff>
          <xdr:row>37</xdr:row>
          <xdr:rowOff>0</xdr:rowOff>
        </xdr:to>
        <xdr:sp macro="" textlink="">
          <xdr:nvSpPr>
            <xdr:cNvPr id="2123" name="OptionButton71" hidden="1">
              <a:extLst>
                <a:ext uri="{63B3BB69-23CF-44E3-9099-C40C66FF867C}">
                  <a14:compatExt spid="_x0000_s2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36</xdr:row>
          <xdr:rowOff>9525</xdr:rowOff>
        </xdr:from>
        <xdr:to>
          <xdr:col>7</xdr:col>
          <xdr:colOff>9525</xdr:colOff>
          <xdr:row>37</xdr:row>
          <xdr:rowOff>0</xdr:rowOff>
        </xdr:to>
        <xdr:sp macro="" textlink="">
          <xdr:nvSpPr>
            <xdr:cNvPr id="2124" name="OptionButton72" hidden="1">
              <a:extLst>
                <a:ext uri="{63B3BB69-23CF-44E3-9099-C40C66FF867C}">
                  <a14:compatExt spid="_x0000_s2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xdr:row>
          <xdr:rowOff>9525</xdr:rowOff>
        </xdr:from>
        <xdr:to>
          <xdr:col>4</xdr:col>
          <xdr:colOff>9525</xdr:colOff>
          <xdr:row>37</xdr:row>
          <xdr:rowOff>200025</xdr:rowOff>
        </xdr:to>
        <xdr:sp macro="" textlink="">
          <xdr:nvSpPr>
            <xdr:cNvPr id="2125" name="OptionButton73" hidden="1">
              <a:extLst>
                <a:ext uri="{63B3BB69-23CF-44E3-9099-C40C66FF867C}">
                  <a14:compatExt spid="_x0000_s2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37</xdr:row>
          <xdr:rowOff>9525</xdr:rowOff>
        </xdr:from>
        <xdr:to>
          <xdr:col>4</xdr:col>
          <xdr:colOff>247650</xdr:colOff>
          <xdr:row>37</xdr:row>
          <xdr:rowOff>200025</xdr:rowOff>
        </xdr:to>
        <xdr:sp macro="" textlink="">
          <xdr:nvSpPr>
            <xdr:cNvPr id="2126" name="OptionButton74" hidden="1">
              <a:extLst>
                <a:ext uri="{63B3BB69-23CF-44E3-9099-C40C66FF867C}">
                  <a14:compatExt spid="_x0000_s2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37</xdr:row>
          <xdr:rowOff>9525</xdr:rowOff>
        </xdr:from>
        <xdr:to>
          <xdr:col>6</xdr:col>
          <xdr:colOff>9525</xdr:colOff>
          <xdr:row>37</xdr:row>
          <xdr:rowOff>200025</xdr:rowOff>
        </xdr:to>
        <xdr:sp macro="" textlink="">
          <xdr:nvSpPr>
            <xdr:cNvPr id="2127" name="OptionButton75" hidden="1">
              <a:extLst>
                <a:ext uri="{63B3BB69-23CF-44E3-9099-C40C66FF867C}">
                  <a14:compatExt spid="_x0000_s2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37</xdr:row>
          <xdr:rowOff>9525</xdr:rowOff>
        </xdr:from>
        <xdr:to>
          <xdr:col>7</xdr:col>
          <xdr:colOff>9525</xdr:colOff>
          <xdr:row>37</xdr:row>
          <xdr:rowOff>200025</xdr:rowOff>
        </xdr:to>
        <xdr:sp macro="" textlink="">
          <xdr:nvSpPr>
            <xdr:cNvPr id="2128" name="OptionButton76" hidden="1">
              <a:extLst>
                <a:ext uri="{63B3BB69-23CF-44E3-9099-C40C66FF867C}">
                  <a14:compatExt spid="_x0000_s2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38</xdr:row>
          <xdr:rowOff>9525</xdr:rowOff>
        </xdr:from>
        <xdr:to>
          <xdr:col>4</xdr:col>
          <xdr:colOff>9525</xdr:colOff>
          <xdr:row>39</xdr:row>
          <xdr:rowOff>0</xdr:rowOff>
        </xdr:to>
        <xdr:sp macro="" textlink="">
          <xdr:nvSpPr>
            <xdr:cNvPr id="2129" name="OptionButton77" hidden="1">
              <a:extLst>
                <a:ext uri="{63B3BB69-23CF-44E3-9099-C40C66FF867C}">
                  <a14:compatExt spid="_x0000_s2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38</xdr:row>
          <xdr:rowOff>9525</xdr:rowOff>
        </xdr:from>
        <xdr:to>
          <xdr:col>4</xdr:col>
          <xdr:colOff>247650</xdr:colOff>
          <xdr:row>39</xdr:row>
          <xdr:rowOff>0</xdr:rowOff>
        </xdr:to>
        <xdr:sp macro="" textlink="">
          <xdr:nvSpPr>
            <xdr:cNvPr id="2130" name="OptionButton78" hidden="1">
              <a:extLst>
                <a:ext uri="{63B3BB69-23CF-44E3-9099-C40C66FF867C}">
                  <a14:compatExt spid="_x0000_s2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38</xdr:row>
          <xdr:rowOff>9525</xdr:rowOff>
        </xdr:from>
        <xdr:to>
          <xdr:col>6</xdr:col>
          <xdr:colOff>9525</xdr:colOff>
          <xdr:row>39</xdr:row>
          <xdr:rowOff>0</xdr:rowOff>
        </xdr:to>
        <xdr:sp macro="" textlink="">
          <xdr:nvSpPr>
            <xdr:cNvPr id="2131" name="OptionButton79" hidden="1">
              <a:extLst>
                <a:ext uri="{63B3BB69-23CF-44E3-9099-C40C66FF867C}">
                  <a14:compatExt spid="_x0000_s2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38</xdr:row>
          <xdr:rowOff>9525</xdr:rowOff>
        </xdr:from>
        <xdr:to>
          <xdr:col>7</xdr:col>
          <xdr:colOff>9525</xdr:colOff>
          <xdr:row>39</xdr:row>
          <xdr:rowOff>0</xdr:rowOff>
        </xdr:to>
        <xdr:sp macro="" textlink="">
          <xdr:nvSpPr>
            <xdr:cNvPr id="2132" name="OptionButton80" hidden="1">
              <a:extLst>
                <a:ext uri="{63B3BB69-23CF-44E3-9099-C40C66FF867C}">
                  <a14:compatExt spid="_x0000_s2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39</xdr:row>
          <xdr:rowOff>9525</xdr:rowOff>
        </xdr:from>
        <xdr:to>
          <xdr:col>4</xdr:col>
          <xdr:colOff>9525</xdr:colOff>
          <xdr:row>39</xdr:row>
          <xdr:rowOff>200025</xdr:rowOff>
        </xdr:to>
        <xdr:sp macro="" textlink="">
          <xdr:nvSpPr>
            <xdr:cNvPr id="2133" name="OptionButton81" hidden="1">
              <a:extLst>
                <a:ext uri="{63B3BB69-23CF-44E3-9099-C40C66FF867C}">
                  <a14:compatExt spid="_x0000_s2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39</xdr:row>
          <xdr:rowOff>9525</xdr:rowOff>
        </xdr:from>
        <xdr:to>
          <xdr:col>4</xdr:col>
          <xdr:colOff>247650</xdr:colOff>
          <xdr:row>39</xdr:row>
          <xdr:rowOff>200025</xdr:rowOff>
        </xdr:to>
        <xdr:sp macro="" textlink="">
          <xdr:nvSpPr>
            <xdr:cNvPr id="2134" name="OptionButton82" hidden="1">
              <a:extLst>
                <a:ext uri="{63B3BB69-23CF-44E3-9099-C40C66FF867C}">
                  <a14:compatExt spid="_x0000_s2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39</xdr:row>
          <xdr:rowOff>9525</xdr:rowOff>
        </xdr:from>
        <xdr:to>
          <xdr:col>6</xdr:col>
          <xdr:colOff>9525</xdr:colOff>
          <xdr:row>39</xdr:row>
          <xdr:rowOff>200025</xdr:rowOff>
        </xdr:to>
        <xdr:sp macro="" textlink="">
          <xdr:nvSpPr>
            <xdr:cNvPr id="2135" name="OptionButton83" hidden="1">
              <a:extLst>
                <a:ext uri="{63B3BB69-23CF-44E3-9099-C40C66FF867C}">
                  <a14:compatExt spid="_x0000_s2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39</xdr:row>
          <xdr:rowOff>9525</xdr:rowOff>
        </xdr:from>
        <xdr:to>
          <xdr:col>7</xdr:col>
          <xdr:colOff>9525</xdr:colOff>
          <xdr:row>39</xdr:row>
          <xdr:rowOff>200025</xdr:rowOff>
        </xdr:to>
        <xdr:sp macro="" textlink="">
          <xdr:nvSpPr>
            <xdr:cNvPr id="2136" name="OptionButton84" hidden="1">
              <a:extLst>
                <a:ext uri="{63B3BB69-23CF-44E3-9099-C40C66FF867C}">
                  <a14:compatExt spid="_x0000_s2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40</xdr:row>
          <xdr:rowOff>9525</xdr:rowOff>
        </xdr:from>
        <xdr:to>
          <xdr:col>4</xdr:col>
          <xdr:colOff>9525</xdr:colOff>
          <xdr:row>41</xdr:row>
          <xdr:rowOff>0</xdr:rowOff>
        </xdr:to>
        <xdr:sp macro="" textlink="">
          <xdr:nvSpPr>
            <xdr:cNvPr id="2137" name="OptionButton85" hidden="1">
              <a:extLst>
                <a:ext uri="{63B3BB69-23CF-44E3-9099-C40C66FF867C}">
                  <a14:compatExt spid="_x0000_s2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40</xdr:row>
          <xdr:rowOff>9525</xdr:rowOff>
        </xdr:from>
        <xdr:to>
          <xdr:col>4</xdr:col>
          <xdr:colOff>247650</xdr:colOff>
          <xdr:row>41</xdr:row>
          <xdr:rowOff>0</xdr:rowOff>
        </xdr:to>
        <xdr:sp macro="" textlink="">
          <xdr:nvSpPr>
            <xdr:cNvPr id="2138" name="OptionButton86" hidden="1">
              <a:extLst>
                <a:ext uri="{63B3BB69-23CF-44E3-9099-C40C66FF867C}">
                  <a14:compatExt spid="_x0000_s2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40</xdr:row>
          <xdr:rowOff>9525</xdr:rowOff>
        </xdr:from>
        <xdr:to>
          <xdr:col>6</xdr:col>
          <xdr:colOff>9525</xdr:colOff>
          <xdr:row>41</xdr:row>
          <xdr:rowOff>0</xdr:rowOff>
        </xdr:to>
        <xdr:sp macro="" textlink="">
          <xdr:nvSpPr>
            <xdr:cNvPr id="2139" name="OptionButton87" hidden="1">
              <a:extLst>
                <a:ext uri="{63B3BB69-23CF-44E3-9099-C40C66FF867C}">
                  <a14:compatExt spid="_x0000_s2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40</xdr:row>
          <xdr:rowOff>9525</xdr:rowOff>
        </xdr:from>
        <xdr:to>
          <xdr:col>7</xdr:col>
          <xdr:colOff>9525</xdr:colOff>
          <xdr:row>41</xdr:row>
          <xdr:rowOff>0</xdr:rowOff>
        </xdr:to>
        <xdr:sp macro="" textlink="">
          <xdr:nvSpPr>
            <xdr:cNvPr id="2140" name="OptionButton88" hidden="1">
              <a:extLst>
                <a:ext uri="{63B3BB69-23CF-44E3-9099-C40C66FF867C}">
                  <a14:compatExt spid="_x0000_s2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42</xdr:row>
          <xdr:rowOff>9525</xdr:rowOff>
        </xdr:from>
        <xdr:to>
          <xdr:col>4</xdr:col>
          <xdr:colOff>9525</xdr:colOff>
          <xdr:row>42</xdr:row>
          <xdr:rowOff>200025</xdr:rowOff>
        </xdr:to>
        <xdr:sp macro="" textlink="">
          <xdr:nvSpPr>
            <xdr:cNvPr id="2141" name="OptionButton89" hidden="1">
              <a:extLst>
                <a:ext uri="{63B3BB69-23CF-44E3-9099-C40C66FF867C}">
                  <a14:compatExt spid="_x0000_s2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42</xdr:row>
          <xdr:rowOff>9525</xdr:rowOff>
        </xdr:from>
        <xdr:to>
          <xdr:col>4</xdr:col>
          <xdr:colOff>247650</xdr:colOff>
          <xdr:row>42</xdr:row>
          <xdr:rowOff>200025</xdr:rowOff>
        </xdr:to>
        <xdr:sp macro="" textlink="">
          <xdr:nvSpPr>
            <xdr:cNvPr id="2142" name="OptionButton90" hidden="1">
              <a:extLst>
                <a:ext uri="{63B3BB69-23CF-44E3-9099-C40C66FF867C}">
                  <a14:compatExt spid="_x0000_s2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42</xdr:row>
          <xdr:rowOff>9525</xdr:rowOff>
        </xdr:from>
        <xdr:to>
          <xdr:col>6</xdr:col>
          <xdr:colOff>9525</xdr:colOff>
          <xdr:row>42</xdr:row>
          <xdr:rowOff>200025</xdr:rowOff>
        </xdr:to>
        <xdr:sp macro="" textlink="">
          <xdr:nvSpPr>
            <xdr:cNvPr id="2143" name="OptionButton91" hidden="1">
              <a:extLst>
                <a:ext uri="{63B3BB69-23CF-44E3-9099-C40C66FF867C}">
                  <a14:compatExt spid="_x0000_s2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42</xdr:row>
          <xdr:rowOff>9525</xdr:rowOff>
        </xdr:from>
        <xdr:to>
          <xdr:col>7</xdr:col>
          <xdr:colOff>9525</xdr:colOff>
          <xdr:row>42</xdr:row>
          <xdr:rowOff>200025</xdr:rowOff>
        </xdr:to>
        <xdr:sp macro="" textlink="">
          <xdr:nvSpPr>
            <xdr:cNvPr id="2144" name="OptionButton92" hidden="1">
              <a:extLst>
                <a:ext uri="{63B3BB69-23CF-44E3-9099-C40C66FF867C}">
                  <a14:compatExt spid="_x0000_s2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43</xdr:row>
          <xdr:rowOff>9525</xdr:rowOff>
        </xdr:from>
        <xdr:to>
          <xdr:col>4</xdr:col>
          <xdr:colOff>9525</xdr:colOff>
          <xdr:row>44</xdr:row>
          <xdr:rowOff>0</xdr:rowOff>
        </xdr:to>
        <xdr:sp macro="" textlink="">
          <xdr:nvSpPr>
            <xdr:cNvPr id="2145" name="OptionButton93" hidden="1">
              <a:extLst>
                <a:ext uri="{63B3BB69-23CF-44E3-9099-C40C66FF867C}">
                  <a14:compatExt spid="_x0000_s2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43</xdr:row>
          <xdr:rowOff>9525</xdr:rowOff>
        </xdr:from>
        <xdr:to>
          <xdr:col>4</xdr:col>
          <xdr:colOff>247650</xdr:colOff>
          <xdr:row>44</xdr:row>
          <xdr:rowOff>0</xdr:rowOff>
        </xdr:to>
        <xdr:sp macro="" textlink="">
          <xdr:nvSpPr>
            <xdr:cNvPr id="2146" name="OptionButton94" hidden="1">
              <a:extLst>
                <a:ext uri="{63B3BB69-23CF-44E3-9099-C40C66FF867C}">
                  <a14:compatExt spid="_x0000_s2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43</xdr:row>
          <xdr:rowOff>9525</xdr:rowOff>
        </xdr:from>
        <xdr:to>
          <xdr:col>6</xdr:col>
          <xdr:colOff>9525</xdr:colOff>
          <xdr:row>44</xdr:row>
          <xdr:rowOff>0</xdr:rowOff>
        </xdr:to>
        <xdr:sp macro="" textlink="">
          <xdr:nvSpPr>
            <xdr:cNvPr id="2147" name="OptionButton95" hidden="1">
              <a:extLst>
                <a:ext uri="{63B3BB69-23CF-44E3-9099-C40C66FF867C}">
                  <a14:compatExt spid="_x0000_s2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43</xdr:row>
          <xdr:rowOff>9525</xdr:rowOff>
        </xdr:from>
        <xdr:to>
          <xdr:col>7</xdr:col>
          <xdr:colOff>9525</xdr:colOff>
          <xdr:row>44</xdr:row>
          <xdr:rowOff>0</xdr:rowOff>
        </xdr:to>
        <xdr:sp macro="" textlink="">
          <xdr:nvSpPr>
            <xdr:cNvPr id="2148" name="OptionButton96" hidden="1">
              <a:extLst>
                <a:ext uri="{63B3BB69-23CF-44E3-9099-C40C66FF867C}">
                  <a14:compatExt spid="_x0000_s2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44</xdr:row>
          <xdr:rowOff>9525</xdr:rowOff>
        </xdr:from>
        <xdr:to>
          <xdr:col>4</xdr:col>
          <xdr:colOff>9525</xdr:colOff>
          <xdr:row>45</xdr:row>
          <xdr:rowOff>0</xdr:rowOff>
        </xdr:to>
        <xdr:sp macro="" textlink="">
          <xdr:nvSpPr>
            <xdr:cNvPr id="2149" name="OptionButton97" hidden="1">
              <a:extLst>
                <a:ext uri="{63B3BB69-23CF-44E3-9099-C40C66FF867C}">
                  <a14:compatExt spid="_x0000_s2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44</xdr:row>
          <xdr:rowOff>9525</xdr:rowOff>
        </xdr:from>
        <xdr:to>
          <xdr:col>4</xdr:col>
          <xdr:colOff>247650</xdr:colOff>
          <xdr:row>45</xdr:row>
          <xdr:rowOff>0</xdr:rowOff>
        </xdr:to>
        <xdr:sp macro="" textlink="">
          <xdr:nvSpPr>
            <xdr:cNvPr id="2150" name="OptionButton98" hidden="1">
              <a:extLst>
                <a:ext uri="{63B3BB69-23CF-44E3-9099-C40C66FF867C}">
                  <a14:compatExt spid="_x0000_s2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44</xdr:row>
          <xdr:rowOff>9525</xdr:rowOff>
        </xdr:from>
        <xdr:to>
          <xdr:col>6</xdr:col>
          <xdr:colOff>9525</xdr:colOff>
          <xdr:row>45</xdr:row>
          <xdr:rowOff>0</xdr:rowOff>
        </xdr:to>
        <xdr:sp macro="" textlink="">
          <xdr:nvSpPr>
            <xdr:cNvPr id="2151" name="OptionButton99" hidden="1">
              <a:extLst>
                <a:ext uri="{63B3BB69-23CF-44E3-9099-C40C66FF867C}">
                  <a14:compatExt spid="_x0000_s2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44</xdr:row>
          <xdr:rowOff>9525</xdr:rowOff>
        </xdr:from>
        <xdr:to>
          <xdr:col>7</xdr:col>
          <xdr:colOff>9525</xdr:colOff>
          <xdr:row>45</xdr:row>
          <xdr:rowOff>0</xdr:rowOff>
        </xdr:to>
        <xdr:sp macro="" textlink="">
          <xdr:nvSpPr>
            <xdr:cNvPr id="2152" name="OptionButton100" hidden="1">
              <a:extLst>
                <a:ext uri="{63B3BB69-23CF-44E3-9099-C40C66FF867C}">
                  <a14:compatExt spid="_x0000_s2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45</xdr:row>
          <xdr:rowOff>9525</xdr:rowOff>
        </xdr:from>
        <xdr:to>
          <xdr:col>4</xdr:col>
          <xdr:colOff>9525</xdr:colOff>
          <xdr:row>45</xdr:row>
          <xdr:rowOff>200025</xdr:rowOff>
        </xdr:to>
        <xdr:sp macro="" textlink="">
          <xdr:nvSpPr>
            <xdr:cNvPr id="2153" name="OptionButton101" hidden="1">
              <a:extLst>
                <a:ext uri="{63B3BB69-23CF-44E3-9099-C40C66FF867C}">
                  <a14:compatExt spid="_x0000_s2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45</xdr:row>
          <xdr:rowOff>9525</xdr:rowOff>
        </xdr:from>
        <xdr:to>
          <xdr:col>4</xdr:col>
          <xdr:colOff>247650</xdr:colOff>
          <xdr:row>45</xdr:row>
          <xdr:rowOff>200025</xdr:rowOff>
        </xdr:to>
        <xdr:sp macro="" textlink="">
          <xdr:nvSpPr>
            <xdr:cNvPr id="2154" name="OptionButton102" hidden="1">
              <a:extLst>
                <a:ext uri="{63B3BB69-23CF-44E3-9099-C40C66FF867C}">
                  <a14:compatExt spid="_x0000_s2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45</xdr:row>
          <xdr:rowOff>9525</xdr:rowOff>
        </xdr:from>
        <xdr:to>
          <xdr:col>6</xdr:col>
          <xdr:colOff>9525</xdr:colOff>
          <xdr:row>45</xdr:row>
          <xdr:rowOff>200025</xdr:rowOff>
        </xdr:to>
        <xdr:sp macro="" textlink="">
          <xdr:nvSpPr>
            <xdr:cNvPr id="2155" name="OptionButton103" hidden="1">
              <a:extLst>
                <a:ext uri="{63B3BB69-23CF-44E3-9099-C40C66FF867C}">
                  <a14:compatExt spid="_x0000_s2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45</xdr:row>
          <xdr:rowOff>9525</xdr:rowOff>
        </xdr:from>
        <xdr:to>
          <xdr:col>7</xdr:col>
          <xdr:colOff>9525</xdr:colOff>
          <xdr:row>45</xdr:row>
          <xdr:rowOff>200025</xdr:rowOff>
        </xdr:to>
        <xdr:sp macro="" textlink="">
          <xdr:nvSpPr>
            <xdr:cNvPr id="2156" name="OptionButton104" hidden="1">
              <a:extLst>
                <a:ext uri="{63B3BB69-23CF-44E3-9099-C40C66FF867C}">
                  <a14:compatExt spid="_x0000_s2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46</xdr:row>
          <xdr:rowOff>9525</xdr:rowOff>
        </xdr:from>
        <xdr:to>
          <xdr:col>4</xdr:col>
          <xdr:colOff>9525</xdr:colOff>
          <xdr:row>47</xdr:row>
          <xdr:rowOff>0</xdr:rowOff>
        </xdr:to>
        <xdr:sp macro="" textlink="">
          <xdr:nvSpPr>
            <xdr:cNvPr id="2157" name="OptionButton105" hidden="1">
              <a:extLst>
                <a:ext uri="{63B3BB69-23CF-44E3-9099-C40C66FF867C}">
                  <a14:compatExt spid="_x0000_s2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46</xdr:row>
          <xdr:rowOff>9525</xdr:rowOff>
        </xdr:from>
        <xdr:to>
          <xdr:col>4</xdr:col>
          <xdr:colOff>247650</xdr:colOff>
          <xdr:row>47</xdr:row>
          <xdr:rowOff>0</xdr:rowOff>
        </xdr:to>
        <xdr:sp macro="" textlink="">
          <xdr:nvSpPr>
            <xdr:cNvPr id="2158" name="OptionButton106" hidden="1">
              <a:extLst>
                <a:ext uri="{63B3BB69-23CF-44E3-9099-C40C66FF867C}">
                  <a14:compatExt spid="_x0000_s2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46</xdr:row>
          <xdr:rowOff>9525</xdr:rowOff>
        </xdr:from>
        <xdr:to>
          <xdr:col>6</xdr:col>
          <xdr:colOff>9525</xdr:colOff>
          <xdr:row>47</xdr:row>
          <xdr:rowOff>0</xdr:rowOff>
        </xdr:to>
        <xdr:sp macro="" textlink="">
          <xdr:nvSpPr>
            <xdr:cNvPr id="2159" name="OptionButton107" hidden="1">
              <a:extLst>
                <a:ext uri="{63B3BB69-23CF-44E3-9099-C40C66FF867C}">
                  <a14:compatExt spid="_x0000_s2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46</xdr:row>
          <xdr:rowOff>9525</xdr:rowOff>
        </xdr:from>
        <xdr:to>
          <xdr:col>7</xdr:col>
          <xdr:colOff>9525</xdr:colOff>
          <xdr:row>47</xdr:row>
          <xdr:rowOff>0</xdr:rowOff>
        </xdr:to>
        <xdr:sp macro="" textlink="">
          <xdr:nvSpPr>
            <xdr:cNvPr id="2160" name="OptionButton108" hidden="1">
              <a:extLst>
                <a:ext uri="{63B3BB69-23CF-44E3-9099-C40C66FF867C}">
                  <a14:compatExt spid="_x0000_s2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47</xdr:row>
          <xdr:rowOff>9525</xdr:rowOff>
        </xdr:from>
        <xdr:to>
          <xdr:col>4</xdr:col>
          <xdr:colOff>9525</xdr:colOff>
          <xdr:row>48</xdr:row>
          <xdr:rowOff>0</xdr:rowOff>
        </xdr:to>
        <xdr:sp macro="" textlink="">
          <xdr:nvSpPr>
            <xdr:cNvPr id="2161" name="OptionButton109" hidden="1">
              <a:extLst>
                <a:ext uri="{63B3BB69-23CF-44E3-9099-C40C66FF867C}">
                  <a14:compatExt spid="_x0000_s2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47</xdr:row>
          <xdr:rowOff>9525</xdr:rowOff>
        </xdr:from>
        <xdr:to>
          <xdr:col>4</xdr:col>
          <xdr:colOff>247650</xdr:colOff>
          <xdr:row>48</xdr:row>
          <xdr:rowOff>0</xdr:rowOff>
        </xdr:to>
        <xdr:sp macro="" textlink="">
          <xdr:nvSpPr>
            <xdr:cNvPr id="2162" name="OptionButton110" hidden="1">
              <a:extLst>
                <a:ext uri="{63B3BB69-23CF-44E3-9099-C40C66FF867C}">
                  <a14:compatExt spid="_x0000_s2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47</xdr:row>
          <xdr:rowOff>0</xdr:rowOff>
        </xdr:from>
        <xdr:to>
          <xdr:col>6</xdr:col>
          <xdr:colOff>9525</xdr:colOff>
          <xdr:row>47</xdr:row>
          <xdr:rowOff>180975</xdr:rowOff>
        </xdr:to>
        <xdr:sp macro="" textlink="">
          <xdr:nvSpPr>
            <xdr:cNvPr id="2163" name="OptionButton111" hidden="1">
              <a:extLst>
                <a:ext uri="{63B3BB69-23CF-44E3-9099-C40C66FF867C}">
                  <a14:compatExt spid="_x0000_s2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47</xdr:row>
          <xdr:rowOff>0</xdr:rowOff>
        </xdr:from>
        <xdr:to>
          <xdr:col>7</xdr:col>
          <xdr:colOff>9525</xdr:colOff>
          <xdr:row>47</xdr:row>
          <xdr:rowOff>180975</xdr:rowOff>
        </xdr:to>
        <xdr:sp macro="" textlink="">
          <xdr:nvSpPr>
            <xdr:cNvPr id="2164" name="OptionButton112" hidden="1">
              <a:extLst>
                <a:ext uri="{63B3BB69-23CF-44E3-9099-C40C66FF867C}">
                  <a14:compatExt spid="_x0000_s2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51</xdr:row>
          <xdr:rowOff>19050</xdr:rowOff>
        </xdr:from>
        <xdr:to>
          <xdr:col>4</xdr:col>
          <xdr:colOff>9525</xdr:colOff>
          <xdr:row>51</xdr:row>
          <xdr:rowOff>209550</xdr:rowOff>
        </xdr:to>
        <xdr:sp macro="" textlink="">
          <xdr:nvSpPr>
            <xdr:cNvPr id="2169" name="OptionButton117" hidden="1">
              <a:extLst>
                <a:ext uri="{63B3BB69-23CF-44E3-9099-C40C66FF867C}">
                  <a14:compatExt spid="_x0000_s2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51</xdr:row>
          <xdr:rowOff>19050</xdr:rowOff>
        </xdr:from>
        <xdr:to>
          <xdr:col>4</xdr:col>
          <xdr:colOff>247650</xdr:colOff>
          <xdr:row>51</xdr:row>
          <xdr:rowOff>209550</xdr:rowOff>
        </xdr:to>
        <xdr:sp macro="" textlink="">
          <xdr:nvSpPr>
            <xdr:cNvPr id="2170" name="OptionButton118" hidden="1">
              <a:extLst>
                <a:ext uri="{63B3BB69-23CF-44E3-9099-C40C66FF867C}">
                  <a14:compatExt spid="_x0000_s2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51</xdr:row>
          <xdr:rowOff>19050</xdr:rowOff>
        </xdr:from>
        <xdr:to>
          <xdr:col>6</xdr:col>
          <xdr:colOff>9525</xdr:colOff>
          <xdr:row>51</xdr:row>
          <xdr:rowOff>209550</xdr:rowOff>
        </xdr:to>
        <xdr:sp macro="" textlink="">
          <xdr:nvSpPr>
            <xdr:cNvPr id="2171" name="OptionButton119" hidden="1">
              <a:extLst>
                <a:ext uri="{63B3BB69-23CF-44E3-9099-C40C66FF867C}">
                  <a14:compatExt spid="_x0000_s2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51</xdr:row>
          <xdr:rowOff>19050</xdr:rowOff>
        </xdr:from>
        <xdr:to>
          <xdr:col>7</xdr:col>
          <xdr:colOff>9525</xdr:colOff>
          <xdr:row>51</xdr:row>
          <xdr:rowOff>209550</xdr:rowOff>
        </xdr:to>
        <xdr:sp macro="" textlink="">
          <xdr:nvSpPr>
            <xdr:cNvPr id="2172" name="OptionButton120" hidden="1">
              <a:extLst>
                <a:ext uri="{63B3BB69-23CF-44E3-9099-C40C66FF867C}">
                  <a14:compatExt spid="_x0000_s2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53</xdr:row>
          <xdr:rowOff>19050</xdr:rowOff>
        </xdr:from>
        <xdr:to>
          <xdr:col>4</xdr:col>
          <xdr:colOff>9525</xdr:colOff>
          <xdr:row>54</xdr:row>
          <xdr:rowOff>9525</xdr:rowOff>
        </xdr:to>
        <xdr:sp macro="" textlink="">
          <xdr:nvSpPr>
            <xdr:cNvPr id="2177" name="OptionButton125" hidden="1">
              <a:extLst>
                <a:ext uri="{63B3BB69-23CF-44E3-9099-C40C66FF867C}">
                  <a14:compatExt spid="_x0000_s2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53</xdr:row>
          <xdr:rowOff>19050</xdr:rowOff>
        </xdr:from>
        <xdr:to>
          <xdr:col>4</xdr:col>
          <xdr:colOff>247650</xdr:colOff>
          <xdr:row>54</xdr:row>
          <xdr:rowOff>9525</xdr:rowOff>
        </xdr:to>
        <xdr:sp macro="" textlink="">
          <xdr:nvSpPr>
            <xdr:cNvPr id="2178" name="OptionButton126" hidden="1">
              <a:extLst>
                <a:ext uri="{63B3BB69-23CF-44E3-9099-C40C66FF867C}">
                  <a14:compatExt spid="_x0000_s2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53</xdr:row>
          <xdr:rowOff>19050</xdr:rowOff>
        </xdr:from>
        <xdr:to>
          <xdr:col>6</xdr:col>
          <xdr:colOff>9525</xdr:colOff>
          <xdr:row>54</xdr:row>
          <xdr:rowOff>9525</xdr:rowOff>
        </xdr:to>
        <xdr:sp macro="" textlink="">
          <xdr:nvSpPr>
            <xdr:cNvPr id="2179" name="OptionButton127" hidden="1">
              <a:extLst>
                <a:ext uri="{63B3BB69-23CF-44E3-9099-C40C66FF867C}">
                  <a14:compatExt spid="_x0000_s2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53</xdr:row>
          <xdr:rowOff>19050</xdr:rowOff>
        </xdr:from>
        <xdr:to>
          <xdr:col>7</xdr:col>
          <xdr:colOff>9525</xdr:colOff>
          <xdr:row>54</xdr:row>
          <xdr:rowOff>9525</xdr:rowOff>
        </xdr:to>
        <xdr:sp macro="" textlink="">
          <xdr:nvSpPr>
            <xdr:cNvPr id="2180" name="OptionButton128" hidden="1">
              <a:extLst>
                <a:ext uri="{63B3BB69-23CF-44E3-9099-C40C66FF867C}">
                  <a14:compatExt spid="_x0000_s2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54</xdr:row>
          <xdr:rowOff>19050</xdr:rowOff>
        </xdr:from>
        <xdr:to>
          <xdr:col>4</xdr:col>
          <xdr:colOff>9525</xdr:colOff>
          <xdr:row>55</xdr:row>
          <xdr:rowOff>9525</xdr:rowOff>
        </xdr:to>
        <xdr:sp macro="" textlink="">
          <xdr:nvSpPr>
            <xdr:cNvPr id="2181" name="OptionButton129" hidden="1">
              <a:extLst>
                <a:ext uri="{63B3BB69-23CF-44E3-9099-C40C66FF867C}">
                  <a14:compatExt spid="_x0000_s2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54</xdr:row>
          <xdr:rowOff>19050</xdr:rowOff>
        </xdr:from>
        <xdr:to>
          <xdr:col>4</xdr:col>
          <xdr:colOff>247650</xdr:colOff>
          <xdr:row>55</xdr:row>
          <xdr:rowOff>9525</xdr:rowOff>
        </xdr:to>
        <xdr:sp macro="" textlink="">
          <xdr:nvSpPr>
            <xdr:cNvPr id="2182" name="OptionButton130" hidden="1">
              <a:extLst>
                <a:ext uri="{63B3BB69-23CF-44E3-9099-C40C66FF867C}">
                  <a14:compatExt spid="_x0000_s2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54</xdr:row>
          <xdr:rowOff>19050</xdr:rowOff>
        </xdr:from>
        <xdr:to>
          <xdr:col>6</xdr:col>
          <xdr:colOff>9525</xdr:colOff>
          <xdr:row>55</xdr:row>
          <xdr:rowOff>9525</xdr:rowOff>
        </xdr:to>
        <xdr:sp macro="" textlink="">
          <xdr:nvSpPr>
            <xdr:cNvPr id="2183" name="OptionButton131" hidden="1">
              <a:extLst>
                <a:ext uri="{63B3BB69-23CF-44E3-9099-C40C66FF867C}">
                  <a14:compatExt spid="_x0000_s2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54</xdr:row>
          <xdr:rowOff>19050</xdr:rowOff>
        </xdr:from>
        <xdr:to>
          <xdr:col>7</xdr:col>
          <xdr:colOff>9525</xdr:colOff>
          <xdr:row>55</xdr:row>
          <xdr:rowOff>9525</xdr:rowOff>
        </xdr:to>
        <xdr:sp macro="" textlink="">
          <xdr:nvSpPr>
            <xdr:cNvPr id="2184" name="OptionButton132" hidden="1">
              <a:extLst>
                <a:ext uri="{63B3BB69-23CF-44E3-9099-C40C66FF867C}">
                  <a14:compatExt spid="_x0000_s2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55</xdr:row>
          <xdr:rowOff>19050</xdr:rowOff>
        </xdr:from>
        <xdr:to>
          <xdr:col>4</xdr:col>
          <xdr:colOff>9525</xdr:colOff>
          <xdr:row>56</xdr:row>
          <xdr:rowOff>9525</xdr:rowOff>
        </xdr:to>
        <xdr:sp macro="" textlink="">
          <xdr:nvSpPr>
            <xdr:cNvPr id="2185" name="OptionButton133" hidden="1">
              <a:extLst>
                <a:ext uri="{63B3BB69-23CF-44E3-9099-C40C66FF867C}">
                  <a14:compatExt spid="_x0000_s2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55</xdr:row>
          <xdr:rowOff>19050</xdr:rowOff>
        </xdr:from>
        <xdr:to>
          <xdr:col>4</xdr:col>
          <xdr:colOff>247650</xdr:colOff>
          <xdr:row>56</xdr:row>
          <xdr:rowOff>9525</xdr:rowOff>
        </xdr:to>
        <xdr:sp macro="" textlink="">
          <xdr:nvSpPr>
            <xdr:cNvPr id="2186" name="OptionButton134" hidden="1">
              <a:extLst>
                <a:ext uri="{63B3BB69-23CF-44E3-9099-C40C66FF867C}">
                  <a14:compatExt spid="_x0000_s2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55</xdr:row>
          <xdr:rowOff>19050</xdr:rowOff>
        </xdr:from>
        <xdr:to>
          <xdr:col>6</xdr:col>
          <xdr:colOff>9525</xdr:colOff>
          <xdr:row>56</xdr:row>
          <xdr:rowOff>9525</xdr:rowOff>
        </xdr:to>
        <xdr:sp macro="" textlink="">
          <xdr:nvSpPr>
            <xdr:cNvPr id="2187" name="OptionButton135" hidden="1">
              <a:extLst>
                <a:ext uri="{63B3BB69-23CF-44E3-9099-C40C66FF867C}">
                  <a14:compatExt spid="_x0000_s2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55</xdr:row>
          <xdr:rowOff>19050</xdr:rowOff>
        </xdr:from>
        <xdr:to>
          <xdr:col>7</xdr:col>
          <xdr:colOff>9525</xdr:colOff>
          <xdr:row>56</xdr:row>
          <xdr:rowOff>9525</xdr:rowOff>
        </xdr:to>
        <xdr:sp macro="" textlink="">
          <xdr:nvSpPr>
            <xdr:cNvPr id="2188" name="OptionButton136" hidden="1">
              <a:extLst>
                <a:ext uri="{63B3BB69-23CF-44E3-9099-C40C66FF867C}">
                  <a14:compatExt spid="_x0000_s2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56</xdr:row>
          <xdr:rowOff>19050</xdr:rowOff>
        </xdr:from>
        <xdr:to>
          <xdr:col>4</xdr:col>
          <xdr:colOff>9525</xdr:colOff>
          <xdr:row>56</xdr:row>
          <xdr:rowOff>209550</xdr:rowOff>
        </xdr:to>
        <xdr:sp macro="" textlink="">
          <xdr:nvSpPr>
            <xdr:cNvPr id="2189" name="OptionButton137" hidden="1">
              <a:extLst>
                <a:ext uri="{63B3BB69-23CF-44E3-9099-C40C66FF867C}">
                  <a14:compatExt spid="_x0000_s2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56</xdr:row>
          <xdr:rowOff>19050</xdr:rowOff>
        </xdr:from>
        <xdr:to>
          <xdr:col>4</xdr:col>
          <xdr:colOff>247650</xdr:colOff>
          <xdr:row>56</xdr:row>
          <xdr:rowOff>209550</xdr:rowOff>
        </xdr:to>
        <xdr:sp macro="" textlink="">
          <xdr:nvSpPr>
            <xdr:cNvPr id="2190" name="OptionButton138" hidden="1">
              <a:extLst>
                <a:ext uri="{63B3BB69-23CF-44E3-9099-C40C66FF867C}">
                  <a14:compatExt spid="_x0000_s2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56</xdr:row>
          <xdr:rowOff>19050</xdr:rowOff>
        </xdr:from>
        <xdr:to>
          <xdr:col>6</xdr:col>
          <xdr:colOff>9525</xdr:colOff>
          <xdr:row>56</xdr:row>
          <xdr:rowOff>209550</xdr:rowOff>
        </xdr:to>
        <xdr:sp macro="" textlink="">
          <xdr:nvSpPr>
            <xdr:cNvPr id="2191" name="OptionButton139" hidden="1">
              <a:extLst>
                <a:ext uri="{63B3BB69-23CF-44E3-9099-C40C66FF867C}">
                  <a14:compatExt spid="_x0000_s2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56</xdr:row>
          <xdr:rowOff>19050</xdr:rowOff>
        </xdr:from>
        <xdr:to>
          <xdr:col>7</xdr:col>
          <xdr:colOff>9525</xdr:colOff>
          <xdr:row>56</xdr:row>
          <xdr:rowOff>209550</xdr:rowOff>
        </xdr:to>
        <xdr:sp macro="" textlink="">
          <xdr:nvSpPr>
            <xdr:cNvPr id="2192" name="OptionButton140" hidden="1">
              <a:extLst>
                <a:ext uri="{63B3BB69-23CF-44E3-9099-C40C66FF867C}">
                  <a14:compatExt spid="_x0000_s2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57</xdr:row>
          <xdr:rowOff>19050</xdr:rowOff>
        </xdr:from>
        <xdr:to>
          <xdr:col>4</xdr:col>
          <xdr:colOff>9525</xdr:colOff>
          <xdr:row>57</xdr:row>
          <xdr:rowOff>209550</xdr:rowOff>
        </xdr:to>
        <xdr:sp macro="" textlink="">
          <xdr:nvSpPr>
            <xdr:cNvPr id="2193" name="OptionButton141" hidden="1">
              <a:extLst>
                <a:ext uri="{63B3BB69-23CF-44E3-9099-C40C66FF867C}">
                  <a14:compatExt spid="_x0000_s2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57</xdr:row>
          <xdr:rowOff>19050</xdr:rowOff>
        </xdr:from>
        <xdr:to>
          <xdr:col>4</xdr:col>
          <xdr:colOff>247650</xdr:colOff>
          <xdr:row>57</xdr:row>
          <xdr:rowOff>209550</xdr:rowOff>
        </xdr:to>
        <xdr:sp macro="" textlink="">
          <xdr:nvSpPr>
            <xdr:cNvPr id="2194" name="OptionButton142" hidden="1">
              <a:extLst>
                <a:ext uri="{63B3BB69-23CF-44E3-9099-C40C66FF867C}">
                  <a14:compatExt spid="_x0000_s2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57</xdr:row>
          <xdr:rowOff>19050</xdr:rowOff>
        </xdr:from>
        <xdr:to>
          <xdr:col>6</xdr:col>
          <xdr:colOff>9525</xdr:colOff>
          <xdr:row>57</xdr:row>
          <xdr:rowOff>209550</xdr:rowOff>
        </xdr:to>
        <xdr:sp macro="" textlink="">
          <xdr:nvSpPr>
            <xdr:cNvPr id="2195" name="OptionButton143" hidden="1">
              <a:extLst>
                <a:ext uri="{63B3BB69-23CF-44E3-9099-C40C66FF867C}">
                  <a14:compatExt spid="_x0000_s2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57</xdr:row>
          <xdr:rowOff>19050</xdr:rowOff>
        </xdr:from>
        <xdr:to>
          <xdr:col>7</xdr:col>
          <xdr:colOff>9525</xdr:colOff>
          <xdr:row>57</xdr:row>
          <xdr:rowOff>209550</xdr:rowOff>
        </xdr:to>
        <xdr:sp macro="" textlink="">
          <xdr:nvSpPr>
            <xdr:cNvPr id="2196" name="OptionButton144" hidden="1">
              <a:extLst>
                <a:ext uri="{63B3BB69-23CF-44E3-9099-C40C66FF867C}">
                  <a14:compatExt spid="_x0000_s2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59</xdr:row>
          <xdr:rowOff>9525</xdr:rowOff>
        </xdr:from>
        <xdr:to>
          <xdr:col>4</xdr:col>
          <xdr:colOff>9525</xdr:colOff>
          <xdr:row>59</xdr:row>
          <xdr:rowOff>200025</xdr:rowOff>
        </xdr:to>
        <xdr:sp macro="" textlink="">
          <xdr:nvSpPr>
            <xdr:cNvPr id="2197" name="OptionButton145" hidden="1">
              <a:extLst>
                <a:ext uri="{63B3BB69-23CF-44E3-9099-C40C66FF867C}">
                  <a14:compatExt spid="_x0000_s2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59</xdr:row>
          <xdr:rowOff>9525</xdr:rowOff>
        </xdr:from>
        <xdr:to>
          <xdr:col>4</xdr:col>
          <xdr:colOff>247650</xdr:colOff>
          <xdr:row>59</xdr:row>
          <xdr:rowOff>200025</xdr:rowOff>
        </xdr:to>
        <xdr:sp macro="" textlink="">
          <xdr:nvSpPr>
            <xdr:cNvPr id="2198" name="OptionButton146" hidden="1">
              <a:extLst>
                <a:ext uri="{63B3BB69-23CF-44E3-9099-C40C66FF867C}">
                  <a14:compatExt spid="_x0000_s2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59</xdr:row>
          <xdr:rowOff>9525</xdr:rowOff>
        </xdr:from>
        <xdr:to>
          <xdr:col>6</xdr:col>
          <xdr:colOff>9525</xdr:colOff>
          <xdr:row>59</xdr:row>
          <xdr:rowOff>200025</xdr:rowOff>
        </xdr:to>
        <xdr:sp macro="" textlink="">
          <xdr:nvSpPr>
            <xdr:cNvPr id="2199" name="OptionButton147" hidden="1">
              <a:extLst>
                <a:ext uri="{63B3BB69-23CF-44E3-9099-C40C66FF867C}">
                  <a14:compatExt spid="_x0000_s2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59</xdr:row>
          <xdr:rowOff>9525</xdr:rowOff>
        </xdr:from>
        <xdr:to>
          <xdr:col>7</xdr:col>
          <xdr:colOff>9525</xdr:colOff>
          <xdr:row>59</xdr:row>
          <xdr:rowOff>200025</xdr:rowOff>
        </xdr:to>
        <xdr:sp macro="" textlink="">
          <xdr:nvSpPr>
            <xdr:cNvPr id="2200" name="OptionButton148" hidden="1">
              <a:extLst>
                <a:ext uri="{63B3BB69-23CF-44E3-9099-C40C66FF867C}">
                  <a14:compatExt spid="_x0000_s2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60</xdr:row>
          <xdr:rowOff>9525</xdr:rowOff>
        </xdr:from>
        <xdr:to>
          <xdr:col>4</xdr:col>
          <xdr:colOff>9525</xdr:colOff>
          <xdr:row>60</xdr:row>
          <xdr:rowOff>200025</xdr:rowOff>
        </xdr:to>
        <xdr:sp macro="" textlink="">
          <xdr:nvSpPr>
            <xdr:cNvPr id="2201" name="OptionButton149" hidden="1">
              <a:extLst>
                <a:ext uri="{63B3BB69-23CF-44E3-9099-C40C66FF867C}">
                  <a14:compatExt spid="_x0000_s2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60</xdr:row>
          <xdr:rowOff>9525</xdr:rowOff>
        </xdr:from>
        <xdr:to>
          <xdr:col>4</xdr:col>
          <xdr:colOff>247650</xdr:colOff>
          <xdr:row>60</xdr:row>
          <xdr:rowOff>200025</xdr:rowOff>
        </xdr:to>
        <xdr:sp macro="" textlink="">
          <xdr:nvSpPr>
            <xdr:cNvPr id="2202" name="OptionButton150" hidden="1">
              <a:extLst>
                <a:ext uri="{63B3BB69-23CF-44E3-9099-C40C66FF867C}">
                  <a14:compatExt spid="_x0000_s2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60</xdr:row>
          <xdr:rowOff>9525</xdr:rowOff>
        </xdr:from>
        <xdr:to>
          <xdr:col>6</xdr:col>
          <xdr:colOff>9525</xdr:colOff>
          <xdr:row>60</xdr:row>
          <xdr:rowOff>200025</xdr:rowOff>
        </xdr:to>
        <xdr:sp macro="" textlink="">
          <xdr:nvSpPr>
            <xdr:cNvPr id="2203" name="OptionButton151" hidden="1">
              <a:extLst>
                <a:ext uri="{63B3BB69-23CF-44E3-9099-C40C66FF867C}">
                  <a14:compatExt spid="_x0000_s2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60</xdr:row>
          <xdr:rowOff>9525</xdr:rowOff>
        </xdr:from>
        <xdr:to>
          <xdr:col>7</xdr:col>
          <xdr:colOff>9525</xdr:colOff>
          <xdr:row>60</xdr:row>
          <xdr:rowOff>200025</xdr:rowOff>
        </xdr:to>
        <xdr:sp macro="" textlink="">
          <xdr:nvSpPr>
            <xdr:cNvPr id="2204" name="OptionButton152" hidden="1">
              <a:extLst>
                <a:ext uri="{63B3BB69-23CF-44E3-9099-C40C66FF867C}">
                  <a14:compatExt spid="_x0000_s2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61</xdr:row>
          <xdr:rowOff>9525</xdr:rowOff>
        </xdr:from>
        <xdr:to>
          <xdr:col>4</xdr:col>
          <xdr:colOff>9525</xdr:colOff>
          <xdr:row>62</xdr:row>
          <xdr:rowOff>0</xdr:rowOff>
        </xdr:to>
        <xdr:sp macro="" textlink="">
          <xdr:nvSpPr>
            <xdr:cNvPr id="2205" name="OptionButton153" hidden="1">
              <a:extLst>
                <a:ext uri="{63B3BB69-23CF-44E3-9099-C40C66FF867C}">
                  <a14:compatExt spid="_x0000_s2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61</xdr:row>
          <xdr:rowOff>9525</xdr:rowOff>
        </xdr:from>
        <xdr:to>
          <xdr:col>4</xdr:col>
          <xdr:colOff>247650</xdr:colOff>
          <xdr:row>62</xdr:row>
          <xdr:rowOff>0</xdr:rowOff>
        </xdr:to>
        <xdr:sp macro="" textlink="">
          <xdr:nvSpPr>
            <xdr:cNvPr id="2206" name="OptionButton154" hidden="1">
              <a:extLst>
                <a:ext uri="{63B3BB69-23CF-44E3-9099-C40C66FF867C}">
                  <a14:compatExt spid="_x0000_s2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61</xdr:row>
          <xdr:rowOff>9525</xdr:rowOff>
        </xdr:from>
        <xdr:to>
          <xdr:col>6</xdr:col>
          <xdr:colOff>9525</xdr:colOff>
          <xdr:row>62</xdr:row>
          <xdr:rowOff>0</xdr:rowOff>
        </xdr:to>
        <xdr:sp macro="" textlink="">
          <xdr:nvSpPr>
            <xdr:cNvPr id="2207" name="OptionButton155" hidden="1">
              <a:extLst>
                <a:ext uri="{63B3BB69-23CF-44E3-9099-C40C66FF867C}">
                  <a14:compatExt spid="_x0000_s2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61</xdr:row>
          <xdr:rowOff>9525</xdr:rowOff>
        </xdr:from>
        <xdr:to>
          <xdr:col>7</xdr:col>
          <xdr:colOff>9525</xdr:colOff>
          <xdr:row>62</xdr:row>
          <xdr:rowOff>0</xdr:rowOff>
        </xdr:to>
        <xdr:sp macro="" textlink="">
          <xdr:nvSpPr>
            <xdr:cNvPr id="2208" name="OptionButton156" hidden="1">
              <a:extLst>
                <a:ext uri="{63B3BB69-23CF-44E3-9099-C40C66FF867C}">
                  <a14:compatExt spid="_x0000_s2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62</xdr:row>
          <xdr:rowOff>9525</xdr:rowOff>
        </xdr:from>
        <xdr:to>
          <xdr:col>4</xdr:col>
          <xdr:colOff>9525</xdr:colOff>
          <xdr:row>63</xdr:row>
          <xdr:rowOff>0</xdr:rowOff>
        </xdr:to>
        <xdr:sp macro="" textlink="">
          <xdr:nvSpPr>
            <xdr:cNvPr id="2209" name="OptionButton157" hidden="1">
              <a:extLst>
                <a:ext uri="{63B3BB69-23CF-44E3-9099-C40C66FF867C}">
                  <a14:compatExt spid="_x0000_s2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62</xdr:row>
          <xdr:rowOff>9525</xdr:rowOff>
        </xdr:from>
        <xdr:to>
          <xdr:col>4</xdr:col>
          <xdr:colOff>247650</xdr:colOff>
          <xdr:row>63</xdr:row>
          <xdr:rowOff>0</xdr:rowOff>
        </xdr:to>
        <xdr:sp macro="" textlink="">
          <xdr:nvSpPr>
            <xdr:cNvPr id="2210" name="OptionButton158" hidden="1">
              <a:extLst>
                <a:ext uri="{63B3BB69-23CF-44E3-9099-C40C66FF867C}">
                  <a14:compatExt spid="_x0000_s2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62</xdr:row>
          <xdr:rowOff>9525</xdr:rowOff>
        </xdr:from>
        <xdr:to>
          <xdr:col>6</xdr:col>
          <xdr:colOff>9525</xdr:colOff>
          <xdr:row>63</xdr:row>
          <xdr:rowOff>0</xdr:rowOff>
        </xdr:to>
        <xdr:sp macro="" textlink="">
          <xdr:nvSpPr>
            <xdr:cNvPr id="2211" name="OptionButton159" hidden="1">
              <a:extLst>
                <a:ext uri="{63B3BB69-23CF-44E3-9099-C40C66FF867C}">
                  <a14:compatExt spid="_x0000_s2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62</xdr:row>
          <xdr:rowOff>9525</xdr:rowOff>
        </xdr:from>
        <xdr:to>
          <xdr:col>7</xdr:col>
          <xdr:colOff>9525</xdr:colOff>
          <xdr:row>63</xdr:row>
          <xdr:rowOff>0</xdr:rowOff>
        </xdr:to>
        <xdr:sp macro="" textlink="">
          <xdr:nvSpPr>
            <xdr:cNvPr id="2212" name="OptionButton160" hidden="1">
              <a:extLst>
                <a:ext uri="{63B3BB69-23CF-44E3-9099-C40C66FF867C}">
                  <a14:compatExt spid="_x0000_s2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63</xdr:row>
          <xdr:rowOff>9525</xdr:rowOff>
        </xdr:from>
        <xdr:to>
          <xdr:col>4</xdr:col>
          <xdr:colOff>0</xdr:colOff>
          <xdr:row>63</xdr:row>
          <xdr:rowOff>200025</xdr:rowOff>
        </xdr:to>
        <xdr:sp macro="" textlink="">
          <xdr:nvSpPr>
            <xdr:cNvPr id="2213" name="OptionButton161" hidden="1">
              <a:extLst>
                <a:ext uri="{63B3BB69-23CF-44E3-9099-C40C66FF867C}">
                  <a14:compatExt spid="_x0000_s2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63</xdr:row>
          <xdr:rowOff>9525</xdr:rowOff>
        </xdr:from>
        <xdr:to>
          <xdr:col>4</xdr:col>
          <xdr:colOff>247650</xdr:colOff>
          <xdr:row>63</xdr:row>
          <xdr:rowOff>200025</xdr:rowOff>
        </xdr:to>
        <xdr:sp macro="" textlink="">
          <xdr:nvSpPr>
            <xdr:cNvPr id="2214" name="OptionButton162" hidden="1">
              <a:extLst>
                <a:ext uri="{63B3BB69-23CF-44E3-9099-C40C66FF867C}">
                  <a14:compatExt spid="_x0000_s2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63</xdr:row>
          <xdr:rowOff>9525</xdr:rowOff>
        </xdr:from>
        <xdr:to>
          <xdr:col>6</xdr:col>
          <xdr:colOff>0</xdr:colOff>
          <xdr:row>63</xdr:row>
          <xdr:rowOff>200025</xdr:rowOff>
        </xdr:to>
        <xdr:sp macro="" textlink="">
          <xdr:nvSpPr>
            <xdr:cNvPr id="2215" name="OptionButton163" hidden="1">
              <a:extLst>
                <a:ext uri="{63B3BB69-23CF-44E3-9099-C40C66FF867C}">
                  <a14:compatExt spid="_x0000_s2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63</xdr:row>
          <xdr:rowOff>9525</xdr:rowOff>
        </xdr:from>
        <xdr:to>
          <xdr:col>7</xdr:col>
          <xdr:colOff>0</xdr:colOff>
          <xdr:row>63</xdr:row>
          <xdr:rowOff>200025</xdr:rowOff>
        </xdr:to>
        <xdr:sp macro="" textlink="">
          <xdr:nvSpPr>
            <xdr:cNvPr id="2216" name="OptionButton164" hidden="1">
              <a:extLst>
                <a:ext uri="{63B3BB69-23CF-44E3-9099-C40C66FF867C}">
                  <a14:compatExt spid="_x0000_s2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64</xdr:row>
          <xdr:rowOff>9525</xdr:rowOff>
        </xdr:from>
        <xdr:to>
          <xdr:col>4</xdr:col>
          <xdr:colOff>9525</xdr:colOff>
          <xdr:row>64</xdr:row>
          <xdr:rowOff>200025</xdr:rowOff>
        </xdr:to>
        <xdr:sp macro="" textlink="">
          <xdr:nvSpPr>
            <xdr:cNvPr id="2217" name="OptionButton165" hidden="1">
              <a:extLst>
                <a:ext uri="{63B3BB69-23CF-44E3-9099-C40C66FF867C}">
                  <a14:compatExt spid="_x0000_s2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64</xdr:row>
          <xdr:rowOff>9525</xdr:rowOff>
        </xdr:from>
        <xdr:to>
          <xdr:col>4</xdr:col>
          <xdr:colOff>247650</xdr:colOff>
          <xdr:row>64</xdr:row>
          <xdr:rowOff>200025</xdr:rowOff>
        </xdr:to>
        <xdr:sp macro="" textlink="">
          <xdr:nvSpPr>
            <xdr:cNvPr id="2218" name="OptionButton166" hidden="1">
              <a:extLst>
                <a:ext uri="{63B3BB69-23CF-44E3-9099-C40C66FF867C}">
                  <a14:compatExt spid="_x0000_s2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64</xdr:row>
          <xdr:rowOff>9525</xdr:rowOff>
        </xdr:from>
        <xdr:to>
          <xdr:col>6</xdr:col>
          <xdr:colOff>9525</xdr:colOff>
          <xdr:row>64</xdr:row>
          <xdr:rowOff>200025</xdr:rowOff>
        </xdr:to>
        <xdr:sp macro="" textlink="">
          <xdr:nvSpPr>
            <xdr:cNvPr id="2219" name="OptionButton167" hidden="1">
              <a:extLst>
                <a:ext uri="{63B3BB69-23CF-44E3-9099-C40C66FF867C}">
                  <a14:compatExt spid="_x0000_s2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64</xdr:row>
          <xdr:rowOff>9525</xdr:rowOff>
        </xdr:from>
        <xdr:to>
          <xdr:col>7</xdr:col>
          <xdr:colOff>9525</xdr:colOff>
          <xdr:row>64</xdr:row>
          <xdr:rowOff>200025</xdr:rowOff>
        </xdr:to>
        <xdr:sp macro="" textlink="">
          <xdr:nvSpPr>
            <xdr:cNvPr id="2220" name="OptionButton168" hidden="1">
              <a:extLst>
                <a:ext uri="{63B3BB69-23CF-44E3-9099-C40C66FF867C}">
                  <a14:compatExt spid="_x0000_s2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65</xdr:row>
          <xdr:rowOff>9525</xdr:rowOff>
        </xdr:from>
        <xdr:to>
          <xdr:col>4</xdr:col>
          <xdr:colOff>9525</xdr:colOff>
          <xdr:row>65</xdr:row>
          <xdr:rowOff>200025</xdr:rowOff>
        </xdr:to>
        <xdr:sp macro="" textlink="">
          <xdr:nvSpPr>
            <xdr:cNvPr id="2221" name="OptionButton169" hidden="1">
              <a:extLst>
                <a:ext uri="{63B3BB69-23CF-44E3-9099-C40C66FF867C}">
                  <a14:compatExt spid="_x0000_s2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65</xdr:row>
          <xdr:rowOff>9525</xdr:rowOff>
        </xdr:from>
        <xdr:to>
          <xdr:col>4</xdr:col>
          <xdr:colOff>247650</xdr:colOff>
          <xdr:row>65</xdr:row>
          <xdr:rowOff>200025</xdr:rowOff>
        </xdr:to>
        <xdr:sp macro="" textlink="">
          <xdr:nvSpPr>
            <xdr:cNvPr id="2222" name="OptionButton170" hidden="1">
              <a:extLst>
                <a:ext uri="{63B3BB69-23CF-44E3-9099-C40C66FF867C}">
                  <a14:compatExt spid="_x0000_s2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65</xdr:row>
          <xdr:rowOff>9525</xdr:rowOff>
        </xdr:from>
        <xdr:to>
          <xdr:col>6</xdr:col>
          <xdr:colOff>9525</xdr:colOff>
          <xdr:row>65</xdr:row>
          <xdr:rowOff>200025</xdr:rowOff>
        </xdr:to>
        <xdr:sp macro="" textlink="">
          <xdr:nvSpPr>
            <xdr:cNvPr id="2223" name="OptionButton171" hidden="1">
              <a:extLst>
                <a:ext uri="{63B3BB69-23CF-44E3-9099-C40C66FF867C}">
                  <a14:compatExt spid="_x0000_s2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65</xdr:row>
          <xdr:rowOff>9525</xdr:rowOff>
        </xdr:from>
        <xdr:to>
          <xdr:col>7</xdr:col>
          <xdr:colOff>9525</xdr:colOff>
          <xdr:row>65</xdr:row>
          <xdr:rowOff>200025</xdr:rowOff>
        </xdr:to>
        <xdr:sp macro="" textlink="">
          <xdr:nvSpPr>
            <xdr:cNvPr id="2224" name="OptionButton172" hidden="1">
              <a:extLst>
                <a:ext uri="{63B3BB69-23CF-44E3-9099-C40C66FF867C}">
                  <a14:compatExt spid="_x0000_s2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66</xdr:row>
          <xdr:rowOff>9525</xdr:rowOff>
        </xdr:from>
        <xdr:to>
          <xdr:col>4</xdr:col>
          <xdr:colOff>9525</xdr:colOff>
          <xdr:row>67</xdr:row>
          <xdr:rowOff>0</xdr:rowOff>
        </xdr:to>
        <xdr:sp macro="" textlink="">
          <xdr:nvSpPr>
            <xdr:cNvPr id="2225" name="OptionButton173" hidden="1">
              <a:extLst>
                <a:ext uri="{63B3BB69-23CF-44E3-9099-C40C66FF867C}">
                  <a14:compatExt spid="_x0000_s2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66</xdr:row>
          <xdr:rowOff>9525</xdr:rowOff>
        </xdr:from>
        <xdr:to>
          <xdr:col>4</xdr:col>
          <xdr:colOff>247650</xdr:colOff>
          <xdr:row>67</xdr:row>
          <xdr:rowOff>0</xdr:rowOff>
        </xdr:to>
        <xdr:sp macro="" textlink="">
          <xdr:nvSpPr>
            <xdr:cNvPr id="2226" name="OptionButton174" hidden="1">
              <a:extLst>
                <a:ext uri="{63B3BB69-23CF-44E3-9099-C40C66FF867C}">
                  <a14:compatExt spid="_x0000_s2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66</xdr:row>
          <xdr:rowOff>9525</xdr:rowOff>
        </xdr:from>
        <xdr:to>
          <xdr:col>6</xdr:col>
          <xdr:colOff>9525</xdr:colOff>
          <xdr:row>67</xdr:row>
          <xdr:rowOff>0</xdr:rowOff>
        </xdr:to>
        <xdr:sp macro="" textlink="">
          <xdr:nvSpPr>
            <xdr:cNvPr id="2227" name="OptionButton175" hidden="1">
              <a:extLst>
                <a:ext uri="{63B3BB69-23CF-44E3-9099-C40C66FF867C}">
                  <a14:compatExt spid="_x0000_s2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66</xdr:row>
          <xdr:rowOff>9525</xdr:rowOff>
        </xdr:from>
        <xdr:to>
          <xdr:col>7</xdr:col>
          <xdr:colOff>9525</xdr:colOff>
          <xdr:row>67</xdr:row>
          <xdr:rowOff>0</xdr:rowOff>
        </xdr:to>
        <xdr:sp macro="" textlink="">
          <xdr:nvSpPr>
            <xdr:cNvPr id="2228" name="OptionButton176" hidden="1">
              <a:extLst>
                <a:ext uri="{63B3BB69-23CF-44E3-9099-C40C66FF867C}">
                  <a14:compatExt spid="_x0000_s2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67</xdr:row>
          <xdr:rowOff>9525</xdr:rowOff>
        </xdr:from>
        <xdr:to>
          <xdr:col>4</xdr:col>
          <xdr:colOff>9525</xdr:colOff>
          <xdr:row>67</xdr:row>
          <xdr:rowOff>200025</xdr:rowOff>
        </xdr:to>
        <xdr:sp macro="" textlink="">
          <xdr:nvSpPr>
            <xdr:cNvPr id="2229" name="OptionButton177" hidden="1">
              <a:extLst>
                <a:ext uri="{63B3BB69-23CF-44E3-9099-C40C66FF867C}">
                  <a14:compatExt spid="_x0000_s2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67</xdr:row>
          <xdr:rowOff>9525</xdr:rowOff>
        </xdr:from>
        <xdr:to>
          <xdr:col>4</xdr:col>
          <xdr:colOff>247650</xdr:colOff>
          <xdr:row>67</xdr:row>
          <xdr:rowOff>200025</xdr:rowOff>
        </xdr:to>
        <xdr:sp macro="" textlink="">
          <xdr:nvSpPr>
            <xdr:cNvPr id="2230" name="OptionButton178" hidden="1">
              <a:extLst>
                <a:ext uri="{63B3BB69-23CF-44E3-9099-C40C66FF867C}">
                  <a14:compatExt spid="_x0000_s2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67</xdr:row>
          <xdr:rowOff>9525</xdr:rowOff>
        </xdr:from>
        <xdr:to>
          <xdr:col>6</xdr:col>
          <xdr:colOff>9525</xdr:colOff>
          <xdr:row>67</xdr:row>
          <xdr:rowOff>200025</xdr:rowOff>
        </xdr:to>
        <xdr:sp macro="" textlink="">
          <xdr:nvSpPr>
            <xdr:cNvPr id="2231" name="OptionButton179" hidden="1">
              <a:extLst>
                <a:ext uri="{63B3BB69-23CF-44E3-9099-C40C66FF867C}">
                  <a14:compatExt spid="_x0000_s2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67</xdr:row>
          <xdr:rowOff>9525</xdr:rowOff>
        </xdr:from>
        <xdr:to>
          <xdr:col>7</xdr:col>
          <xdr:colOff>9525</xdr:colOff>
          <xdr:row>67</xdr:row>
          <xdr:rowOff>200025</xdr:rowOff>
        </xdr:to>
        <xdr:sp macro="" textlink="">
          <xdr:nvSpPr>
            <xdr:cNvPr id="2232" name="OptionButton180" hidden="1">
              <a:extLst>
                <a:ext uri="{63B3BB69-23CF-44E3-9099-C40C66FF867C}">
                  <a14:compatExt spid="_x0000_s2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71</xdr:row>
          <xdr:rowOff>0</xdr:rowOff>
        </xdr:from>
        <xdr:to>
          <xdr:col>4</xdr:col>
          <xdr:colOff>9525</xdr:colOff>
          <xdr:row>71</xdr:row>
          <xdr:rowOff>180975</xdr:rowOff>
        </xdr:to>
        <xdr:sp macro="" textlink="">
          <xdr:nvSpPr>
            <xdr:cNvPr id="2237" name="OptionButton185" hidden="1">
              <a:extLst>
                <a:ext uri="{63B3BB69-23CF-44E3-9099-C40C66FF867C}">
                  <a14:compatExt spid="_x0000_s2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71</xdr:row>
          <xdr:rowOff>0</xdr:rowOff>
        </xdr:from>
        <xdr:to>
          <xdr:col>4</xdr:col>
          <xdr:colOff>247650</xdr:colOff>
          <xdr:row>71</xdr:row>
          <xdr:rowOff>180975</xdr:rowOff>
        </xdr:to>
        <xdr:sp macro="" textlink="">
          <xdr:nvSpPr>
            <xdr:cNvPr id="2238" name="OptionButton186" hidden="1">
              <a:extLst>
                <a:ext uri="{63B3BB69-23CF-44E3-9099-C40C66FF867C}">
                  <a14:compatExt spid="_x0000_s2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71</xdr:row>
          <xdr:rowOff>0</xdr:rowOff>
        </xdr:from>
        <xdr:to>
          <xdr:col>6</xdr:col>
          <xdr:colOff>9525</xdr:colOff>
          <xdr:row>71</xdr:row>
          <xdr:rowOff>180975</xdr:rowOff>
        </xdr:to>
        <xdr:sp macro="" textlink="">
          <xdr:nvSpPr>
            <xdr:cNvPr id="2239" name="OptionButton187" hidden="1">
              <a:extLst>
                <a:ext uri="{63B3BB69-23CF-44E3-9099-C40C66FF867C}">
                  <a14:compatExt spid="_x0000_s2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71</xdr:row>
          <xdr:rowOff>0</xdr:rowOff>
        </xdr:from>
        <xdr:to>
          <xdr:col>7</xdr:col>
          <xdr:colOff>9525</xdr:colOff>
          <xdr:row>71</xdr:row>
          <xdr:rowOff>180975</xdr:rowOff>
        </xdr:to>
        <xdr:sp macro="" textlink="">
          <xdr:nvSpPr>
            <xdr:cNvPr id="2240" name="OptionButton188" hidden="1">
              <a:extLst>
                <a:ext uri="{63B3BB69-23CF-44E3-9099-C40C66FF867C}">
                  <a14:compatExt spid="_x0000_s2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74</xdr:row>
          <xdr:rowOff>0</xdr:rowOff>
        </xdr:from>
        <xdr:to>
          <xdr:col>4</xdr:col>
          <xdr:colOff>9525</xdr:colOff>
          <xdr:row>74</xdr:row>
          <xdr:rowOff>190500</xdr:rowOff>
        </xdr:to>
        <xdr:sp macro="" textlink="">
          <xdr:nvSpPr>
            <xdr:cNvPr id="2241" name="OptionButton189" hidden="1">
              <a:extLst>
                <a:ext uri="{63B3BB69-23CF-44E3-9099-C40C66FF867C}">
                  <a14:compatExt spid="_x0000_s2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74</xdr:row>
          <xdr:rowOff>0</xdr:rowOff>
        </xdr:from>
        <xdr:to>
          <xdr:col>4</xdr:col>
          <xdr:colOff>247650</xdr:colOff>
          <xdr:row>74</xdr:row>
          <xdr:rowOff>190500</xdr:rowOff>
        </xdr:to>
        <xdr:sp macro="" textlink="">
          <xdr:nvSpPr>
            <xdr:cNvPr id="2242" name="OptionButton190" hidden="1">
              <a:extLst>
                <a:ext uri="{63B3BB69-23CF-44E3-9099-C40C66FF867C}">
                  <a14:compatExt spid="_x0000_s2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74</xdr:row>
          <xdr:rowOff>0</xdr:rowOff>
        </xdr:from>
        <xdr:to>
          <xdr:col>6</xdr:col>
          <xdr:colOff>9525</xdr:colOff>
          <xdr:row>74</xdr:row>
          <xdr:rowOff>190500</xdr:rowOff>
        </xdr:to>
        <xdr:sp macro="" textlink="">
          <xdr:nvSpPr>
            <xdr:cNvPr id="2243" name="OptionButton191" hidden="1">
              <a:extLst>
                <a:ext uri="{63B3BB69-23CF-44E3-9099-C40C66FF867C}">
                  <a14:compatExt spid="_x0000_s2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74</xdr:row>
          <xdr:rowOff>0</xdr:rowOff>
        </xdr:from>
        <xdr:to>
          <xdr:col>7</xdr:col>
          <xdr:colOff>9525</xdr:colOff>
          <xdr:row>74</xdr:row>
          <xdr:rowOff>190500</xdr:rowOff>
        </xdr:to>
        <xdr:sp macro="" textlink="">
          <xdr:nvSpPr>
            <xdr:cNvPr id="2244" name="OptionButton192" hidden="1">
              <a:extLst>
                <a:ext uri="{63B3BB69-23CF-44E3-9099-C40C66FF867C}">
                  <a14:compatExt spid="_x0000_s2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75</xdr:row>
          <xdr:rowOff>0</xdr:rowOff>
        </xdr:from>
        <xdr:to>
          <xdr:col>4</xdr:col>
          <xdr:colOff>9525</xdr:colOff>
          <xdr:row>75</xdr:row>
          <xdr:rowOff>180975</xdr:rowOff>
        </xdr:to>
        <xdr:sp macro="" textlink="">
          <xdr:nvSpPr>
            <xdr:cNvPr id="2245" name="OptionButton193" hidden="1">
              <a:extLst>
                <a:ext uri="{63B3BB69-23CF-44E3-9099-C40C66FF867C}">
                  <a14:compatExt spid="_x0000_s2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75</xdr:row>
          <xdr:rowOff>0</xdr:rowOff>
        </xdr:from>
        <xdr:to>
          <xdr:col>4</xdr:col>
          <xdr:colOff>247650</xdr:colOff>
          <xdr:row>75</xdr:row>
          <xdr:rowOff>180975</xdr:rowOff>
        </xdr:to>
        <xdr:sp macro="" textlink="">
          <xdr:nvSpPr>
            <xdr:cNvPr id="2246" name="OptionButton194" hidden="1">
              <a:extLst>
                <a:ext uri="{63B3BB69-23CF-44E3-9099-C40C66FF867C}">
                  <a14:compatExt spid="_x0000_s2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75</xdr:row>
          <xdr:rowOff>0</xdr:rowOff>
        </xdr:from>
        <xdr:to>
          <xdr:col>6</xdr:col>
          <xdr:colOff>9525</xdr:colOff>
          <xdr:row>75</xdr:row>
          <xdr:rowOff>180975</xdr:rowOff>
        </xdr:to>
        <xdr:sp macro="" textlink="">
          <xdr:nvSpPr>
            <xdr:cNvPr id="2247" name="OptionButton195" hidden="1">
              <a:extLst>
                <a:ext uri="{63B3BB69-23CF-44E3-9099-C40C66FF867C}">
                  <a14:compatExt spid="_x0000_s2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75</xdr:row>
          <xdr:rowOff>0</xdr:rowOff>
        </xdr:from>
        <xdr:to>
          <xdr:col>7</xdr:col>
          <xdr:colOff>9525</xdr:colOff>
          <xdr:row>75</xdr:row>
          <xdr:rowOff>180975</xdr:rowOff>
        </xdr:to>
        <xdr:sp macro="" textlink="">
          <xdr:nvSpPr>
            <xdr:cNvPr id="2248" name="OptionButton196" hidden="1">
              <a:extLst>
                <a:ext uri="{63B3BB69-23CF-44E3-9099-C40C66FF867C}">
                  <a14:compatExt spid="_x0000_s2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76</xdr:row>
          <xdr:rowOff>0</xdr:rowOff>
        </xdr:from>
        <xdr:to>
          <xdr:col>4</xdr:col>
          <xdr:colOff>9525</xdr:colOff>
          <xdr:row>76</xdr:row>
          <xdr:rowOff>190500</xdr:rowOff>
        </xdr:to>
        <xdr:sp macro="" textlink="">
          <xdr:nvSpPr>
            <xdr:cNvPr id="2249" name="OptionButton197" hidden="1">
              <a:extLst>
                <a:ext uri="{63B3BB69-23CF-44E3-9099-C40C66FF867C}">
                  <a14:compatExt spid="_x0000_s2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76</xdr:row>
          <xdr:rowOff>0</xdr:rowOff>
        </xdr:from>
        <xdr:to>
          <xdr:col>4</xdr:col>
          <xdr:colOff>247650</xdr:colOff>
          <xdr:row>76</xdr:row>
          <xdr:rowOff>190500</xdr:rowOff>
        </xdr:to>
        <xdr:sp macro="" textlink="">
          <xdr:nvSpPr>
            <xdr:cNvPr id="2250" name="OptionButton198" hidden="1">
              <a:extLst>
                <a:ext uri="{63B3BB69-23CF-44E3-9099-C40C66FF867C}">
                  <a14:compatExt spid="_x0000_s2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76</xdr:row>
          <xdr:rowOff>0</xdr:rowOff>
        </xdr:from>
        <xdr:to>
          <xdr:col>6</xdr:col>
          <xdr:colOff>9525</xdr:colOff>
          <xdr:row>76</xdr:row>
          <xdr:rowOff>190500</xdr:rowOff>
        </xdr:to>
        <xdr:sp macro="" textlink="">
          <xdr:nvSpPr>
            <xdr:cNvPr id="2251" name="OptionButton199" hidden="1">
              <a:extLst>
                <a:ext uri="{63B3BB69-23CF-44E3-9099-C40C66FF867C}">
                  <a14:compatExt spid="_x0000_s2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76</xdr:row>
          <xdr:rowOff>0</xdr:rowOff>
        </xdr:from>
        <xdr:to>
          <xdr:col>7</xdr:col>
          <xdr:colOff>9525</xdr:colOff>
          <xdr:row>76</xdr:row>
          <xdr:rowOff>190500</xdr:rowOff>
        </xdr:to>
        <xdr:sp macro="" textlink="">
          <xdr:nvSpPr>
            <xdr:cNvPr id="2252" name="OptionButton200" hidden="1">
              <a:extLst>
                <a:ext uri="{63B3BB69-23CF-44E3-9099-C40C66FF867C}">
                  <a14:compatExt spid="_x0000_s2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77</xdr:row>
          <xdr:rowOff>0</xdr:rowOff>
        </xdr:from>
        <xdr:to>
          <xdr:col>4</xdr:col>
          <xdr:colOff>9525</xdr:colOff>
          <xdr:row>77</xdr:row>
          <xdr:rowOff>190500</xdr:rowOff>
        </xdr:to>
        <xdr:sp macro="" textlink="">
          <xdr:nvSpPr>
            <xdr:cNvPr id="2253" name="OptionButton201" hidden="1">
              <a:extLst>
                <a:ext uri="{63B3BB69-23CF-44E3-9099-C40C66FF867C}">
                  <a14:compatExt spid="_x0000_s2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77</xdr:row>
          <xdr:rowOff>0</xdr:rowOff>
        </xdr:from>
        <xdr:to>
          <xdr:col>4</xdr:col>
          <xdr:colOff>247650</xdr:colOff>
          <xdr:row>77</xdr:row>
          <xdr:rowOff>190500</xdr:rowOff>
        </xdr:to>
        <xdr:sp macro="" textlink="">
          <xdr:nvSpPr>
            <xdr:cNvPr id="2254" name="OptionButton202" hidden="1">
              <a:extLst>
                <a:ext uri="{63B3BB69-23CF-44E3-9099-C40C66FF867C}">
                  <a14:compatExt spid="_x0000_s2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77</xdr:row>
          <xdr:rowOff>0</xdr:rowOff>
        </xdr:from>
        <xdr:to>
          <xdr:col>6</xdr:col>
          <xdr:colOff>9525</xdr:colOff>
          <xdr:row>77</xdr:row>
          <xdr:rowOff>190500</xdr:rowOff>
        </xdr:to>
        <xdr:sp macro="" textlink="">
          <xdr:nvSpPr>
            <xdr:cNvPr id="2255" name="OptionButton203" hidden="1">
              <a:extLst>
                <a:ext uri="{63B3BB69-23CF-44E3-9099-C40C66FF867C}">
                  <a14:compatExt spid="_x0000_s2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77</xdr:row>
          <xdr:rowOff>0</xdr:rowOff>
        </xdr:from>
        <xdr:to>
          <xdr:col>7</xdr:col>
          <xdr:colOff>9525</xdr:colOff>
          <xdr:row>77</xdr:row>
          <xdr:rowOff>190500</xdr:rowOff>
        </xdr:to>
        <xdr:sp macro="" textlink="">
          <xdr:nvSpPr>
            <xdr:cNvPr id="2256" name="OptionButton204" hidden="1">
              <a:extLst>
                <a:ext uri="{63B3BB69-23CF-44E3-9099-C40C66FF867C}">
                  <a14:compatExt spid="_x0000_s2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78</xdr:row>
          <xdr:rowOff>0</xdr:rowOff>
        </xdr:from>
        <xdr:to>
          <xdr:col>4</xdr:col>
          <xdr:colOff>9525</xdr:colOff>
          <xdr:row>78</xdr:row>
          <xdr:rowOff>180975</xdr:rowOff>
        </xdr:to>
        <xdr:sp macro="" textlink="">
          <xdr:nvSpPr>
            <xdr:cNvPr id="2257" name="OptionButton205" hidden="1">
              <a:extLst>
                <a:ext uri="{63B3BB69-23CF-44E3-9099-C40C66FF867C}">
                  <a14:compatExt spid="_x0000_s2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78</xdr:row>
          <xdr:rowOff>0</xdr:rowOff>
        </xdr:from>
        <xdr:to>
          <xdr:col>4</xdr:col>
          <xdr:colOff>247650</xdr:colOff>
          <xdr:row>78</xdr:row>
          <xdr:rowOff>190500</xdr:rowOff>
        </xdr:to>
        <xdr:sp macro="" textlink="">
          <xdr:nvSpPr>
            <xdr:cNvPr id="2258" name="OptionButton206" hidden="1">
              <a:extLst>
                <a:ext uri="{63B3BB69-23CF-44E3-9099-C40C66FF867C}">
                  <a14:compatExt spid="_x0000_s2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78</xdr:row>
          <xdr:rowOff>0</xdr:rowOff>
        </xdr:from>
        <xdr:to>
          <xdr:col>6</xdr:col>
          <xdr:colOff>9525</xdr:colOff>
          <xdr:row>78</xdr:row>
          <xdr:rowOff>180975</xdr:rowOff>
        </xdr:to>
        <xdr:sp macro="" textlink="">
          <xdr:nvSpPr>
            <xdr:cNvPr id="2259" name="OptionButton207" hidden="1">
              <a:extLst>
                <a:ext uri="{63B3BB69-23CF-44E3-9099-C40C66FF867C}">
                  <a14:compatExt spid="_x0000_s2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78</xdr:row>
          <xdr:rowOff>0</xdr:rowOff>
        </xdr:from>
        <xdr:to>
          <xdr:col>7</xdr:col>
          <xdr:colOff>9525</xdr:colOff>
          <xdr:row>78</xdr:row>
          <xdr:rowOff>180975</xdr:rowOff>
        </xdr:to>
        <xdr:sp macro="" textlink="">
          <xdr:nvSpPr>
            <xdr:cNvPr id="2260" name="OptionButton208" hidden="1">
              <a:extLst>
                <a:ext uri="{63B3BB69-23CF-44E3-9099-C40C66FF867C}">
                  <a14:compatExt spid="_x0000_s2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79</xdr:row>
          <xdr:rowOff>0</xdr:rowOff>
        </xdr:from>
        <xdr:to>
          <xdr:col>4</xdr:col>
          <xdr:colOff>9525</xdr:colOff>
          <xdr:row>79</xdr:row>
          <xdr:rowOff>180975</xdr:rowOff>
        </xdr:to>
        <xdr:sp macro="" textlink="">
          <xdr:nvSpPr>
            <xdr:cNvPr id="2261" name="OptionButton209" hidden="1">
              <a:extLst>
                <a:ext uri="{63B3BB69-23CF-44E3-9099-C40C66FF867C}">
                  <a14:compatExt spid="_x0000_s2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79</xdr:row>
          <xdr:rowOff>0</xdr:rowOff>
        </xdr:from>
        <xdr:to>
          <xdr:col>4</xdr:col>
          <xdr:colOff>247650</xdr:colOff>
          <xdr:row>79</xdr:row>
          <xdr:rowOff>180975</xdr:rowOff>
        </xdr:to>
        <xdr:sp macro="" textlink="">
          <xdr:nvSpPr>
            <xdr:cNvPr id="2262" name="OptionButton210" hidden="1">
              <a:extLst>
                <a:ext uri="{63B3BB69-23CF-44E3-9099-C40C66FF867C}">
                  <a14:compatExt spid="_x0000_s2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79</xdr:row>
          <xdr:rowOff>0</xdr:rowOff>
        </xdr:from>
        <xdr:to>
          <xdr:col>6</xdr:col>
          <xdr:colOff>9525</xdr:colOff>
          <xdr:row>79</xdr:row>
          <xdr:rowOff>180975</xdr:rowOff>
        </xdr:to>
        <xdr:sp macro="" textlink="">
          <xdr:nvSpPr>
            <xdr:cNvPr id="2263" name="OptionButton211" hidden="1">
              <a:extLst>
                <a:ext uri="{63B3BB69-23CF-44E3-9099-C40C66FF867C}">
                  <a14:compatExt spid="_x0000_s2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79</xdr:row>
          <xdr:rowOff>0</xdr:rowOff>
        </xdr:from>
        <xdr:to>
          <xdr:col>7</xdr:col>
          <xdr:colOff>9525</xdr:colOff>
          <xdr:row>79</xdr:row>
          <xdr:rowOff>180975</xdr:rowOff>
        </xdr:to>
        <xdr:sp macro="" textlink="">
          <xdr:nvSpPr>
            <xdr:cNvPr id="2264" name="OptionButton212" hidden="1">
              <a:extLst>
                <a:ext uri="{63B3BB69-23CF-44E3-9099-C40C66FF867C}">
                  <a14:compatExt spid="_x0000_s2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80</xdr:row>
          <xdr:rowOff>0</xdr:rowOff>
        </xdr:from>
        <xdr:to>
          <xdr:col>4</xdr:col>
          <xdr:colOff>9525</xdr:colOff>
          <xdr:row>80</xdr:row>
          <xdr:rowOff>190500</xdr:rowOff>
        </xdr:to>
        <xdr:sp macro="" textlink="">
          <xdr:nvSpPr>
            <xdr:cNvPr id="2265" name="OptionButton213" hidden="1">
              <a:extLst>
                <a:ext uri="{63B3BB69-23CF-44E3-9099-C40C66FF867C}">
                  <a14:compatExt spid="_x0000_s2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80</xdr:row>
          <xdr:rowOff>0</xdr:rowOff>
        </xdr:from>
        <xdr:to>
          <xdr:col>4</xdr:col>
          <xdr:colOff>247650</xdr:colOff>
          <xdr:row>80</xdr:row>
          <xdr:rowOff>190500</xdr:rowOff>
        </xdr:to>
        <xdr:sp macro="" textlink="">
          <xdr:nvSpPr>
            <xdr:cNvPr id="2266" name="OptionButton214" hidden="1">
              <a:extLst>
                <a:ext uri="{63B3BB69-23CF-44E3-9099-C40C66FF867C}">
                  <a14:compatExt spid="_x0000_s2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80</xdr:row>
          <xdr:rowOff>0</xdr:rowOff>
        </xdr:from>
        <xdr:to>
          <xdr:col>6</xdr:col>
          <xdr:colOff>9525</xdr:colOff>
          <xdr:row>80</xdr:row>
          <xdr:rowOff>190500</xdr:rowOff>
        </xdr:to>
        <xdr:sp macro="" textlink="">
          <xdr:nvSpPr>
            <xdr:cNvPr id="2267" name="OptionButton215" hidden="1">
              <a:extLst>
                <a:ext uri="{63B3BB69-23CF-44E3-9099-C40C66FF867C}">
                  <a14:compatExt spid="_x0000_s2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80</xdr:row>
          <xdr:rowOff>0</xdr:rowOff>
        </xdr:from>
        <xdr:to>
          <xdr:col>7</xdr:col>
          <xdr:colOff>9525</xdr:colOff>
          <xdr:row>80</xdr:row>
          <xdr:rowOff>190500</xdr:rowOff>
        </xdr:to>
        <xdr:sp macro="" textlink="">
          <xdr:nvSpPr>
            <xdr:cNvPr id="2268" name="OptionButton216" hidden="1">
              <a:extLst>
                <a:ext uri="{63B3BB69-23CF-44E3-9099-C40C66FF867C}">
                  <a14:compatExt spid="_x0000_s2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85</xdr:row>
          <xdr:rowOff>0</xdr:rowOff>
        </xdr:from>
        <xdr:to>
          <xdr:col>4</xdr:col>
          <xdr:colOff>9525</xdr:colOff>
          <xdr:row>85</xdr:row>
          <xdr:rowOff>180975</xdr:rowOff>
        </xdr:to>
        <xdr:sp macro="" textlink="">
          <xdr:nvSpPr>
            <xdr:cNvPr id="2273" name="OptionButton221" hidden="1">
              <a:extLst>
                <a:ext uri="{63B3BB69-23CF-44E3-9099-C40C66FF867C}">
                  <a14:compatExt spid="_x0000_s2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85</xdr:row>
          <xdr:rowOff>0</xdr:rowOff>
        </xdr:from>
        <xdr:to>
          <xdr:col>4</xdr:col>
          <xdr:colOff>247650</xdr:colOff>
          <xdr:row>85</xdr:row>
          <xdr:rowOff>180975</xdr:rowOff>
        </xdr:to>
        <xdr:sp macro="" textlink="">
          <xdr:nvSpPr>
            <xdr:cNvPr id="2274" name="OptionButton222" hidden="1">
              <a:extLst>
                <a:ext uri="{63B3BB69-23CF-44E3-9099-C40C66FF867C}">
                  <a14:compatExt spid="_x0000_s2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85</xdr:row>
          <xdr:rowOff>0</xdr:rowOff>
        </xdr:from>
        <xdr:to>
          <xdr:col>6</xdr:col>
          <xdr:colOff>9525</xdr:colOff>
          <xdr:row>85</xdr:row>
          <xdr:rowOff>180975</xdr:rowOff>
        </xdr:to>
        <xdr:sp macro="" textlink="">
          <xdr:nvSpPr>
            <xdr:cNvPr id="2275" name="OptionButton223" hidden="1">
              <a:extLst>
                <a:ext uri="{63B3BB69-23CF-44E3-9099-C40C66FF867C}">
                  <a14:compatExt spid="_x0000_s2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85</xdr:row>
          <xdr:rowOff>0</xdr:rowOff>
        </xdr:from>
        <xdr:to>
          <xdr:col>7</xdr:col>
          <xdr:colOff>9525</xdr:colOff>
          <xdr:row>85</xdr:row>
          <xdr:rowOff>180975</xdr:rowOff>
        </xdr:to>
        <xdr:sp macro="" textlink="">
          <xdr:nvSpPr>
            <xdr:cNvPr id="2276" name="OptionButton224" hidden="1">
              <a:extLst>
                <a:ext uri="{63B3BB69-23CF-44E3-9099-C40C66FF867C}">
                  <a14:compatExt spid="_x0000_s2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86</xdr:row>
          <xdr:rowOff>0</xdr:rowOff>
        </xdr:from>
        <xdr:to>
          <xdr:col>4</xdr:col>
          <xdr:colOff>9525</xdr:colOff>
          <xdr:row>86</xdr:row>
          <xdr:rowOff>180975</xdr:rowOff>
        </xdr:to>
        <xdr:sp macro="" textlink="">
          <xdr:nvSpPr>
            <xdr:cNvPr id="2277" name="OptionButton225" hidden="1">
              <a:extLst>
                <a:ext uri="{63B3BB69-23CF-44E3-9099-C40C66FF867C}">
                  <a14:compatExt spid="_x0000_s2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86</xdr:row>
          <xdr:rowOff>0</xdr:rowOff>
        </xdr:from>
        <xdr:to>
          <xdr:col>4</xdr:col>
          <xdr:colOff>247650</xdr:colOff>
          <xdr:row>86</xdr:row>
          <xdr:rowOff>180975</xdr:rowOff>
        </xdr:to>
        <xdr:sp macro="" textlink="">
          <xdr:nvSpPr>
            <xdr:cNvPr id="2278" name="OptionButton226" hidden="1">
              <a:extLst>
                <a:ext uri="{63B3BB69-23CF-44E3-9099-C40C66FF867C}">
                  <a14:compatExt spid="_x0000_s2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86</xdr:row>
          <xdr:rowOff>0</xdr:rowOff>
        </xdr:from>
        <xdr:to>
          <xdr:col>6</xdr:col>
          <xdr:colOff>9525</xdr:colOff>
          <xdr:row>86</xdr:row>
          <xdr:rowOff>180975</xdr:rowOff>
        </xdr:to>
        <xdr:sp macro="" textlink="">
          <xdr:nvSpPr>
            <xdr:cNvPr id="2279" name="OptionButton227" hidden="1">
              <a:extLst>
                <a:ext uri="{63B3BB69-23CF-44E3-9099-C40C66FF867C}">
                  <a14:compatExt spid="_x0000_s2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86</xdr:row>
          <xdr:rowOff>0</xdr:rowOff>
        </xdr:from>
        <xdr:to>
          <xdr:col>7</xdr:col>
          <xdr:colOff>9525</xdr:colOff>
          <xdr:row>86</xdr:row>
          <xdr:rowOff>180975</xdr:rowOff>
        </xdr:to>
        <xdr:sp macro="" textlink="">
          <xdr:nvSpPr>
            <xdr:cNvPr id="2280" name="OptionButton228" hidden="1">
              <a:extLst>
                <a:ext uri="{63B3BB69-23CF-44E3-9099-C40C66FF867C}">
                  <a14:compatExt spid="_x0000_s2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87</xdr:row>
          <xdr:rowOff>0</xdr:rowOff>
        </xdr:from>
        <xdr:to>
          <xdr:col>4</xdr:col>
          <xdr:colOff>9525</xdr:colOff>
          <xdr:row>87</xdr:row>
          <xdr:rowOff>180975</xdr:rowOff>
        </xdr:to>
        <xdr:sp macro="" textlink="">
          <xdr:nvSpPr>
            <xdr:cNvPr id="2281" name="OptionButton229" hidden="1">
              <a:extLst>
                <a:ext uri="{63B3BB69-23CF-44E3-9099-C40C66FF867C}">
                  <a14:compatExt spid="_x0000_s2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87</xdr:row>
          <xdr:rowOff>0</xdr:rowOff>
        </xdr:from>
        <xdr:to>
          <xdr:col>4</xdr:col>
          <xdr:colOff>247650</xdr:colOff>
          <xdr:row>87</xdr:row>
          <xdr:rowOff>180975</xdr:rowOff>
        </xdr:to>
        <xdr:sp macro="" textlink="">
          <xdr:nvSpPr>
            <xdr:cNvPr id="2282" name="OptionButton230" hidden="1">
              <a:extLst>
                <a:ext uri="{63B3BB69-23CF-44E3-9099-C40C66FF867C}">
                  <a14:compatExt spid="_x0000_s2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87</xdr:row>
          <xdr:rowOff>0</xdr:rowOff>
        </xdr:from>
        <xdr:to>
          <xdr:col>6</xdr:col>
          <xdr:colOff>9525</xdr:colOff>
          <xdr:row>87</xdr:row>
          <xdr:rowOff>180975</xdr:rowOff>
        </xdr:to>
        <xdr:sp macro="" textlink="">
          <xdr:nvSpPr>
            <xdr:cNvPr id="2283" name="OptionButton231" hidden="1">
              <a:extLst>
                <a:ext uri="{63B3BB69-23CF-44E3-9099-C40C66FF867C}">
                  <a14:compatExt spid="_x0000_s2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87</xdr:row>
          <xdr:rowOff>0</xdr:rowOff>
        </xdr:from>
        <xdr:to>
          <xdr:col>7</xdr:col>
          <xdr:colOff>9525</xdr:colOff>
          <xdr:row>87</xdr:row>
          <xdr:rowOff>180975</xdr:rowOff>
        </xdr:to>
        <xdr:sp macro="" textlink="">
          <xdr:nvSpPr>
            <xdr:cNvPr id="2284" name="OptionButton232" hidden="1">
              <a:extLst>
                <a:ext uri="{63B3BB69-23CF-44E3-9099-C40C66FF867C}">
                  <a14:compatExt spid="_x0000_s2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88</xdr:row>
          <xdr:rowOff>0</xdr:rowOff>
        </xdr:from>
        <xdr:to>
          <xdr:col>4</xdr:col>
          <xdr:colOff>9525</xdr:colOff>
          <xdr:row>88</xdr:row>
          <xdr:rowOff>190500</xdr:rowOff>
        </xdr:to>
        <xdr:sp macro="" textlink="">
          <xdr:nvSpPr>
            <xdr:cNvPr id="2285" name="OptionButton233" hidden="1">
              <a:extLst>
                <a:ext uri="{63B3BB69-23CF-44E3-9099-C40C66FF867C}">
                  <a14:compatExt spid="_x0000_s2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88</xdr:row>
          <xdr:rowOff>0</xdr:rowOff>
        </xdr:from>
        <xdr:to>
          <xdr:col>4</xdr:col>
          <xdr:colOff>247650</xdr:colOff>
          <xdr:row>88</xdr:row>
          <xdr:rowOff>190500</xdr:rowOff>
        </xdr:to>
        <xdr:sp macro="" textlink="">
          <xdr:nvSpPr>
            <xdr:cNvPr id="2286" name="OptionButton234" hidden="1">
              <a:extLst>
                <a:ext uri="{63B3BB69-23CF-44E3-9099-C40C66FF867C}">
                  <a14:compatExt spid="_x0000_s2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88</xdr:row>
          <xdr:rowOff>0</xdr:rowOff>
        </xdr:from>
        <xdr:to>
          <xdr:col>6</xdr:col>
          <xdr:colOff>9525</xdr:colOff>
          <xdr:row>88</xdr:row>
          <xdr:rowOff>190500</xdr:rowOff>
        </xdr:to>
        <xdr:sp macro="" textlink="">
          <xdr:nvSpPr>
            <xdr:cNvPr id="2287" name="OptionButton235" hidden="1">
              <a:extLst>
                <a:ext uri="{63B3BB69-23CF-44E3-9099-C40C66FF867C}">
                  <a14:compatExt spid="_x0000_s2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88</xdr:row>
          <xdr:rowOff>0</xdr:rowOff>
        </xdr:from>
        <xdr:to>
          <xdr:col>7</xdr:col>
          <xdr:colOff>9525</xdr:colOff>
          <xdr:row>88</xdr:row>
          <xdr:rowOff>190500</xdr:rowOff>
        </xdr:to>
        <xdr:sp macro="" textlink="">
          <xdr:nvSpPr>
            <xdr:cNvPr id="2288" name="OptionButton236" hidden="1">
              <a:extLst>
                <a:ext uri="{63B3BB69-23CF-44E3-9099-C40C66FF867C}">
                  <a14:compatExt spid="_x0000_s2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89</xdr:row>
          <xdr:rowOff>0</xdr:rowOff>
        </xdr:from>
        <xdr:to>
          <xdr:col>4</xdr:col>
          <xdr:colOff>9525</xdr:colOff>
          <xdr:row>89</xdr:row>
          <xdr:rowOff>190500</xdr:rowOff>
        </xdr:to>
        <xdr:sp macro="" textlink="">
          <xdr:nvSpPr>
            <xdr:cNvPr id="2289" name="OptionButton237" hidden="1">
              <a:extLst>
                <a:ext uri="{63B3BB69-23CF-44E3-9099-C40C66FF867C}">
                  <a14:compatExt spid="_x0000_s2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89</xdr:row>
          <xdr:rowOff>0</xdr:rowOff>
        </xdr:from>
        <xdr:to>
          <xdr:col>4</xdr:col>
          <xdr:colOff>247650</xdr:colOff>
          <xdr:row>89</xdr:row>
          <xdr:rowOff>190500</xdr:rowOff>
        </xdr:to>
        <xdr:sp macro="" textlink="">
          <xdr:nvSpPr>
            <xdr:cNvPr id="2290" name="OptionButton238" hidden="1">
              <a:extLst>
                <a:ext uri="{63B3BB69-23CF-44E3-9099-C40C66FF867C}">
                  <a14:compatExt spid="_x0000_s2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89</xdr:row>
          <xdr:rowOff>0</xdr:rowOff>
        </xdr:from>
        <xdr:to>
          <xdr:col>6</xdr:col>
          <xdr:colOff>9525</xdr:colOff>
          <xdr:row>89</xdr:row>
          <xdr:rowOff>190500</xdr:rowOff>
        </xdr:to>
        <xdr:sp macro="" textlink="">
          <xdr:nvSpPr>
            <xdr:cNvPr id="2291" name="OptionButton239" hidden="1">
              <a:extLst>
                <a:ext uri="{63B3BB69-23CF-44E3-9099-C40C66FF867C}">
                  <a14:compatExt spid="_x0000_s2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89</xdr:row>
          <xdr:rowOff>0</xdr:rowOff>
        </xdr:from>
        <xdr:to>
          <xdr:col>7</xdr:col>
          <xdr:colOff>9525</xdr:colOff>
          <xdr:row>89</xdr:row>
          <xdr:rowOff>190500</xdr:rowOff>
        </xdr:to>
        <xdr:sp macro="" textlink="">
          <xdr:nvSpPr>
            <xdr:cNvPr id="2292" name="OptionButton240" hidden="1">
              <a:extLst>
                <a:ext uri="{63B3BB69-23CF-44E3-9099-C40C66FF867C}">
                  <a14:compatExt spid="_x0000_s2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90</xdr:row>
          <xdr:rowOff>0</xdr:rowOff>
        </xdr:from>
        <xdr:to>
          <xdr:col>4</xdr:col>
          <xdr:colOff>9525</xdr:colOff>
          <xdr:row>90</xdr:row>
          <xdr:rowOff>180975</xdr:rowOff>
        </xdr:to>
        <xdr:sp macro="" textlink="">
          <xdr:nvSpPr>
            <xdr:cNvPr id="2293" name="OptionButton241" hidden="1">
              <a:extLst>
                <a:ext uri="{63B3BB69-23CF-44E3-9099-C40C66FF867C}">
                  <a14:compatExt spid="_x0000_s2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90</xdr:row>
          <xdr:rowOff>0</xdr:rowOff>
        </xdr:from>
        <xdr:to>
          <xdr:col>4</xdr:col>
          <xdr:colOff>247650</xdr:colOff>
          <xdr:row>90</xdr:row>
          <xdr:rowOff>180975</xdr:rowOff>
        </xdr:to>
        <xdr:sp macro="" textlink="">
          <xdr:nvSpPr>
            <xdr:cNvPr id="2294" name="OptionButton242" hidden="1">
              <a:extLst>
                <a:ext uri="{63B3BB69-23CF-44E3-9099-C40C66FF867C}">
                  <a14:compatExt spid="_x0000_s2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90</xdr:row>
          <xdr:rowOff>0</xdr:rowOff>
        </xdr:from>
        <xdr:to>
          <xdr:col>6</xdr:col>
          <xdr:colOff>9525</xdr:colOff>
          <xdr:row>90</xdr:row>
          <xdr:rowOff>180975</xdr:rowOff>
        </xdr:to>
        <xdr:sp macro="" textlink="">
          <xdr:nvSpPr>
            <xdr:cNvPr id="2295" name="OptionButton243" hidden="1">
              <a:extLst>
                <a:ext uri="{63B3BB69-23CF-44E3-9099-C40C66FF867C}">
                  <a14:compatExt spid="_x0000_s2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90</xdr:row>
          <xdr:rowOff>0</xdr:rowOff>
        </xdr:from>
        <xdr:to>
          <xdr:col>7</xdr:col>
          <xdr:colOff>9525</xdr:colOff>
          <xdr:row>90</xdr:row>
          <xdr:rowOff>180975</xdr:rowOff>
        </xdr:to>
        <xdr:sp macro="" textlink="">
          <xdr:nvSpPr>
            <xdr:cNvPr id="2296" name="OptionButton244" hidden="1">
              <a:extLst>
                <a:ext uri="{63B3BB69-23CF-44E3-9099-C40C66FF867C}">
                  <a14:compatExt spid="_x0000_s2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92</xdr:row>
          <xdr:rowOff>0</xdr:rowOff>
        </xdr:from>
        <xdr:to>
          <xdr:col>4</xdr:col>
          <xdr:colOff>9525</xdr:colOff>
          <xdr:row>92</xdr:row>
          <xdr:rowOff>190500</xdr:rowOff>
        </xdr:to>
        <xdr:sp macro="" textlink="">
          <xdr:nvSpPr>
            <xdr:cNvPr id="2301" name="OptionButton249" hidden="1">
              <a:extLst>
                <a:ext uri="{63B3BB69-23CF-44E3-9099-C40C66FF867C}">
                  <a14:compatExt spid="_x0000_s2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92</xdr:row>
          <xdr:rowOff>0</xdr:rowOff>
        </xdr:from>
        <xdr:to>
          <xdr:col>4</xdr:col>
          <xdr:colOff>247650</xdr:colOff>
          <xdr:row>92</xdr:row>
          <xdr:rowOff>190500</xdr:rowOff>
        </xdr:to>
        <xdr:sp macro="" textlink="">
          <xdr:nvSpPr>
            <xdr:cNvPr id="2302" name="OptionButton250" hidden="1">
              <a:extLst>
                <a:ext uri="{63B3BB69-23CF-44E3-9099-C40C66FF867C}">
                  <a14:compatExt spid="_x0000_s2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92</xdr:row>
          <xdr:rowOff>0</xdr:rowOff>
        </xdr:from>
        <xdr:to>
          <xdr:col>6</xdr:col>
          <xdr:colOff>9525</xdr:colOff>
          <xdr:row>92</xdr:row>
          <xdr:rowOff>190500</xdr:rowOff>
        </xdr:to>
        <xdr:sp macro="" textlink="">
          <xdr:nvSpPr>
            <xdr:cNvPr id="2303" name="OptionButton251" hidden="1">
              <a:extLst>
                <a:ext uri="{63B3BB69-23CF-44E3-9099-C40C66FF867C}">
                  <a14:compatExt spid="_x0000_s2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92</xdr:row>
          <xdr:rowOff>0</xdr:rowOff>
        </xdr:from>
        <xdr:to>
          <xdr:col>7</xdr:col>
          <xdr:colOff>9525</xdr:colOff>
          <xdr:row>92</xdr:row>
          <xdr:rowOff>190500</xdr:rowOff>
        </xdr:to>
        <xdr:sp macro="" textlink="">
          <xdr:nvSpPr>
            <xdr:cNvPr id="2304" name="OptionButton252" hidden="1">
              <a:extLst>
                <a:ext uri="{63B3BB69-23CF-44E3-9099-C40C66FF867C}">
                  <a14:compatExt spid="_x0000_s2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93</xdr:row>
          <xdr:rowOff>0</xdr:rowOff>
        </xdr:from>
        <xdr:to>
          <xdr:col>4</xdr:col>
          <xdr:colOff>9525</xdr:colOff>
          <xdr:row>93</xdr:row>
          <xdr:rowOff>190500</xdr:rowOff>
        </xdr:to>
        <xdr:sp macro="" textlink="">
          <xdr:nvSpPr>
            <xdr:cNvPr id="2305" name="OptionButton253" hidden="1">
              <a:extLst>
                <a:ext uri="{63B3BB69-23CF-44E3-9099-C40C66FF867C}">
                  <a14:compatExt spid="_x0000_s2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93</xdr:row>
          <xdr:rowOff>0</xdr:rowOff>
        </xdr:from>
        <xdr:to>
          <xdr:col>4</xdr:col>
          <xdr:colOff>247650</xdr:colOff>
          <xdr:row>93</xdr:row>
          <xdr:rowOff>190500</xdr:rowOff>
        </xdr:to>
        <xdr:sp macro="" textlink="">
          <xdr:nvSpPr>
            <xdr:cNvPr id="2306" name="OptionButton254" hidden="1">
              <a:extLst>
                <a:ext uri="{63B3BB69-23CF-44E3-9099-C40C66FF867C}">
                  <a14:compatExt spid="_x0000_s2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93</xdr:row>
          <xdr:rowOff>0</xdr:rowOff>
        </xdr:from>
        <xdr:to>
          <xdr:col>6</xdr:col>
          <xdr:colOff>9525</xdr:colOff>
          <xdr:row>93</xdr:row>
          <xdr:rowOff>190500</xdr:rowOff>
        </xdr:to>
        <xdr:sp macro="" textlink="">
          <xdr:nvSpPr>
            <xdr:cNvPr id="2307" name="OptionButton255" hidden="1">
              <a:extLst>
                <a:ext uri="{63B3BB69-23CF-44E3-9099-C40C66FF867C}">
                  <a14:compatExt spid="_x0000_s2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93</xdr:row>
          <xdr:rowOff>0</xdr:rowOff>
        </xdr:from>
        <xdr:to>
          <xdr:col>7</xdr:col>
          <xdr:colOff>9525</xdr:colOff>
          <xdr:row>93</xdr:row>
          <xdr:rowOff>190500</xdr:rowOff>
        </xdr:to>
        <xdr:sp macro="" textlink="">
          <xdr:nvSpPr>
            <xdr:cNvPr id="2308" name="OptionButton256" hidden="1">
              <a:extLst>
                <a:ext uri="{63B3BB69-23CF-44E3-9099-C40C66FF867C}">
                  <a14:compatExt spid="_x0000_s2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94</xdr:row>
          <xdr:rowOff>0</xdr:rowOff>
        </xdr:from>
        <xdr:to>
          <xdr:col>4</xdr:col>
          <xdr:colOff>9525</xdr:colOff>
          <xdr:row>94</xdr:row>
          <xdr:rowOff>180975</xdr:rowOff>
        </xdr:to>
        <xdr:sp macro="" textlink="">
          <xdr:nvSpPr>
            <xdr:cNvPr id="2309" name="OptionButton257" hidden="1">
              <a:extLst>
                <a:ext uri="{63B3BB69-23CF-44E3-9099-C40C66FF867C}">
                  <a14:compatExt spid="_x0000_s2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94</xdr:row>
          <xdr:rowOff>0</xdr:rowOff>
        </xdr:from>
        <xdr:to>
          <xdr:col>4</xdr:col>
          <xdr:colOff>247650</xdr:colOff>
          <xdr:row>94</xdr:row>
          <xdr:rowOff>180975</xdr:rowOff>
        </xdr:to>
        <xdr:sp macro="" textlink="">
          <xdr:nvSpPr>
            <xdr:cNvPr id="2310" name="OptionButton258" hidden="1">
              <a:extLst>
                <a:ext uri="{63B3BB69-23CF-44E3-9099-C40C66FF867C}">
                  <a14:compatExt spid="_x0000_s2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94</xdr:row>
          <xdr:rowOff>0</xdr:rowOff>
        </xdr:from>
        <xdr:to>
          <xdr:col>6</xdr:col>
          <xdr:colOff>9525</xdr:colOff>
          <xdr:row>94</xdr:row>
          <xdr:rowOff>180975</xdr:rowOff>
        </xdr:to>
        <xdr:sp macro="" textlink="">
          <xdr:nvSpPr>
            <xdr:cNvPr id="2311" name="OptionButton259" hidden="1">
              <a:extLst>
                <a:ext uri="{63B3BB69-23CF-44E3-9099-C40C66FF867C}">
                  <a14:compatExt spid="_x0000_s2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94</xdr:row>
          <xdr:rowOff>0</xdr:rowOff>
        </xdr:from>
        <xdr:to>
          <xdr:col>7</xdr:col>
          <xdr:colOff>9525</xdr:colOff>
          <xdr:row>94</xdr:row>
          <xdr:rowOff>180975</xdr:rowOff>
        </xdr:to>
        <xdr:sp macro="" textlink="">
          <xdr:nvSpPr>
            <xdr:cNvPr id="2312" name="OptionButton260" hidden="1">
              <a:extLst>
                <a:ext uri="{63B3BB69-23CF-44E3-9099-C40C66FF867C}">
                  <a14:compatExt spid="_x0000_s2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95</xdr:row>
          <xdr:rowOff>0</xdr:rowOff>
        </xdr:from>
        <xdr:to>
          <xdr:col>4</xdr:col>
          <xdr:colOff>9525</xdr:colOff>
          <xdr:row>95</xdr:row>
          <xdr:rowOff>180975</xdr:rowOff>
        </xdr:to>
        <xdr:sp macro="" textlink="">
          <xdr:nvSpPr>
            <xdr:cNvPr id="2313" name="OptionButton261" hidden="1">
              <a:extLst>
                <a:ext uri="{63B3BB69-23CF-44E3-9099-C40C66FF867C}">
                  <a14:compatExt spid="_x0000_s2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95</xdr:row>
          <xdr:rowOff>0</xdr:rowOff>
        </xdr:from>
        <xdr:to>
          <xdr:col>4</xdr:col>
          <xdr:colOff>247650</xdr:colOff>
          <xdr:row>95</xdr:row>
          <xdr:rowOff>180975</xdr:rowOff>
        </xdr:to>
        <xdr:sp macro="" textlink="">
          <xdr:nvSpPr>
            <xdr:cNvPr id="2314" name="OptionButton262" hidden="1">
              <a:extLst>
                <a:ext uri="{63B3BB69-23CF-44E3-9099-C40C66FF867C}">
                  <a14:compatExt spid="_x0000_s2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95</xdr:row>
          <xdr:rowOff>0</xdr:rowOff>
        </xdr:from>
        <xdr:to>
          <xdr:col>6</xdr:col>
          <xdr:colOff>9525</xdr:colOff>
          <xdr:row>95</xdr:row>
          <xdr:rowOff>180975</xdr:rowOff>
        </xdr:to>
        <xdr:sp macro="" textlink="">
          <xdr:nvSpPr>
            <xdr:cNvPr id="2315" name="OptionButton263" hidden="1">
              <a:extLst>
                <a:ext uri="{63B3BB69-23CF-44E3-9099-C40C66FF867C}">
                  <a14:compatExt spid="_x0000_s2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95</xdr:row>
          <xdr:rowOff>0</xdr:rowOff>
        </xdr:from>
        <xdr:to>
          <xdr:col>7</xdr:col>
          <xdr:colOff>9525</xdr:colOff>
          <xdr:row>95</xdr:row>
          <xdr:rowOff>180975</xdr:rowOff>
        </xdr:to>
        <xdr:sp macro="" textlink="">
          <xdr:nvSpPr>
            <xdr:cNvPr id="2316" name="OptionButton264" hidden="1">
              <a:extLst>
                <a:ext uri="{63B3BB69-23CF-44E3-9099-C40C66FF867C}">
                  <a14:compatExt spid="_x0000_s2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96</xdr:row>
          <xdr:rowOff>0</xdr:rowOff>
        </xdr:from>
        <xdr:to>
          <xdr:col>4</xdr:col>
          <xdr:colOff>9525</xdr:colOff>
          <xdr:row>96</xdr:row>
          <xdr:rowOff>190500</xdr:rowOff>
        </xdr:to>
        <xdr:sp macro="" textlink="">
          <xdr:nvSpPr>
            <xdr:cNvPr id="2317" name="OptionButton265" hidden="1">
              <a:extLst>
                <a:ext uri="{63B3BB69-23CF-44E3-9099-C40C66FF867C}">
                  <a14:compatExt spid="_x0000_s2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96</xdr:row>
          <xdr:rowOff>0</xdr:rowOff>
        </xdr:from>
        <xdr:to>
          <xdr:col>4</xdr:col>
          <xdr:colOff>247650</xdr:colOff>
          <xdr:row>96</xdr:row>
          <xdr:rowOff>190500</xdr:rowOff>
        </xdr:to>
        <xdr:sp macro="" textlink="">
          <xdr:nvSpPr>
            <xdr:cNvPr id="2318" name="OptionButton266" hidden="1">
              <a:extLst>
                <a:ext uri="{63B3BB69-23CF-44E3-9099-C40C66FF867C}">
                  <a14:compatExt spid="_x0000_s2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96</xdr:row>
          <xdr:rowOff>0</xdr:rowOff>
        </xdr:from>
        <xdr:to>
          <xdr:col>6</xdr:col>
          <xdr:colOff>9525</xdr:colOff>
          <xdr:row>96</xdr:row>
          <xdr:rowOff>190500</xdr:rowOff>
        </xdr:to>
        <xdr:sp macro="" textlink="">
          <xdr:nvSpPr>
            <xdr:cNvPr id="2319" name="OptionButton267" hidden="1">
              <a:extLst>
                <a:ext uri="{63B3BB69-23CF-44E3-9099-C40C66FF867C}">
                  <a14:compatExt spid="_x0000_s2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96</xdr:row>
          <xdr:rowOff>0</xdr:rowOff>
        </xdr:from>
        <xdr:to>
          <xdr:col>7</xdr:col>
          <xdr:colOff>9525</xdr:colOff>
          <xdr:row>96</xdr:row>
          <xdr:rowOff>190500</xdr:rowOff>
        </xdr:to>
        <xdr:sp macro="" textlink="">
          <xdr:nvSpPr>
            <xdr:cNvPr id="2320" name="OptionButton268" hidden="1">
              <a:extLst>
                <a:ext uri="{63B3BB69-23CF-44E3-9099-C40C66FF867C}">
                  <a14:compatExt spid="_x0000_s2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100</xdr:row>
          <xdr:rowOff>0</xdr:rowOff>
        </xdr:from>
        <xdr:to>
          <xdr:col>4</xdr:col>
          <xdr:colOff>9525</xdr:colOff>
          <xdr:row>100</xdr:row>
          <xdr:rowOff>190500</xdr:rowOff>
        </xdr:to>
        <xdr:sp macro="" textlink="">
          <xdr:nvSpPr>
            <xdr:cNvPr id="2325" name="OptionButton273" hidden="1">
              <a:extLst>
                <a:ext uri="{63B3BB69-23CF-44E3-9099-C40C66FF867C}">
                  <a14:compatExt spid="_x0000_s2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100</xdr:row>
          <xdr:rowOff>0</xdr:rowOff>
        </xdr:from>
        <xdr:to>
          <xdr:col>4</xdr:col>
          <xdr:colOff>247650</xdr:colOff>
          <xdr:row>100</xdr:row>
          <xdr:rowOff>190500</xdr:rowOff>
        </xdr:to>
        <xdr:sp macro="" textlink="">
          <xdr:nvSpPr>
            <xdr:cNvPr id="2326" name="OptionButton274" hidden="1">
              <a:extLst>
                <a:ext uri="{63B3BB69-23CF-44E3-9099-C40C66FF867C}">
                  <a14:compatExt spid="_x0000_s2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100</xdr:row>
          <xdr:rowOff>0</xdr:rowOff>
        </xdr:from>
        <xdr:to>
          <xdr:col>6</xdr:col>
          <xdr:colOff>9525</xdr:colOff>
          <xdr:row>100</xdr:row>
          <xdr:rowOff>190500</xdr:rowOff>
        </xdr:to>
        <xdr:sp macro="" textlink="">
          <xdr:nvSpPr>
            <xdr:cNvPr id="2327" name="OptionButton275" hidden="1">
              <a:extLst>
                <a:ext uri="{63B3BB69-23CF-44E3-9099-C40C66FF867C}">
                  <a14:compatExt spid="_x0000_s2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100</xdr:row>
          <xdr:rowOff>0</xdr:rowOff>
        </xdr:from>
        <xdr:to>
          <xdr:col>7</xdr:col>
          <xdr:colOff>9525</xdr:colOff>
          <xdr:row>100</xdr:row>
          <xdr:rowOff>190500</xdr:rowOff>
        </xdr:to>
        <xdr:sp macro="" textlink="">
          <xdr:nvSpPr>
            <xdr:cNvPr id="2328" name="OptionButton276" hidden="1">
              <a:extLst>
                <a:ext uri="{63B3BB69-23CF-44E3-9099-C40C66FF867C}">
                  <a14:compatExt spid="_x0000_s2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101</xdr:row>
          <xdr:rowOff>0</xdr:rowOff>
        </xdr:from>
        <xdr:to>
          <xdr:col>4</xdr:col>
          <xdr:colOff>9525</xdr:colOff>
          <xdr:row>101</xdr:row>
          <xdr:rowOff>190500</xdr:rowOff>
        </xdr:to>
        <xdr:sp macro="" textlink="">
          <xdr:nvSpPr>
            <xdr:cNvPr id="2329" name="OptionButton277" hidden="1">
              <a:extLst>
                <a:ext uri="{63B3BB69-23CF-44E3-9099-C40C66FF867C}">
                  <a14:compatExt spid="_x0000_s2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101</xdr:row>
          <xdr:rowOff>0</xdr:rowOff>
        </xdr:from>
        <xdr:to>
          <xdr:col>4</xdr:col>
          <xdr:colOff>247650</xdr:colOff>
          <xdr:row>101</xdr:row>
          <xdr:rowOff>190500</xdr:rowOff>
        </xdr:to>
        <xdr:sp macro="" textlink="">
          <xdr:nvSpPr>
            <xdr:cNvPr id="2330" name="OptionButton278" hidden="1">
              <a:extLst>
                <a:ext uri="{63B3BB69-23CF-44E3-9099-C40C66FF867C}">
                  <a14:compatExt spid="_x0000_s2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101</xdr:row>
          <xdr:rowOff>0</xdr:rowOff>
        </xdr:from>
        <xdr:to>
          <xdr:col>6</xdr:col>
          <xdr:colOff>9525</xdr:colOff>
          <xdr:row>101</xdr:row>
          <xdr:rowOff>190500</xdr:rowOff>
        </xdr:to>
        <xdr:sp macro="" textlink="">
          <xdr:nvSpPr>
            <xdr:cNvPr id="2331" name="OptionButton279" hidden="1">
              <a:extLst>
                <a:ext uri="{63B3BB69-23CF-44E3-9099-C40C66FF867C}">
                  <a14:compatExt spid="_x0000_s2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101</xdr:row>
          <xdr:rowOff>0</xdr:rowOff>
        </xdr:from>
        <xdr:to>
          <xdr:col>7</xdr:col>
          <xdr:colOff>9525</xdr:colOff>
          <xdr:row>101</xdr:row>
          <xdr:rowOff>190500</xdr:rowOff>
        </xdr:to>
        <xdr:sp macro="" textlink="">
          <xdr:nvSpPr>
            <xdr:cNvPr id="2332" name="OptionButton280" hidden="1">
              <a:extLst>
                <a:ext uri="{63B3BB69-23CF-44E3-9099-C40C66FF867C}">
                  <a14:compatExt spid="_x0000_s2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102</xdr:row>
          <xdr:rowOff>0</xdr:rowOff>
        </xdr:from>
        <xdr:to>
          <xdr:col>4</xdr:col>
          <xdr:colOff>9525</xdr:colOff>
          <xdr:row>102</xdr:row>
          <xdr:rowOff>180975</xdr:rowOff>
        </xdr:to>
        <xdr:sp macro="" textlink="">
          <xdr:nvSpPr>
            <xdr:cNvPr id="2333" name="OptionButton281" hidden="1">
              <a:extLst>
                <a:ext uri="{63B3BB69-23CF-44E3-9099-C40C66FF867C}">
                  <a14:compatExt spid="_x0000_s2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102</xdr:row>
          <xdr:rowOff>0</xdr:rowOff>
        </xdr:from>
        <xdr:to>
          <xdr:col>4</xdr:col>
          <xdr:colOff>247650</xdr:colOff>
          <xdr:row>102</xdr:row>
          <xdr:rowOff>180975</xdr:rowOff>
        </xdr:to>
        <xdr:sp macro="" textlink="">
          <xdr:nvSpPr>
            <xdr:cNvPr id="2334" name="OptionButton282" hidden="1">
              <a:extLst>
                <a:ext uri="{63B3BB69-23CF-44E3-9099-C40C66FF867C}">
                  <a14:compatExt spid="_x0000_s2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102</xdr:row>
          <xdr:rowOff>0</xdr:rowOff>
        </xdr:from>
        <xdr:to>
          <xdr:col>6</xdr:col>
          <xdr:colOff>9525</xdr:colOff>
          <xdr:row>102</xdr:row>
          <xdr:rowOff>180975</xdr:rowOff>
        </xdr:to>
        <xdr:sp macro="" textlink="">
          <xdr:nvSpPr>
            <xdr:cNvPr id="2335" name="OptionButton283" hidden="1">
              <a:extLst>
                <a:ext uri="{63B3BB69-23CF-44E3-9099-C40C66FF867C}">
                  <a14:compatExt spid="_x0000_s2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102</xdr:row>
          <xdr:rowOff>0</xdr:rowOff>
        </xdr:from>
        <xdr:to>
          <xdr:col>7</xdr:col>
          <xdr:colOff>9525</xdr:colOff>
          <xdr:row>102</xdr:row>
          <xdr:rowOff>180975</xdr:rowOff>
        </xdr:to>
        <xdr:sp macro="" textlink="">
          <xdr:nvSpPr>
            <xdr:cNvPr id="2336" name="OptionButton284" hidden="1">
              <a:extLst>
                <a:ext uri="{63B3BB69-23CF-44E3-9099-C40C66FF867C}">
                  <a14:compatExt spid="_x0000_s2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103</xdr:row>
          <xdr:rowOff>0</xdr:rowOff>
        </xdr:from>
        <xdr:to>
          <xdr:col>4</xdr:col>
          <xdr:colOff>9525</xdr:colOff>
          <xdr:row>103</xdr:row>
          <xdr:rowOff>180975</xdr:rowOff>
        </xdr:to>
        <xdr:sp macro="" textlink="">
          <xdr:nvSpPr>
            <xdr:cNvPr id="2337" name="OptionButton285" hidden="1">
              <a:extLst>
                <a:ext uri="{63B3BB69-23CF-44E3-9099-C40C66FF867C}">
                  <a14:compatExt spid="_x0000_s2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103</xdr:row>
          <xdr:rowOff>0</xdr:rowOff>
        </xdr:from>
        <xdr:to>
          <xdr:col>4</xdr:col>
          <xdr:colOff>247650</xdr:colOff>
          <xdr:row>103</xdr:row>
          <xdr:rowOff>180975</xdr:rowOff>
        </xdr:to>
        <xdr:sp macro="" textlink="">
          <xdr:nvSpPr>
            <xdr:cNvPr id="2338" name="OptionButton286" hidden="1">
              <a:extLst>
                <a:ext uri="{63B3BB69-23CF-44E3-9099-C40C66FF867C}">
                  <a14:compatExt spid="_x0000_s2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103</xdr:row>
          <xdr:rowOff>0</xdr:rowOff>
        </xdr:from>
        <xdr:to>
          <xdr:col>6</xdr:col>
          <xdr:colOff>9525</xdr:colOff>
          <xdr:row>103</xdr:row>
          <xdr:rowOff>180975</xdr:rowOff>
        </xdr:to>
        <xdr:sp macro="" textlink="">
          <xdr:nvSpPr>
            <xdr:cNvPr id="2339" name="OptionButton287" hidden="1">
              <a:extLst>
                <a:ext uri="{63B3BB69-23CF-44E3-9099-C40C66FF867C}">
                  <a14:compatExt spid="_x0000_s2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103</xdr:row>
          <xdr:rowOff>0</xdr:rowOff>
        </xdr:from>
        <xdr:to>
          <xdr:col>7</xdr:col>
          <xdr:colOff>9525</xdr:colOff>
          <xdr:row>103</xdr:row>
          <xdr:rowOff>180975</xdr:rowOff>
        </xdr:to>
        <xdr:sp macro="" textlink="">
          <xdr:nvSpPr>
            <xdr:cNvPr id="2340" name="OptionButton288" hidden="1">
              <a:extLst>
                <a:ext uri="{63B3BB69-23CF-44E3-9099-C40C66FF867C}">
                  <a14:compatExt spid="_x0000_s2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104</xdr:row>
          <xdr:rowOff>0</xdr:rowOff>
        </xdr:from>
        <xdr:to>
          <xdr:col>4</xdr:col>
          <xdr:colOff>9525</xdr:colOff>
          <xdr:row>104</xdr:row>
          <xdr:rowOff>180975</xdr:rowOff>
        </xdr:to>
        <xdr:sp macro="" textlink="">
          <xdr:nvSpPr>
            <xdr:cNvPr id="2341" name="OptionButton289" hidden="1">
              <a:extLst>
                <a:ext uri="{63B3BB69-23CF-44E3-9099-C40C66FF867C}">
                  <a14:compatExt spid="_x0000_s2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104</xdr:row>
          <xdr:rowOff>0</xdr:rowOff>
        </xdr:from>
        <xdr:to>
          <xdr:col>4</xdr:col>
          <xdr:colOff>247650</xdr:colOff>
          <xdr:row>104</xdr:row>
          <xdr:rowOff>180975</xdr:rowOff>
        </xdr:to>
        <xdr:sp macro="" textlink="">
          <xdr:nvSpPr>
            <xdr:cNvPr id="2342" name="OptionButton290" hidden="1">
              <a:extLst>
                <a:ext uri="{63B3BB69-23CF-44E3-9099-C40C66FF867C}">
                  <a14:compatExt spid="_x0000_s2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104</xdr:row>
          <xdr:rowOff>0</xdr:rowOff>
        </xdr:from>
        <xdr:to>
          <xdr:col>6</xdr:col>
          <xdr:colOff>9525</xdr:colOff>
          <xdr:row>104</xdr:row>
          <xdr:rowOff>180975</xdr:rowOff>
        </xdr:to>
        <xdr:sp macro="" textlink="">
          <xdr:nvSpPr>
            <xdr:cNvPr id="2343" name="OptionButton291" hidden="1">
              <a:extLst>
                <a:ext uri="{63B3BB69-23CF-44E3-9099-C40C66FF867C}">
                  <a14:compatExt spid="_x0000_s2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104</xdr:row>
          <xdr:rowOff>0</xdr:rowOff>
        </xdr:from>
        <xdr:to>
          <xdr:col>7</xdr:col>
          <xdr:colOff>9525</xdr:colOff>
          <xdr:row>104</xdr:row>
          <xdr:rowOff>180975</xdr:rowOff>
        </xdr:to>
        <xdr:sp macro="" textlink="">
          <xdr:nvSpPr>
            <xdr:cNvPr id="2344" name="OptionButton292" hidden="1">
              <a:extLst>
                <a:ext uri="{63B3BB69-23CF-44E3-9099-C40C66FF867C}">
                  <a14:compatExt spid="_x0000_s2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105</xdr:row>
          <xdr:rowOff>0</xdr:rowOff>
        </xdr:from>
        <xdr:to>
          <xdr:col>4</xdr:col>
          <xdr:colOff>9525</xdr:colOff>
          <xdr:row>105</xdr:row>
          <xdr:rowOff>180975</xdr:rowOff>
        </xdr:to>
        <xdr:sp macro="" textlink="">
          <xdr:nvSpPr>
            <xdr:cNvPr id="2345" name="OptionButton293" hidden="1">
              <a:extLst>
                <a:ext uri="{63B3BB69-23CF-44E3-9099-C40C66FF867C}">
                  <a14:compatExt spid="_x0000_s2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105</xdr:row>
          <xdr:rowOff>0</xdr:rowOff>
        </xdr:from>
        <xdr:to>
          <xdr:col>4</xdr:col>
          <xdr:colOff>247650</xdr:colOff>
          <xdr:row>105</xdr:row>
          <xdr:rowOff>190500</xdr:rowOff>
        </xdr:to>
        <xdr:sp macro="" textlink="">
          <xdr:nvSpPr>
            <xdr:cNvPr id="2346" name="OptionButton294" hidden="1">
              <a:extLst>
                <a:ext uri="{63B3BB69-23CF-44E3-9099-C40C66FF867C}">
                  <a14:compatExt spid="_x0000_s2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105</xdr:row>
          <xdr:rowOff>0</xdr:rowOff>
        </xdr:from>
        <xdr:to>
          <xdr:col>6</xdr:col>
          <xdr:colOff>9525</xdr:colOff>
          <xdr:row>105</xdr:row>
          <xdr:rowOff>180975</xdr:rowOff>
        </xdr:to>
        <xdr:sp macro="" textlink="">
          <xdr:nvSpPr>
            <xdr:cNvPr id="2347" name="OptionButton295" hidden="1">
              <a:extLst>
                <a:ext uri="{63B3BB69-23CF-44E3-9099-C40C66FF867C}">
                  <a14:compatExt spid="_x0000_s2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105</xdr:row>
          <xdr:rowOff>0</xdr:rowOff>
        </xdr:from>
        <xdr:to>
          <xdr:col>7</xdr:col>
          <xdr:colOff>9525</xdr:colOff>
          <xdr:row>105</xdr:row>
          <xdr:rowOff>180975</xdr:rowOff>
        </xdr:to>
        <xdr:sp macro="" textlink="">
          <xdr:nvSpPr>
            <xdr:cNvPr id="2348" name="OptionButton296" hidden="1">
              <a:extLst>
                <a:ext uri="{63B3BB69-23CF-44E3-9099-C40C66FF867C}">
                  <a14:compatExt spid="_x0000_s2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106</xdr:row>
          <xdr:rowOff>0</xdr:rowOff>
        </xdr:from>
        <xdr:to>
          <xdr:col>4</xdr:col>
          <xdr:colOff>9525</xdr:colOff>
          <xdr:row>106</xdr:row>
          <xdr:rowOff>180975</xdr:rowOff>
        </xdr:to>
        <xdr:sp macro="" textlink="">
          <xdr:nvSpPr>
            <xdr:cNvPr id="2349" name="OptionButton297" hidden="1">
              <a:extLst>
                <a:ext uri="{63B3BB69-23CF-44E3-9099-C40C66FF867C}">
                  <a14:compatExt spid="_x0000_s2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106</xdr:row>
          <xdr:rowOff>0</xdr:rowOff>
        </xdr:from>
        <xdr:to>
          <xdr:col>4</xdr:col>
          <xdr:colOff>247650</xdr:colOff>
          <xdr:row>106</xdr:row>
          <xdr:rowOff>190500</xdr:rowOff>
        </xdr:to>
        <xdr:sp macro="" textlink="">
          <xdr:nvSpPr>
            <xdr:cNvPr id="2350" name="OptionButton298" hidden="1">
              <a:extLst>
                <a:ext uri="{63B3BB69-23CF-44E3-9099-C40C66FF867C}">
                  <a14:compatExt spid="_x0000_s2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106</xdr:row>
          <xdr:rowOff>0</xdr:rowOff>
        </xdr:from>
        <xdr:to>
          <xdr:col>6</xdr:col>
          <xdr:colOff>9525</xdr:colOff>
          <xdr:row>106</xdr:row>
          <xdr:rowOff>180975</xdr:rowOff>
        </xdr:to>
        <xdr:sp macro="" textlink="">
          <xdr:nvSpPr>
            <xdr:cNvPr id="2351" name="OptionButton299" hidden="1">
              <a:extLst>
                <a:ext uri="{63B3BB69-23CF-44E3-9099-C40C66FF867C}">
                  <a14:compatExt spid="_x0000_s2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106</xdr:row>
          <xdr:rowOff>0</xdr:rowOff>
        </xdr:from>
        <xdr:to>
          <xdr:col>7</xdr:col>
          <xdr:colOff>9525</xdr:colOff>
          <xdr:row>106</xdr:row>
          <xdr:rowOff>180975</xdr:rowOff>
        </xdr:to>
        <xdr:sp macro="" textlink="">
          <xdr:nvSpPr>
            <xdr:cNvPr id="2352" name="OptionButton300" hidden="1">
              <a:extLst>
                <a:ext uri="{63B3BB69-23CF-44E3-9099-C40C66FF867C}">
                  <a14:compatExt spid="_x0000_s2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110</xdr:row>
          <xdr:rowOff>9525</xdr:rowOff>
        </xdr:from>
        <xdr:to>
          <xdr:col>4</xdr:col>
          <xdr:colOff>9525</xdr:colOff>
          <xdr:row>110</xdr:row>
          <xdr:rowOff>200025</xdr:rowOff>
        </xdr:to>
        <xdr:sp macro="" textlink="">
          <xdr:nvSpPr>
            <xdr:cNvPr id="2357" name="OptionButton305" hidden="1">
              <a:extLst>
                <a:ext uri="{63B3BB69-23CF-44E3-9099-C40C66FF867C}">
                  <a14:compatExt spid="_x0000_s2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110</xdr:row>
          <xdr:rowOff>9525</xdr:rowOff>
        </xdr:from>
        <xdr:to>
          <xdr:col>4</xdr:col>
          <xdr:colOff>247650</xdr:colOff>
          <xdr:row>110</xdr:row>
          <xdr:rowOff>200025</xdr:rowOff>
        </xdr:to>
        <xdr:sp macro="" textlink="">
          <xdr:nvSpPr>
            <xdr:cNvPr id="2358" name="OptionButton306" hidden="1">
              <a:extLst>
                <a:ext uri="{63B3BB69-23CF-44E3-9099-C40C66FF867C}">
                  <a14:compatExt spid="_x0000_s2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110</xdr:row>
          <xdr:rowOff>9525</xdr:rowOff>
        </xdr:from>
        <xdr:to>
          <xdr:col>6</xdr:col>
          <xdr:colOff>9525</xdr:colOff>
          <xdr:row>110</xdr:row>
          <xdr:rowOff>200025</xdr:rowOff>
        </xdr:to>
        <xdr:sp macro="" textlink="">
          <xdr:nvSpPr>
            <xdr:cNvPr id="2359" name="OptionButton307" hidden="1">
              <a:extLst>
                <a:ext uri="{63B3BB69-23CF-44E3-9099-C40C66FF867C}">
                  <a14:compatExt spid="_x0000_s2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110</xdr:row>
          <xdr:rowOff>9525</xdr:rowOff>
        </xdr:from>
        <xdr:to>
          <xdr:col>7</xdr:col>
          <xdr:colOff>9525</xdr:colOff>
          <xdr:row>110</xdr:row>
          <xdr:rowOff>200025</xdr:rowOff>
        </xdr:to>
        <xdr:sp macro="" textlink="">
          <xdr:nvSpPr>
            <xdr:cNvPr id="2360" name="OptionButton308" hidden="1">
              <a:extLst>
                <a:ext uri="{63B3BB69-23CF-44E3-9099-C40C66FF867C}">
                  <a14:compatExt spid="_x0000_s2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111</xdr:row>
          <xdr:rowOff>9525</xdr:rowOff>
        </xdr:from>
        <xdr:to>
          <xdr:col>4</xdr:col>
          <xdr:colOff>9525</xdr:colOff>
          <xdr:row>111</xdr:row>
          <xdr:rowOff>200025</xdr:rowOff>
        </xdr:to>
        <xdr:sp macro="" textlink="">
          <xdr:nvSpPr>
            <xdr:cNvPr id="2361" name="OptionButton309" hidden="1">
              <a:extLst>
                <a:ext uri="{63B3BB69-23CF-44E3-9099-C40C66FF867C}">
                  <a14:compatExt spid="_x0000_s2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111</xdr:row>
          <xdr:rowOff>9525</xdr:rowOff>
        </xdr:from>
        <xdr:to>
          <xdr:col>4</xdr:col>
          <xdr:colOff>247650</xdr:colOff>
          <xdr:row>111</xdr:row>
          <xdr:rowOff>200025</xdr:rowOff>
        </xdr:to>
        <xdr:sp macro="" textlink="">
          <xdr:nvSpPr>
            <xdr:cNvPr id="2362" name="OptionButton310" hidden="1">
              <a:extLst>
                <a:ext uri="{63B3BB69-23CF-44E3-9099-C40C66FF867C}">
                  <a14:compatExt spid="_x0000_s2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111</xdr:row>
          <xdr:rowOff>9525</xdr:rowOff>
        </xdr:from>
        <xdr:to>
          <xdr:col>6</xdr:col>
          <xdr:colOff>9525</xdr:colOff>
          <xdr:row>111</xdr:row>
          <xdr:rowOff>200025</xdr:rowOff>
        </xdr:to>
        <xdr:sp macro="" textlink="">
          <xdr:nvSpPr>
            <xdr:cNvPr id="2363" name="OptionButton311" hidden="1">
              <a:extLst>
                <a:ext uri="{63B3BB69-23CF-44E3-9099-C40C66FF867C}">
                  <a14:compatExt spid="_x0000_s2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111</xdr:row>
          <xdr:rowOff>9525</xdr:rowOff>
        </xdr:from>
        <xdr:to>
          <xdr:col>7</xdr:col>
          <xdr:colOff>9525</xdr:colOff>
          <xdr:row>111</xdr:row>
          <xdr:rowOff>200025</xdr:rowOff>
        </xdr:to>
        <xdr:sp macro="" textlink="">
          <xdr:nvSpPr>
            <xdr:cNvPr id="2364" name="OptionButton312" hidden="1">
              <a:extLst>
                <a:ext uri="{63B3BB69-23CF-44E3-9099-C40C66FF867C}">
                  <a14:compatExt spid="_x0000_s2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112</xdr:row>
          <xdr:rowOff>9525</xdr:rowOff>
        </xdr:from>
        <xdr:to>
          <xdr:col>4</xdr:col>
          <xdr:colOff>9525</xdr:colOff>
          <xdr:row>112</xdr:row>
          <xdr:rowOff>200025</xdr:rowOff>
        </xdr:to>
        <xdr:sp macro="" textlink="">
          <xdr:nvSpPr>
            <xdr:cNvPr id="2365" name="OptionButton313" hidden="1">
              <a:extLst>
                <a:ext uri="{63B3BB69-23CF-44E3-9099-C40C66FF867C}">
                  <a14:compatExt spid="_x0000_s2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112</xdr:row>
          <xdr:rowOff>9525</xdr:rowOff>
        </xdr:from>
        <xdr:to>
          <xdr:col>4</xdr:col>
          <xdr:colOff>247650</xdr:colOff>
          <xdr:row>112</xdr:row>
          <xdr:rowOff>200025</xdr:rowOff>
        </xdr:to>
        <xdr:sp macro="" textlink="">
          <xdr:nvSpPr>
            <xdr:cNvPr id="2366" name="OptionButton314" hidden="1">
              <a:extLst>
                <a:ext uri="{63B3BB69-23CF-44E3-9099-C40C66FF867C}">
                  <a14:compatExt spid="_x0000_s2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112</xdr:row>
          <xdr:rowOff>9525</xdr:rowOff>
        </xdr:from>
        <xdr:to>
          <xdr:col>6</xdr:col>
          <xdr:colOff>9525</xdr:colOff>
          <xdr:row>112</xdr:row>
          <xdr:rowOff>200025</xdr:rowOff>
        </xdr:to>
        <xdr:sp macro="" textlink="">
          <xdr:nvSpPr>
            <xdr:cNvPr id="2367" name="OptionButton315" hidden="1">
              <a:extLst>
                <a:ext uri="{63B3BB69-23CF-44E3-9099-C40C66FF867C}">
                  <a14:compatExt spid="_x0000_s2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112</xdr:row>
          <xdr:rowOff>9525</xdr:rowOff>
        </xdr:from>
        <xdr:to>
          <xdr:col>7</xdr:col>
          <xdr:colOff>9525</xdr:colOff>
          <xdr:row>112</xdr:row>
          <xdr:rowOff>200025</xdr:rowOff>
        </xdr:to>
        <xdr:sp macro="" textlink="">
          <xdr:nvSpPr>
            <xdr:cNvPr id="2368" name="OptionButton316" hidden="1">
              <a:extLst>
                <a:ext uri="{63B3BB69-23CF-44E3-9099-C40C66FF867C}">
                  <a14:compatExt spid="_x0000_s2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113</xdr:row>
          <xdr:rowOff>9525</xdr:rowOff>
        </xdr:from>
        <xdr:to>
          <xdr:col>4</xdr:col>
          <xdr:colOff>9525</xdr:colOff>
          <xdr:row>113</xdr:row>
          <xdr:rowOff>200025</xdr:rowOff>
        </xdr:to>
        <xdr:sp macro="" textlink="">
          <xdr:nvSpPr>
            <xdr:cNvPr id="2369" name="OptionButton317" hidden="1">
              <a:extLst>
                <a:ext uri="{63B3BB69-23CF-44E3-9099-C40C66FF867C}">
                  <a14:compatExt spid="_x0000_s2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113</xdr:row>
          <xdr:rowOff>9525</xdr:rowOff>
        </xdr:from>
        <xdr:to>
          <xdr:col>4</xdr:col>
          <xdr:colOff>247650</xdr:colOff>
          <xdr:row>113</xdr:row>
          <xdr:rowOff>200025</xdr:rowOff>
        </xdr:to>
        <xdr:sp macro="" textlink="">
          <xdr:nvSpPr>
            <xdr:cNvPr id="2370" name="OptionButton318" hidden="1">
              <a:extLst>
                <a:ext uri="{63B3BB69-23CF-44E3-9099-C40C66FF867C}">
                  <a14:compatExt spid="_x0000_s2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113</xdr:row>
          <xdr:rowOff>9525</xdr:rowOff>
        </xdr:from>
        <xdr:to>
          <xdr:col>6</xdr:col>
          <xdr:colOff>9525</xdr:colOff>
          <xdr:row>113</xdr:row>
          <xdr:rowOff>200025</xdr:rowOff>
        </xdr:to>
        <xdr:sp macro="" textlink="">
          <xdr:nvSpPr>
            <xdr:cNvPr id="2371" name="OptionButton319" hidden="1">
              <a:extLst>
                <a:ext uri="{63B3BB69-23CF-44E3-9099-C40C66FF867C}">
                  <a14:compatExt spid="_x0000_s2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113</xdr:row>
          <xdr:rowOff>9525</xdr:rowOff>
        </xdr:from>
        <xdr:to>
          <xdr:col>7</xdr:col>
          <xdr:colOff>9525</xdr:colOff>
          <xdr:row>113</xdr:row>
          <xdr:rowOff>200025</xdr:rowOff>
        </xdr:to>
        <xdr:sp macro="" textlink="">
          <xdr:nvSpPr>
            <xdr:cNvPr id="2372" name="OptionButton320" hidden="1">
              <a:extLst>
                <a:ext uri="{63B3BB69-23CF-44E3-9099-C40C66FF867C}">
                  <a14:compatExt spid="_x0000_s2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114</xdr:row>
          <xdr:rowOff>9525</xdr:rowOff>
        </xdr:from>
        <xdr:to>
          <xdr:col>4</xdr:col>
          <xdr:colOff>9525</xdr:colOff>
          <xdr:row>114</xdr:row>
          <xdr:rowOff>200025</xdr:rowOff>
        </xdr:to>
        <xdr:sp macro="" textlink="">
          <xdr:nvSpPr>
            <xdr:cNvPr id="2373" name="OptionButton321" hidden="1">
              <a:extLst>
                <a:ext uri="{63B3BB69-23CF-44E3-9099-C40C66FF867C}">
                  <a14:compatExt spid="_x0000_s2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114</xdr:row>
          <xdr:rowOff>9525</xdr:rowOff>
        </xdr:from>
        <xdr:to>
          <xdr:col>4</xdr:col>
          <xdr:colOff>247650</xdr:colOff>
          <xdr:row>114</xdr:row>
          <xdr:rowOff>200025</xdr:rowOff>
        </xdr:to>
        <xdr:sp macro="" textlink="">
          <xdr:nvSpPr>
            <xdr:cNvPr id="2374" name="OptionButton322" hidden="1">
              <a:extLst>
                <a:ext uri="{63B3BB69-23CF-44E3-9099-C40C66FF867C}">
                  <a14:compatExt spid="_x0000_s2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114</xdr:row>
          <xdr:rowOff>9525</xdr:rowOff>
        </xdr:from>
        <xdr:to>
          <xdr:col>6</xdr:col>
          <xdr:colOff>9525</xdr:colOff>
          <xdr:row>114</xdr:row>
          <xdr:rowOff>200025</xdr:rowOff>
        </xdr:to>
        <xdr:sp macro="" textlink="">
          <xdr:nvSpPr>
            <xdr:cNvPr id="2375" name="OptionButton323" hidden="1">
              <a:extLst>
                <a:ext uri="{63B3BB69-23CF-44E3-9099-C40C66FF867C}">
                  <a14:compatExt spid="_x0000_s2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114</xdr:row>
          <xdr:rowOff>9525</xdr:rowOff>
        </xdr:from>
        <xdr:to>
          <xdr:col>7</xdr:col>
          <xdr:colOff>9525</xdr:colOff>
          <xdr:row>114</xdr:row>
          <xdr:rowOff>200025</xdr:rowOff>
        </xdr:to>
        <xdr:sp macro="" textlink="">
          <xdr:nvSpPr>
            <xdr:cNvPr id="2376" name="OptionButton324" hidden="1">
              <a:extLst>
                <a:ext uri="{63B3BB69-23CF-44E3-9099-C40C66FF867C}">
                  <a14:compatExt spid="_x0000_s2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115</xdr:row>
          <xdr:rowOff>9525</xdr:rowOff>
        </xdr:from>
        <xdr:to>
          <xdr:col>4</xdr:col>
          <xdr:colOff>9525</xdr:colOff>
          <xdr:row>115</xdr:row>
          <xdr:rowOff>200025</xdr:rowOff>
        </xdr:to>
        <xdr:sp macro="" textlink="">
          <xdr:nvSpPr>
            <xdr:cNvPr id="2377" name="OptionButton325" hidden="1">
              <a:extLst>
                <a:ext uri="{63B3BB69-23CF-44E3-9099-C40C66FF867C}">
                  <a14:compatExt spid="_x0000_s2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115</xdr:row>
          <xdr:rowOff>9525</xdr:rowOff>
        </xdr:from>
        <xdr:to>
          <xdr:col>4</xdr:col>
          <xdr:colOff>247650</xdr:colOff>
          <xdr:row>115</xdr:row>
          <xdr:rowOff>200025</xdr:rowOff>
        </xdr:to>
        <xdr:sp macro="" textlink="">
          <xdr:nvSpPr>
            <xdr:cNvPr id="2378" name="OptionButton326" hidden="1">
              <a:extLst>
                <a:ext uri="{63B3BB69-23CF-44E3-9099-C40C66FF867C}">
                  <a14:compatExt spid="_x0000_s2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115</xdr:row>
          <xdr:rowOff>9525</xdr:rowOff>
        </xdr:from>
        <xdr:to>
          <xdr:col>6</xdr:col>
          <xdr:colOff>9525</xdr:colOff>
          <xdr:row>115</xdr:row>
          <xdr:rowOff>200025</xdr:rowOff>
        </xdr:to>
        <xdr:sp macro="" textlink="">
          <xdr:nvSpPr>
            <xdr:cNvPr id="2379" name="OptionButton327" hidden="1">
              <a:extLst>
                <a:ext uri="{63B3BB69-23CF-44E3-9099-C40C66FF867C}">
                  <a14:compatExt spid="_x0000_s2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115</xdr:row>
          <xdr:rowOff>9525</xdr:rowOff>
        </xdr:from>
        <xdr:to>
          <xdr:col>7</xdr:col>
          <xdr:colOff>9525</xdr:colOff>
          <xdr:row>115</xdr:row>
          <xdr:rowOff>200025</xdr:rowOff>
        </xdr:to>
        <xdr:sp macro="" textlink="">
          <xdr:nvSpPr>
            <xdr:cNvPr id="2380" name="OptionButton328" hidden="1">
              <a:extLst>
                <a:ext uri="{63B3BB69-23CF-44E3-9099-C40C66FF867C}">
                  <a14:compatExt spid="_x0000_s2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116</xdr:row>
          <xdr:rowOff>9525</xdr:rowOff>
        </xdr:from>
        <xdr:to>
          <xdr:col>4</xdr:col>
          <xdr:colOff>9525</xdr:colOff>
          <xdr:row>117</xdr:row>
          <xdr:rowOff>0</xdr:rowOff>
        </xdr:to>
        <xdr:sp macro="" textlink="">
          <xdr:nvSpPr>
            <xdr:cNvPr id="2381" name="OptionButton329" hidden="1">
              <a:extLst>
                <a:ext uri="{63B3BB69-23CF-44E3-9099-C40C66FF867C}">
                  <a14:compatExt spid="_x0000_s2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116</xdr:row>
          <xdr:rowOff>9525</xdr:rowOff>
        </xdr:from>
        <xdr:to>
          <xdr:col>4</xdr:col>
          <xdr:colOff>247650</xdr:colOff>
          <xdr:row>117</xdr:row>
          <xdr:rowOff>0</xdr:rowOff>
        </xdr:to>
        <xdr:sp macro="" textlink="">
          <xdr:nvSpPr>
            <xdr:cNvPr id="2382" name="OptionButton330" hidden="1">
              <a:extLst>
                <a:ext uri="{63B3BB69-23CF-44E3-9099-C40C66FF867C}">
                  <a14:compatExt spid="_x0000_s2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116</xdr:row>
          <xdr:rowOff>9525</xdr:rowOff>
        </xdr:from>
        <xdr:to>
          <xdr:col>6</xdr:col>
          <xdr:colOff>9525</xdr:colOff>
          <xdr:row>117</xdr:row>
          <xdr:rowOff>0</xdr:rowOff>
        </xdr:to>
        <xdr:sp macro="" textlink="">
          <xdr:nvSpPr>
            <xdr:cNvPr id="2383" name="OptionButton331" hidden="1">
              <a:extLst>
                <a:ext uri="{63B3BB69-23CF-44E3-9099-C40C66FF867C}">
                  <a14:compatExt spid="_x0000_s2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116</xdr:row>
          <xdr:rowOff>9525</xdr:rowOff>
        </xdr:from>
        <xdr:to>
          <xdr:col>7</xdr:col>
          <xdr:colOff>9525</xdr:colOff>
          <xdr:row>117</xdr:row>
          <xdr:rowOff>0</xdr:rowOff>
        </xdr:to>
        <xdr:sp macro="" textlink="">
          <xdr:nvSpPr>
            <xdr:cNvPr id="2384" name="OptionButton332" hidden="1">
              <a:extLst>
                <a:ext uri="{63B3BB69-23CF-44E3-9099-C40C66FF867C}">
                  <a14:compatExt spid="_x0000_s2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117</xdr:row>
          <xdr:rowOff>9525</xdr:rowOff>
        </xdr:from>
        <xdr:to>
          <xdr:col>4</xdr:col>
          <xdr:colOff>9525</xdr:colOff>
          <xdr:row>117</xdr:row>
          <xdr:rowOff>200025</xdr:rowOff>
        </xdr:to>
        <xdr:sp macro="" textlink="">
          <xdr:nvSpPr>
            <xdr:cNvPr id="2385" name="OptionButton333" hidden="1">
              <a:extLst>
                <a:ext uri="{63B3BB69-23CF-44E3-9099-C40C66FF867C}">
                  <a14:compatExt spid="_x0000_s2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117</xdr:row>
          <xdr:rowOff>9525</xdr:rowOff>
        </xdr:from>
        <xdr:to>
          <xdr:col>4</xdr:col>
          <xdr:colOff>247650</xdr:colOff>
          <xdr:row>117</xdr:row>
          <xdr:rowOff>200025</xdr:rowOff>
        </xdr:to>
        <xdr:sp macro="" textlink="">
          <xdr:nvSpPr>
            <xdr:cNvPr id="2386" name="OptionButton334" hidden="1">
              <a:extLst>
                <a:ext uri="{63B3BB69-23CF-44E3-9099-C40C66FF867C}">
                  <a14:compatExt spid="_x0000_s2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117</xdr:row>
          <xdr:rowOff>9525</xdr:rowOff>
        </xdr:from>
        <xdr:to>
          <xdr:col>6</xdr:col>
          <xdr:colOff>9525</xdr:colOff>
          <xdr:row>117</xdr:row>
          <xdr:rowOff>200025</xdr:rowOff>
        </xdr:to>
        <xdr:sp macro="" textlink="">
          <xdr:nvSpPr>
            <xdr:cNvPr id="2387" name="OptionButton335" hidden="1">
              <a:extLst>
                <a:ext uri="{63B3BB69-23CF-44E3-9099-C40C66FF867C}">
                  <a14:compatExt spid="_x0000_s2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117</xdr:row>
          <xdr:rowOff>9525</xdr:rowOff>
        </xdr:from>
        <xdr:to>
          <xdr:col>7</xdr:col>
          <xdr:colOff>9525</xdr:colOff>
          <xdr:row>117</xdr:row>
          <xdr:rowOff>200025</xdr:rowOff>
        </xdr:to>
        <xdr:sp macro="" textlink="">
          <xdr:nvSpPr>
            <xdr:cNvPr id="2388" name="OptionButton336" hidden="1">
              <a:extLst>
                <a:ext uri="{63B3BB69-23CF-44E3-9099-C40C66FF867C}">
                  <a14:compatExt spid="_x0000_s2388"/>
                </a:ext>
              </a:extLst>
            </xdr:cNvPr>
            <xdr:cNvSpPr/>
          </xdr:nvSpPr>
          <xdr:spPr>
            <a:xfrm>
              <a:off x="0" y="0"/>
              <a:ext cx="0" cy="0"/>
            </a:xfrm>
            <a:prstGeom prst="rect">
              <a:avLst/>
            </a:prstGeom>
          </xdr:spPr>
        </xdr:sp>
        <xdr:clientData/>
      </xdr:twoCellAnchor>
    </mc:Choice>
    <mc:Fallback/>
  </mc:AlternateContent>
  <xdr:twoCellAnchor editAs="absolute">
    <xdr:from>
      <xdr:col>9</xdr:col>
      <xdr:colOff>516255</xdr:colOff>
      <xdr:row>119</xdr:row>
      <xdr:rowOff>114300</xdr:rowOff>
    </xdr:from>
    <xdr:to>
      <xdr:col>10</xdr:col>
      <xdr:colOff>0</xdr:colOff>
      <xdr:row>122</xdr:row>
      <xdr:rowOff>0</xdr:rowOff>
    </xdr:to>
    <xdr:sp macro="" textlink="">
      <xdr:nvSpPr>
        <xdr:cNvPr id="344" name="Rounded Rectangle 343">
          <a:hlinkClick xmlns:r="http://schemas.openxmlformats.org/officeDocument/2006/relationships" r:id="rId1"/>
        </xdr:cNvPr>
        <xdr:cNvSpPr/>
      </xdr:nvSpPr>
      <xdr:spPr>
        <a:xfrm>
          <a:off x="8679180" y="33585150"/>
          <a:ext cx="1645920" cy="457200"/>
        </a:xfrm>
        <a:prstGeom prst="roundRect">
          <a:avLst/>
        </a:prstGeom>
        <a:solidFill>
          <a:srgbClr val="00B050"/>
        </a:solidFill>
        <a:ln w="12700">
          <a:noFill/>
        </a:ln>
        <a:effectLst>
          <a:outerShdw blurRad="50800" dist="38100" dir="2700000" algn="tl"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ctr"/>
          <a:r>
            <a:rPr lang="en-US" sz="1100" b="1"/>
            <a:t>Continue to Section 1.b</a:t>
          </a:r>
        </a:p>
      </xdr:txBody>
    </xdr:sp>
    <xdr:clientData/>
  </xdr:twoCellAnchor>
  <mc:AlternateContent xmlns:mc="http://schemas.openxmlformats.org/markup-compatibility/2006">
    <mc:Choice xmlns:a14="http://schemas.microsoft.com/office/drawing/2010/main" Requires="a14">
      <xdr:twoCellAnchor editAs="oneCell">
        <xdr:from>
          <xdr:col>7</xdr:col>
          <xdr:colOff>66675</xdr:colOff>
          <xdr:row>16</xdr:row>
          <xdr:rowOff>9525</xdr:rowOff>
        </xdr:from>
        <xdr:to>
          <xdr:col>8</xdr:col>
          <xdr:colOff>9525</xdr:colOff>
          <xdr:row>17</xdr:row>
          <xdr:rowOff>9525</xdr:rowOff>
        </xdr:to>
        <xdr:sp macro="" textlink="">
          <xdr:nvSpPr>
            <xdr:cNvPr id="2389" name="OptionButton113" hidden="1">
              <a:extLst>
                <a:ext uri="{63B3BB69-23CF-44E3-9099-C40C66FF867C}">
                  <a14:compatExt spid="_x0000_s2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17</xdr:row>
          <xdr:rowOff>9525</xdr:rowOff>
        </xdr:from>
        <xdr:to>
          <xdr:col>8</xdr:col>
          <xdr:colOff>9525</xdr:colOff>
          <xdr:row>18</xdr:row>
          <xdr:rowOff>9525</xdr:rowOff>
        </xdr:to>
        <xdr:sp macro="" textlink="">
          <xdr:nvSpPr>
            <xdr:cNvPr id="2390" name="OptionButton114" hidden="1">
              <a:extLst>
                <a:ext uri="{63B3BB69-23CF-44E3-9099-C40C66FF867C}">
                  <a14:compatExt spid="_x0000_s2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18</xdr:row>
          <xdr:rowOff>9525</xdr:rowOff>
        </xdr:from>
        <xdr:to>
          <xdr:col>8</xdr:col>
          <xdr:colOff>9525</xdr:colOff>
          <xdr:row>18</xdr:row>
          <xdr:rowOff>200025</xdr:rowOff>
        </xdr:to>
        <xdr:sp macro="" textlink="">
          <xdr:nvSpPr>
            <xdr:cNvPr id="2391" name="OptionButton115" hidden="1">
              <a:extLst>
                <a:ext uri="{63B3BB69-23CF-44E3-9099-C40C66FF867C}">
                  <a14:compatExt spid="_x0000_s2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20</xdr:row>
          <xdr:rowOff>9525</xdr:rowOff>
        </xdr:from>
        <xdr:to>
          <xdr:col>8</xdr:col>
          <xdr:colOff>9525</xdr:colOff>
          <xdr:row>21</xdr:row>
          <xdr:rowOff>9525</xdr:rowOff>
        </xdr:to>
        <xdr:sp macro="" textlink="">
          <xdr:nvSpPr>
            <xdr:cNvPr id="2392" name="OptionButton116" hidden="1">
              <a:extLst>
                <a:ext uri="{63B3BB69-23CF-44E3-9099-C40C66FF867C}">
                  <a14:compatExt spid="_x0000_s2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21</xdr:row>
          <xdr:rowOff>9525</xdr:rowOff>
        </xdr:from>
        <xdr:to>
          <xdr:col>8</xdr:col>
          <xdr:colOff>9525</xdr:colOff>
          <xdr:row>22</xdr:row>
          <xdr:rowOff>0</xdr:rowOff>
        </xdr:to>
        <xdr:sp macro="" textlink="">
          <xdr:nvSpPr>
            <xdr:cNvPr id="2393" name="OptionButton121" hidden="1">
              <a:extLst>
                <a:ext uri="{63B3BB69-23CF-44E3-9099-C40C66FF867C}">
                  <a14:compatExt spid="_x0000_s2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22</xdr:row>
          <xdr:rowOff>9525</xdr:rowOff>
        </xdr:from>
        <xdr:to>
          <xdr:col>8</xdr:col>
          <xdr:colOff>9525</xdr:colOff>
          <xdr:row>23</xdr:row>
          <xdr:rowOff>9525</xdr:rowOff>
        </xdr:to>
        <xdr:sp macro="" textlink="">
          <xdr:nvSpPr>
            <xdr:cNvPr id="2394" name="OptionButton122" hidden="1">
              <a:extLst>
                <a:ext uri="{63B3BB69-23CF-44E3-9099-C40C66FF867C}">
                  <a14:compatExt spid="_x0000_s2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23</xdr:row>
          <xdr:rowOff>9525</xdr:rowOff>
        </xdr:from>
        <xdr:to>
          <xdr:col>8</xdr:col>
          <xdr:colOff>9525</xdr:colOff>
          <xdr:row>24</xdr:row>
          <xdr:rowOff>9525</xdr:rowOff>
        </xdr:to>
        <xdr:sp macro="" textlink="">
          <xdr:nvSpPr>
            <xdr:cNvPr id="2395" name="OptionButton123" hidden="1">
              <a:extLst>
                <a:ext uri="{63B3BB69-23CF-44E3-9099-C40C66FF867C}">
                  <a14:compatExt spid="_x0000_s2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24</xdr:row>
          <xdr:rowOff>9525</xdr:rowOff>
        </xdr:from>
        <xdr:to>
          <xdr:col>8</xdr:col>
          <xdr:colOff>9525</xdr:colOff>
          <xdr:row>25</xdr:row>
          <xdr:rowOff>0</xdr:rowOff>
        </xdr:to>
        <xdr:sp macro="" textlink="">
          <xdr:nvSpPr>
            <xdr:cNvPr id="2396" name="OptionButton124" hidden="1">
              <a:extLst>
                <a:ext uri="{63B3BB69-23CF-44E3-9099-C40C66FF867C}">
                  <a14:compatExt spid="_x0000_s2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25</xdr:row>
          <xdr:rowOff>9525</xdr:rowOff>
        </xdr:from>
        <xdr:to>
          <xdr:col>8</xdr:col>
          <xdr:colOff>9525</xdr:colOff>
          <xdr:row>25</xdr:row>
          <xdr:rowOff>200025</xdr:rowOff>
        </xdr:to>
        <xdr:sp macro="" textlink="">
          <xdr:nvSpPr>
            <xdr:cNvPr id="2397" name="OptionButton181" hidden="1">
              <a:extLst>
                <a:ext uri="{63B3BB69-23CF-44E3-9099-C40C66FF867C}">
                  <a14:compatExt spid="_x0000_s2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26</xdr:row>
          <xdr:rowOff>9525</xdr:rowOff>
        </xdr:from>
        <xdr:to>
          <xdr:col>8</xdr:col>
          <xdr:colOff>9525</xdr:colOff>
          <xdr:row>27</xdr:row>
          <xdr:rowOff>9525</xdr:rowOff>
        </xdr:to>
        <xdr:sp macro="" textlink="">
          <xdr:nvSpPr>
            <xdr:cNvPr id="2398" name="OptionButton182" hidden="1">
              <a:extLst>
                <a:ext uri="{63B3BB69-23CF-44E3-9099-C40C66FF867C}">
                  <a14:compatExt spid="_x0000_s2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27</xdr:row>
          <xdr:rowOff>9525</xdr:rowOff>
        </xdr:from>
        <xdr:to>
          <xdr:col>8</xdr:col>
          <xdr:colOff>9525</xdr:colOff>
          <xdr:row>28</xdr:row>
          <xdr:rowOff>0</xdr:rowOff>
        </xdr:to>
        <xdr:sp macro="" textlink="">
          <xdr:nvSpPr>
            <xdr:cNvPr id="2399" name="OptionButton183" hidden="1">
              <a:extLst>
                <a:ext uri="{63B3BB69-23CF-44E3-9099-C40C66FF867C}">
                  <a14:compatExt spid="_x0000_s2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28</xdr:row>
          <xdr:rowOff>9525</xdr:rowOff>
        </xdr:from>
        <xdr:to>
          <xdr:col>8</xdr:col>
          <xdr:colOff>9525</xdr:colOff>
          <xdr:row>29</xdr:row>
          <xdr:rowOff>9525</xdr:rowOff>
        </xdr:to>
        <xdr:sp macro="" textlink="">
          <xdr:nvSpPr>
            <xdr:cNvPr id="2400" name="OptionButton184" hidden="1">
              <a:extLst>
                <a:ext uri="{63B3BB69-23CF-44E3-9099-C40C66FF867C}">
                  <a14:compatExt spid="_x0000_s2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29</xdr:row>
          <xdr:rowOff>9525</xdr:rowOff>
        </xdr:from>
        <xdr:to>
          <xdr:col>8</xdr:col>
          <xdr:colOff>9525</xdr:colOff>
          <xdr:row>30</xdr:row>
          <xdr:rowOff>9525</xdr:rowOff>
        </xdr:to>
        <xdr:sp macro="" textlink="">
          <xdr:nvSpPr>
            <xdr:cNvPr id="2401" name="OptionButton217" hidden="1">
              <a:extLst>
                <a:ext uri="{63B3BB69-23CF-44E3-9099-C40C66FF867C}">
                  <a14:compatExt spid="_x0000_s2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32</xdr:row>
          <xdr:rowOff>9525</xdr:rowOff>
        </xdr:from>
        <xdr:to>
          <xdr:col>8</xdr:col>
          <xdr:colOff>9525</xdr:colOff>
          <xdr:row>33</xdr:row>
          <xdr:rowOff>0</xdr:rowOff>
        </xdr:to>
        <xdr:sp macro="" textlink="">
          <xdr:nvSpPr>
            <xdr:cNvPr id="2402" name="OptionButton218" hidden="1">
              <a:extLst>
                <a:ext uri="{63B3BB69-23CF-44E3-9099-C40C66FF867C}">
                  <a14:compatExt spid="_x0000_s2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33</xdr:row>
          <xdr:rowOff>9525</xdr:rowOff>
        </xdr:from>
        <xdr:to>
          <xdr:col>8</xdr:col>
          <xdr:colOff>9525</xdr:colOff>
          <xdr:row>34</xdr:row>
          <xdr:rowOff>0</xdr:rowOff>
        </xdr:to>
        <xdr:sp macro="" textlink="">
          <xdr:nvSpPr>
            <xdr:cNvPr id="2403" name="OptionButton219" hidden="1">
              <a:extLst>
                <a:ext uri="{63B3BB69-23CF-44E3-9099-C40C66FF867C}">
                  <a14:compatExt spid="_x0000_s2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34</xdr:row>
          <xdr:rowOff>9525</xdr:rowOff>
        </xdr:from>
        <xdr:to>
          <xdr:col>8</xdr:col>
          <xdr:colOff>9525</xdr:colOff>
          <xdr:row>35</xdr:row>
          <xdr:rowOff>0</xdr:rowOff>
        </xdr:to>
        <xdr:sp macro="" textlink="">
          <xdr:nvSpPr>
            <xdr:cNvPr id="2404" name="OptionButton220" hidden="1">
              <a:extLst>
                <a:ext uri="{63B3BB69-23CF-44E3-9099-C40C66FF867C}">
                  <a14:compatExt spid="_x0000_s2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35</xdr:row>
          <xdr:rowOff>9525</xdr:rowOff>
        </xdr:from>
        <xdr:to>
          <xdr:col>8</xdr:col>
          <xdr:colOff>9525</xdr:colOff>
          <xdr:row>36</xdr:row>
          <xdr:rowOff>0</xdr:rowOff>
        </xdr:to>
        <xdr:sp macro="" textlink="">
          <xdr:nvSpPr>
            <xdr:cNvPr id="2405" name="OptionButton245" hidden="1">
              <a:extLst>
                <a:ext uri="{63B3BB69-23CF-44E3-9099-C40C66FF867C}">
                  <a14:compatExt spid="_x0000_s2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36</xdr:row>
          <xdr:rowOff>9525</xdr:rowOff>
        </xdr:from>
        <xdr:to>
          <xdr:col>8</xdr:col>
          <xdr:colOff>9525</xdr:colOff>
          <xdr:row>37</xdr:row>
          <xdr:rowOff>0</xdr:rowOff>
        </xdr:to>
        <xdr:sp macro="" textlink="">
          <xdr:nvSpPr>
            <xdr:cNvPr id="2406" name="OptionButton246" hidden="1">
              <a:extLst>
                <a:ext uri="{63B3BB69-23CF-44E3-9099-C40C66FF867C}">
                  <a14:compatExt spid="_x0000_s2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37</xdr:row>
          <xdr:rowOff>9525</xdr:rowOff>
        </xdr:from>
        <xdr:to>
          <xdr:col>8</xdr:col>
          <xdr:colOff>9525</xdr:colOff>
          <xdr:row>37</xdr:row>
          <xdr:rowOff>200025</xdr:rowOff>
        </xdr:to>
        <xdr:sp macro="" textlink="">
          <xdr:nvSpPr>
            <xdr:cNvPr id="2407" name="OptionButton247" hidden="1">
              <a:extLst>
                <a:ext uri="{63B3BB69-23CF-44E3-9099-C40C66FF867C}">
                  <a14:compatExt spid="_x0000_s2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38</xdr:row>
          <xdr:rowOff>9525</xdr:rowOff>
        </xdr:from>
        <xdr:to>
          <xdr:col>8</xdr:col>
          <xdr:colOff>9525</xdr:colOff>
          <xdr:row>39</xdr:row>
          <xdr:rowOff>0</xdr:rowOff>
        </xdr:to>
        <xdr:sp macro="" textlink="">
          <xdr:nvSpPr>
            <xdr:cNvPr id="2408" name="OptionButton248" hidden="1">
              <a:extLst>
                <a:ext uri="{63B3BB69-23CF-44E3-9099-C40C66FF867C}">
                  <a14:compatExt spid="_x0000_s2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39</xdr:row>
          <xdr:rowOff>9525</xdr:rowOff>
        </xdr:from>
        <xdr:to>
          <xdr:col>8</xdr:col>
          <xdr:colOff>9525</xdr:colOff>
          <xdr:row>39</xdr:row>
          <xdr:rowOff>200025</xdr:rowOff>
        </xdr:to>
        <xdr:sp macro="" textlink="">
          <xdr:nvSpPr>
            <xdr:cNvPr id="2409" name="OptionButton269" hidden="1">
              <a:extLst>
                <a:ext uri="{63B3BB69-23CF-44E3-9099-C40C66FF867C}">
                  <a14:compatExt spid="_x0000_s2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40</xdr:row>
          <xdr:rowOff>9525</xdr:rowOff>
        </xdr:from>
        <xdr:to>
          <xdr:col>8</xdr:col>
          <xdr:colOff>9525</xdr:colOff>
          <xdr:row>41</xdr:row>
          <xdr:rowOff>0</xdr:rowOff>
        </xdr:to>
        <xdr:sp macro="" textlink="">
          <xdr:nvSpPr>
            <xdr:cNvPr id="2410" name="OptionButton270" hidden="1">
              <a:extLst>
                <a:ext uri="{63B3BB69-23CF-44E3-9099-C40C66FF867C}">
                  <a14:compatExt spid="_x0000_s2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42</xdr:row>
          <xdr:rowOff>9525</xdr:rowOff>
        </xdr:from>
        <xdr:to>
          <xdr:col>8</xdr:col>
          <xdr:colOff>9525</xdr:colOff>
          <xdr:row>42</xdr:row>
          <xdr:rowOff>200025</xdr:rowOff>
        </xdr:to>
        <xdr:sp macro="" textlink="">
          <xdr:nvSpPr>
            <xdr:cNvPr id="2411" name="OptionButton271" hidden="1">
              <a:extLst>
                <a:ext uri="{63B3BB69-23CF-44E3-9099-C40C66FF867C}">
                  <a14:compatExt spid="_x0000_s2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43</xdr:row>
          <xdr:rowOff>9525</xdr:rowOff>
        </xdr:from>
        <xdr:to>
          <xdr:col>8</xdr:col>
          <xdr:colOff>9525</xdr:colOff>
          <xdr:row>44</xdr:row>
          <xdr:rowOff>0</xdr:rowOff>
        </xdr:to>
        <xdr:sp macro="" textlink="">
          <xdr:nvSpPr>
            <xdr:cNvPr id="2412" name="OptionButton272" hidden="1">
              <a:extLst>
                <a:ext uri="{63B3BB69-23CF-44E3-9099-C40C66FF867C}">
                  <a14:compatExt spid="_x0000_s2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44</xdr:row>
          <xdr:rowOff>9525</xdr:rowOff>
        </xdr:from>
        <xdr:to>
          <xdr:col>8</xdr:col>
          <xdr:colOff>9525</xdr:colOff>
          <xdr:row>45</xdr:row>
          <xdr:rowOff>0</xdr:rowOff>
        </xdr:to>
        <xdr:sp macro="" textlink="">
          <xdr:nvSpPr>
            <xdr:cNvPr id="2413" name="OptionButton301" hidden="1">
              <a:extLst>
                <a:ext uri="{63B3BB69-23CF-44E3-9099-C40C66FF867C}">
                  <a14:compatExt spid="_x0000_s2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45</xdr:row>
          <xdr:rowOff>9525</xdr:rowOff>
        </xdr:from>
        <xdr:to>
          <xdr:col>8</xdr:col>
          <xdr:colOff>9525</xdr:colOff>
          <xdr:row>45</xdr:row>
          <xdr:rowOff>200025</xdr:rowOff>
        </xdr:to>
        <xdr:sp macro="" textlink="">
          <xdr:nvSpPr>
            <xdr:cNvPr id="2414" name="OptionButton302" hidden="1">
              <a:extLst>
                <a:ext uri="{63B3BB69-23CF-44E3-9099-C40C66FF867C}">
                  <a14:compatExt spid="_x0000_s2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46</xdr:row>
          <xdr:rowOff>9525</xdr:rowOff>
        </xdr:from>
        <xdr:to>
          <xdr:col>8</xdr:col>
          <xdr:colOff>9525</xdr:colOff>
          <xdr:row>47</xdr:row>
          <xdr:rowOff>0</xdr:rowOff>
        </xdr:to>
        <xdr:sp macro="" textlink="">
          <xdr:nvSpPr>
            <xdr:cNvPr id="2415" name="OptionButton303" hidden="1">
              <a:extLst>
                <a:ext uri="{63B3BB69-23CF-44E3-9099-C40C66FF867C}">
                  <a14:compatExt spid="_x0000_s2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47</xdr:row>
          <xdr:rowOff>0</xdr:rowOff>
        </xdr:from>
        <xdr:to>
          <xdr:col>8</xdr:col>
          <xdr:colOff>9525</xdr:colOff>
          <xdr:row>47</xdr:row>
          <xdr:rowOff>180975</xdr:rowOff>
        </xdr:to>
        <xdr:sp macro="" textlink="">
          <xdr:nvSpPr>
            <xdr:cNvPr id="2416" name="OptionButton304" hidden="1">
              <a:extLst>
                <a:ext uri="{63B3BB69-23CF-44E3-9099-C40C66FF867C}">
                  <a14:compatExt spid="_x0000_s2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51</xdr:row>
          <xdr:rowOff>19050</xdr:rowOff>
        </xdr:from>
        <xdr:to>
          <xdr:col>8</xdr:col>
          <xdr:colOff>9525</xdr:colOff>
          <xdr:row>51</xdr:row>
          <xdr:rowOff>209550</xdr:rowOff>
        </xdr:to>
        <xdr:sp macro="" textlink="">
          <xdr:nvSpPr>
            <xdr:cNvPr id="2417" name="OptionButton337" hidden="1">
              <a:extLst>
                <a:ext uri="{63B3BB69-23CF-44E3-9099-C40C66FF867C}">
                  <a14:compatExt spid="_x0000_s2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53</xdr:row>
          <xdr:rowOff>19050</xdr:rowOff>
        </xdr:from>
        <xdr:to>
          <xdr:col>8</xdr:col>
          <xdr:colOff>9525</xdr:colOff>
          <xdr:row>54</xdr:row>
          <xdr:rowOff>9525</xdr:rowOff>
        </xdr:to>
        <xdr:sp macro="" textlink="">
          <xdr:nvSpPr>
            <xdr:cNvPr id="2418" name="OptionButton338" hidden="1">
              <a:extLst>
                <a:ext uri="{63B3BB69-23CF-44E3-9099-C40C66FF867C}">
                  <a14:compatExt spid="_x0000_s2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54</xdr:row>
          <xdr:rowOff>19050</xdr:rowOff>
        </xdr:from>
        <xdr:to>
          <xdr:col>8</xdr:col>
          <xdr:colOff>9525</xdr:colOff>
          <xdr:row>55</xdr:row>
          <xdr:rowOff>9525</xdr:rowOff>
        </xdr:to>
        <xdr:sp macro="" textlink="">
          <xdr:nvSpPr>
            <xdr:cNvPr id="2419" name="OptionButton339" hidden="1">
              <a:extLst>
                <a:ext uri="{63B3BB69-23CF-44E3-9099-C40C66FF867C}">
                  <a14:compatExt spid="_x0000_s2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55</xdr:row>
          <xdr:rowOff>19050</xdr:rowOff>
        </xdr:from>
        <xdr:to>
          <xdr:col>8</xdr:col>
          <xdr:colOff>9525</xdr:colOff>
          <xdr:row>56</xdr:row>
          <xdr:rowOff>9525</xdr:rowOff>
        </xdr:to>
        <xdr:sp macro="" textlink="">
          <xdr:nvSpPr>
            <xdr:cNvPr id="2420" name="OptionButton340" hidden="1">
              <a:extLst>
                <a:ext uri="{63B3BB69-23CF-44E3-9099-C40C66FF867C}">
                  <a14:compatExt spid="_x0000_s2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56</xdr:row>
          <xdr:rowOff>19050</xdr:rowOff>
        </xdr:from>
        <xdr:to>
          <xdr:col>8</xdr:col>
          <xdr:colOff>9525</xdr:colOff>
          <xdr:row>56</xdr:row>
          <xdr:rowOff>209550</xdr:rowOff>
        </xdr:to>
        <xdr:sp macro="" textlink="">
          <xdr:nvSpPr>
            <xdr:cNvPr id="2421" name="OptionButton341" hidden="1">
              <a:extLst>
                <a:ext uri="{63B3BB69-23CF-44E3-9099-C40C66FF867C}">
                  <a14:compatExt spid="_x0000_s2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57</xdr:row>
          <xdr:rowOff>19050</xdr:rowOff>
        </xdr:from>
        <xdr:to>
          <xdr:col>8</xdr:col>
          <xdr:colOff>9525</xdr:colOff>
          <xdr:row>57</xdr:row>
          <xdr:rowOff>209550</xdr:rowOff>
        </xdr:to>
        <xdr:sp macro="" textlink="">
          <xdr:nvSpPr>
            <xdr:cNvPr id="2422" name="OptionButton342" hidden="1">
              <a:extLst>
                <a:ext uri="{63B3BB69-23CF-44E3-9099-C40C66FF867C}">
                  <a14:compatExt spid="_x0000_s2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59</xdr:row>
          <xdr:rowOff>9525</xdr:rowOff>
        </xdr:from>
        <xdr:to>
          <xdr:col>8</xdr:col>
          <xdr:colOff>9525</xdr:colOff>
          <xdr:row>59</xdr:row>
          <xdr:rowOff>200025</xdr:rowOff>
        </xdr:to>
        <xdr:sp macro="" textlink="">
          <xdr:nvSpPr>
            <xdr:cNvPr id="2423" name="OptionButton343" hidden="1">
              <a:extLst>
                <a:ext uri="{63B3BB69-23CF-44E3-9099-C40C66FF867C}">
                  <a14:compatExt spid="_x0000_s2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60</xdr:row>
          <xdr:rowOff>9525</xdr:rowOff>
        </xdr:from>
        <xdr:to>
          <xdr:col>8</xdr:col>
          <xdr:colOff>9525</xdr:colOff>
          <xdr:row>60</xdr:row>
          <xdr:rowOff>200025</xdr:rowOff>
        </xdr:to>
        <xdr:sp macro="" textlink="">
          <xdr:nvSpPr>
            <xdr:cNvPr id="2424" name="OptionButton344" hidden="1">
              <a:extLst>
                <a:ext uri="{63B3BB69-23CF-44E3-9099-C40C66FF867C}">
                  <a14:compatExt spid="_x0000_s2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61</xdr:row>
          <xdr:rowOff>9525</xdr:rowOff>
        </xdr:from>
        <xdr:to>
          <xdr:col>8</xdr:col>
          <xdr:colOff>9525</xdr:colOff>
          <xdr:row>62</xdr:row>
          <xdr:rowOff>0</xdr:rowOff>
        </xdr:to>
        <xdr:sp macro="" textlink="">
          <xdr:nvSpPr>
            <xdr:cNvPr id="2425" name="OptionButton345" hidden="1">
              <a:extLst>
                <a:ext uri="{63B3BB69-23CF-44E3-9099-C40C66FF867C}">
                  <a14:compatExt spid="_x0000_s2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62</xdr:row>
          <xdr:rowOff>9525</xdr:rowOff>
        </xdr:from>
        <xdr:to>
          <xdr:col>8</xdr:col>
          <xdr:colOff>9525</xdr:colOff>
          <xdr:row>63</xdr:row>
          <xdr:rowOff>0</xdr:rowOff>
        </xdr:to>
        <xdr:sp macro="" textlink="">
          <xdr:nvSpPr>
            <xdr:cNvPr id="2426" name="OptionButton346" hidden="1">
              <a:extLst>
                <a:ext uri="{63B3BB69-23CF-44E3-9099-C40C66FF867C}">
                  <a14:compatExt spid="_x0000_s2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63</xdr:row>
          <xdr:rowOff>9525</xdr:rowOff>
        </xdr:from>
        <xdr:to>
          <xdr:col>8</xdr:col>
          <xdr:colOff>0</xdr:colOff>
          <xdr:row>63</xdr:row>
          <xdr:rowOff>200025</xdr:rowOff>
        </xdr:to>
        <xdr:sp macro="" textlink="">
          <xdr:nvSpPr>
            <xdr:cNvPr id="2427" name="OptionButton347" hidden="1">
              <a:extLst>
                <a:ext uri="{63B3BB69-23CF-44E3-9099-C40C66FF867C}">
                  <a14:compatExt spid="_x0000_s2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64</xdr:row>
          <xdr:rowOff>9525</xdr:rowOff>
        </xdr:from>
        <xdr:to>
          <xdr:col>8</xdr:col>
          <xdr:colOff>9525</xdr:colOff>
          <xdr:row>64</xdr:row>
          <xdr:rowOff>200025</xdr:rowOff>
        </xdr:to>
        <xdr:sp macro="" textlink="">
          <xdr:nvSpPr>
            <xdr:cNvPr id="2428" name="OptionButton348" hidden="1">
              <a:extLst>
                <a:ext uri="{63B3BB69-23CF-44E3-9099-C40C66FF867C}">
                  <a14:compatExt spid="_x0000_s2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65</xdr:row>
          <xdr:rowOff>9525</xdr:rowOff>
        </xdr:from>
        <xdr:to>
          <xdr:col>8</xdr:col>
          <xdr:colOff>9525</xdr:colOff>
          <xdr:row>65</xdr:row>
          <xdr:rowOff>200025</xdr:rowOff>
        </xdr:to>
        <xdr:sp macro="" textlink="">
          <xdr:nvSpPr>
            <xdr:cNvPr id="2429" name="OptionButton349" hidden="1">
              <a:extLst>
                <a:ext uri="{63B3BB69-23CF-44E3-9099-C40C66FF867C}">
                  <a14:compatExt spid="_x0000_s2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66</xdr:row>
          <xdr:rowOff>9525</xdr:rowOff>
        </xdr:from>
        <xdr:to>
          <xdr:col>8</xdr:col>
          <xdr:colOff>9525</xdr:colOff>
          <xdr:row>67</xdr:row>
          <xdr:rowOff>0</xdr:rowOff>
        </xdr:to>
        <xdr:sp macro="" textlink="">
          <xdr:nvSpPr>
            <xdr:cNvPr id="2430" name="OptionButton350" hidden="1">
              <a:extLst>
                <a:ext uri="{63B3BB69-23CF-44E3-9099-C40C66FF867C}">
                  <a14:compatExt spid="_x0000_s2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67</xdr:row>
          <xdr:rowOff>9525</xdr:rowOff>
        </xdr:from>
        <xdr:to>
          <xdr:col>8</xdr:col>
          <xdr:colOff>9525</xdr:colOff>
          <xdr:row>67</xdr:row>
          <xdr:rowOff>200025</xdr:rowOff>
        </xdr:to>
        <xdr:sp macro="" textlink="">
          <xdr:nvSpPr>
            <xdr:cNvPr id="2431" name="OptionButton351" hidden="1">
              <a:extLst>
                <a:ext uri="{63B3BB69-23CF-44E3-9099-C40C66FF867C}">
                  <a14:compatExt spid="_x0000_s2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71</xdr:row>
          <xdr:rowOff>0</xdr:rowOff>
        </xdr:from>
        <xdr:to>
          <xdr:col>8</xdr:col>
          <xdr:colOff>9525</xdr:colOff>
          <xdr:row>71</xdr:row>
          <xdr:rowOff>180975</xdr:rowOff>
        </xdr:to>
        <xdr:sp macro="" textlink="">
          <xdr:nvSpPr>
            <xdr:cNvPr id="2432" name="OptionButton352" hidden="1">
              <a:extLst>
                <a:ext uri="{63B3BB69-23CF-44E3-9099-C40C66FF867C}">
                  <a14:compatExt spid="_x0000_s2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74</xdr:row>
          <xdr:rowOff>0</xdr:rowOff>
        </xdr:from>
        <xdr:to>
          <xdr:col>8</xdr:col>
          <xdr:colOff>9525</xdr:colOff>
          <xdr:row>74</xdr:row>
          <xdr:rowOff>190500</xdr:rowOff>
        </xdr:to>
        <xdr:sp macro="" textlink="">
          <xdr:nvSpPr>
            <xdr:cNvPr id="2433" name="OptionButton353" hidden="1">
              <a:extLst>
                <a:ext uri="{63B3BB69-23CF-44E3-9099-C40C66FF867C}">
                  <a14:compatExt spid="_x0000_s2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75</xdr:row>
          <xdr:rowOff>0</xdr:rowOff>
        </xdr:from>
        <xdr:to>
          <xdr:col>8</xdr:col>
          <xdr:colOff>9525</xdr:colOff>
          <xdr:row>75</xdr:row>
          <xdr:rowOff>180975</xdr:rowOff>
        </xdr:to>
        <xdr:sp macro="" textlink="">
          <xdr:nvSpPr>
            <xdr:cNvPr id="2434" name="OptionButton354" hidden="1">
              <a:extLst>
                <a:ext uri="{63B3BB69-23CF-44E3-9099-C40C66FF867C}">
                  <a14:compatExt spid="_x0000_s2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76</xdr:row>
          <xdr:rowOff>0</xdr:rowOff>
        </xdr:from>
        <xdr:to>
          <xdr:col>8</xdr:col>
          <xdr:colOff>9525</xdr:colOff>
          <xdr:row>76</xdr:row>
          <xdr:rowOff>190500</xdr:rowOff>
        </xdr:to>
        <xdr:sp macro="" textlink="">
          <xdr:nvSpPr>
            <xdr:cNvPr id="2435" name="OptionButton355" hidden="1">
              <a:extLst>
                <a:ext uri="{63B3BB69-23CF-44E3-9099-C40C66FF867C}">
                  <a14:compatExt spid="_x0000_s2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77</xdr:row>
          <xdr:rowOff>0</xdr:rowOff>
        </xdr:from>
        <xdr:to>
          <xdr:col>8</xdr:col>
          <xdr:colOff>9525</xdr:colOff>
          <xdr:row>77</xdr:row>
          <xdr:rowOff>190500</xdr:rowOff>
        </xdr:to>
        <xdr:sp macro="" textlink="">
          <xdr:nvSpPr>
            <xdr:cNvPr id="2436" name="OptionButton356" hidden="1">
              <a:extLst>
                <a:ext uri="{63B3BB69-23CF-44E3-9099-C40C66FF867C}">
                  <a14:compatExt spid="_x0000_s2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78</xdr:row>
          <xdr:rowOff>0</xdr:rowOff>
        </xdr:from>
        <xdr:to>
          <xdr:col>8</xdr:col>
          <xdr:colOff>9525</xdr:colOff>
          <xdr:row>78</xdr:row>
          <xdr:rowOff>180975</xdr:rowOff>
        </xdr:to>
        <xdr:sp macro="" textlink="">
          <xdr:nvSpPr>
            <xdr:cNvPr id="2437" name="OptionButton357" hidden="1">
              <a:extLst>
                <a:ext uri="{63B3BB69-23CF-44E3-9099-C40C66FF867C}">
                  <a14:compatExt spid="_x0000_s2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79</xdr:row>
          <xdr:rowOff>0</xdr:rowOff>
        </xdr:from>
        <xdr:to>
          <xdr:col>8</xdr:col>
          <xdr:colOff>9525</xdr:colOff>
          <xdr:row>79</xdr:row>
          <xdr:rowOff>180975</xdr:rowOff>
        </xdr:to>
        <xdr:sp macro="" textlink="">
          <xdr:nvSpPr>
            <xdr:cNvPr id="2438" name="OptionButton358" hidden="1">
              <a:extLst>
                <a:ext uri="{63B3BB69-23CF-44E3-9099-C40C66FF867C}">
                  <a14:compatExt spid="_x0000_s2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80</xdr:row>
          <xdr:rowOff>0</xdr:rowOff>
        </xdr:from>
        <xdr:to>
          <xdr:col>8</xdr:col>
          <xdr:colOff>9525</xdr:colOff>
          <xdr:row>80</xdr:row>
          <xdr:rowOff>190500</xdr:rowOff>
        </xdr:to>
        <xdr:sp macro="" textlink="">
          <xdr:nvSpPr>
            <xdr:cNvPr id="2439" name="OptionButton359" hidden="1">
              <a:extLst>
                <a:ext uri="{63B3BB69-23CF-44E3-9099-C40C66FF867C}">
                  <a14:compatExt spid="_x0000_s2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85</xdr:row>
          <xdr:rowOff>0</xdr:rowOff>
        </xdr:from>
        <xdr:to>
          <xdr:col>8</xdr:col>
          <xdr:colOff>9525</xdr:colOff>
          <xdr:row>85</xdr:row>
          <xdr:rowOff>180975</xdr:rowOff>
        </xdr:to>
        <xdr:sp macro="" textlink="">
          <xdr:nvSpPr>
            <xdr:cNvPr id="2440" name="OptionButton360" hidden="1">
              <a:extLst>
                <a:ext uri="{63B3BB69-23CF-44E3-9099-C40C66FF867C}">
                  <a14:compatExt spid="_x0000_s2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86</xdr:row>
          <xdr:rowOff>0</xdr:rowOff>
        </xdr:from>
        <xdr:to>
          <xdr:col>8</xdr:col>
          <xdr:colOff>9525</xdr:colOff>
          <xdr:row>86</xdr:row>
          <xdr:rowOff>180975</xdr:rowOff>
        </xdr:to>
        <xdr:sp macro="" textlink="">
          <xdr:nvSpPr>
            <xdr:cNvPr id="2441" name="OptionButton361" hidden="1">
              <a:extLst>
                <a:ext uri="{63B3BB69-23CF-44E3-9099-C40C66FF867C}">
                  <a14:compatExt spid="_x0000_s2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87</xdr:row>
          <xdr:rowOff>0</xdr:rowOff>
        </xdr:from>
        <xdr:to>
          <xdr:col>8</xdr:col>
          <xdr:colOff>9525</xdr:colOff>
          <xdr:row>87</xdr:row>
          <xdr:rowOff>180975</xdr:rowOff>
        </xdr:to>
        <xdr:sp macro="" textlink="">
          <xdr:nvSpPr>
            <xdr:cNvPr id="2442" name="OptionButton362" hidden="1">
              <a:extLst>
                <a:ext uri="{63B3BB69-23CF-44E3-9099-C40C66FF867C}">
                  <a14:compatExt spid="_x0000_s2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88</xdr:row>
          <xdr:rowOff>0</xdr:rowOff>
        </xdr:from>
        <xdr:to>
          <xdr:col>8</xdr:col>
          <xdr:colOff>9525</xdr:colOff>
          <xdr:row>88</xdr:row>
          <xdr:rowOff>190500</xdr:rowOff>
        </xdr:to>
        <xdr:sp macro="" textlink="">
          <xdr:nvSpPr>
            <xdr:cNvPr id="2443" name="OptionButton363" hidden="1">
              <a:extLst>
                <a:ext uri="{63B3BB69-23CF-44E3-9099-C40C66FF867C}">
                  <a14:compatExt spid="_x0000_s2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89</xdr:row>
          <xdr:rowOff>0</xdr:rowOff>
        </xdr:from>
        <xdr:to>
          <xdr:col>8</xdr:col>
          <xdr:colOff>9525</xdr:colOff>
          <xdr:row>89</xdr:row>
          <xdr:rowOff>190500</xdr:rowOff>
        </xdr:to>
        <xdr:sp macro="" textlink="">
          <xdr:nvSpPr>
            <xdr:cNvPr id="2444" name="OptionButton364" hidden="1">
              <a:extLst>
                <a:ext uri="{63B3BB69-23CF-44E3-9099-C40C66FF867C}">
                  <a14:compatExt spid="_x0000_s2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90</xdr:row>
          <xdr:rowOff>0</xdr:rowOff>
        </xdr:from>
        <xdr:to>
          <xdr:col>8</xdr:col>
          <xdr:colOff>9525</xdr:colOff>
          <xdr:row>90</xdr:row>
          <xdr:rowOff>180975</xdr:rowOff>
        </xdr:to>
        <xdr:sp macro="" textlink="">
          <xdr:nvSpPr>
            <xdr:cNvPr id="2445" name="OptionButton365" hidden="1">
              <a:extLst>
                <a:ext uri="{63B3BB69-23CF-44E3-9099-C40C66FF867C}">
                  <a14:compatExt spid="_x0000_s2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92</xdr:row>
          <xdr:rowOff>0</xdr:rowOff>
        </xdr:from>
        <xdr:to>
          <xdr:col>8</xdr:col>
          <xdr:colOff>9525</xdr:colOff>
          <xdr:row>92</xdr:row>
          <xdr:rowOff>190500</xdr:rowOff>
        </xdr:to>
        <xdr:sp macro="" textlink="">
          <xdr:nvSpPr>
            <xdr:cNvPr id="2446" name="OptionButton366" hidden="1">
              <a:extLst>
                <a:ext uri="{63B3BB69-23CF-44E3-9099-C40C66FF867C}">
                  <a14:compatExt spid="_x0000_s2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93</xdr:row>
          <xdr:rowOff>0</xdr:rowOff>
        </xdr:from>
        <xdr:to>
          <xdr:col>8</xdr:col>
          <xdr:colOff>9525</xdr:colOff>
          <xdr:row>93</xdr:row>
          <xdr:rowOff>190500</xdr:rowOff>
        </xdr:to>
        <xdr:sp macro="" textlink="">
          <xdr:nvSpPr>
            <xdr:cNvPr id="2447" name="OptionButton367" hidden="1">
              <a:extLst>
                <a:ext uri="{63B3BB69-23CF-44E3-9099-C40C66FF867C}">
                  <a14:compatExt spid="_x0000_s2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94</xdr:row>
          <xdr:rowOff>0</xdr:rowOff>
        </xdr:from>
        <xdr:to>
          <xdr:col>8</xdr:col>
          <xdr:colOff>9525</xdr:colOff>
          <xdr:row>94</xdr:row>
          <xdr:rowOff>180975</xdr:rowOff>
        </xdr:to>
        <xdr:sp macro="" textlink="">
          <xdr:nvSpPr>
            <xdr:cNvPr id="2448" name="OptionButton368" hidden="1">
              <a:extLst>
                <a:ext uri="{63B3BB69-23CF-44E3-9099-C40C66FF867C}">
                  <a14:compatExt spid="_x0000_s2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95</xdr:row>
          <xdr:rowOff>0</xdr:rowOff>
        </xdr:from>
        <xdr:to>
          <xdr:col>8</xdr:col>
          <xdr:colOff>9525</xdr:colOff>
          <xdr:row>95</xdr:row>
          <xdr:rowOff>180975</xdr:rowOff>
        </xdr:to>
        <xdr:sp macro="" textlink="">
          <xdr:nvSpPr>
            <xdr:cNvPr id="2449" name="OptionButton369" hidden="1">
              <a:extLst>
                <a:ext uri="{63B3BB69-23CF-44E3-9099-C40C66FF867C}">
                  <a14:compatExt spid="_x0000_s2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96</xdr:row>
          <xdr:rowOff>0</xdr:rowOff>
        </xdr:from>
        <xdr:to>
          <xdr:col>8</xdr:col>
          <xdr:colOff>9525</xdr:colOff>
          <xdr:row>96</xdr:row>
          <xdr:rowOff>190500</xdr:rowOff>
        </xdr:to>
        <xdr:sp macro="" textlink="">
          <xdr:nvSpPr>
            <xdr:cNvPr id="2450" name="OptionButton370" hidden="1">
              <a:extLst>
                <a:ext uri="{63B3BB69-23CF-44E3-9099-C40C66FF867C}">
                  <a14:compatExt spid="_x0000_s2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100</xdr:row>
          <xdr:rowOff>0</xdr:rowOff>
        </xdr:from>
        <xdr:to>
          <xdr:col>8</xdr:col>
          <xdr:colOff>9525</xdr:colOff>
          <xdr:row>100</xdr:row>
          <xdr:rowOff>190500</xdr:rowOff>
        </xdr:to>
        <xdr:sp macro="" textlink="">
          <xdr:nvSpPr>
            <xdr:cNvPr id="2451" name="OptionButton371" hidden="1">
              <a:extLst>
                <a:ext uri="{63B3BB69-23CF-44E3-9099-C40C66FF867C}">
                  <a14:compatExt spid="_x0000_s2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101</xdr:row>
          <xdr:rowOff>0</xdr:rowOff>
        </xdr:from>
        <xdr:to>
          <xdr:col>8</xdr:col>
          <xdr:colOff>9525</xdr:colOff>
          <xdr:row>101</xdr:row>
          <xdr:rowOff>190500</xdr:rowOff>
        </xdr:to>
        <xdr:sp macro="" textlink="">
          <xdr:nvSpPr>
            <xdr:cNvPr id="2452" name="OptionButton372" hidden="1">
              <a:extLst>
                <a:ext uri="{63B3BB69-23CF-44E3-9099-C40C66FF867C}">
                  <a14:compatExt spid="_x0000_s2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102</xdr:row>
          <xdr:rowOff>0</xdr:rowOff>
        </xdr:from>
        <xdr:to>
          <xdr:col>8</xdr:col>
          <xdr:colOff>9525</xdr:colOff>
          <xdr:row>102</xdr:row>
          <xdr:rowOff>180975</xdr:rowOff>
        </xdr:to>
        <xdr:sp macro="" textlink="">
          <xdr:nvSpPr>
            <xdr:cNvPr id="2453" name="OptionButton373" hidden="1">
              <a:extLst>
                <a:ext uri="{63B3BB69-23CF-44E3-9099-C40C66FF867C}">
                  <a14:compatExt spid="_x0000_s2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103</xdr:row>
          <xdr:rowOff>0</xdr:rowOff>
        </xdr:from>
        <xdr:to>
          <xdr:col>8</xdr:col>
          <xdr:colOff>9525</xdr:colOff>
          <xdr:row>103</xdr:row>
          <xdr:rowOff>180975</xdr:rowOff>
        </xdr:to>
        <xdr:sp macro="" textlink="">
          <xdr:nvSpPr>
            <xdr:cNvPr id="2454" name="OptionButton374" hidden="1">
              <a:extLst>
                <a:ext uri="{63B3BB69-23CF-44E3-9099-C40C66FF867C}">
                  <a14:compatExt spid="_x0000_s2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104</xdr:row>
          <xdr:rowOff>0</xdr:rowOff>
        </xdr:from>
        <xdr:to>
          <xdr:col>8</xdr:col>
          <xdr:colOff>9525</xdr:colOff>
          <xdr:row>104</xdr:row>
          <xdr:rowOff>180975</xdr:rowOff>
        </xdr:to>
        <xdr:sp macro="" textlink="">
          <xdr:nvSpPr>
            <xdr:cNvPr id="2455" name="OptionButton375" hidden="1">
              <a:extLst>
                <a:ext uri="{63B3BB69-23CF-44E3-9099-C40C66FF867C}">
                  <a14:compatExt spid="_x0000_s2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105</xdr:row>
          <xdr:rowOff>0</xdr:rowOff>
        </xdr:from>
        <xdr:to>
          <xdr:col>8</xdr:col>
          <xdr:colOff>9525</xdr:colOff>
          <xdr:row>105</xdr:row>
          <xdr:rowOff>180975</xdr:rowOff>
        </xdr:to>
        <xdr:sp macro="" textlink="">
          <xdr:nvSpPr>
            <xdr:cNvPr id="2456" name="OptionButton376" hidden="1">
              <a:extLst>
                <a:ext uri="{63B3BB69-23CF-44E3-9099-C40C66FF867C}">
                  <a14:compatExt spid="_x0000_s2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106</xdr:row>
          <xdr:rowOff>0</xdr:rowOff>
        </xdr:from>
        <xdr:to>
          <xdr:col>8</xdr:col>
          <xdr:colOff>9525</xdr:colOff>
          <xdr:row>106</xdr:row>
          <xdr:rowOff>180975</xdr:rowOff>
        </xdr:to>
        <xdr:sp macro="" textlink="">
          <xdr:nvSpPr>
            <xdr:cNvPr id="2457" name="OptionButton377" hidden="1">
              <a:extLst>
                <a:ext uri="{63B3BB69-23CF-44E3-9099-C40C66FF867C}">
                  <a14:compatExt spid="_x0000_s2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110</xdr:row>
          <xdr:rowOff>9525</xdr:rowOff>
        </xdr:from>
        <xdr:to>
          <xdr:col>8</xdr:col>
          <xdr:colOff>9525</xdr:colOff>
          <xdr:row>110</xdr:row>
          <xdr:rowOff>200025</xdr:rowOff>
        </xdr:to>
        <xdr:sp macro="" textlink="">
          <xdr:nvSpPr>
            <xdr:cNvPr id="2458" name="OptionButton378" hidden="1">
              <a:extLst>
                <a:ext uri="{63B3BB69-23CF-44E3-9099-C40C66FF867C}">
                  <a14:compatExt spid="_x0000_s2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111</xdr:row>
          <xdr:rowOff>9525</xdr:rowOff>
        </xdr:from>
        <xdr:to>
          <xdr:col>8</xdr:col>
          <xdr:colOff>9525</xdr:colOff>
          <xdr:row>111</xdr:row>
          <xdr:rowOff>200025</xdr:rowOff>
        </xdr:to>
        <xdr:sp macro="" textlink="">
          <xdr:nvSpPr>
            <xdr:cNvPr id="2459" name="OptionButton379" hidden="1">
              <a:extLst>
                <a:ext uri="{63B3BB69-23CF-44E3-9099-C40C66FF867C}">
                  <a14:compatExt spid="_x0000_s2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112</xdr:row>
          <xdr:rowOff>9525</xdr:rowOff>
        </xdr:from>
        <xdr:to>
          <xdr:col>8</xdr:col>
          <xdr:colOff>9525</xdr:colOff>
          <xdr:row>112</xdr:row>
          <xdr:rowOff>200025</xdr:rowOff>
        </xdr:to>
        <xdr:sp macro="" textlink="">
          <xdr:nvSpPr>
            <xdr:cNvPr id="2460" name="OptionButton380" hidden="1">
              <a:extLst>
                <a:ext uri="{63B3BB69-23CF-44E3-9099-C40C66FF867C}">
                  <a14:compatExt spid="_x0000_s2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113</xdr:row>
          <xdr:rowOff>9525</xdr:rowOff>
        </xdr:from>
        <xdr:to>
          <xdr:col>8</xdr:col>
          <xdr:colOff>9525</xdr:colOff>
          <xdr:row>113</xdr:row>
          <xdr:rowOff>200025</xdr:rowOff>
        </xdr:to>
        <xdr:sp macro="" textlink="">
          <xdr:nvSpPr>
            <xdr:cNvPr id="2461" name="OptionButton381" hidden="1">
              <a:extLst>
                <a:ext uri="{63B3BB69-23CF-44E3-9099-C40C66FF867C}">
                  <a14:compatExt spid="_x0000_s2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114</xdr:row>
          <xdr:rowOff>9525</xdr:rowOff>
        </xdr:from>
        <xdr:to>
          <xdr:col>8</xdr:col>
          <xdr:colOff>9525</xdr:colOff>
          <xdr:row>114</xdr:row>
          <xdr:rowOff>200025</xdr:rowOff>
        </xdr:to>
        <xdr:sp macro="" textlink="">
          <xdr:nvSpPr>
            <xdr:cNvPr id="2462" name="OptionButton382" hidden="1">
              <a:extLst>
                <a:ext uri="{63B3BB69-23CF-44E3-9099-C40C66FF867C}">
                  <a14:compatExt spid="_x0000_s2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115</xdr:row>
          <xdr:rowOff>9525</xdr:rowOff>
        </xdr:from>
        <xdr:to>
          <xdr:col>8</xdr:col>
          <xdr:colOff>9525</xdr:colOff>
          <xdr:row>115</xdr:row>
          <xdr:rowOff>200025</xdr:rowOff>
        </xdr:to>
        <xdr:sp macro="" textlink="">
          <xdr:nvSpPr>
            <xdr:cNvPr id="2463" name="OptionButton383" hidden="1">
              <a:extLst>
                <a:ext uri="{63B3BB69-23CF-44E3-9099-C40C66FF867C}">
                  <a14:compatExt spid="_x0000_s2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116</xdr:row>
          <xdr:rowOff>9525</xdr:rowOff>
        </xdr:from>
        <xdr:to>
          <xdr:col>8</xdr:col>
          <xdr:colOff>9525</xdr:colOff>
          <xdr:row>117</xdr:row>
          <xdr:rowOff>0</xdr:rowOff>
        </xdr:to>
        <xdr:sp macro="" textlink="">
          <xdr:nvSpPr>
            <xdr:cNvPr id="2464" name="OptionButton384" hidden="1">
              <a:extLst>
                <a:ext uri="{63B3BB69-23CF-44E3-9099-C40C66FF867C}">
                  <a14:compatExt spid="_x0000_s2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117</xdr:row>
          <xdr:rowOff>9525</xdr:rowOff>
        </xdr:from>
        <xdr:to>
          <xdr:col>8</xdr:col>
          <xdr:colOff>9525</xdr:colOff>
          <xdr:row>117</xdr:row>
          <xdr:rowOff>200025</xdr:rowOff>
        </xdr:to>
        <xdr:sp macro="" textlink="">
          <xdr:nvSpPr>
            <xdr:cNvPr id="2465" name="OptionButton385" hidden="1">
              <a:extLst>
                <a:ext uri="{63B3BB69-23CF-44E3-9099-C40C66FF867C}">
                  <a14:compatExt spid="_x0000_s2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16</xdr:row>
          <xdr:rowOff>9525</xdr:rowOff>
        </xdr:from>
        <xdr:to>
          <xdr:col>9</xdr:col>
          <xdr:colOff>9525</xdr:colOff>
          <xdr:row>17</xdr:row>
          <xdr:rowOff>9525</xdr:rowOff>
        </xdr:to>
        <xdr:sp macro="" textlink="">
          <xdr:nvSpPr>
            <xdr:cNvPr id="2469" name="OptionButton386" hidden="1">
              <a:extLst>
                <a:ext uri="{63B3BB69-23CF-44E3-9099-C40C66FF867C}">
                  <a14:compatExt spid="_x0000_s2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17</xdr:row>
          <xdr:rowOff>9525</xdr:rowOff>
        </xdr:from>
        <xdr:to>
          <xdr:col>9</xdr:col>
          <xdr:colOff>9525</xdr:colOff>
          <xdr:row>18</xdr:row>
          <xdr:rowOff>9525</xdr:rowOff>
        </xdr:to>
        <xdr:sp macro="" textlink="">
          <xdr:nvSpPr>
            <xdr:cNvPr id="2470" name="OptionButton387" hidden="1">
              <a:extLst>
                <a:ext uri="{63B3BB69-23CF-44E3-9099-C40C66FF867C}">
                  <a14:compatExt spid="_x0000_s2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18</xdr:row>
          <xdr:rowOff>9525</xdr:rowOff>
        </xdr:from>
        <xdr:to>
          <xdr:col>9</xdr:col>
          <xdr:colOff>9525</xdr:colOff>
          <xdr:row>18</xdr:row>
          <xdr:rowOff>200025</xdr:rowOff>
        </xdr:to>
        <xdr:sp macro="" textlink="">
          <xdr:nvSpPr>
            <xdr:cNvPr id="2471" name="OptionButton388" hidden="1">
              <a:extLst>
                <a:ext uri="{63B3BB69-23CF-44E3-9099-C40C66FF867C}">
                  <a14:compatExt spid="_x0000_s2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xdr:row>
          <xdr:rowOff>9525</xdr:rowOff>
        </xdr:from>
        <xdr:to>
          <xdr:col>9</xdr:col>
          <xdr:colOff>9525</xdr:colOff>
          <xdr:row>21</xdr:row>
          <xdr:rowOff>9525</xdr:rowOff>
        </xdr:to>
        <xdr:sp macro="" textlink="">
          <xdr:nvSpPr>
            <xdr:cNvPr id="2472" name="OptionButton389" hidden="1">
              <a:extLst>
                <a:ext uri="{63B3BB69-23CF-44E3-9099-C40C66FF867C}">
                  <a14:compatExt spid="_x0000_s2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21</xdr:row>
          <xdr:rowOff>9525</xdr:rowOff>
        </xdr:from>
        <xdr:to>
          <xdr:col>9</xdr:col>
          <xdr:colOff>9525</xdr:colOff>
          <xdr:row>22</xdr:row>
          <xdr:rowOff>0</xdr:rowOff>
        </xdr:to>
        <xdr:sp macro="" textlink="">
          <xdr:nvSpPr>
            <xdr:cNvPr id="2473" name="OptionButton390" hidden="1">
              <a:extLst>
                <a:ext uri="{63B3BB69-23CF-44E3-9099-C40C66FF867C}">
                  <a14:compatExt spid="_x0000_s2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22</xdr:row>
          <xdr:rowOff>9525</xdr:rowOff>
        </xdr:from>
        <xdr:to>
          <xdr:col>9</xdr:col>
          <xdr:colOff>9525</xdr:colOff>
          <xdr:row>23</xdr:row>
          <xdr:rowOff>9525</xdr:rowOff>
        </xdr:to>
        <xdr:sp macro="" textlink="">
          <xdr:nvSpPr>
            <xdr:cNvPr id="2474" name="OptionButton391" hidden="1">
              <a:extLst>
                <a:ext uri="{63B3BB69-23CF-44E3-9099-C40C66FF867C}">
                  <a14:compatExt spid="_x0000_s2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23</xdr:row>
          <xdr:rowOff>9525</xdr:rowOff>
        </xdr:from>
        <xdr:to>
          <xdr:col>9</xdr:col>
          <xdr:colOff>9525</xdr:colOff>
          <xdr:row>24</xdr:row>
          <xdr:rowOff>9525</xdr:rowOff>
        </xdr:to>
        <xdr:sp macro="" textlink="">
          <xdr:nvSpPr>
            <xdr:cNvPr id="2475" name="OptionButton392" hidden="1">
              <a:extLst>
                <a:ext uri="{63B3BB69-23CF-44E3-9099-C40C66FF867C}">
                  <a14:compatExt spid="_x0000_s2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24</xdr:row>
          <xdr:rowOff>9525</xdr:rowOff>
        </xdr:from>
        <xdr:to>
          <xdr:col>9</xdr:col>
          <xdr:colOff>9525</xdr:colOff>
          <xdr:row>25</xdr:row>
          <xdr:rowOff>0</xdr:rowOff>
        </xdr:to>
        <xdr:sp macro="" textlink="">
          <xdr:nvSpPr>
            <xdr:cNvPr id="2476" name="OptionButton393" hidden="1">
              <a:extLst>
                <a:ext uri="{63B3BB69-23CF-44E3-9099-C40C66FF867C}">
                  <a14:compatExt spid="_x0000_s2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25</xdr:row>
          <xdr:rowOff>9525</xdr:rowOff>
        </xdr:from>
        <xdr:to>
          <xdr:col>9</xdr:col>
          <xdr:colOff>9525</xdr:colOff>
          <xdr:row>25</xdr:row>
          <xdr:rowOff>200025</xdr:rowOff>
        </xdr:to>
        <xdr:sp macro="" textlink="">
          <xdr:nvSpPr>
            <xdr:cNvPr id="2477" name="OptionButton394" hidden="1">
              <a:extLst>
                <a:ext uri="{63B3BB69-23CF-44E3-9099-C40C66FF867C}">
                  <a14:compatExt spid="_x0000_s2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26</xdr:row>
          <xdr:rowOff>9525</xdr:rowOff>
        </xdr:from>
        <xdr:to>
          <xdr:col>9</xdr:col>
          <xdr:colOff>9525</xdr:colOff>
          <xdr:row>27</xdr:row>
          <xdr:rowOff>9525</xdr:rowOff>
        </xdr:to>
        <xdr:sp macro="" textlink="">
          <xdr:nvSpPr>
            <xdr:cNvPr id="2478" name="OptionButton395" hidden="1">
              <a:extLst>
                <a:ext uri="{63B3BB69-23CF-44E3-9099-C40C66FF867C}">
                  <a14:compatExt spid="_x0000_s2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xdr:row>
          <xdr:rowOff>9525</xdr:rowOff>
        </xdr:from>
        <xdr:to>
          <xdr:col>9</xdr:col>
          <xdr:colOff>9525</xdr:colOff>
          <xdr:row>28</xdr:row>
          <xdr:rowOff>0</xdr:rowOff>
        </xdr:to>
        <xdr:sp macro="" textlink="">
          <xdr:nvSpPr>
            <xdr:cNvPr id="2479" name="OptionButton396" hidden="1">
              <a:extLst>
                <a:ext uri="{63B3BB69-23CF-44E3-9099-C40C66FF867C}">
                  <a14:compatExt spid="_x0000_s2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28</xdr:row>
          <xdr:rowOff>9525</xdr:rowOff>
        </xdr:from>
        <xdr:to>
          <xdr:col>9</xdr:col>
          <xdr:colOff>9525</xdr:colOff>
          <xdr:row>29</xdr:row>
          <xdr:rowOff>9525</xdr:rowOff>
        </xdr:to>
        <xdr:sp macro="" textlink="">
          <xdr:nvSpPr>
            <xdr:cNvPr id="2480" name="OptionButton397" hidden="1">
              <a:extLst>
                <a:ext uri="{63B3BB69-23CF-44E3-9099-C40C66FF867C}">
                  <a14:compatExt spid="_x0000_s2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29</xdr:row>
          <xdr:rowOff>9525</xdr:rowOff>
        </xdr:from>
        <xdr:to>
          <xdr:col>9</xdr:col>
          <xdr:colOff>9525</xdr:colOff>
          <xdr:row>30</xdr:row>
          <xdr:rowOff>9525</xdr:rowOff>
        </xdr:to>
        <xdr:sp macro="" textlink="">
          <xdr:nvSpPr>
            <xdr:cNvPr id="2481" name="OptionButton398" hidden="1">
              <a:extLst>
                <a:ext uri="{63B3BB69-23CF-44E3-9099-C40C66FF867C}">
                  <a14:compatExt spid="_x0000_s2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32</xdr:row>
          <xdr:rowOff>9525</xdr:rowOff>
        </xdr:from>
        <xdr:to>
          <xdr:col>9</xdr:col>
          <xdr:colOff>9525</xdr:colOff>
          <xdr:row>33</xdr:row>
          <xdr:rowOff>0</xdr:rowOff>
        </xdr:to>
        <xdr:sp macro="" textlink="">
          <xdr:nvSpPr>
            <xdr:cNvPr id="2482" name="OptionButton399" hidden="1">
              <a:extLst>
                <a:ext uri="{63B3BB69-23CF-44E3-9099-C40C66FF867C}">
                  <a14:compatExt spid="_x0000_s2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33</xdr:row>
          <xdr:rowOff>9525</xdr:rowOff>
        </xdr:from>
        <xdr:to>
          <xdr:col>9</xdr:col>
          <xdr:colOff>9525</xdr:colOff>
          <xdr:row>34</xdr:row>
          <xdr:rowOff>0</xdr:rowOff>
        </xdr:to>
        <xdr:sp macro="" textlink="">
          <xdr:nvSpPr>
            <xdr:cNvPr id="2483" name="OptionButton400" hidden="1">
              <a:extLst>
                <a:ext uri="{63B3BB69-23CF-44E3-9099-C40C66FF867C}">
                  <a14:compatExt spid="_x0000_s2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9525</xdr:rowOff>
        </xdr:from>
        <xdr:to>
          <xdr:col>9</xdr:col>
          <xdr:colOff>9525</xdr:colOff>
          <xdr:row>35</xdr:row>
          <xdr:rowOff>0</xdr:rowOff>
        </xdr:to>
        <xdr:sp macro="" textlink="">
          <xdr:nvSpPr>
            <xdr:cNvPr id="2484" name="OptionButton401" hidden="1">
              <a:extLst>
                <a:ext uri="{63B3BB69-23CF-44E3-9099-C40C66FF867C}">
                  <a14:compatExt spid="_x0000_s2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35</xdr:row>
          <xdr:rowOff>9525</xdr:rowOff>
        </xdr:from>
        <xdr:to>
          <xdr:col>9</xdr:col>
          <xdr:colOff>9525</xdr:colOff>
          <xdr:row>36</xdr:row>
          <xdr:rowOff>0</xdr:rowOff>
        </xdr:to>
        <xdr:sp macro="" textlink="">
          <xdr:nvSpPr>
            <xdr:cNvPr id="2485" name="OptionButton402" hidden="1">
              <a:extLst>
                <a:ext uri="{63B3BB69-23CF-44E3-9099-C40C66FF867C}">
                  <a14:compatExt spid="_x0000_s2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36</xdr:row>
          <xdr:rowOff>9525</xdr:rowOff>
        </xdr:from>
        <xdr:to>
          <xdr:col>9</xdr:col>
          <xdr:colOff>9525</xdr:colOff>
          <xdr:row>37</xdr:row>
          <xdr:rowOff>0</xdr:rowOff>
        </xdr:to>
        <xdr:sp macro="" textlink="">
          <xdr:nvSpPr>
            <xdr:cNvPr id="2486" name="OptionButton403" hidden="1">
              <a:extLst>
                <a:ext uri="{63B3BB69-23CF-44E3-9099-C40C66FF867C}">
                  <a14:compatExt spid="_x0000_s2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37</xdr:row>
          <xdr:rowOff>9525</xdr:rowOff>
        </xdr:from>
        <xdr:to>
          <xdr:col>9</xdr:col>
          <xdr:colOff>9525</xdr:colOff>
          <xdr:row>37</xdr:row>
          <xdr:rowOff>200025</xdr:rowOff>
        </xdr:to>
        <xdr:sp macro="" textlink="">
          <xdr:nvSpPr>
            <xdr:cNvPr id="2487" name="OptionButton404" hidden="1">
              <a:extLst>
                <a:ext uri="{63B3BB69-23CF-44E3-9099-C40C66FF867C}">
                  <a14:compatExt spid="_x0000_s2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38</xdr:row>
          <xdr:rowOff>9525</xdr:rowOff>
        </xdr:from>
        <xdr:to>
          <xdr:col>9</xdr:col>
          <xdr:colOff>9525</xdr:colOff>
          <xdr:row>39</xdr:row>
          <xdr:rowOff>0</xdr:rowOff>
        </xdr:to>
        <xdr:sp macro="" textlink="">
          <xdr:nvSpPr>
            <xdr:cNvPr id="2488" name="OptionButton405" hidden="1">
              <a:extLst>
                <a:ext uri="{63B3BB69-23CF-44E3-9099-C40C66FF867C}">
                  <a14:compatExt spid="_x0000_s2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39</xdr:row>
          <xdr:rowOff>9525</xdr:rowOff>
        </xdr:from>
        <xdr:to>
          <xdr:col>9</xdr:col>
          <xdr:colOff>9525</xdr:colOff>
          <xdr:row>39</xdr:row>
          <xdr:rowOff>200025</xdr:rowOff>
        </xdr:to>
        <xdr:sp macro="" textlink="">
          <xdr:nvSpPr>
            <xdr:cNvPr id="2489" name="OptionButton406" hidden="1">
              <a:extLst>
                <a:ext uri="{63B3BB69-23CF-44E3-9099-C40C66FF867C}">
                  <a14:compatExt spid="_x0000_s2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40</xdr:row>
          <xdr:rowOff>9525</xdr:rowOff>
        </xdr:from>
        <xdr:to>
          <xdr:col>9</xdr:col>
          <xdr:colOff>9525</xdr:colOff>
          <xdr:row>41</xdr:row>
          <xdr:rowOff>0</xdr:rowOff>
        </xdr:to>
        <xdr:sp macro="" textlink="">
          <xdr:nvSpPr>
            <xdr:cNvPr id="2490" name="OptionButton407" hidden="1">
              <a:extLst>
                <a:ext uri="{63B3BB69-23CF-44E3-9099-C40C66FF867C}">
                  <a14:compatExt spid="_x0000_s2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42</xdr:row>
          <xdr:rowOff>9525</xdr:rowOff>
        </xdr:from>
        <xdr:to>
          <xdr:col>9</xdr:col>
          <xdr:colOff>9525</xdr:colOff>
          <xdr:row>42</xdr:row>
          <xdr:rowOff>200025</xdr:rowOff>
        </xdr:to>
        <xdr:sp macro="" textlink="">
          <xdr:nvSpPr>
            <xdr:cNvPr id="2491" name="OptionButton408" hidden="1">
              <a:extLst>
                <a:ext uri="{63B3BB69-23CF-44E3-9099-C40C66FF867C}">
                  <a14:compatExt spid="_x0000_s2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43</xdr:row>
          <xdr:rowOff>9525</xdr:rowOff>
        </xdr:from>
        <xdr:to>
          <xdr:col>9</xdr:col>
          <xdr:colOff>9525</xdr:colOff>
          <xdr:row>44</xdr:row>
          <xdr:rowOff>0</xdr:rowOff>
        </xdr:to>
        <xdr:sp macro="" textlink="">
          <xdr:nvSpPr>
            <xdr:cNvPr id="2492" name="OptionButton409" hidden="1">
              <a:extLst>
                <a:ext uri="{63B3BB69-23CF-44E3-9099-C40C66FF867C}">
                  <a14:compatExt spid="_x0000_s2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44</xdr:row>
          <xdr:rowOff>9525</xdr:rowOff>
        </xdr:from>
        <xdr:to>
          <xdr:col>9</xdr:col>
          <xdr:colOff>9525</xdr:colOff>
          <xdr:row>45</xdr:row>
          <xdr:rowOff>0</xdr:rowOff>
        </xdr:to>
        <xdr:sp macro="" textlink="">
          <xdr:nvSpPr>
            <xdr:cNvPr id="2493" name="OptionButton410" hidden="1">
              <a:extLst>
                <a:ext uri="{63B3BB69-23CF-44E3-9099-C40C66FF867C}">
                  <a14:compatExt spid="_x0000_s2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45</xdr:row>
          <xdr:rowOff>9525</xdr:rowOff>
        </xdr:from>
        <xdr:to>
          <xdr:col>9</xdr:col>
          <xdr:colOff>9525</xdr:colOff>
          <xdr:row>45</xdr:row>
          <xdr:rowOff>200025</xdr:rowOff>
        </xdr:to>
        <xdr:sp macro="" textlink="">
          <xdr:nvSpPr>
            <xdr:cNvPr id="2494" name="OptionButton411" hidden="1">
              <a:extLst>
                <a:ext uri="{63B3BB69-23CF-44E3-9099-C40C66FF867C}">
                  <a14:compatExt spid="_x0000_s2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46</xdr:row>
          <xdr:rowOff>9525</xdr:rowOff>
        </xdr:from>
        <xdr:to>
          <xdr:col>9</xdr:col>
          <xdr:colOff>9525</xdr:colOff>
          <xdr:row>47</xdr:row>
          <xdr:rowOff>0</xdr:rowOff>
        </xdr:to>
        <xdr:sp macro="" textlink="">
          <xdr:nvSpPr>
            <xdr:cNvPr id="2495" name="OptionButton412" hidden="1">
              <a:extLst>
                <a:ext uri="{63B3BB69-23CF-44E3-9099-C40C66FF867C}">
                  <a14:compatExt spid="_x0000_s2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47</xdr:row>
          <xdr:rowOff>0</xdr:rowOff>
        </xdr:from>
        <xdr:to>
          <xdr:col>9</xdr:col>
          <xdr:colOff>9525</xdr:colOff>
          <xdr:row>47</xdr:row>
          <xdr:rowOff>180975</xdr:rowOff>
        </xdr:to>
        <xdr:sp macro="" textlink="">
          <xdr:nvSpPr>
            <xdr:cNvPr id="2496" name="OptionButton413" hidden="1">
              <a:extLst>
                <a:ext uri="{63B3BB69-23CF-44E3-9099-C40C66FF867C}">
                  <a14:compatExt spid="_x0000_s2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51</xdr:row>
          <xdr:rowOff>19050</xdr:rowOff>
        </xdr:from>
        <xdr:to>
          <xdr:col>9</xdr:col>
          <xdr:colOff>9525</xdr:colOff>
          <xdr:row>51</xdr:row>
          <xdr:rowOff>209550</xdr:rowOff>
        </xdr:to>
        <xdr:sp macro="" textlink="">
          <xdr:nvSpPr>
            <xdr:cNvPr id="2497" name="OptionButton414" hidden="1">
              <a:extLst>
                <a:ext uri="{63B3BB69-23CF-44E3-9099-C40C66FF867C}">
                  <a14:compatExt spid="_x0000_s2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53</xdr:row>
          <xdr:rowOff>19050</xdr:rowOff>
        </xdr:from>
        <xdr:to>
          <xdr:col>9</xdr:col>
          <xdr:colOff>9525</xdr:colOff>
          <xdr:row>54</xdr:row>
          <xdr:rowOff>9525</xdr:rowOff>
        </xdr:to>
        <xdr:sp macro="" textlink="">
          <xdr:nvSpPr>
            <xdr:cNvPr id="2498" name="OptionButton415" hidden="1">
              <a:extLst>
                <a:ext uri="{63B3BB69-23CF-44E3-9099-C40C66FF867C}">
                  <a14:compatExt spid="_x0000_s2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54</xdr:row>
          <xdr:rowOff>19050</xdr:rowOff>
        </xdr:from>
        <xdr:to>
          <xdr:col>9</xdr:col>
          <xdr:colOff>9525</xdr:colOff>
          <xdr:row>55</xdr:row>
          <xdr:rowOff>9525</xdr:rowOff>
        </xdr:to>
        <xdr:sp macro="" textlink="">
          <xdr:nvSpPr>
            <xdr:cNvPr id="2499" name="OptionButton416" hidden="1">
              <a:extLst>
                <a:ext uri="{63B3BB69-23CF-44E3-9099-C40C66FF867C}">
                  <a14:compatExt spid="_x0000_s2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55</xdr:row>
          <xdr:rowOff>19050</xdr:rowOff>
        </xdr:from>
        <xdr:to>
          <xdr:col>9</xdr:col>
          <xdr:colOff>9525</xdr:colOff>
          <xdr:row>56</xdr:row>
          <xdr:rowOff>9525</xdr:rowOff>
        </xdr:to>
        <xdr:sp macro="" textlink="">
          <xdr:nvSpPr>
            <xdr:cNvPr id="2500" name="OptionButton417" hidden="1">
              <a:extLst>
                <a:ext uri="{63B3BB69-23CF-44E3-9099-C40C66FF867C}">
                  <a14:compatExt spid="_x0000_s2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56</xdr:row>
          <xdr:rowOff>19050</xdr:rowOff>
        </xdr:from>
        <xdr:to>
          <xdr:col>9</xdr:col>
          <xdr:colOff>9525</xdr:colOff>
          <xdr:row>56</xdr:row>
          <xdr:rowOff>209550</xdr:rowOff>
        </xdr:to>
        <xdr:sp macro="" textlink="">
          <xdr:nvSpPr>
            <xdr:cNvPr id="2501" name="OptionButton418" hidden="1">
              <a:extLst>
                <a:ext uri="{63B3BB69-23CF-44E3-9099-C40C66FF867C}">
                  <a14:compatExt spid="_x0000_s2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57</xdr:row>
          <xdr:rowOff>19050</xdr:rowOff>
        </xdr:from>
        <xdr:to>
          <xdr:col>9</xdr:col>
          <xdr:colOff>9525</xdr:colOff>
          <xdr:row>57</xdr:row>
          <xdr:rowOff>209550</xdr:rowOff>
        </xdr:to>
        <xdr:sp macro="" textlink="">
          <xdr:nvSpPr>
            <xdr:cNvPr id="2502" name="OptionButton419" hidden="1">
              <a:extLst>
                <a:ext uri="{63B3BB69-23CF-44E3-9099-C40C66FF867C}">
                  <a14:compatExt spid="_x0000_s2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59</xdr:row>
          <xdr:rowOff>9525</xdr:rowOff>
        </xdr:from>
        <xdr:to>
          <xdr:col>9</xdr:col>
          <xdr:colOff>9525</xdr:colOff>
          <xdr:row>59</xdr:row>
          <xdr:rowOff>200025</xdr:rowOff>
        </xdr:to>
        <xdr:sp macro="" textlink="">
          <xdr:nvSpPr>
            <xdr:cNvPr id="2503" name="OptionButton420" hidden="1">
              <a:extLst>
                <a:ext uri="{63B3BB69-23CF-44E3-9099-C40C66FF867C}">
                  <a14:compatExt spid="_x0000_s2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60</xdr:row>
          <xdr:rowOff>9525</xdr:rowOff>
        </xdr:from>
        <xdr:to>
          <xdr:col>9</xdr:col>
          <xdr:colOff>9525</xdr:colOff>
          <xdr:row>60</xdr:row>
          <xdr:rowOff>200025</xdr:rowOff>
        </xdr:to>
        <xdr:sp macro="" textlink="">
          <xdr:nvSpPr>
            <xdr:cNvPr id="2504" name="OptionButton421" hidden="1">
              <a:extLst>
                <a:ext uri="{63B3BB69-23CF-44E3-9099-C40C66FF867C}">
                  <a14:compatExt spid="_x0000_s2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61</xdr:row>
          <xdr:rowOff>9525</xdr:rowOff>
        </xdr:from>
        <xdr:to>
          <xdr:col>9</xdr:col>
          <xdr:colOff>9525</xdr:colOff>
          <xdr:row>62</xdr:row>
          <xdr:rowOff>0</xdr:rowOff>
        </xdr:to>
        <xdr:sp macro="" textlink="">
          <xdr:nvSpPr>
            <xdr:cNvPr id="2505" name="OptionButton422" hidden="1">
              <a:extLst>
                <a:ext uri="{63B3BB69-23CF-44E3-9099-C40C66FF867C}">
                  <a14:compatExt spid="_x0000_s2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62</xdr:row>
          <xdr:rowOff>9525</xdr:rowOff>
        </xdr:from>
        <xdr:to>
          <xdr:col>9</xdr:col>
          <xdr:colOff>9525</xdr:colOff>
          <xdr:row>63</xdr:row>
          <xdr:rowOff>0</xdr:rowOff>
        </xdr:to>
        <xdr:sp macro="" textlink="">
          <xdr:nvSpPr>
            <xdr:cNvPr id="2506" name="OptionButton423" hidden="1">
              <a:extLst>
                <a:ext uri="{63B3BB69-23CF-44E3-9099-C40C66FF867C}">
                  <a14:compatExt spid="_x0000_s2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63</xdr:row>
          <xdr:rowOff>9525</xdr:rowOff>
        </xdr:from>
        <xdr:to>
          <xdr:col>9</xdr:col>
          <xdr:colOff>0</xdr:colOff>
          <xdr:row>63</xdr:row>
          <xdr:rowOff>200025</xdr:rowOff>
        </xdr:to>
        <xdr:sp macro="" textlink="">
          <xdr:nvSpPr>
            <xdr:cNvPr id="2507" name="OptionButton424" hidden="1">
              <a:extLst>
                <a:ext uri="{63B3BB69-23CF-44E3-9099-C40C66FF867C}">
                  <a14:compatExt spid="_x0000_s2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64</xdr:row>
          <xdr:rowOff>9525</xdr:rowOff>
        </xdr:from>
        <xdr:to>
          <xdr:col>9</xdr:col>
          <xdr:colOff>9525</xdr:colOff>
          <xdr:row>64</xdr:row>
          <xdr:rowOff>200025</xdr:rowOff>
        </xdr:to>
        <xdr:sp macro="" textlink="">
          <xdr:nvSpPr>
            <xdr:cNvPr id="2508" name="OptionButton425" hidden="1">
              <a:extLst>
                <a:ext uri="{63B3BB69-23CF-44E3-9099-C40C66FF867C}">
                  <a14:compatExt spid="_x0000_s2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65</xdr:row>
          <xdr:rowOff>9525</xdr:rowOff>
        </xdr:from>
        <xdr:to>
          <xdr:col>9</xdr:col>
          <xdr:colOff>9525</xdr:colOff>
          <xdr:row>65</xdr:row>
          <xdr:rowOff>200025</xdr:rowOff>
        </xdr:to>
        <xdr:sp macro="" textlink="">
          <xdr:nvSpPr>
            <xdr:cNvPr id="2509" name="OptionButton426" hidden="1">
              <a:extLst>
                <a:ext uri="{63B3BB69-23CF-44E3-9099-C40C66FF867C}">
                  <a14:compatExt spid="_x0000_s2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66</xdr:row>
          <xdr:rowOff>9525</xdr:rowOff>
        </xdr:from>
        <xdr:to>
          <xdr:col>9</xdr:col>
          <xdr:colOff>9525</xdr:colOff>
          <xdr:row>67</xdr:row>
          <xdr:rowOff>0</xdr:rowOff>
        </xdr:to>
        <xdr:sp macro="" textlink="">
          <xdr:nvSpPr>
            <xdr:cNvPr id="2510" name="OptionButton427" hidden="1">
              <a:extLst>
                <a:ext uri="{63B3BB69-23CF-44E3-9099-C40C66FF867C}">
                  <a14:compatExt spid="_x0000_s2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67</xdr:row>
          <xdr:rowOff>9525</xdr:rowOff>
        </xdr:from>
        <xdr:to>
          <xdr:col>9</xdr:col>
          <xdr:colOff>9525</xdr:colOff>
          <xdr:row>67</xdr:row>
          <xdr:rowOff>200025</xdr:rowOff>
        </xdr:to>
        <xdr:sp macro="" textlink="">
          <xdr:nvSpPr>
            <xdr:cNvPr id="2511" name="OptionButton428" hidden="1">
              <a:extLst>
                <a:ext uri="{63B3BB69-23CF-44E3-9099-C40C66FF867C}">
                  <a14:compatExt spid="_x0000_s2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71</xdr:row>
          <xdr:rowOff>0</xdr:rowOff>
        </xdr:from>
        <xdr:to>
          <xdr:col>9</xdr:col>
          <xdr:colOff>9525</xdr:colOff>
          <xdr:row>71</xdr:row>
          <xdr:rowOff>180975</xdr:rowOff>
        </xdr:to>
        <xdr:sp macro="" textlink="">
          <xdr:nvSpPr>
            <xdr:cNvPr id="2512" name="OptionButton429" hidden="1">
              <a:extLst>
                <a:ext uri="{63B3BB69-23CF-44E3-9099-C40C66FF867C}">
                  <a14:compatExt spid="_x0000_s2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74</xdr:row>
          <xdr:rowOff>0</xdr:rowOff>
        </xdr:from>
        <xdr:to>
          <xdr:col>9</xdr:col>
          <xdr:colOff>9525</xdr:colOff>
          <xdr:row>74</xdr:row>
          <xdr:rowOff>190500</xdr:rowOff>
        </xdr:to>
        <xdr:sp macro="" textlink="">
          <xdr:nvSpPr>
            <xdr:cNvPr id="2513" name="OptionButton430" hidden="1">
              <a:extLst>
                <a:ext uri="{63B3BB69-23CF-44E3-9099-C40C66FF867C}">
                  <a14:compatExt spid="_x0000_s2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75</xdr:row>
          <xdr:rowOff>0</xdr:rowOff>
        </xdr:from>
        <xdr:to>
          <xdr:col>9</xdr:col>
          <xdr:colOff>9525</xdr:colOff>
          <xdr:row>75</xdr:row>
          <xdr:rowOff>180975</xdr:rowOff>
        </xdr:to>
        <xdr:sp macro="" textlink="">
          <xdr:nvSpPr>
            <xdr:cNvPr id="2514" name="OptionButton431" hidden="1">
              <a:extLst>
                <a:ext uri="{63B3BB69-23CF-44E3-9099-C40C66FF867C}">
                  <a14:compatExt spid="_x0000_s2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76</xdr:row>
          <xdr:rowOff>0</xdr:rowOff>
        </xdr:from>
        <xdr:to>
          <xdr:col>9</xdr:col>
          <xdr:colOff>9525</xdr:colOff>
          <xdr:row>76</xdr:row>
          <xdr:rowOff>190500</xdr:rowOff>
        </xdr:to>
        <xdr:sp macro="" textlink="">
          <xdr:nvSpPr>
            <xdr:cNvPr id="2515" name="OptionButton432" hidden="1">
              <a:extLst>
                <a:ext uri="{63B3BB69-23CF-44E3-9099-C40C66FF867C}">
                  <a14:compatExt spid="_x0000_s2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77</xdr:row>
          <xdr:rowOff>0</xdr:rowOff>
        </xdr:from>
        <xdr:to>
          <xdr:col>9</xdr:col>
          <xdr:colOff>9525</xdr:colOff>
          <xdr:row>77</xdr:row>
          <xdr:rowOff>190500</xdr:rowOff>
        </xdr:to>
        <xdr:sp macro="" textlink="">
          <xdr:nvSpPr>
            <xdr:cNvPr id="2516" name="OptionButton433" hidden="1">
              <a:extLst>
                <a:ext uri="{63B3BB69-23CF-44E3-9099-C40C66FF867C}">
                  <a14:compatExt spid="_x0000_s2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78</xdr:row>
          <xdr:rowOff>0</xdr:rowOff>
        </xdr:from>
        <xdr:to>
          <xdr:col>9</xdr:col>
          <xdr:colOff>9525</xdr:colOff>
          <xdr:row>78</xdr:row>
          <xdr:rowOff>180975</xdr:rowOff>
        </xdr:to>
        <xdr:sp macro="" textlink="">
          <xdr:nvSpPr>
            <xdr:cNvPr id="2517" name="OptionButton434" hidden="1">
              <a:extLst>
                <a:ext uri="{63B3BB69-23CF-44E3-9099-C40C66FF867C}">
                  <a14:compatExt spid="_x0000_s2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79</xdr:row>
          <xdr:rowOff>0</xdr:rowOff>
        </xdr:from>
        <xdr:to>
          <xdr:col>9</xdr:col>
          <xdr:colOff>9525</xdr:colOff>
          <xdr:row>79</xdr:row>
          <xdr:rowOff>180975</xdr:rowOff>
        </xdr:to>
        <xdr:sp macro="" textlink="">
          <xdr:nvSpPr>
            <xdr:cNvPr id="2518" name="OptionButton435" hidden="1">
              <a:extLst>
                <a:ext uri="{63B3BB69-23CF-44E3-9099-C40C66FF867C}">
                  <a14:compatExt spid="_x0000_s2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80</xdr:row>
          <xdr:rowOff>0</xdr:rowOff>
        </xdr:from>
        <xdr:to>
          <xdr:col>9</xdr:col>
          <xdr:colOff>9525</xdr:colOff>
          <xdr:row>80</xdr:row>
          <xdr:rowOff>190500</xdr:rowOff>
        </xdr:to>
        <xdr:sp macro="" textlink="">
          <xdr:nvSpPr>
            <xdr:cNvPr id="2519" name="OptionButton436" hidden="1">
              <a:extLst>
                <a:ext uri="{63B3BB69-23CF-44E3-9099-C40C66FF867C}">
                  <a14:compatExt spid="_x0000_s2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85</xdr:row>
          <xdr:rowOff>0</xdr:rowOff>
        </xdr:from>
        <xdr:to>
          <xdr:col>9</xdr:col>
          <xdr:colOff>9525</xdr:colOff>
          <xdr:row>85</xdr:row>
          <xdr:rowOff>180975</xdr:rowOff>
        </xdr:to>
        <xdr:sp macro="" textlink="">
          <xdr:nvSpPr>
            <xdr:cNvPr id="2520" name="OptionButton437" hidden="1">
              <a:extLst>
                <a:ext uri="{63B3BB69-23CF-44E3-9099-C40C66FF867C}">
                  <a14:compatExt spid="_x0000_s2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86</xdr:row>
          <xdr:rowOff>0</xdr:rowOff>
        </xdr:from>
        <xdr:to>
          <xdr:col>9</xdr:col>
          <xdr:colOff>9525</xdr:colOff>
          <xdr:row>86</xdr:row>
          <xdr:rowOff>180975</xdr:rowOff>
        </xdr:to>
        <xdr:sp macro="" textlink="">
          <xdr:nvSpPr>
            <xdr:cNvPr id="2521" name="OptionButton438" hidden="1">
              <a:extLst>
                <a:ext uri="{63B3BB69-23CF-44E3-9099-C40C66FF867C}">
                  <a14:compatExt spid="_x0000_s2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87</xdr:row>
          <xdr:rowOff>0</xdr:rowOff>
        </xdr:from>
        <xdr:to>
          <xdr:col>9</xdr:col>
          <xdr:colOff>9525</xdr:colOff>
          <xdr:row>87</xdr:row>
          <xdr:rowOff>180975</xdr:rowOff>
        </xdr:to>
        <xdr:sp macro="" textlink="">
          <xdr:nvSpPr>
            <xdr:cNvPr id="2522" name="OptionButton439" hidden="1">
              <a:extLst>
                <a:ext uri="{63B3BB69-23CF-44E3-9099-C40C66FF867C}">
                  <a14:compatExt spid="_x0000_s2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88</xdr:row>
          <xdr:rowOff>0</xdr:rowOff>
        </xdr:from>
        <xdr:to>
          <xdr:col>9</xdr:col>
          <xdr:colOff>9525</xdr:colOff>
          <xdr:row>88</xdr:row>
          <xdr:rowOff>190500</xdr:rowOff>
        </xdr:to>
        <xdr:sp macro="" textlink="">
          <xdr:nvSpPr>
            <xdr:cNvPr id="2523" name="OptionButton440" hidden="1">
              <a:extLst>
                <a:ext uri="{63B3BB69-23CF-44E3-9099-C40C66FF867C}">
                  <a14:compatExt spid="_x0000_s2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89</xdr:row>
          <xdr:rowOff>0</xdr:rowOff>
        </xdr:from>
        <xdr:to>
          <xdr:col>9</xdr:col>
          <xdr:colOff>9525</xdr:colOff>
          <xdr:row>89</xdr:row>
          <xdr:rowOff>190500</xdr:rowOff>
        </xdr:to>
        <xdr:sp macro="" textlink="">
          <xdr:nvSpPr>
            <xdr:cNvPr id="2524" name="OptionButton441" hidden="1">
              <a:extLst>
                <a:ext uri="{63B3BB69-23CF-44E3-9099-C40C66FF867C}">
                  <a14:compatExt spid="_x0000_s2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90</xdr:row>
          <xdr:rowOff>0</xdr:rowOff>
        </xdr:from>
        <xdr:to>
          <xdr:col>9</xdr:col>
          <xdr:colOff>9525</xdr:colOff>
          <xdr:row>90</xdr:row>
          <xdr:rowOff>180975</xdr:rowOff>
        </xdr:to>
        <xdr:sp macro="" textlink="">
          <xdr:nvSpPr>
            <xdr:cNvPr id="2525" name="OptionButton442" hidden="1">
              <a:extLst>
                <a:ext uri="{63B3BB69-23CF-44E3-9099-C40C66FF867C}">
                  <a14:compatExt spid="_x0000_s2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92</xdr:row>
          <xdr:rowOff>0</xdr:rowOff>
        </xdr:from>
        <xdr:to>
          <xdr:col>9</xdr:col>
          <xdr:colOff>9525</xdr:colOff>
          <xdr:row>92</xdr:row>
          <xdr:rowOff>190500</xdr:rowOff>
        </xdr:to>
        <xdr:sp macro="" textlink="">
          <xdr:nvSpPr>
            <xdr:cNvPr id="2526" name="OptionButton443" hidden="1">
              <a:extLst>
                <a:ext uri="{63B3BB69-23CF-44E3-9099-C40C66FF867C}">
                  <a14:compatExt spid="_x0000_s2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93</xdr:row>
          <xdr:rowOff>0</xdr:rowOff>
        </xdr:from>
        <xdr:to>
          <xdr:col>9</xdr:col>
          <xdr:colOff>9525</xdr:colOff>
          <xdr:row>93</xdr:row>
          <xdr:rowOff>190500</xdr:rowOff>
        </xdr:to>
        <xdr:sp macro="" textlink="">
          <xdr:nvSpPr>
            <xdr:cNvPr id="2527" name="OptionButton444" hidden="1">
              <a:extLst>
                <a:ext uri="{63B3BB69-23CF-44E3-9099-C40C66FF867C}">
                  <a14:compatExt spid="_x0000_s2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94</xdr:row>
          <xdr:rowOff>0</xdr:rowOff>
        </xdr:from>
        <xdr:to>
          <xdr:col>9</xdr:col>
          <xdr:colOff>9525</xdr:colOff>
          <xdr:row>94</xdr:row>
          <xdr:rowOff>180975</xdr:rowOff>
        </xdr:to>
        <xdr:sp macro="" textlink="">
          <xdr:nvSpPr>
            <xdr:cNvPr id="2528" name="OptionButton445" hidden="1">
              <a:extLst>
                <a:ext uri="{63B3BB69-23CF-44E3-9099-C40C66FF867C}">
                  <a14:compatExt spid="_x0000_s2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95</xdr:row>
          <xdr:rowOff>0</xdr:rowOff>
        </xdr:from>
        <xdr:to>
          <xdr:col>9</xdr:col>
          <xdr:colOff>9525</xdr:colOff>
          <xdr:row>95</xdr:row>
          <xdr:rowOff>180975</xdr:rowOff>
        </xdr:to>
        <xdr:sp macro="" textlink="">
          <xdr:nvSpPr>
            <xdr:cNvPr id="2529" name="OptionButton446" hidden="1">
              <a:extLst>
                <a:ext uri="{63B3BB69-23CF-44E3-9099-C40C66FF867C}">
                  <a14:compatExt spid="_x0000_s2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96</xdr:row>
          <xdr:rowOff>0</xdr:rowOff>
        </xdr:from>
        <xdr:to>
          <xdr:col>9</xdr:col>
          <xdr:colOff>9525</xdr:colOff>
          <xdr:row>96</xdr:row>
          <xdr:rowOff>190500</xdr:rowOff>
        </xdr:to>
        <xdr:sp macro="" textlink="">
          <xdr:nvSpPr>
            <xdr:cNvPr id="2530" name="OptionButton447" hidden="1">
              <a:extLst>
                <a:ext uri="{63B3BB69-23CF-44E3-9099-C40C66FF867C}">
                  <a14:compatExt spid="_x0000_s2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100</xdr:row>
          <xdr:rowOff>0</xdr:rowOff>
        </xdr:from>
        <xdr:to>
          <xdr:col>9</xdr:col>
          <xdr:colOff>9525</xdr:colOff>
          <xdr:row>100</xdr:row>
          <xdr:rowOff>190500</xdr:rowOff>
        </xdr:to>
        <xdr:sp macro="" textlink="">
          <xdr:nvSpPr>
            <xdr:cNvPr id="2531" name="OptionButton448" hidden="1">
              <a:extLst>
                <a:ext uri="{63B3BB69-23CF-44E3-9099-C40C66FF867C}">
                  <a14:compatExt spid="_x0000_s2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101</xdr:row>
          <xdr:rowOff>0</xdr:rowOff>
        </xdr:from>
        <xdr:to>
          <xdr:col>9</xdr:col>
          <xdr:colOff>9525</xdr:colOff>
          <xdr:row>101</xdr:row>
          <xdr:rowOff>190500</xdr:rowOff>
        </xdr:to>
        <xdr:sp macro="" textlink="">
          <xdr:nvSpPr>
            <xdr:cNvPr id="2532" name="OptionButton449" hidden="1">
              <a:extLst>
                <a:ext uri="{63B3BB69-23CF-44E3-9099-C40C66FF867C}">
                  <a14:compatExt spid="_x0000_s2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102</xdr:row>
          <xdr:rowOff>0</xdr:rowOff>
        </xdr:from>
        <xdr:to>
          <xdr:col>9</xdr:col>
          <xdr:colOff>9525</xdr:colOff>
          <xdr:row>102</xdr:row>
          <xdr:rowOff>180975</xdr:rowOff>
        </xdr:to>
        <xdr:sp macro="" textlink="">
          <xdr:nvSpPr>
            <xdr:cNvPr id="2533" name="OptionButton450" hidden="1">
              <a:extLst>
                <a:ext uri="{63B3BB69-23CF-44E3-9099-C40C66FF867C}">
                  <a14:compatExt spid="_x0000_s2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103</xdr:row>
          <xdr:rowOff>0</xdr:rowOff>
        </xdr:from>
        <xdr:to>
          <xdr:col>9</xdr:col>
          <xdr:colOff>9525</xdr:colOff>
          <xdr:row>103</xdr:row>
          <xdr:rowOff>180975</xdr:rowOff>
        </xdr:to>
        <xdr:sp macro="" textlink="">
          <xdr:nvSpPr>
            <xdr:cNvPr id="2534" name="OptionButton451" hidden="1">
              <a:extLst>
                <a:ext uri="{63B3BB69-23CF-44E3-9099-C40C66FF867C}">
                  <a14:compatExt spid="_x0000_s2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104</xdr:row>
          <xdr:rowOff>0</xdr:rowOff>
        </xdr:from>
        <xdr:to>
          <xdr:col>9</xdr:col>
          <xdr:colOff>9525</xdr:colOff>
          <xdr:row>104</xdr:row>
          <xdr:rowOff>180975</xdr:rowOff>
        </xdr:to>
        <xdr:sp macro="" textlink="">
          <xdr:nvSpPr>
            <xdr:cNvPr id="2535" name="OptionButton452" hidden="1">
              <a:extLst>
                <a:ext uri="{63B3BB69-23CF-44E3-9099-C40C66FF867C}">
                  <a14:compatExt spid="_x0000_s2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105</xdr:row>
          <xdr:rowOff>0</xdr:rowOff>
        </xdr:from>
        <xdr:to>
          <xdr:col>9</xdr:col>
          <xdr:colOff>9525</xdr:colOff>
          <xdr:row>105</xdr:row>
          <xdr:rowOff>180975</xdr:rowOff>
        </xdr:to>
        <xdr:sp macro="" textlink="">
          <xdr:nvSpPr>
            <xdr:cNvPr id="2536" name="OptionButton453" hidden="1">
              <a:extLst>
                <a:ext uri="{63B3BB69-23CF-44E3-9099-C40C66FF867C}">
                  <a14:compatExt spid="_x0000_s2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106</xdr:row>
          <xdr:rowOff>0</xdr:rowOff>
        </xdr:from>
        <xdr:to>
          <xdr:col>9</xdr:col>
          <xdr:colOff>9525</xdr:colOff>
          <xdr:row>106</xdr:row>
          <xdr:rowOff>180975</xdr:rowOff>
        </xdr:to>
        <xdr:sp macro="" textlink="">
          <xdr:nvSpPr>
            <xdr:cNvPr id="2537" name="OptionButton454" hidden="1">
              <a:extLst>
                <a:ext uri="{63B3BB69-23CF-44E3-9099-C40C66FF867C}">
                  <a14:compatExt spid="_x0000_s2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110</xdr:row>
          <xdr:rowOff>9525</xdr:rowOff>
        </xdr:from>
        <xdr:to>
          <xdr:col>9</xdr:col>
          <xdr:colOff>9525</xdr:colOff>
          <xdr:row>110</xdr:row>
          <xdr:rowOff>200025</xdr:rowOff>
        </xdr:to>
        <xdr:sp macro="" textlink="">
          <xdr:nvSpPr>
            <xdr:cNvPr id="2538" name="OptionButton455" hidden="1">
              <a:extLst>
                <a:ext uri="{63B3BB69-23CF-44E3-9099-C40C66FF867C}">
                  <a14:compatExt spid="_x0000_s2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111</xdr:row>
          <xdr:rowOff>9525</xdr:rowOff>
        </xdr:from>
        <xdr:to>
          <xdr:col>9</xdr:col>
          <xdr:colOff>9525</xdr:colOff>
          <xdr:row>111</xdr:row>
          <xdr:rowOff>200025</xdr:rowOff>
        </xdr:to>
        <xdr:sp macro="" textlink="">
          <xdr:nvSpPr>
            <xdr:cNvPr id="2539" name="OptionButton456" hidden="1">
              <a:extLst>
                <a:ext uri="{63B3BB69-23CF-44E3-9099-C40C66FF867C}">
                  <a14:compatExt spid="_x0000_s2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112</xdr:row>
          <xdr:rowOff>9525</xdr:rowOff>
        </xdr:from>
        <xdr:to>
          <xdr:col>9</xdr:col>
          <xdr:colOff>9525</xdr:colOff>
          <xdr:row>112</xdr:row>
          <xdr:rowOff>200025</xdr:rowOff>
        </xdr:to>
        <xdr:sp macro="" textlink="">
          <xdr:nvSpPr>
            <xdr:cNvPr id="2540" name="OptionButton457" hidden="1">
              <a:extLst>
                <a:ext uri="{63B3BB69-23CF-44E3-9099-C40C66FF867C}">
                  <a14:compatExt spid="_x0000_s2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113</xdr:row>
          <xdr:rowOff>9525</xdr:rowOff>
        </xdr:from>
        <xdr:to>
          <xdr:col>9</xdr:col>
          <xdr:colOff>9525</xdr:colOff>
          <xdr:row>113</xdr:row>
          <xdr:rowOff>200025</xdr:rowOff>
        </xdr:to>
        <xdr:sp macro="" textlink="">
          <xdr:nvSpPr>
            <xdr:cNvPr id="2541" name="OptionButton458" hidden="1">
              <a:extLst>
                <a:ext uri="{63B3BB69-23CF-44E3-9099-C40C66FF867C}">
                  <a14:compatExt spid="_x0000_s2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114</xdr:row>
          <xdr:rowOff>9525</xdr:rowOff>
        </xdr:from>
        <xdr:to>
          <xdr:col>9</xdr:col>
          <xdr:colOff>9525</xdr:colOff>
          <xdr:row>114</xdr:row>
          <xdr:rowOff>200025</xdr:rowOff>
        </xdr:to>
        <xdr:sp macro="" textlink="">
          <xdr:nvSpPr>
            <xdr:cNvPr id="2542" name="OptionButton459" hidden="1">
              <a:extLst>
                <a:ext uri="{63B3BB69-23CF-44E3-9099-C40C66FF867C}">
                  <a14:compatExt spid="_x0000_s2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115</xdr:row>
          <xdr:rowOff>9525</xdr:rowOff>
        </xdr:from>
        <xdr:to>
          <xdr:col>9</xdr:col>
          <xdr:colOff>9525</xdr:colOff>
          <xdr:row>115</xdr:row>
          <xdr:rowOff>200025</xdr:rowOff>
        </xdr:to>
        <xdr:sp macro="" textlink="">
          <xdr:nvSpPr>
            <xdr:cNvPr id="2543" name="OptionButton460" hidden="1">
              <a:extLst>
                <a:ext uri="{63B3BB69-23CF-44E3-9099-C40C66FF867C}">
                  <a14:compatExt spid="_x0000_s2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116</xdr:row>
          <xdr:rowOff>9525</xdr:rowOff>
        </xdr:from>
        <xdr:to>
          <xdr:col>9</xdr:col>
          <xdr:colOff>9525</xdr:colOff>
          <xdr:row>117</xdr:row>
          <xdr:rowOff>0</xdr:rowOff>
        </xdr:to>
        <xdr:sp macro="" textlink="">
          <xdr:nvSpPr>
            <xdr:cNvPr id="2544" name="OptionButton461" hidden="1">
              <a:extLst>
                <a:ext uri="{63B3BB69-23CF-44E3-9099-C40C66FF867C}">
                  <a14:compatExt spid="_x0000_s2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117</xdr:row>
          <xdr:rowOff>9525</xdr:rowOff>
        </xdr:from>
        <xdr:to>
          <xdr:col>9</xdr:col>
          <xdr:colOff>9525</xdr:colOff>
          <xdr:row>117</xdr:row>
          <xdr:rowOff>200025</xdr:rowOff>
        </xdr:to>
        <xdr:sp macro="" textlink="">
          <xdr:nvSpPr>
            <xdr:cNvPr id="2545" name="OptionButton462" hidden="1">
              <a:extLst>
                <a:ext uri="{63B3BB69-23CF-44E3-9099-C40C66FF867C}">
                  <a14:compatExt spid="_x0000_s2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72</xdr:row>
          <xdr:rowOff>0</xdr:rowOff>
        </xdr:from>
        <xdr:to>
          <xdr:col>4</xdr:col>
          <xdr:colOff>9525</xdr:colOff>
          <xdr:row>72</xdr:row>
          <xdr:rowOff>180975</xdr:rowOff>
        </xdr:to>
        <xdr:sp macro="" textlink="">
          <xdr:nvSpPr>
            <xdr:cNvPr id="2552" name="OptionButton463" hidden="1">
              <a:extLst>
                <a:ext uri="{63B3BB69-23CF-44E3-9099-C40C66FF867C}">
                  <a14:compatExt spid="_x0000_s2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72</xdr:row>
          <xdr:rowOff>0</xdr:rowOff>
        </xdr:from>
        <xdr:to>
          <xdr:col>4</xdr:col>
          <xdr:colOff>247650</xdr:colOff>
          <xdr:row>72</xdr:row>
          <xdr:rowOff>180975</xdr:rowOff>
        </xdr:to>
        <xdr:sp macro="" textlink="">
          <xdr:nvSpPr>
            <xdr:cNvPr id="2553" name="OptionButton464" hidden="1">
              <a:extLst>
                <a:ext uri="{63B3BB69-23CF-44E3-9099-C40C66FF867C}">
                  <a14:compatExt spid="_x0000_s2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72</xdr:row>
          <xdr:rowOff>0</xdr:rowOff>
        </xdr:from>
        <xdr:to>
          <xdr:col>6</xdr:col>
          <xdr:colOff>9525</xdr:colOff>
          <xdr:row>72</xdr:row>
          <xdr:rowOff>180975</xdr:rowOff>
        </xdr:to>
        <xdr:sp macro="" textlink="">
          <xdr:nvSpPr>
            <xdr:cNvPr id="2554" name="OptionButton465" hidden="1">
              <a:extLst>
                <a:ext uri="{63B3BB69-23CF-44E3-9099-C40C66FF867C}">
                  <a14:compatExt spid="_x0000_s2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72</xdr:row>
          <xdr:rowOff>0</xdr:rowOff>
        </xdr:from>
        <xdr:to>
          <xdr:col>7</xdr:col>
          <xdr:colOff>9525</xdr:colOff>
          <xdr:row>72</xdr:row>
          <xdr:rowOff>180975</xdr:rowOff>
        </xdr:to>
        <xdr:sp macro="" textlink="">
          <xdr:nvSpPr>
            <xdr:cNvPr id="2555" name="OptionButton466" hidden="1">
              <a:extLst>
                <a:ext uri="{63B3BB69-23CF-44E3-9099-C40C66FF867C}">
                  <a14:compatExt spid="_x0000_s2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72</xdr:row>
          <xdr:rowOff>0</xdr:rowOff>
        </xdr:from>
        <xdr:to>
          <xdr:col>8</xdr:col>
          <xdr:colOff>9525</xdr:colOff>
          <xdr:row>72</xdr:row>
          <xdr:rowOff>180975</xdr:rowOff>
        </xdr:to>
        <xdr:sp macro="" textlink="">
          <xdr:nvSpPr>
            <xdr:cNvPr id="2556" name="OptionButton467" hidden="1">
              <a:extLst>
                <a:ext uri="{63B3BB69-23CF-44E3-9099-C40C66FF867C}">
                  <a14:compatExt spid="_x0000_s2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72</xdr:row>
          <xdr:rowOff>0</xdr:rowOff>
        </xdr:from>
        <xdr:to>
          <xdr:col>9</xdr:col>
          <xdr:colOff>9525</xdr:colOff>
          <xdr:row>72</xdr:row>
          <xdr:rowOff>180975</xdr:rowOff>
        </xdr:to>
        <xdr:sp macro="" textlink="">
          <xdr:nvSpPr>
            <xdr:cNvPr id="2557" name="OptionButton468" hidden="1">
              <a:extLst>
                <a:ext uri="{63B3BB69-23CF-44E3-9099-C40C66FF867C}">
                  <a14:compatExt spid="_x0000_s2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73</xdr:row>
          <xdr:rowOff>0</xdr:rowOff>
        </xdr:from>
        <xdr:to>
          <xdr:col>4</xdr:col>
          <xdr:colOff>9525</xdr:colOff>
          <xdr:row>73</xdr:row>
          <xdr:rowOff>190500</xdr:rowOff>
        </xdr:to>
        <xdr:sp macro="" textlink="">
          <xdr:nvSpPr>
            <xdr:cNvPr id="2558" name="OptionButton469" hidden="1">
              <a:extLst>
                <a:ext uri="{63B3BB69-23CF-44E3-9099-C40C66FF867C}">
                  <a14:compatExt spid="_x0000_s2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73</xdr:row>
          <xdr:rowOff>0</xdr:rowOff>
        </xdr:from>
        <xdr:to>
          <xdr:col>4</xdr:col>
          <xdr:colOff>247650</xdr:colOff>
          <xdr:row>73</xdr:row>
          <xdr:rowOff>190500</xdr:rowOff>
        </xdr:to>
        <xdr:sp macro="" textlink="">
          <xdr:nvSpPr>
            <xdr:cNvPr id="2559" name="OptionButton470" hidden="1">
              <a:extLst>
                <a:ext uri="{63B3BB69-23CF-44E3-9099-C40C66FF867C}">
                  <a14:compatExt spid="_x0000_s2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73</xdr:row>
          <xdr:rowOff>0</xdr:rowOff>
        </xdr:from>
        <xdr:to>
          <xdr:col>6</xdr:col>
          <xdr:colOff>9525</xdr:colOff>
          <xdr:row>73</xdr:row>
          <xdr:rowOff>190500</xdr:rowOff>
        </xdr:to>
        <xdr:sp macro="" textlink="">
          <xdr:nvSpPr>
            <xdr:cNvPr id="2560" name="OptionButton471" hidden="1">
              <a:extLst>
                <a:ext uri="{63B3BB69-23CF-44E3-9099-C40C66FF867C}">
                  <a14:compatExt spid="_x0000_s2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73</xdr:row>
          <xdr:rowOff>0</xdr:rowOff>
        </xdr:from>
        <xdr:to>
          <xdr:col>7</xdr:col>
          <xdr:colOff>9525</xdr:colOff>
          <xdr:row>73</xdr:row>
          <xdr:rowOff>190500</xdr:rowOff>
        </xdr:to>
        <xdr:sp macro="" textlink="">
          <xdr:nvSpPr>
            <xdr:cNvPr id="2561" name="OptionButton472" hidden="1">
              <a:extLst>
                <a:ext uri="{63B3BB69-23CF-44E3-9099-C40C66FF867C}">
                  <a14:compatExt spid="_x0000_s2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73</xdr:row>
          <xdr:rowOff>0</xdr:rowOff>
        </xdr:from>
        <xdr:to>
          <xdr:col>8</xdr:col>
          <xdr:colOff>9525</xdr:colOff>
          <xdr:row>73</xdr:row>
          <xdr:rowOff>190500</xdr:rowOff>
        </xdr:to>
        <xdr:sp macro="" textlink="">
          <xdr:nvSpPr>
            <xdr:cNvPr id="2562" name="OptionButton473" hidden="1">
              <a:extLst>
                <a:ext uri="{63B3BB69-23CF-44E3-9099-C40C66FF867C}">
                  <a14:compatExt spid="_x0000_s2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73</xdr:row>
          <xdr:rowOff>0</xdr:rowOff>
        </xdr:from>
        <xdr:to>
          <xdr:col>9</xdr:col>
          <xdr:colOff>9525</xdr:colOff>
          <xdr:row>73</xdr:row>
          <xdr:rowOff>190500</xdr:rowOff>
        </xdr:to>
        <xdr:sp macro="" textlink="">
          <xdr:nvSpPr>
            <xdr:cNvPr id="2563" name="OptionButton474" hidden="1">
              <a:extLst>
                <a:ext uri="{63B3BB69-23CF-44E3-9099-C40C66FF867C}">
                  <a14:compatExt spid="_x0000_s2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81</xdr:row>
          <xdr:rowOff>0</xdr:rowOff>
        </xdr:from>
        <xdr:to>
          <xdr:col>4</xdr:col>
          <xdr:colOff>9525</xdr:colOff>
          <xdr:row>81</xdr:row>
          <xdr:rowOff>180975</xdr:rowOff>
        </xdr:to>
        <xdr:sp macro="" textlink="">
          <xdr:nvSpPr>
            <xdr:cNvPr id="2564" name="OptionButton475" hidden="1">
              <a:extLst>
                <a:ext uri="{63B3BB69-23CF-44E3-9099-C40C66FF867C}">
                  <a14:compatExt spid="_x0000_s2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81</xdr:row>
          <xdr:rowOff>0</xdr:rowOff>
        </xdr:from>
        <xdr:to>
          <xdr:col>4</xdr:col>
          <xdr:colOff>247650</xdr:colOff>
          <xdr:row>81</xdr:row>
          <xdr:rowOff>190500</xdr:rowOff>
        </xdr:to>
        <xdr:sp macro="" textlink="">
          <xdr:nvSpPr>
            <xdr:cNvPr id="2565" name="OptionButton476" hidden="1">
              <a:extLst>
                <a:ext uri="{63B3BB69-23CF-44E3-9099-C40C66FF867C}">
                  <a14:compatExt spid="_x0000_s2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81</xdr:row>
          <xdr:rowOff>0</xdr:rowOff>
        </xdr:from>
        <xdr:to>
          <xdr:col>6</xdr:col>
          <xdr:colOff>9525</xdr:colOff>
          <xdr:row>81</xdr:row>
          <xdr:rowOff>180975</xdr:rowOff>
        </xdr:to>
        <xdr:sp macro="" textlink="">
          <xdr:nvSpPr>
            <xdr:cNvPr id="2566" name="OptionButton477" hidden="1">
              <a:extLst>
                <a:ext uri="{63B3BB69-23CF-44E3-9099-C40C66FF867C}">
                  <a14:compatExt spid="_x0000_s2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81</xdr:row>
          <xdr:rowOff>0</xdr:rowOff>
        </xdr:from>
        <xdr:to>
          <xdr:col>7</xdr:col>
          <xdr:colOff>9525</xdr:colOff>
          <xdr:row>81</xdr:row>
          <xdr:rowOff>180975</xdr:rowOff>
        </xdr:to>
        <xdr:sp macro="" textlink="">
          <xdr:nvSpPr>
            <xdr:cNvPr id="2567" name="OptionButton478" hidden="1">
              <a:extLst>
                <a:ext uri="{63B3BB69-23CF-44E3-9099-C40C66FF867C}">
                  <a14:compatExt spid="_x0000_s2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81</xdr:row>
          <xdr:rowOff>0</xdr:rowOff>
        </xdr:from>
        <xdr:to>
          <xdr:col>8</xdr:col>
          <xdr:colOff>9525</xdr:colOff>
          <xdr:row>81</xdr:row>
          <xdr:rowOff>180975</xdr:rowOff>
        </xdr:to>
        <xdr:sp macro="" textlink="">
          <xdr:nvSpPr>
            <xdr:cNvPr id="2568" name="OptionButton479" hidden="1">
              <a:extLst>
                <a:ext uri="{63B3BB69-23CF-44E3-9099-C40C66FF867C}">
                  <a14:compatExt spid="_x0000_s2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81</xdr:row>
          <xdr:rowOff>0</xdr:rowOff>
        </xdr:from>
        <xdr:to>
          <xdr:col>9</xdr:col>
          <xdr:colOff>9525</xdr:colOff>
          <xdr:row>81</xdr:row>
          <xdr:rowOff>180975</xdr:rowOff>
        </xdr:to>
        <xdr:sp macro="" textlink="">
          <xdr:nvSpPr>
            <xdr:cNvPr id="2569" name="OptionButton480" hidden="1">
              <a:extLst>
                <a:ext uri="{63B3BB69-23CF-44E3-9099-C40C66FF867C}">
                  <a14:compatExt spid="_x0000_s2569"/>
                </a:ext>
              </a:extLst>
            </xdr:cNvPr>
            <xdr:cNvSpPr/>
          </xdr:nvSpPr>
          <xdr:spPr>
            <a:xfrm>
              <a:off x="0" y="0"/>
              <a:ext cx="0" cy="0"/>
            </a:xfrm>
            <a:prstGeom prst="rect">
              <a:avLst/>
            </a:prstGeom>
          </xdr:spPr>
        </xdr:sp>
        <xdr:clientData/>
      </xdr:twoCellAnchor>
    </mc:Choice>
    <mc:Fallback/>
  </mc:AlternateContent>
  <xdr:twoCellAnchor>
    <xdr:from>
      <xdr:col>2</xdr:col>
      <xdr:colOff>9524</xdr:colOff>
      <xdr:row>1</xdr:row>
      <xdr:rowOff>647700</xdr:rowOff>
    </xdr:from>
    <xdr:to>
      <xdr:col>9</xdr:col>
      <xdr:colOff>2159000</xdr:colOff>
      <xdr:row>1</xdr:row>
      <xdr:rowOff>934280</xdr:rowOff>
    </xdr:to>
    <xdr:sp macro="" textlink="">
      <xdr:nvSpPr>
        <xdr:cNvPr id="490" name="Rectangle 489"/>
        <xdr:cNvSpPr/>
      </xdr:nvSpPr>
      <xdr:spPr>
        <a:xfrm>
          <a:off x="321732" y="838200"/>
          <a:ext cx="9965268" cy="286580"/>
        </a:xfrm>
        <a:prstGeom prst="rect">
          <a:avLst/>
        </a:prstGeom>
        <a:solidFill>
          <a:srgbClr val="00B05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t>Section 1.a:</a:t>
          </a:r>
          <a:r>
            <a:rPr lang="en-US" sz="1200" b="1" baseline="0"/>
            <a:t> </a:t>
          </a:r>
          <a:r>
            <a:rPr lang="en-US" sz="1200" b="1"/>
            <a:t>Assess Plans and Codes</a:t>
          </a:r>
        </a:p>
      </xdr:txBody>
    </xdr:sp>
    <xdr:clientData/>
  </xdr:twoCellAnchor>
  <xdr:twoCellAnchor editAs="absolute">
    <xdr:from>
      <xdr:col>2</xdr:col>
      <xdr:colOff>1</xdr:colOff>
      <xdr:row>1</xdr:row>
      <xdr:rowOff>1019174</xdr:rowOff>
    </xdr:from>
    <xdr:to>
      <xdr:col>10</xdr:col>
      <xdr:colOff>0</xdr:colOff>
      <xdr:row>8</xdr:row>
      <xdr:rowOff>66674</xdr:rowOff>
    </xdr:to>
    <xdr:sp macro="" textlink="">
      <xdr:nvSpPr>
        <xdr:cNvPr id="499" name="Rectangle 498"/>
        <xdr:cNvSpPr/>
      </xdr:nvSpPr>
      <xdr:spPr>
        <a:xfrm>
          <a:off x="361951" y="1209674"/>
          <a:ext cx="9963149" cy="1209675"/>
        </a:xfrm>
        <a:prstGeom prst="rect">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spcAft>
              <a:spcPts val="600"/>
            </a:spcAft>
          </a:pPr>
          <a:r>
            <a:rPr lang="en-US" sz="1000" b="1">
              <a:solidFill>
                <a:sysClr val="windowText" lastClr="000000"/>
              </a:solidFill>
            </a:rPr>
            <a:t>Overview:</a:t>
          </a:r>
          <a:r>
            <a:rPr lang="en-US" sz="1000" b="0">
              <a:solidFill>
                <a:sysClr val="windowText" lastClr="000000"/>
              </a:solidFill>
            </a:rPr>
            <a:t> Plans and codes are the written, high-level documents that provide a framework for school siting and community development.</a:t>
          </a:r>
          <a:r>
            <a:rPr lang="en-US" sz="1000" b="0" baseline="0">
              <a:solidFill>
                <a:sysClr val="windowText" lastClr="000000"/>
              </a:solidFill>
            </a:rPr>
            <a:t> Answer the questions below to evaluate the level of coordination between your school facilities plans , other community plans, and zoning and building codes. </a:t>
          </a:r>
        </a:p>
        <a:p>
          <a:pPr marL="0" marR="0" indent="0" algn="l" defTabSz="91440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Instructions:</a:t>
          </a:r>
          <a:r>
            <a:rPr lang="en-US" sz="1000" b="1" baseline="0">
              <a:solidFill>
                <a:sysClr val="windowText" lastClr="000000"/>
              </a:solidFill>
              <a:effectLst/>
              <a:latin typeface="+mn-lt"/>
              <a:ea typeface="+mn-ea"/>
              <a:cs typeface="+mn-cs"/>
            </a:rPr>
            <a:t> </a:t>
          </a:r>
          <a:r>
            <a:rPr lang="en-US" sz="1000">
              <a:solidFill>
                <a:sysClr val="windowText" lastClr="000000"/>
              </a:solidFill>
              <a:effectLst/>
              <a:latin typeface="+mn-lt"/>
              <a:ea typeface="+mn-ea"/>
              <a:cs typeface="+mn-cs"/>
            </a:rPr>
            <a:t>Answer questions by choosing and clicking on a radio button to the right of the question. If you wish to skip</a:t>
          </a:r>
          <a:r>
            <a:rPr lang="en-US" sz="1000" baseline="0">
              <a:solidFill>
                <a:sysClr val="windowText" lastClr="000000"/>
              </a:solidFill>
              <a:effectLst/>
              <a:latin typeface="+mn-lt"/>
              <a:ea typeface="+mn-ea"/>
              <a:cs typeface="+mn-cs"/>
            </a:rPr>
            <a:t> a question and answer it later, choose the radio button in the Answer Later column</a:t>
          </a:r>
          <a:r>
            <a:rPr lang="en-US" sz="1000">
              <a:solidFill>
                <a:sysClr val="windowText" lastClr="000000"/>
              </a:solidFill>
              <a:effectLst/>
              <a:latin typeface="+mn-lt"/>
              <a:ea typeface="+mn-ea"/>
              <a:cs typeface="+mn-cs"/>
            </a:rPr>
            <a:t>. Use the optional Description column to enter notes (e.g., the name of a document</a:t>
          </a:r>
          <a:r>
            <a:rPr lang="en-US" sz="1000" baseline="0">
              <a:solidFill>
                <a:sysClr val="windowText" lastClr="000000"/>
              </a:solidFill>
              <a:effectLst/>
              <a:latin typeface="+mn-lt"/>
              <a:ea typeface="+mn-ea"/>
              <a:cs typeface="+mn-cs"/>
            </a:rPr>
            <a:t> or</a:t>
          </a:r>
          <a:r>
            <a:rPr lang="en-US" sz="1000">
              <a:solidFill>
                <a:sysClr val="windowText" lastClr="000000"/>
              </a:solidFill>
              <a:effectLst/>
              <a:latin typeface="+mn-lt"/>
              <a:ea typeface="+mn-ea"/>
              <a:cs typeface="+mn-cs"/>
            </a:rPr>
            <a:t> an idea to follow up on). For open-ended questions at the end of each subsection, the questionnaire asks you</a:t>
          </a:r>
          <a:r>
            <a:rPr lang="en-US" sz="1000" baseline="0">
              <a:solidFill>
                <a:sysClr val="windowText" lastClr="000000"/>
              </a:solidFill>
              <a:effectLst/>
              <a:latin typeface="+mn-lt"/>
              <a:ea typeface="+mn-ea"/>
              <a:cs typeface="+mn-cs"/>
            </a:rPr>
            <a:t> to enter an optional comment</a:t>
          </a:r>
          <a:r>
            <a:rPr lang="en-US" sz="1000">
              <a:solidFill>
                <a:sysClr val="windowText" lastClr="000000"/>
              </a:solidFill>
              <a:effectLst/>
              <a:latin typeface="+mn-lt"/>
              <a:ea typeface="+mn-ea"/>
              <a:cs typeface="+mn-cs"/>
            </a:rPr>
            <a:t> in the Description field. </a:t>
          </a:r>
          <a:r>
            <a:rPr lang="en-US" sz="1000" b="0">
              <a:solidFill>
                <a:sysClr val="windowText" lastClr="000000"/>
              </a:solidFill>
              <a:effectLst/>
              <a:latin typeface="+mn-lt"/>
              <a:ea typeface="+mn-ea"/>
              <a:cs typeface="+mn-cs"/>
            </a:rPr>
            <a:t>When finished,</a:t>
          </a:r>
          <a:r>
            <a:rPr lang="en-US" sz="1000" b="0" baseline="0">
              <a:solidFill>
                <a:sysClr val="windowText" lastClr="000000"/>
              </a:solidFill>
              <a:effectLst/>
              <a:latin typeface="+mn-lt"/>
              <a:ea typeface="+mn-ea"/>
              <a:cs typeface="+mn-cs"/>
            </a:rPr>
            <a:t> click on the green button at the bottom of the worksheet, the next workbook tab, or the navigation graphic above.</a:t>
          </a:r>
          <a:endParaRPr lang="en-US" sz="1000">
            <a:solidFill>
              <a:sysClr val="windowText" lastClr="000000"/>
            </a:solidFill>
            <a:effectLst/>
          </a:endParaRPr>
        </a:p>
        <a:p>
          <a:pPr algn="l"/>
          <a:endParaRPr lang="en-US" sz="1000" b="0">
            <a:solidFill>
              <a:sysClr val="windowText" lastClr="000000"/>
            </a:solidFill>
          </a:endParaRPr>
        </a:p>
      </xdr:txBody>
    </xdr:sp>
    <xdr:clientData/>
  </xdr:twoCellAnchor>
  <xdr:twoCellAnchor editAs="absolute">
    <xdr:from>
      <xdr:col>2</xdr:col>
      <xdr:colOff>0</xdr:colOff>
      <xdr:row>1</xdr:row>
      <xdr:rowOff>95250</xdr:rowOff>
    </xdr:from>
    <xdr:to>
      <xdr:col>10</xdr:col>
      <xdr:colOff>0</xdr:colOff>
      <xdr:row>1</xdr:row>
      <xdr:rowOff>559898</xdr:rowOff>
    </xdr:to>
    <xdr:grpSp>
      <xdr:nvGrpSpPr>
        <xdr:cNvPr id="489" name="Group 488"/>
        <xdr:cNvGrpSpPr/>
      </xdr:nvGrpSpPr>
      <xdr:grpSpPr>
        <a:xfrm>
          <a:off x="361950" y="285750"/>
          <a:ext cx="9963150" cy="464648"/>
          <a:chOff x="81064" y="137103"/>
          <a:chExt cx="10827786" cy="464648"/>
        </a:xfrm>
      </xdr:grpSpPr>
      <xdr:sp macro="" textlink="">
        <xdr:nvSpPr>
          <xdr:cNvPr id="494" name="Text Box 1"/>
          <xdr:cNvSpPr txBox="1">
            <a:spLocks noChangeArrowheads="1"/>
          </xdr:cNvSpPr>
        </xdr:nvSpPr>
        <xdr:spPr bwMode="auto">
          <a:xfrm>
            <a:off x="832358" y="142873"/>
            <a:ext cx="10076492" cy="457200"/>
          </a:xfrm>
          <a:prstGeom prst="rect">
            <a:avLst/>
          </a:prstGeom>
          <a:solidFill>
            <a:srgbClr val="365F91"/>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ctr" upright="1"/>
          <a:lstStyle/>
          <a:p>
            <a:pPr algn="l" rtl="0">
              <a:defRPr sz="1000"/>
            </a:pPr>
            <a:r>
              <a:rPr lang="en-US" sz="1200" b="0" i="1" u="none" strike="noStrike" baseline="0">
                <a:solidFill>
                  <a:srgbClr val="FFFFFF"/>
                </a:solidFill>
                <a:latin typeface="+mn-lt"/>
                <a:cs typeface="Calibri"/>
              </a:rPr>
              <a:t>Smart School Siting Tool: Assessment &amp; Planning Workbook </a:t>
            </a:r>
          </a:p>
        </xdr:txBody>
      </xdr:sp>
      <xdr:pic>
        <xdr:nvPicPr>
          <xdr:cNvPr id="495" name="Picture 494" descr="Smart Growth Program"/>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64" y="137103"/>
            <a:ext cx="743436" cy="46464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781050</xdr:colOff>
      <xdr:row>0</xdr:row>
      <xdr:rowOff>123825</xdr:rowOff>
    </xdr:from>
    <xdr:to>
      <xdr:col>10</xdr:col>
      <xdr:colOff>9525</xdr:colOff>
      <xdr:row>1</xdr:row>
      <xdr:rowOff>893445</xdr:rowOff>
    </xdr:to>
    <xdr:pic>
      <xdr:nvPicPr>
        <xdr:cNvPr id="10" name="Picture 9"/>
        <xdr:cNvPicPr>
          <a:picLocks noChangeAspect="1"/>
        </xdr:cNvPicPr>
      </xdr:nvPicPr>
      <xdr:blipFill>
        <a:blip xmlns:r="http://schemas.openxmlformats.org/officeDocument/2006/relationships" r:embed="rId3"/>
        <a:stretch>
          <a:fillRect/>
        </a:stretch>
      </xdr:blipFill>
      <xdr:spPr>
        <a:xfrm>
          <a:off x="8943975" y="123825"/>
          <a:ext cx="1390650" cy="96012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66675</xdr:colOff>
          <xdr:row>41</xdr:row>
          <xdr:rowOff>9525</xdr:rowOff>
        </xdr:from>
        <xdr:to>
          <xdr:col>4</xdr:col>
          <xdr:colOff>9525</xdr:colOff>
          <xdr:row>41</xdr:row>
          <xdr:rowOff>200025</xdr:rowOff>
        </xdr:to>
        <xdr:sp macro="" textlink="">
          <xdr:nvSpPr>
            <xdr:cNvPr id="2582" name="OptionButton481" hidden="1">
              <a:extLst>
                <a:ext uri="{63B3BB69-23CF-44E3-9099-C40C66FF867C}">
                  <a14:compatExt spid="_x0000_s2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41</xdr:row>
          <xdr:rowOff>9525</xdr:rowOff>
        </xdr:from>
        <xdr:to>
          <xdr:col>4</xdr:col>
          <xdr:colOff>247650</xdr:colOff>
          <xdr:row>41</xdr:row>
          <xdr:rowOff>200025</xdr:rowOff>
        </xdr:to>
        <xdr:sp macro="" textlink="">
          <xdr:nvSpPr>
            <xdr:cNvPr id="2583" name="OptionButton482" hidden="1">
              <a:extLst>
                <a:ext uri="{63B3BB69-23CF-44E3-9099-C40C66FF867C}">
                  <a14:compatExt spid="_x0000_s2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41</xdr:row>
          <xdr:rowOff>9525</xdr:rowOff>
        </xdr:from>
        <xdr:to>
          <xdr:col>6</xdr:col>
          <xdr:colOff>9525</xdr:colOff>
          <xdr:row>41</xdr:row>
          <xdr:rowOff>200025</xdr:rowOff>
        </xdr:to>
        <xdr:sp macro="" textlink="">
          <xdr:nvSpPr>
            <xdr:cNvPr id="2584" name="OptionButton483" hidden="1">
              <a:extLst>
                <a:ext uri="{63B3BB69-23CF-44E3-9099-C40C66FF867C}">
                  <a14:compatExt spid="_x0000_s2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41</xdr:row>
          <xdr:rowOff>9525</xdr:rowOff>
        </xdr:from>
        <xdr:to>
          <xdr:col>7</xdr:col>
          <xdr:colOff>9525</xdr:colOff>
          <xdr:row>41</xdr:row>
          <xdr:rowOff>200025</xdr:rowOff>
        </xdr:to>
        <xdr:sp macro="" textlink="">
          <xdr:nvSpPr>
            <xdr:cNvPr id="2585" name="OptionButton484" hidden="1">
              <a:extLst>
                <a:ext uri="{63B3BB69-23CF-44E3-9099-C40C66FF867C}">
                  <a14:compatExt spid="_x0000_s2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41</xdr:row>
          <xdr:rowOff>9525</xdr:rowOff>
        </xdr:from>
        <xdr:to>
          <xdr:col>8</xdr:col>
          <xdr:colOff>9525</xdr:colOff>
          <xdr:row>41</xdr:row>
          <xdr:rowOff>200025</xdr:rowOff>
        </xdr:to>
        <xdr:sp macro="" textlink="">
          <xdr:nvSpPr>
            <xdr:cNvPr id="2586" name="OptionButton485" hidden="1">
              <a:extLst>
                <a:ext uri="{63B3BB69-23CF-44E3-9099-C40C66FF867C}">
                  <a14:compatExt spid="_x0000_s2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9525</xdr:rowOff>
        </xdr:from>
        <xdr:to>
          <xdr:col>9</xdr:col>
          <xdr:colOff>9525</xdr:colOff>
          <xdr:row>41</xdr:row>
          <xdr:rowOff>200025</xdr:rowOff>
        </xdr:to>
        <xdr:sp macro="" textlink="">
          <xdr:nvSpPr>
            <xdr:cNvPr id="2587" name="OptionButton486" hidden="1">
              <a:extLst>
                <a:ext uri="{63B3BB69-23CF-44E3-9099-C40C66FF867C}">
                  <a14:compatExt spid="_x0000_s2587"/>
                </a:ext>
              </a:extLst>
            </xdr:cNvPr>
            <xdr:cNvSpPr/>
          </xdr:nvSpPr>
          <xdr:spPr>
            <a:xfrm>
              <a:off x="0" y="0"/>
              <a:ext cx="0" cy="0"/>
            </a:xfrm>
            <a:prstGeom prst="rect">
              <a:avLst/>
            </a:prstGeom>
          </xdr:spPr>
        </xdr:sp>
        <xdr:clientData/>
      </xdr:twoCellAnchor>
    </mc:Choice>
    <mc:Fallback/>
  </mc:AlternateContent>
  <xdr:twoCellAnchor>
    <xdr:from>
      <xdr:col>9</xdr:col>
      <xdr:colOff>828675</xdr:colOff>
      <xdr:row>1</xdr:row>
      <xdr:rowOff>253972</xdr:rowOff>
    </xdr:from>
    <xdr:to>
      <xdr:col>9</xdr:col>
      <xdr:colOff>1990725</xdr:colOff>
      <xdr:row>1</xdr:row>
      <xdr:rowOff>791182</xdr:rowOff>
    </xdr:to>
    <xdr:grpSp>
      <xdr:nvGrpSpPr>
        <xdr:cNvPr id="2" name="Group 1"/>
        <xdr:cNvGrpSpPr/>
      </xdr:nvGrpSpPr>
      <xdr:grpSpPr>
        <a:xfrm>
          <a:off x="8991600" y="444472"/>
          <a:ext cx="1162050" cy="537210"/>
          <a:chOff x="8982075" y="444472"/>
          <a:chExt cx="1162050" cy="537210"/>
        </a:xfrm>
      </xdr:grpSpPr>
      <xdr:sp macro="" textlink="">
        <xdr:nvSpPr>
          <xdr:cNvPr id="500" name="Rectangle 499">
            <a:hlinkClick xmlns:r="http://schemas.openxmlformats.org/officeDocument/2006/relationships" r:id="rId4"/>
          </xdr:cNvPr>
          <xdr:cNvSpPr/>
        </xdr:nvSpPr>
        <xdr:spPr>
          <a:xfrm>
            <a:off x="8982075" y="444472"/>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1" name="Rectangle 500">
            <a:hlinkClick xmlns:r="http://schemas.openxmlformats.org/officeDocument/2006/relationships" r:id="rId5"/>
          </xdr:cNvPr>
          <xdr:cNvSpPr/>
        </xdr:nvSpPr>
        <xdr:spPr>
          <a:xfrm>
            <a:off x="8982075" y="644497"/>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2" name="Rectangle 501">
            <a:hlinkClick xmlns:r="http://schemas.openxmlformats.org/officeDocument/2006/relationships" r:id="rId6"/>
          </xdr:cNvPr>
          <xdr:cNvSpPr/>
        </xdr:nvSpPr>
        <xdr:spPr>
          <a:xfrm>
            <a:off x="9686925" y="453997"/>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3" name="Rectangle 502">
            <a:hlinkClick xmlns:r="http://schemas.openxmlformats.org/officeDocument/2006/relationships" r:id="rId7"/>
          </xdr:cNvPr>
          <xdr:cNvSpPr/>
        </xdr:nvSpPr>
        <xdr:spPr>
          <a:xfrm>
            <a:off x="9686925" y="634972"/>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4" name="Rectangle 503">
            <a:hlinkClick xmlns:r="http://schemas.openxmlformats.org/officeDocument/2006/relationships" r:id="rId8"/>
          </xdr:cNvPr>
          <xdr:cNvSpPr/>
        </xdr:nvSpPr>
        <xdr:spPr>
          <a:xfrm>
            <a:off x="9677400" y="844522"/>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0</xdr:colOff>
      <xdr:row>1</xdr:row>
      <xdr:rowOff>95250</xdr:rowOff>
    </xdr:from>
    <xdr:to>
      <xdr:col>10</xdr:col>
      <xdr:colOff>28575</xdr:colOff>
      <xdr:row>1</xdr:row>
      <xdr:rowOff>559898</xdr:rowOff>
    </xdr:to>
    <xdr:grpSp>
      <xdr:nvGrpSpPr>
        <xdr:cNvPr id="303" name="Group 302"/>
        <xdr:cNvGrpSpPr/>
      </xdr:nvGrpSpPr>
      <xdr:grpSpPr>
        <a:xfrm>
          <a:off x="361950" y="285750"/>
          <a:ext cx="9963150" cy="464648"/>
          <a:chOff x="81064" y="137103"/>
          <a:chExt cx="10827786" cy="464648"/>
        </a:xfrm>
      </xdr:grpSpPr>
      <xdr:sp macro="" textlink="">
        <xdr:nvSpPr>
          <xdr:cNvPr id="304" name="Text Box 1"/>
          <xdr:cNvSpPr txBox="1">
            <a:spLocks noChangeArrowheads="1"/>
          </xdr:cNvSpPr>
        </xdr:nvSpPr>
        <xdr:spPr bwMode="auto">
          <a:xfrm>
            <a:off x="832358" y="142873"/>
            <a:ext cx="10076492" cy="457200"/>
          </a:xfrm>
          <a:prstGeom prst="rect">
            <a:avLst/>
          </a:prstGeom>
          <a:solidFill>
            <a:srgbClr val="365F91"/>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ctr" upright="1"/>
          <a:lstStyle/>
          <a:p>
            <a:pPr algn="l" rtl="0">
              <a:defRPr sz="1000"/>
            </a:pPr>
            <a:r>
              <a:rPr lang="en-US" sz="1200" b="0" i="1" u="none" strike="noStrike" baseline="0">
                <a:solidFill>
                  <a:srgbClr val="FFFFFF"/>
                </a:solidFill>
                <a:latin typeface="+mn-lt"/>
                <a:cs typeface="Calibri"/>
              </a:rPr>
              <a:t>Smart School Siting Tool: Assessment &amp; Planning Workbook </a:t>
            </a:r>
          </a:p>
        </xdr:txBody>
      </xdr:sp>
      <xdr:pic>
        <xdr:nvPicPr>
          <xdr:cNvPr id="305" name="Picture 304" descr="Smart Growth Progra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64" y="137103"/>
            <a:ext cx="743436" cy="46464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mc:AlternateContent xmlns:mc="http://schemas.openxmlformats.org/markup-compatibility/2006">
    <mc:Choice xmlns:a14="http://schemas.microsoft.com/office/drawing/2010/main" Requires="a14">
      <xdr:twoCellAnchor editAs="oneCell">
        <xdr:from>
          <xdr:col>3</xdr:col>
          <xdr:colOff>66675</xdr:colOff>
          <xdr:row>16</xdr:row>
          <xdr:rowOff>9525</xdr:rowOff>
        </xdr:from>
        <xdr:to>
          <xdr:col>4</xdr:col>
          <xdr:colOff>9525</xdr:colOff>
          <xdr:row>17</xdr:row>
          <xdr:rowOff>9525</xdr:rowOff>
        </xdr:to>
        <xdr:sp macro="" textlink="">
          <xdr:nvSpPr>
            <xdr:cNvPr id="9217" name="OptionButton1"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16</xdr:row>
          <xdr:rowOff>9525</xdr:rowOff>
        </xdr:from>
        <xdr:to>
          <xdr:col>4</xdr:col>
          <xdr:colOff>247650</xdr:colOff>
          <xdr:row>17</xdr:row>
          <xdr:rowOff>9525</xdr:rowOff>
        </xdr:to>
        <xdr:sp macro="" textlink="">
          <xdr:nvSpPr>
            <xdr:cNvPr id="9218" name="OptionButton2" hidden="1">
              <a:extLst>
                <a:ext uri="{63B3BB69-23CF-44E3-9099-C40C66FF867C}">
                  <a14:compatExt spid="_x0000_s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16</xdr:row>
          <xdr:rowOff>9525</xdr:rowOff>
        </xdr:from>
        <xdr:to>
          <xdr:col>6</xdr:col>
          <xdr:colOff>9525</xdr:colOff>
          <xdr:row>17</xdr:row>
          <xdr:rowOff>9525</xdr:rowOff>
        </xdr:to>
        <xdr:sp macro="" textlink="">
          <xdr:nvSpPr>
            <xdr:cNvPr id="9219" name="OptionButton3" hidden="1">
              <a:extLst>
                <a:ext uri="{63B3BB69-23CF-44E3-9099-C40C66FF867C}">
                  <a14:compatExt spid="_x0000_s9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16</xdr:row>
          <xdr:rowOff>9525</xdr:rowOff>
        </xdr:from>
        <xdr:to>
          <xdr:col>7</xdr:col>
          <xdr:colOff>9525</xdr:colOff>
          <xdr:row>17</xdr:row>
          <xdr:rowOff>9525</xdr:rowOff>
        </xdr:to>
        <xdr:sp macro="" textlink="">
          <xdr:nvSpPr>
            <xdr:cNvPr id="9220" name="OptionButton4" hidden="1">
              <a:extLst>
                <a:ext uri="{63B3BB69-23CF-44E3-9099-C40C66FF867C}">
                  <a14:compatExt spid="_x0000_s9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9525</xdr:rowOff>
        </xdr:from>
        <xdr:to>
          <xdr:col>4</xdr:col>
          <xdr:colOff>9525</xdr:colOff>
          <xdr:row>18</xdr:row>
          <xdr:rowOff>9525</xdr:rowOff>
        </xdr:to>
        <xdr:sp macro="" textlink="">
          <xdr:nvSpPr>
            <xdr:cNvPr id="9221" name="OptionButton5" hidden="1">
              <a:extLst>
                <a:ext uri="{63B3BB69-23CF-44E3-9099-C40C66FF867C}">
                  <a14:compatExt spid="_x0000_s9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17</xdr:row>
          <xdr:rowOff>9525</xdr:rowOff>
        </xdr:from>
        <xdr:to>
          <xdr:col>4</xdr:col>
          <xdr:colOff>247650</xdr:colOff>
          <xdr:row>18</xdr:row>
          <xdr:rowOff>9525</xdr:rowOff>
        </xdr:to>
        <xdr:sp macro="" textlink="">
          <xdr:nvSpPr>
            <xdr:cNvPr id="9222" name="OptionButton6" hidden="1">
              <a:extLst>
                <a:ext uri="{63B3BB69-23CF-44E3-9099-C40C66FF867C}">
                  <a14:compatExt spid="_x0000_s9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17</xdr:row>
          <xdr:rowOff>9525</xdr:rowOff>
        </xdr:from>
        <xdr:to>
          <xdr:col>6</xdr:col>
          <xdr:colOff>9525</xdr:colOff>
          <xdr:row>18</xdr:row>
          <xdr:rowOff>9525</xdr:rowOff>
        </xdr:to>
        <xdr:sp macro="" textlink="">
          <xdr:nvSpPr>
            <xdr:cNvPr id="9223" name="OptionButton7" hidden="1">
              <a:extLst>
                <a:ext uri="{63B3BB69-23CF-44E3-9099-C40C66FF867C}">
                  <a14:compatExt spid="_x0000_s9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17</xdr:row>
          <xdr:rowOff>9525</xdr:rowOff>
        </xdr:from>
        <xdr:to>
          <xdr:col>7</xdr:col>
          <xdr:colOff>9525</xdr:colOff>
          <xdr:row>18</xdr:row>
          <xdr:rowOff>9525</xdr:rowOff>
        </xdr:to>
        <xdr:sp macro="" textlink="">
          <xdr:nvSpPr>
            <xdr:cNvPr id="9224" name="OptionButton8" hidden="1">
              <a:extLst>
                <a:ext uri="{63B3BB69-23CF-44E3-9099-C40C66FF867C}">
                  <a14:compatExt spid="_x0000_s9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xdr:row>
          <xdr:rowOff>9525</xdr:rowOff>
        </xdr:from>
        <xdr:to>
          <xdr:col>4</xdr:col>
          <xdr:colOff>9525</xdr:colOff>
          <xdr:row>19</xdr:row>
          <xdr:rowOff>200025</xdr:rowOff>
        </xdr:to>
        <xdr:sp macro="" textlink="">
          <xdr:nvSpPr>
            <xdr:cNvPr id="9225" name="OptionButton9" hidden="1">
              <a:extLst>
                <a:ext uri="{63B3BB69-23CF-44E3-9099-C40C66FF867C}">
                  <a14:compatExt spid="_x0000_s9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19</xdr:row>
          <xdr:rowOff>9525</xdr:rowOff>
        </xdr:from>
        <xdr:to>
          <xdr:col>4</xdr:col>
          <xdr:colOff>247650</xdr:colOff>
          <xdr:row>19</xdr:row>
          <xdr:rowOff>200025</xdr:rowOff>
        </xdr:to>
        <xdr:sp macro="" textlink="">
          <xdr:nvSpPr>
            <xdr:cNvPr id="9226" name="OptionButton10" hidden="1">
              <a:extLst>
                <a:ext uri="{63B3BB69-23CF-44E3-9099-C40C66FF867C}">
                  <a14:compatExt spid="_x0000_s9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19</xdr:row>
          <xdr:rowOff>9525</xdr:rowOff>
        </xdr:from>
        <xdr:to>
          <xdr:col>6</xdr:col>
          <xdr:colOff>9525</xdr:colOff>
          <xdr:row>19</xdr:row>
          <xdr:rowOff>200025</xdr:rowOff>
        </xdr:to>
        <xdr:sp macro="" textlink="">
          <xdr:nvSpPr>
            <xdr:cNvPr id="9227" name="OptionButton11" hidden="1">
              <a:extLst>
                <a:ext uri="{63B3BB69-23CF-44E3-9099-C40C66FF867C}">
                  <a14:compatExt spid="_x0000_s9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19</xdr:row>
          <xdr:rowOff>9525</xdr:rowOff>
        </xdr:from>
        <xdr:to>
          <xdr:col>7</xdr:col>
          <xdr:colOff>9525</xdr:colOff>
          <xdr:row>19</xdr:row>
          <xdr:rowOff>200025</xdr:rowOff>
        </xdr:to>
        <xdr:sp macro="" textlink="">
          <xdr:nvSpPr>
            <xdr:cNvPr id="9228" name="OptionButton12" hidden="1">
              <a:extLst>
                <a:ext uri="{63B3BB69-23CF-44E3-9099-C40C66FF867C}">
                  <a14:compatExt spid="_x0000_s9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20</xdr:row>
          <xdr:rowOff>9525</xdr:rowOff>
        </xdr:from>
        <xdr:to>
          <xdr:col>4</xdr:col>
          <xdr:colOff>9525</xdr:colOff>
          <xdr:row>21</xdr:row>
          <xdr:rowOff>9525</xdr:rowOff>
        </xdr:to>
        <xdr:sp macro="" textlink="">
          <xdr:nvSpPr>
            <xdr:cNvPr id="9229" name="OptionButton13" hidden="1">
              <a:extLst>
                <a:ext uri="{63B3BB69-23CF-44E3-9099-C40C66FF867C}">
                  <a14:compatExt spid="_x0000_s9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20</xdr:row>
          <xdr:rowOff>9525</xdr:rowOff>
        </xdr:from>
        <xdr:to>
          <xdr:col>4</xdr:col>
          <xdr:colOff>247650</xdr:colOff>
          <xdr:row>21</xdr:row>
          <xdr:rowOff>9525</xdr:rowOff>
        </xdr:to>
        <xdr:sp macro="" textlink="">
          <xdr:nvSpPr>
            <xdr:cNvPr id="9230" name="OptionButton14" hidden="1">
              <a:extLst>
                <a:ext uri="{63B3BB69-23CF-44E3-9099-C40C66FF867C}">
                  <a14:compatExt spid="_x0000_s9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20</xdr:row>
          <xdr:rowOff>9525</xdr:rowOff>
        </xdr:from>
        <xdr:to>
          <xdr:col>6</xdr:col>
          <xdr:colOff>9525</xdr:colOff>
          <xdr:row>21</xdr:row>
          <xdr:rowOff>9525</xdr:rowOff>
        </xdr:to>
        <xdr:sp macro="" textlink="">
          <xdr:nvSpPr>
            <xdr:cNvPr id="9231" name="OptionButton15" hidden="1">
              <a:extLst>
                <a:ext uri="{63B3BB69-23CF-44E3-9099-C40C66FF867C}">
                  <a14:compatExt spid="_x0000_s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9525</xdr:rowOff>
        </xdr:from>
        <xdr:to>
          <xdr:col>7</xdr:col>
          <xdr:colOff>9525</xdr:colOff>
          <xdr:row>21</xdr:row>
          <xdr:rowOff>9525</xdr:rowOff>
        </xdr:to>
        <xdr:sp macro="" textlink="">
          <xdr:nvSpPr>
            <xdr:cNvPr id="9232" name="OptionButton16" hidden="1">
              <a:extLst>
                <a:ext uri="{63B3BB69-23CF-44E3-9099-C40C66FF867C}">
                  <a14:compatExt spid="_x0000_s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21</xdr:row>
          <xdr:rowOff>9525</xdr:rowOff>
        </xdr:from>
        <xdr:to>
          <xdr:col>4</xdr:col>
          <xdr:colOff>9525</xdr:colOff>
          <xdr:row>22</xdr:row>
          <xdr:rowOff>9525</xdr:rowOff>
        </xdr:to>
        <xdr:sp macro="" textlink="">
          <xdr:nvSpPr>
            <xdr:cNvPr id="9233" name="OptionButton17" hidden="1">
              <a:extLst>
                <a:ext uri="{63B3BB69-23CF-44E3-9099-C40C66FF867C}">
                  <a14:compatExt spid="_x0000_s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21</xdr:row>
          <xdr:rowOff>9525</xdr:rowOff>
        </xdr:from>
        <xdr:to>
          <xdr:col>4</xdr:col>
          <xdr:colOff>247650</xdr:colOff>
          <xdr:row>22</xdr:row>
          <xdr:rowOff>9525</xdr:rowOff>
        </xdr:to>
        <xdr:sp macro="" textlink="">
          <xdr:nvSpPr>
            <xdr:cNvPr id="9234" name="OptionButton18" hidden="1">
              <a:extLst>
                <a:ext uri="{63B3BB69-23CF-44E3-9099-C40C66FF867C}">
                  <a14:compatExt spid="_x0000_s9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21</xdr:row>
          <xdr:rowOff>9525</xdr:rowOff>
        </xdr:from>
        <xdr:to>
          <xdr:col>6</xdr:col>
          <xdr:colOff>9525</xdr:colOff>
          <xdr:row>22</xdr:row>
          <xdr:rowOff>9525</xdr:rowOff>
        </xdr:to>
        <xdr:sp macro="" textlink="">
          <xdr:nvSpPr>
            <xdr:cNvPr id="9235" name="OptionButton19" hidden="1">
              <a:extLst>
                <a:ext uri="{63B3BB69-23CF-44E3-9099-C40C66FF867C}">
                  <a14:compatExt spid="_x0000_s9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21</xdr:row>
          <xdr:rowOff>9525</xdr:rowOff>
        </xdr:from>
        <xdr:to>
          <xdr:col>7</xdr:col>
          <xdr:colOff>9525</xdr:colOff>
          <xdr:row>22</xdr:row>
          <xdr:rowOff>9525</xdr:rowOff>
        </xdr:to>
        <xdr:sp macro="" textlink="">
          <xdr:nvSpPr>
            <xdr:cNvPr id="9236" name="OptionButton20" hidden="1">
              <a:extLst>
                <a:ext uri="{63B3BB69-23CF-44E3-9099-C40C66FF867C}">
                  <a14:compatExt spid="_x0000_s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22</xdr:row>
          <xdr:rowOff>9525</xdr:rowOff>
        </xdr:from>
        <xdr:to>
          <xdr:col>4</xdr:col>
          <xdr:colOff>9525</xdr:colOff>
          <xdr:row>23</xdr:row>
          <xdr:rowOff>9525</xdr:rowOff>
        </xdr:to>
        <xdr:sp macro="" textlink="">
          <xdr:nvSpPr>
            <xdr:cNvPr id="9237" name="OptionButton21" hidden="1">
              <a:extLst>
                <a:ext uri="{63B3BB69-23CF-44E3-9099-C40C66FF867C}">
                  <a14:compatExt spid="_x0000_s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22</xdr:row>
          <xdr:rowOff>9525</xdr:rowOff>
        </xdr:from>
        <xdr:to>
          <xdr:col>4</xdr:col>
          <xdr:colOff>247650</xdr:colOff>
          <xdr:row>23</xdr:row>
          <xdr:rowOff>9525</xdr:rowOff>
        </xdr:to>
        <xdr:sp macro="" textlink="">
          <xdr:nvSpPr>
            <xdr:cNvPr id="9238" name="OptionButton22" hidden="1">
              <a:extLst>
                <a:ext uri="{63B3BB69-23CF-44E3-9099-C40C66FF867C}">
                  <a14:compatExt spid="_x0000_s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22</xdr:row>
          <xdr:rowOff>9525</xdr:rowOff>
        </xdr:from>
        <xdr:to>
          <xdr:col>6</xdr:col>
          <xdr:colOff>9525</xdr:colOff>
          <xdr:row>23</xdr:row>
          <xdr:rowOff>9525</xdr:rowOff>
        </xdr:to>
        <xdr:sp macro="" textlink="">
          <xdr:nvSpPr>
            <xdr:cNvPr id="9239" name="OptionButton23" hidden="1">
              <a:extLst>
                <a:ext uri="{63B3BB69-23CF-44E3-9099-C40C66FF867C}">
                  <a14:compatExt spid="_x0000_s9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22</xdr:row>
          <xdr:rowOff>9525</xdr:rowOff>
        </xdr:from>
        <xdr:to>
          <xdr:col>7</xdr:col>
          <xdr:colOff>9525</xdr:colOff>
          <xdr:row>23</xdr:row>
          <xdr:rowOff>9525</xdr:rowOff>
        </xdr:to>
        <xdr:sp macro="" textlink="">
          <xdr:nvSpPr>
            <xdr:cNvPr id="9240" name="OptionButton24" hidden="1">
              <a:extLst>
                <a:ext uri="{63B3BB69-23CF-44E3-9099-C40C66FF867C}">
                  <a14:compatExt spid="_x0000_s9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24</xdr:row>
          <xdr:rowOff>9525</xdr:rowOff>
        </xdr:from>
        <xdr:to>
          <xdr:col>4</xdr:col>
          <xdr:colOff>9525</xdr:colOff>
          <xdr:row>25</xdr:row>
          <xdr:rowOff>9525</xdr:rowOff>
        </xdr:to>
        <xdr:sp macro="" textlink="">
          <xdr:nvSpPr>
            <xdr:cNvPr id="9241" name="OptionButton25" hidden="1">
              <a:extLst>
                <a:ext uri="{63B3BB69-23CF-44E3-9099-C40C66FF867C}">
                  <a14:compatExt spid="_x0000_s9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24</xdr:row>
          <xdr:rowOff>9525</xdr:rowOff>
        </xdr:from>
        <xdr:to>
          <xdr:col>4</xdr:col>
          <xdr:colOff>247650</xdr:colOff>
          <xdr:row>25</xdr:row>
          <xdr:rowOff>9525</xdr:rowOff>
        </xdr:to>
        <xdr:sp macro="" textlink="">
          <xdr:nvSpPr>
            <xdr:cNvPr id="9242" name="OptionButton26" hidden="1">
              <a:extLst>
                <a:ext uri="{63B3BB69-23CF-44E3-9099-C40C66FF867C}">
                  <a14:compatExt spid="_x0000_s9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24</xdr:row>
          <xdr:rowOff>9525</xdr:rowOff>
        </xdr:from>
        <xdr:to>
          <xdr:col>6</xdr:col>
          <xdr:colOff>9525</xdr:colOff>
          <xdr:row>25</xdr:row>
          <xdr:rowOff>9525</xdr:rowOff>
        </xdr:to>
        <xdr:sp macro="" textlink="">
          <xdr:nvSpPr>
            <xdr:cNvPr id="9243" name="OptionButton27" hidden="1">
              <a:extLst>
                <a:ext uri="{63B3BB69-23CF-44E3-9099-C40C66FF867C}">
                  <a14:compatExt spid="_x0000_s9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24</xdr:row>
          <xdr:rowOff>9525</xdr:rowOff>
        </xdr:from>
        <xdr:to>
          <xdr:col>7</xdr:col>
          <xdr:colOff>9525</xdr:colOff>
          <xdr:row>25</xdr:row>
          <xdr:rowOff>9525</xdr:rowOff>
        </xdr:to>
        <xdr:sp macro="" textlink="">
          <xdr:nvSpPr>
            <xdr:cNvPr id="9244" name="OptionButton28" hidden="1">
              <a:extLst>
                <a:ext uri="{63B3BB69-23CF-44E3-9099-C40C66FF867C}">
                  <a14:compatExt spid="_x0000_s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xdr:row>
          <xdr:rowOff>9525</xdr:rowOff>
        </xdr:from>
        <xdr:to>
          <xdr:col>4</xdr:col>
          <xdr:colOff>9525</xdr:colOff>
          <xdr:row>26</xdr:row>
          <xdr:rowOff>9525</xdr:rowOff>
        </xdr:to>
        <xdr:sp macro="" textlink="">
          <xdr:nvSpPr>
            <xdr:cNvPr id="9245" name="OptionButton29" hidden="1">
              <a:extLst>
                <a:ext uri="{63B3BB69-23CF-44E3-9099-C40C66FF867C}">
                  <a14:compatExt spid="_x0000_s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25</xdr:row>
          <xdr:rowOff>9525</xdr:rowOff>
        </xdr:from>
        <xdr:to>
          <xdr:col>4</xdr:col>
          <xdr:colOff>247650</xdr:colOff>
          <xdr:row>26</xdr:row>
          <xdr:rowOff>9525</xdr:rowOff>
        </xdr:to>
        <xdr:sp macro="" textlink="">
          <xdr:nvSpPr>
            <xdr:cNvPr id="9246" name="OptionButton30" hidden="1">
              <a:extLst>
                <a:ext uri="{63B3BB69-23CF-44E3-9099-C40C66FF867C}">
                  <a14:compatExt spid="_x0000_s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25</xdr:row>
          <xdr:rowOff>9525</xdr:rowOff>
        </xdr:from>
        <xdr:to>
          <xdr:col>6</xdr:col>
          <xdr:colOff>9525</xdr:colOff>
          <xdr:row>26</xdr:row>
          <xdr:rowOff>9525</xdr:rowOff>
        </xdr:to>
        <xdr:sp macro="" textlink="">
          <xdr:nvSpPr>
            <xdr:cNvPr id="9247" name="OptionButton31" hidden="1">
              <a:extLst>
                <a:ext uri="{63B3BB69-23CF-44E3-9099-C40C66FF867C}">
                  <a14:compatExt spid="_x0000_s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25</xdr:row>
          <xdr:rowOff>9525</xdr:rowOff>
        </xdr:from>
        <xdr:to>
          <xdr:col>7</xdr:col>
          <xdr:colOff>9525</xdr:colOff>
          <xdr:row>26</xdr:row>
          <xdr:rowOff>9525</xdr:rowOff>
        </xdr:to>
        <xdr:sp macro="" textlink="">
          <xdr:nvSpPr>
            <xdr:cNvPr id="9248" name="OptionButton32" hidden="1">
              <a:extLst>
                <a:ext uri="{63B3BB69-23CF-44E3-9099-C40C66FF867C}">
                  <a14:compatExt spid="_x0000_s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26</xdr:row>
          <xdr:rowOff>9525</xdr:rowOff>
        </xdr:from>
        <xdr:to>
          <xdr:col>4</xdr:col>
          <xdr:colOff>9525</xdr:colOff>
          <xdr:row>27</xdr:row>
          <xdr:rowOff>9525</xdr:rowOff>
        </xdr:to>
        <xdr:sp macro="" textlink="">
          <xdr:nvSpPr>
            <xdr:cNvPr id="9249" name="OptionButton33" hidden="1">
              <a:extLst>
                <a:ext uri="{63B3BB69-23CF-44E3-9099-C40C66FF867C}">
                  <a14:compatExt spid="_x0000_s9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26</xdr:row>
          <xdr:rowOff>9525</xdr:rowOff>
        </xdr:from>
        <xdr:to>
          <xdr:col>4</xdr:col>
          <xdr:colOff>247650</xdr:colOff>
          <xdr:row>27</xdr:row>
          <xdr:rowOff>9525</xdr:rowOff>
        </xdr:to>
        <xdr:sp macro="" textlink="">
          <xdr:nvSpPr>
            <xdr:cNvPr id="9250" name="OptionButton34" hidden="1">
              <a:extLst>
                <a:ext uri="{63B3BB69-23CF-44E3-9099-C40C66FF867C}">
                  <a14:compatExt spid="_x0000_s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26</xdr:row>
          <xdr:rowOff>9525</xdr:rowOff>
        </xdr:from>
        <xdr:to>
          <xdr:col>6</xdr:col>
          <xdr:colOff>9525</xdr:colOff>
          <xdr:row>27</xdr:row>
          <xdr:rowOff>9525</xdr:rowOff>
        </xdr:to>
        <xdr:sp macro="" textlink="">
          <xdr:nvSpPr>
            <xdr:cNvPr id="9251" name="OptionButton35" hidden="1">
              <a:extLst>
                <a:ext uri="{63B3BB69-23CF-44E3-9099-C40C66FF867C}">
                  <a14:compatExt spid="_x0000_s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26</xdr:row>
          <xdr:rowOff>9525</xdr:rowOff>
        </xdr:from>
        <xdr:to>
          <xdr:col>7</xdr:col>
          <xdr:colOff>9525</xdr:colOff>
          <xdr:row>27</xdr:row>
          <xdr:rowOff>9525</xdr:rowOff>
        </xdr:to>
        <xdr:sp macro="" textlink="">
          <xdr:nvSpPr>
            <xdr:cNvPr id="9252" name="OptionButton36" hidden="1">
              <a:extLst>
                <a:ext uri="{63B3BB69-23CF-44E3-9099-C40C66FF867C}">
                  <a14:compatExt spid="_x0000_s9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xdr:row>
          <xdr:rowOff>9525</xdr:rowOff>
        </xdr:from>
        <xdr:to>
          <xdr:col>4</xdr:col>
          <xdr:colOff>9525</xdr:colOff>
          <xdr:row>28</xdr:row>
          <xdr:rowOff>9525</xdr:rowOff>
        </xdr:to>
        <xdr:sp macro="" textlink="">
          <xdr:nvSpPr>
            <xdr:cNvPr id="9253" name="OptionButton37" hidden="1">
              <a:extLst>
                <a:ext uri="{63B3BB69-23CF-44E3-9099-C40C66FF867C}">
                  <a14:compatExt spid="_x0000_s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27</xdr:row>
          <xdr:rowOff>9525</xdr:rowOff>
        </xdr:from>
        <xdr:to>
          <xdr:col>4</xdr:col>
          <xdr:colOff>247650</xdr:colOff>
          <xdr:row>28</xdr:row>
          <xdr:rowOff>9525</xdr:rowOff>
        </xdr:to>
        <xdr:sp macro="" textlink="">
          <xdr:nvSpPr>
            <xdr:cNvPr id="9254" name="OptionButton38" hidden="1">
              <a:extLst>
                <a:ext uri="{63B3BB69-23CF-44E3-9099-C40C66FF867C}">
                  <a14:compatExt spid="_x0000_s9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27</xdr:row>
          <xdr:rowOff>9525</xdr:rowOff>
        </xdr:from>
        <xdr:to>
          <xdr:col>6</xdr:col>
          <xdr:colOff>9525</xdr:colOff>
          <xdr:row>28</xdr:row>
          <xdr:rowOff>9525</xdr:rowOff>
        </xdr:to>
        <xdr:sp macro="" textlink="">
          <xdr:nvSpPr>
            <xdr:cNvPr id="9255" name="OptionButton39" hidden="1">
              <a:extLst>
                <a:ext uri="{63B3BB69-23CF-44E3-9099-C40C66FF867C}">
                  <a14:compatExt spid="_x0000_s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27</xdr:row>
          <xdr:rowOff>9525</xdr:rowOff>
        </xdr:from>
        <xdr:to>
          <xdr:col>7</xdr:col>
          <xdr:colOff>9525</xdr:colOff>
          <xdr:row>28</xdr:row>
          <xdr:rowOff>9525</xdr:rowOff>
        </xdr:to>
        <xdr:sp macro="" textlink="">
          <xdr:nvSpPr>
            <xdr:cNvPr id="9256" name="OptionButton40" hidden="1">
              <a:extLst>
                <a:ext uri="{63B3BB69-23CF-44E3-9099-C40C66FF867C}">
                  <a14:compatExt spid="_x0000_s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9525</xdr:rowOff>
        </xdr:from>
        <xdr:to>
          <xdr:col>4</xdr:col>
          <xdr:colOff>9525</xdr:colOff>
          <xdr:row>29</xdr:row>
          <xdr:rowOff>9525</xdr:rowOff>
        </xdr:to>
        <xdr:sp macro="" textlink="">
          <xdr:nvSpPr>
            <xdr:cNvPr id="9257" name="OptionButton41" hidden="1">
              <a:extLst>
                <a:ext uri="{63B3BB69-23CF-44E3-9099-C40C66FF867C}">
                  <a14:compatExt spid="_x0000_s9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28</xdr:row>
          <xdr:rowOff>9525</xdr:rowOff>
        </xdr:from>
        <xdr:to>
          <xdr:col>4</xdr:col>
          <xdr:colOff>247650</xdr:colOff>
          <xdr:row>29</xdr:row>
          <xdr:rowOff>9525</xdr:rowOff>
        </xdr:to>
        <xdr:sp macro="" textlink="">
          <xdr:nvSpPr>
            <xdr:cNvPr id="9258" name="OptionButton42" hidden="1">
              <a:extLst>
                <a:ext uri="{63B3BB69-23CF-44E3-9099-C40C66FF867C}">
                  <a14:compatExt spid="_x0000_s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28</xdr:row>
          <xdr:rowOff>9525</xdr:rowOff>
        </xdr:from>
        <xdr:to>
          <xdr:col>6</xdr:col>
          <xdr:colOff>9525</xdr:colOff>
          <xdr:row>29</xdr:row>
          <xdr:rowOff>9525</xdr:rowOff>
        </xdr:to>
        <xdr:sp macro="" textlink="">
          <xdr:nvSpPr>
            <xdr:cNvPr id="9259" name="OptionButton43" hidden="1">
              <a:extLst>
                <a:ext uri="{63B3BB69-23CF-44E3-9099-C40C66FF867C}">
                  <a14:compatExt spid="_x0000_s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9525</xdr:rowOff>
        </xdr:from>
        <xdr:to>
          <xdr:col>7</xdr:col>
          <xdr:colOff>9525</xdr:colOff>
          <xdr:row>29</xdr:row>
          <xdr:rowOff>9525</xdr:rowOff>
        </xdr:to>
        <xdr:sp macro="" textlink="">
          <xdr:nvSpPr>
            <xdr:cNvPr id="9260" name="OptionButton44" hidden="1">
              <a:extLst>
                <a:ext uri="{63B3BB69-23CF-44E3-9099-C40C66FF867C}">
                  <a14:compatExt spid="_x0000_s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9525</xdr:rowOff>
        </xdr:from>
        <xdr:to>
          <xdr:col>4</xdr:col>
          <xdr:colOff>9525</xdr:colOff>
          <xdr:row>30</xdr:row>
          <xdr:rowOff>9525</xdr:rowOff>
        </xdr:to>
        <xdr:sp macro="" textlink="">
          <xdr:nvSpPr>
            <xdr:cNvPr id="9261" name="OptionButton45" hidden="1">
              <a:extLst>
                <a:ext uri="{63B3BB69-23CF-44E3-9099-C40C66FF867C}">
                  <a14:compatExt spid="_x0000_s9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29</xdr:row>
          <xdr:rowOff>9525</xdr:rowOff>
        </xdr:from>
        <xdr:to>
          <xdr:col>4</xdr:col>
          <xdr:colOff>247650</xdr:colOff>
          <xdr:row>30</xdr:row>
          <xdr:rowOff>9525</xdr:rowOff>
        </xdr:to>
        <xdr:sp macro="" textlink="">
          <xdr:nvSpPr>
            <xdr:cNvPr id="9262" name="OptionButton46" hidden="1">
              <a:extLst>
                <a:ext uri="{63B3BB69-23CF-44E3-9099-C40C66FF867C}">
                  <a14:compatExt spid="_x0000_s9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29</xdr:row>
          <xdr:rowOff>9525</xdr:rowOff>
        </xdr:from>
        <xdr:to>
          <xdr:col>6</xdr:col>
          <xdr:colOff>9525</xdr:colOff>
          <xdr:row>30</xdr:row>
          <xdr:rowOff>9525</xdr:rowOff>
        </xdr:to>
        <xdr:sp macro="" textlink="">
          <xdr:nvSpPr>
            <xdr:cNvPr id="9263" name="OptionButton47" hidden="1">
              <a:extLst>
                <a:ext uri="{63B3BB69-23CF-44E3-9099-C40C66FF867C}">
                  <a14:compatExt spid="_x0000_s9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29</xdr:row>
          <xdr:rowOff>9525</xdr:rowOff>
        </xdr:from>
        <xdr:to>
          <xdr:col>7</xdr:col>
          <xdr:colOff>9525</xdr:colOff>
          <xdr:row>30</xdr:row>
          <xdr:rowOff>9525</xdr:rowOff>
        </xdr:to>
        <xdr:sp macro="" textlink="">
          <xdr:nvSpPr>
            <xdr:cNvPr id="9264" name="OptionButton48" hidden="1">
              <a:extLst>
                <a:ext uri="{63B3BB69-23CF-44E3-9099-C40C66FF867C}">
                  <a14:compatExt spid="_x0000_s9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30</xdr:row>
          <xdr:rowOff>9525</xdr:rowOff>
        </xdr:from>
        <xdr:to>
          <xdr:col>4</xdr:col>
          <xdr:colOff>9525</xdr:colOff>
          <xdr:row>31</xdr:row>
          <xdr:rowOff>9525</xdr:rowOff>
        </xdr:to>
        <xdr:sp macro="" textlink="">
          <xdr:nvSpPr>
            <xdr:cNvPr id="9265" name="OptionButton49" hidden="1">
              <a:extLst>
                <a:ext uri="{63B3BB69-23CF-44E3-9099-C40C66FF867C}">
                  <a14:compatExt spid="_x0000_s9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30</xdr:row>
          <xdr:rowOff>9525</xdr:rowOff>
        </xdr:from>
        <xdr:to>
          <xdr:col>4</xdr:col>
          <xdr:colOff>247650</xdr:colOff>
          <xdr:row>31</xdr:row>
          <xdr:rowOff>9525</xdr:rowOff>
        </xdr:to>
        <xdr:sp macro="" textlink="">
          <xdr:nvSpPr>
            <xdr:cNvPr id="9266" name="OptionButton50" hidden="1">
              <a:extLst>
                <a:ext uri="{63B3BB69-23CF-44E3-9099-C40C66FF867C}">
                  <a14:compatExt spid="_x0000_s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30</xdr:row>
          <xdr:rowOff>9525</xdr:rowOff>
        </xdr:from>
        <xdr:to>
          <xdr:col>6</xdr:col>
          <xdr:colOff>9525</xdr:colOff>
          <xdr:row>31</xdr:row>
          <xdr:rowOff>9525</xdr:rowOff>
        </xdr:to>
        <xdr:sp macro="" textlink="">
          <xdr:nvSpPr>
            <xdr:cNvPr id="9267" name="OptionButton51" hidden="1">
              <a:extLst>
                <a:ext uri="{63B3BB69-23CF-44E3-9099-C40C66FF867C}">
                  <a14:compatExt spid="_x0000_s9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30</xdr:row>
          <xdr:rowOff>9525</xdr:rowOff>
        </xdr:from>
        <xdr:to>
          <xdr:col>7</xdr:col>
          <xdr:colOff>9525</xdr:colOff>
          <xdr:row>31</xdr:row>
          <xdr:rowOff>9525</xdr:rowOff>
        </xdr:to>
        <xdr:sp macro="" textlink="">
          <xdr:nvSpPr>
            <xdr:cNvPr id="9268" name="OptionButton52" hidden="1">
              <a:extLst>
                <a:ext uri="{63B3BB69-23CF-44E3-9099-C40C66FF867C}">
                  <a14:compatExt spid="_x0000_s9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31</xdr:row>
          <xdr:rowOff>9525</xdr:rowOff>
        </xdr:from>
        <xdr:to>
          <xdr:col>4</xdr:col>
          <xdr:colOff>9525</xdr:colOff>
          <xdr:row>32</xdr:row>
          <xdr:rowOff>9525</xdr:rowOff>
        </xdr:to>
        <xdr:sp macro="" textlink="">
          <xdr:nvSpPr>
            <xdr:cNvPr id="9269" name="OptionButton53" hidden="1">
              <a:extLst>
                <a:ext uri="{63B3BB69-23CF-44E3-9099-C40C66FF867C}">
                  <a14:compatExt spid="_x0000_s9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31</xdr:row>
          <xdr:rowOff>9525</xdr:rowOff>
        </xdr:from>
        <xdr:to>
          <xdr:col>4</xdr:col>
          <xdr:colOff>247650</xdr:colOff>
          <xdr:row>32</xdr:row>
          <xdr:rowOff>9525</xdr:rowOff>
        </xdr:to>
        <xdr:sp macro="" textlink="">
          <xdr:nvSpPr>
            <xdr:cNvPr id="9270" name="OptionButton54" hidden="1">
              <a:extLst>
                <a:ext uri="{63B3BB69-23CF-44E3-9099-C40C66FF867C}">
                  <a14:compatExt spid="_x0000_s9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31</xdr:row>
          <xdr:rowOff>9525</xdr:rowOff>
        </xdr:from>
        <xdr:to>
          <xdr:col>6</xdr:col>
          <xdr:colOff>9525</xdr:colOff>
          <xdr:row>32</xdr:row>
          <xdr:rowOff>9525</xdr:rowOff>
        </xdr:to>
        <xdr:sp macro="" textlink="">
          <xdr:nvSpPr>
            <xdr:cNvPr id="9271" name="OptionButton55" hidden="1">
              <a:extLst>
                <a:ext uri="{63B3BB69-23CF-44E3-9099-C40C66FF867C}">
                  <a14:compatExt spid="_x0000_s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31</xdr:row>
          <xdr:rowOff>9525</xdr:rowOff>
        </xdr:from>
        <xdr:to>
          <xdr:col>7</xdr:col>
          <xdr:colOff>9525</xdr:colOff>
          <xdr:row>32</xdr:row>
          <xdr:rowOff>9525</xdr:rowOff>
        </xdr:to>
        <xdr:sp macro="" textlink="">
          <xdr:nvSpPr>
            <xdr:cNvPr id="9272" name="OptionButton56" hidden="1">
              <a:extLst>
                <a:ext uri="{63B3BB69-23CF-44E3-9099-C40C66FF867C}">
                  <a14:compatExt spid="_x0000_s9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32</xdr:row>
          <xdr:rowOff>9525</xdr:rowOff>
        </xdr:from>
        <xdr:to>
          <xdr:col>4</xdr:col>
          <xdr:colOff>9525</xdr:colOff>
          <xdr:row>33</xdr:row>
          <xdr:rowOff>9525</xdr:rowOff>
        </xdr:to>
        <xdr:sp macro="" textlink="">
          <xdr:nvSpPr>
            <xdr:cNvPr id="9273" name="OptionButton57" hidden="1">
              <a:extLst>
                <a:ext uri="{63B3BB69-23CF-44E3-9099-C40C66FF867C}">
                  <a14:compatExt spid="_x0000_s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32</xdr:row>
          <xdr:rowOff>9525</xdr:rowOff>
        </xdr:from>
        <xdr:to>
          <xdr:col>4</xdr:col>
          <xdr:colOff>247650</xdr:colOff>
          <xdr:row>33</xdr:row>
          <xdr:rowOff>9525</xdr:rowOff>
        </xdr:to>
        <xdr:sp macro="" textlink="">
          <xdr:nvSpPr>
            <xdr:cNvPr id="9274" name="OptionButton58" hidden="1">
              <a:extLst>
                <a:ext uri="{63B3BB69-23CF-44E3-9099-C40C66FF867C}">
                  <a14:compatExt spid="_x0000_s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32</xdr:row>
          <xdr:rowOff>9525</xdr:rowOff>
        </xdr:from>
        <xdr:to>
          <xdr:col>6</xdr:col>
          <xdr:colOff>9525</xdr:colOff>
          <xdr:row>33</xdr:row>
          <xdr:rowOff>9525</xdr:rowOff>
        </xdr:to>
        <xdr:sp macro="" textlink="">
          <xdr:nvSpPr>
            <xdr:cNvPr id="9275" name="OptionButton59" hidden="1">
              <a:extLst>
                <a:ext uri="{63B3BB69-23CF-44E3-9099-C40C66FF867C}">
                  <a14:compatExt spid="_x0000_s9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32</xdr:row>
          <xdr:rowOff>9525</xdr:rowOff>
        </xdr:from>
        <xdr:to>
          <xdr:col>7</xdr:col>
          <xdr:colOff>9525</xdr:colOff>
          <xdr:row>33</xdr:row>
          <xdr:rowOff>9525</xdr:rowOff>
        </xdr:to>
        <xdr:sp macro="" textlink="">
          <xdr:nvSpPr>
            <xdr:cNvPr id="9276" name="OptionButton60" hidden="1">
              <a:extLst>
                <a:ext uri="{63B3BB69-23CF-44E3-9099-C40C66FF867C}">
                  <a14:compatExt spid="_x0000_s9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33</xdr:row>
          <xdr:rowOff>9525</xdr:rowOff>
        </xdr:from>
        <xdr:to>
          <xdr:col>4</xdr:col>
          <xdr:colOff>9525</xdr:colOff>
          <xdr:row>34</xdr:row>
          <xdr:rowOff>9525</xdr:rowOff>
        </xdr:to>
        <xdr:sp macro="" textlink="">
          <xdr:nvSpPr>
            <xdr:cNvPr id="9277" name="OptionButton61" hidden="1">
              <a:extLst>
                <a:ext uri="{63B3BB69-23CF-44E3-9099-C40C66FF867C}">
                  <a14:compatExt spid="_x0000_s9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33</xdr:row>
          <xdr:rowOff>9525</xdr:rowOff>
        </xdr:from>
        <xdr:to>
          <xdr:col>4</xdr:col>
          <xdr:colOff>247650</xdr:colOff>
          <xdr:row>34</xdr:row>
          <xdr:rowOff>9525</xdr:rowOff>
        </xdr:to>
        <xdr:sp macro="" textlink="">
          <xdr:nvSpPr>
            <xdr:cNvPr id="9278" name="OptionButton62" hidden="1">
              <a:extLst>
                <a:ext uri="{63B3BB69-23CF-44E3-9099-C40C66FF867C}">
                  <a14:compatExt spid="_x0000_s9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33</xdr:row>
          <xdr:rowOff>9525</xdr:rowOff>
        </xdr:from>
        <xdr:to>
          <xdr:col>6</xdr:col>
          <xdr:colOff>9525</xdr:colOff>
          <xdr:row>34</xdr:row>
          <xdr:rowOff>9525</xdr:rowOff>
        </xdr:to>
        <xdr:sp macro="" textlink="">
          <xdr:nvSpPr>
            <xdr:cNvPr id="9279" name="OptionButton63" hidden="1">
              <a:extLst>
                <a:ext uri="{63B3BB69-23CF-44E3-9099-C40C66FF867C}">
                  <a14:compatExt spid="_x0000_s9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33</xdr:row>
          <xdr:rowOff>9525</xdr:rowOff>
        </xdr:from>
        <xdr:to>
          <xdr:col>7</xdr:col>
          <xdr:colOff>9525</xdr:colOff>
          <xdr:row>34</xdr:row>
          <xdr:rowOff>9525</xdr:rowOff>
        </xdr:to>
        <xdr:sp macro="" textlink="">
          <xdr:nvSpPr>
            <xdr:cNvPr id="9280" name="OptionButton64" hidden="1">
              <a:extLst>
                <a:ext uri="{63B3BB69-23CF-44E3-9099-C40C66FF867C}">
                  <a14:compatExt spid="_x0000_s9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9525</xdr:rowOff>
        </xdr:from>
        <xdr:to>
          <xdr:col>4</xdr:col>
          <xdr:colOff>9525</xdr:colOff>
          <xdr:row>35</xdr:row>
          <xdr:rowOff>0</xdr:rowOff>
        </xdr:to>
        <xdr:sp macro="" textlink="">
          <xdr:nvSpPr>
            <xdr:cNvPr id="9281" name="OptionButton65" hidden="1">
              <a:extLst>
                <a:ext uri="{63B3BB69-23CF-44E3-9099-C40C66FF867C}">
                  <a14:compatExt spid="_x0000_s9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34</xdr:row>
          <xdr:rowOff>9525</xdr:rowOff>
        </xdr:from>
        <xdr:to>
          <xdr:col>4</xdr:col>
          <xdr:colOff>247650</xdr:colOff>
          <xdr:row>35</xdr:row>
          <xdr:rowOff>0</xdr:rowOff>
        </xdr:to>
        <xdr:sp macro="" textlink="">
          <xdr:nvSpPr>
            <xdr:cNvPr id="9282" name="OptionButton66" hidden="1">
              <a:extLst>
                <a:ext uri="{63B3BB69-23CF-44E3-9099-C40C66FF867C}">
                  <a14:compatExt spid="_x0000_s9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34</xdr:row>
          <xdr:rowOff>9525</xdr:rowOff>
        </xdr:from>
        <xdr:to>
          <xdr:col>6</xdr:col>
          <xdr:colOff>9525</xdr:colOff>
          <xdr:row>35</xdr:row>
          <xdr:rowOff>0</xdr:rowOff>
        </xdr:to>
        <xdr:sp macro="" textlink="">
          <xdr:nvSpPr>
            <xdr:cNvPr id="9283" name="OptionButton67" hidden="1">
              <a:extLst>
                <a:ext uri="{63B3BB69-23CF-44E3-9099-C40C66FF867C}">
                  <a14:compatExt spid="_x0000_s9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9525</xdr:rowOff>
        </xdr:from>
        <xdr:to>
          <xdr:col>7</xdr:col>
          <xdr:colOff>9525</xdr:colOff>
          <xdr:row>35</xdr:row>
          <xdr:rowOff>0</xdr:rowOff>
        </xdr:to>
        <xdr:sp macro="" textlink="">
          <xdr:nvSpPr>
            <xdr:cNvPr id="9284" name="OptionButton68" hidden="1">
              <a:extLst>
                <a:ext uri="{63B3BB69-23CF-44E3-9099-C40C66FF867C}">
                  <a14:compatExt spid="_x0000_s9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35</xdr:row>
          <xdr:rowOff>9525</xdr:rowOff>
        </xdr:from>
        <xdr:to>
          <xdr:col>4</xdr:col>
          <xdr:colOff>9525</xdr:colOff>
          <xdr:row>36</xdr:row>
          <xdr:rowOff>9525</xdr:rowOff>
        </xdr:to>
        <xdr:sp macro="" textlink="">
          <xdr:nvSpPr>
            <xdr:cNvPr id="9285" name="OptionButton69" hidden="1">
              <a:extLst>
                <a:ext uri="{63B3BB69-23CF-44E3-9099-C40C66FF867C}">
                  <a14:compatExt spid="_x0000_s9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35</xdr:row>
          <xdr:rowOff>9525</xdr:rowOff>
        </xdr:from>
        <xdr:to>
          <xdr:col>4</xdr:col>
          <xdr:colOff>247650</xdr:colOff>
          <xdr:row>36</xdr:row>
          <xdr:rowOff>9525</xdr:rowOff>
        </xdr:to>
        <xdr:sp macro="" textlink="">
          <xdr:nvSpPr>
            <xdr:cNvPr id="9286" name="OptionButton70" hidden="1">
              <a:extLst>
                <a:ext uri="{63B3BB69-23CF-44E3-9099-C40C66FF867C}">
                  <a14:compatExt spid="_x0000_s9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35</xdr:row>
          <xdr:rowOff>9525</xdr:rowOff>
        </xdr:from>
        <xdr:to>
          <xdr:col>6</xdr:col>
          <xdr:colOff>9525</xdr:colOff>
          <xdr:row>36</xdr:row>
          <xdr:rowOff>9525</xdr:rowOff>
        </xdr:to>
        <xdr:sp macro="" textlink="">
          <xdr:nvSpPr>
            <xdr:cNvPr id="9287" name="OptionButton71" hidden="1">
              <a:extLst>
                <a:ext uri="{63B3BB69-23CF-44E3-9099-C40C66FF867C}">
                  <a14:compatExt spid="_x0000_s9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35</xdr:row>
          <xdr:rowOff>9525</xdr:rowOff>
        </xdr:from>
        <xdr:to>
          <xdr:col>7</xdr:col>
          <xdr:colOff>9525</xdr:colOff>
          <xdr:row>36</xdr:row>
          <xdr:rowOff>9525</xdr:rowOff>
        </xdr:to>
        <xdr:sp macro="" textlink="">
          <xdr:nvSpPr>
            <xdr:cNvPr id="9288" name="OptionButton72" hidden="1">
              <a:extLst>
                <a:ext uri="{63B3BB69-23CF-44E3-9099-C40C66FF867C}">
                  <a14:compatExt spid="_x0000_s9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xdr:row>
          <xdr:rowOff>9525</xdr:rowOff>
        </xdr:from>
        <xdr:to>
          <xdr:col>4</xdr:col>
          <xdr:colOff>9525</xdr:colOff>
          <xdr:row>36</xdr:row>
          <xdr:rowOff>200025</xdr:rowOff>
        </xdr:to>
        <xdr:sp macro="" textlink="">
          <xdr:nvSpPr>
            <xdr:cNvPr id="9289" name="OptionButton73" hidden="1">
              <a:extLst>
                <a:ext uri="{63B3BB69-23CF-44E3-9099-C40C66FF867C}">
                  <a14:compatExt spid="_x0000_s9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36</xdr:row>
          <xdr:rowOff>9525</xdr:rowOff>
        </xdr:from>
        <xdr:to>
          <xdr:col>4</xdr:col>
          <xdr:colOff>247650</xdr:colOff>
          <xdr:row>36</xdr:row>
          <xdr:rowOff>200025</xdr:rowOff>
        </xdr:to>
        <xdr:sp macro="" textlink="">
          <xdr:nvSpPr>
            <xdr:cNvPr id="9290" name="OptionButton74" hidden="1">
              <a:extLst>
                <a:ext uri="{63B3BB69-23CF-44E3-9099-C40C66FF867C}">
                  <a14:compatExt spid="_x0000_s9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36</xdr:row>
          <xdr:rowOff>9525</xdr:rowOff>
        </xdr:from>
        <xdr:to>
          <xdr:col>6</xdr:col>
          <xdr:colOff>9525</xdr:colOff>
          <xdr:row>36</xdr:row>
          <xdr:rowOff>200025</xdr:rowOff>
        </xdr:to>
        <xdr:sp macro="" textlink="">
          <xdr:nvSpPr>
            <xdr:cNvPr id="9291" name="OptionButton75" hidden="1">
              <a:extLst>
                <a:ext uri="{63B3BB69-23CF-44E3-9099-C40C66FF867C}">
                  <a14:compatExt spid="_x0000_s9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36</xdr:row>
          <xdr:rowOff>9525</xdr:rowOff>
        </xdr:from>
        <xdr:to>
          <xdr:col>7</xdr:col>
          <xdr:colOff>9525</xdr:colOff>
          <xdr:row>36</xdr:row>
          <xdr:rowOff>200025</xdr:rowOff>
        </xdr:to>
        <xdr:sp macro="" textlink="">
          <xdr:nvSpPr>
            <xdr:cNvPr id="9292" name="OptionButton76" hidden="1">
              <a:extLst>
                <a:ext uri="{63B3BB69-23CF-44E3-9099-C40C66FF867C}">
                  <a14:compatExt spid="_x0000_s9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xdr:row>
          <xdr:rowOff>9525</xdr:rowOff>
        </xdr:from>
        <xdr:to>
          <xdr:col>4</xdr:col>
          <xdr:colOff>9525</xdr:colOff>
          <xdr:row>38</xdr:row>
          <xdr:rowOff>9525</xdr:rowOff>
        </xdr:to>
        <xdr:sp macro="" textlink="">
          <xdr:nvSpPr>
            <xdr:cNvPr id="9293" name="OptionButton77" hidden="1">
              <a:extLst>
                <a:ext uri="{63B3BB69-23CF-44E3-9099-C40C66FF867C}">
                  <a14:compatExt spid="_x0000_s9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37</xdr:row>
          <xdr:rowOff>9525</xdr:rowOff>
        </xdr:from>
        <xdr:to>
          <xdr:col>4</xdr:col>
          <xdr:colOff>247650</xdr:colOff>
          <xdr:row>38</xdr:row>
          <xdr:rowOff>9525</xdr:rowOff>
        </xdr:to>
        <xdr:sp macro="" textlink="">
          <xdr:nvSpPr>
            <xdr:cNvPr id="9294" name="OptionButton78" hidden="1">
              <a:extLst>
                <a:ext uri="{63B3BB69-23CF-44E3-9099-C40C66FF867C}">
                  <a14:compatExt spid="_x0000_s9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37</xdr:row>
          <xdr:rowOff>9525</xdr:rowOff>
        </xdr:from>
        <xdr:to>
          <xdr:col>6</xdr:col>
          <xdr:colOff>9525</xdr:colOff>
          <xdr:row>38</xdr:row>
          <xdr:rowOff>9525</xdr:rowOff>
        </xdr:to>
        <xdr:sp macro="" textlink="">
          <xdr:nvSpPr>
            <xdr:cNvPr id="9295" name="OptionButton79" hidden="1">
              <a:extLst>
                <a:ext uri="{63B3BB69-23CF-44E3-9099-C40C66FF867C}">
                  <a14:compatExt spid="_x0000_s9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37</xdr:row>
          <xdr:rowOff>9525</xdr:rowOff>
        </xdr:from>
        <xdr:to>
          <xdr:col>7</xdr:col>
          <xdr:colOff>9525</xdr:colOff>
          <xdr:row>38</xdr:row>
          <xdr:rowOff>9525</xdr:rowOff>
        </xdr:to>
        <xdr:sp macro="" textlink="">
          <xdr:nvSpPr>
            <xdr:cNvPr id="9296" name="OptionButton80" hidden="1">
              <a:extLst>
                <a:ext uri="{63B3BB69-23CF-44E3-9099-C40C66FF867C}">
                  <a14:compatExt spid="_x0000_s9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38</xdr:row>
          <xdr:rowOff>9525</xdr:rowOff>
        </xdr:from>
        <xdr:to>
          <xdr:col>4</xdr:col>
          <xdr:colOff>9525</xdr:colOff>
          <xdr:row>39</xdr:row>
          <xdr:rowOff>0</xdr:rowOff>
        </xdr:to>
        <xdr:sp macro="" textlink="">
          <xdr:nvSpPr>
            <xdr:cNvPr id="9297" name="OptionButton81" hidden="1">
              <a:extLst>
                <a:ext uri="{63B3BB69-23CF-44E3-9099-C40C66FF867C}">
                  <a14:compatExt spid="_x0000_s9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38</xdr:row>
          <xdr:rowOff>9525</xdr:rowOff>
        </xdr:from>
        <xdr:to>
          <xdr:col>4</xdr:col>
          <xdr:colOff>247650</xdr:colOff>
          <xdr:row>39</xdr:row>
          <xdr:rowOff>0</xdr:rowOff>
        </xdr:to>
        <xdr:sp macro="" textlink="">
          <xdr:nvSpPr>
            <xdr:cNvPr id="9298" name="OptionButton82" hidden="1">
              <a:extLst>
                <a:ext uri="{63B3BB69-23CF-44E3-9099-C40C66FF867C}">
                  <a14:compatExt spid="_x0000_s9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38</xdr:row>
          <xdr:rowOff>9525</xdr:rowOff>
        </xdr:from>
        <xdr:to>
          <xdr:col>6</xdr:col>
          <xdr:colOff>9525</xdr:colOff>
          <xdr:row>39</xdr:row>
          <xdr:rowOff>0</xdr:rowOff>
        </xdr:to>
        <xdr:sp macro="" textlink="">
          <xdr:nvSpPr>
            <xdr:cNvPr id="9299" name="OptionButton83" hidden="1">
              <a:extLst>
                <a:ext uri="{63B3BB69-23CF-44E3-9099-C40C66FF867C}">
                  <a14:compatExt spid="_x0000_s9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38</xdr:row>
          <xdr:rowOff>9525</xdr:rowOff>
        </xdr:from>
        <xdr:to>
          <xdr:col>7</xdr:col>
          <xdr:colOff>9525</xdr:colOff>
          <xdr:row>39</xdr:row>
          <xdr:rowOff>0</xdr:rowOff>
        </xdr:to>
        <xdr:sp macro="" textlink="">
          <xdr:nvSpPr>
            <xdr:cNvPr id="9300" name="OptionButton84" hidden="1">
              <a:extLst>
                <a:ext uri="{63B3BB69-23CF-44E3-9099-C40C66FF867C}">
                  <a14:compatExt spid="_x0000_s9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39</xdr:row>
          <xdr:rowOff>9525</xdr:rowOff>
        </xdr:from>
        <xdr:to>
          <xdr:col>4</xdr:col>
          <xdr:colOff>9525</xdr:colOff>
          <xdr:row>40</xdr:row>
          <xdr:rowOff>0</xdr:rowOff>
        </xdr:to>
        <xdr:sp macro="" textlink="">
          <xdr:nvSpPr>
            <xdr:cNvPr id="9301" name="OptionButton85" hidden="1">
              <a:extLst>
                <a:ext uri="{63B3BB69-23CF-44E3-9099-C40C66FF867C}">
                  <a14:compatExt spid="_x0000_s9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39</xdr:row>
          <xdr:rowOff>9525</xdr:rowOff>
        </xdr:from>
        <xdr:to>
          <xdr:col>4</xdr:col>
          <xdr:colOff>247650</xdr:colOff>
          <xdr:row>40</xdr:row>
          <xdr:rowOff>0</xdr:rowOff>
        </xdr:to>
        <xdr:sp macro="" textlink="">
          <xdr:nvSpPr>
            <xdr:cNvPr id="9302" name="OptionButton86" hidden="1">
              <a:extLst>
                <a:ext uri="{63B3BB69-23CF-44E3-9099-C40C66FF867C}">
                  <a14:compatExt spid="_x0000_s9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39</xdr:row>
          <xdr:rowOff>9525</xdr:rowOff>
        </xdr:from>
        <xdr:to>
          <xdr:col>6</xdr:col>
          <xdr:colOff>9525</xdr:colOff>
          <xdr:row>40</xdr:row>
          <xdr:rowOff>0</xdr:rowOff>
        </xdr:to>
        <xdr:sp macro="" textlink="">
          <xdr:nvSpPr>
            <xdr:cNvPr id="9303" name="OptionButton87" hidden="1">
              <a:extLst>
                <a:ext uri="{63B3BB69-23CF-44E3-9099-C40C66FF867C}">
                  <a14:compatExt spid="_x0000_s9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39</xdr:row>
          <xdr:rowOff>9525</xdr:rowOff>
        </xdr:from>
        <xdr:to>
          <xdr:col>7</xdr:col>
          <xdr:colOff>9525</xdr:colOff>
          <xdr:row>40</xdr:row>
          <xdr:rowOff>0</xdr:rowOff>
        </xdr:to>
        <xdr:sp macro="" textlink="">
          <xdr:nvSpPr>
            <xdr:cNvPr id="9304" name="OptionButton88" hidden="1">
              <a:extLst>
                <a:ext uri="{63B3BB69-23CF-44E3-9099-C40C66FF867C}">
                  <a14:compatExt spid="_x0000_s9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40</xdr:row>
          <xdr:rowOff>9525</xdr:rowOff>
        </xdr:from>
        <xdr:to>
          <xdr:col>4</xdr:col>
          <xdr:colOff>9525</xdr:colOff>
          <xdr:row>41</xdr:row>
          <xdr:rowOff>0</xdr:rowOff>
        </xdr:to>
        <xdr:sp macro="" textlink="">
          <xdr:nvSpPr>
            <xdr:cNvPr id="9305" name="OptionButton89" hidden="1">
              <a:extLst>
                <a:ext uri="{63B3BB69-23CF-44E3-9099-C40C66FF867C}">
                  <a14:compatExt spid="_x0000_s9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40</xdr:row>
          <xdr:rowOff>9525</xdr:rowOff>
        </xdr:from>
        <xdr:to>
          <xdr:col>4</xdr:col>
          <xdr:colOff>247650</xdr:colOff>
          <xdr:row>41</xdr:row>
          <xdr:rowOff>0</xdr:rowOff>
        </xdr:to>
        <xdr:sp macro="" textlink="">
          <xdr:nvSpPr>
            <xdr:cNvPr id="9306" name="OptionButton90" hidden="1">
              <a:extLst>
                <a:ext uri="{63B3BB69-23CF-44E3-9099-C40C66FF867C}">
                  <a14:compatExt spid="_x0000_s9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40</xdr:row>
          <xdr:rowOff>9525</xdr:rowOff>
        </xdr:from>
        <xdr:to>
          <xdr:col>6</xdr:col>
          <xdr:colOff>9525</xdr:colOff>
          <xdr:row>41</xdr:row>
          <xdr:rowOff>0</xdr:rowOff>
        </xdr:to>
        <xdr:sp macro="" textlink="">
          <xdr:nvSpPr>
            <xdr:cNvPr id="9307" name="OptionButton91" hidden="1">
              <a:extLst>
                <a:ext uri="{63B3BB69-23CF-44E3-9099-C40C66FF867C}">
                  <a14:compatExt spid="_x0000_s9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40</xdr:row>
          <xdr:rowOff>9525</xdr:rowOff>
        </xdr:from>
        <xdr:to>
          <xdr:col>7</xdr:col>
          <xdr:colOff>9525</xdr:colOff>
          <xdr:row>41</xdr:row>
          <xdr:rowOff>0</xdr:rowOff>
        </xdr:to>
        <xdr:sp macro="" textlink="">
          <xdr:nvSpPr>
            <xdr:cNvPr id="9308" name="OptionButton92" hidden="1">
              <a:extLst>
                <a:ext uri="{63B3BB69-23CF-44E3-9099-C40C66FF867C}">
                  <a14:compatExt spid="_x0000_s9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42</xdr:row>
          <xdr:rowOff>19050</xdr:rowOff>
        </xdr:from>
        <xdr:to>
          <xdr:col>4</xdr:col>
          <xdr:colOff>9525</xdr:colOff>
          <xdr:row>42</xdr:row>
          <xdr:rowOff>209550</xdr:rowOff>
        </xdr:to>
        <xdr:sp macro="" textlink="">
          <xdr:nvSpPr>
            <xdr:cNvPr id="9309" name="OptionButton93" hidden="1">
              <a:extLst>
                <a:ext uri="{63B3BB69-23CF-44E3-9099-C40C66FF867C}">
                  <a14:compatExt spid="_x0000_s9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42</xdr:row>
          <xdr:rowOff>19050</xdr:rowOff>
        </xdr:from>
        <xdr:to>
          <xdr:col>4</xdr:col>
          <xdr:colOff>247650</xdr:colOff>
          <xdr:row>42</xdr:row>
          <xdr:rowOff>209550</xdr:rowOff>
        </xdr:to>
        <xdr:sp macro="" textlink="">
          <xdr:nvSpPr>
            <xdr:cNvPr id="9310" name="OptionButton94" hidden="1">
              <a:extLst>
                <a:ext uri="{63B3BB69-23CF-44E3-9099-C40C66FF867C}">
                  <a14:compatExt spid="_x0000_s9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42</xdr:row>
          <xdr:rowOff>19050</xdr:rowOff>
        </xdr:from>
        <xdr:to>
          <xdr:col>6</xdr:col>
          <xdr:colOff>9525</xdr:colOff>
          <xdr:row>42</xdr:row>
          <xdr:rowOff>209550</xdr:rowOff>
        </xdr:to>
        <xdr:sp macro="" textlink="">
          <xdr:nvSpPr>
            <xdr:cNvPr id="9311" name="OptionButton95" hidden="1">
              <a:extLst>
                <a:ext uri="{63B3BB69-23CF-44E3-9099-C40C66FF867C}">
                  <a14:compatExt spid="_x0000_s9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42</xdr:row>
          <xdr:rowOff>19050</xdr:rowOff>
        </xdr:from>
        <xdr:to>
          <xdr:col>7</xdr:col>
          <xdr:colOff>9525</xdr:colOff>
          <xdr:row>42</xdr:row>
          <xdr:rowOff>209550</xdr:rowOff>
        </xdr:to>
        <xdr:sp macro="" textlink="">
          <xdr:nvSpPr>
            <xdr:cNvPr id="9312" name="OptionButton96" hidden="1">
              <a:extLst>
                <a:ext uri="{63B3BB69-23CF-44E3-9099-C40C66FF867C}">
                  <a14:compatExt spid="_x0000_s9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43</xdr:row>
          <xdr:rowOff>9525</xdr:rowOff>
        </xdr:from>
        <xdr:to>
          <xdr:col>4</xdr:col>
          <xdr:colOff>9525</xdr:colOff>
          <xdr:row>44</xdr:row>
          <xdr:rowOff>0</xdr:rowOff>
        </xdr:to>
        <xdr:sp macro="" textlink="">
          <xdr:nvSpPr>
            <xdr:cNvPr id="9313" name="OptionButton97" hidden="1">
              <a:extLst>
                <a:ext uri="{63B3BB69-23CF-44E3-9099-C40C66FF867C}">
                  <a14:compatExt spid="_x0000_s9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43</xdr:row>
          <xdr:rowOff>9525</xdr:rowOff>
        </xdr:from>
        <xdr:to>
          <xdr:col>4</xdr:col>
          <xdr:colOff>247650</xdr:colOff>
          <xdr:row>44</xdr:row>
          <xdr:rowOff>0</xdr:rowOff>
        </xdr:to>
        <xdr:sp macro="" textlink="">
          <xdr:nvSpPr>
            <xdr:cNvPr id="9314" name="OptionButton98" hidden="1">
              <a:extLst>
                <a:ext uri="{63B3BB69-23CF-44E3-9099-C40C66FF867C}">
                  <a14:compatExt spid="_x0000_s9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43</xdr:row>
          <xdr:rowOff>9525</xdr:rowOff>
        </xdr:from>
        <xdr:to>
          <xdr:col>6</xdr:col>
          <xdr:colOff>9525</xdr:colOff>
          <xdr:row>44</xdr:row>
          <xdr:rowOff>0</xdr:rowOff>
        </xdr:to>
        <xdr:sp macro="" textlink="">
          <xdr:nvSpPr>
            <xdr:cNvPr id="9315" name="OptionButton99" hidden="1">
              <a:extLst>
                <a:ext uri="{63B3BB69-23CF-44E3-9099-C40C66FF867C}">
                  <a14:compatExt spid="_x0000_s9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43</xdr:row>
          <xdr:rowOff>9525</xdr:rowOff>
        </xdr:from>
        <xdr:to>
          <xdr:col>7</xdr:col>
          <xdr:colOff>9525</xdr:colOff>
          <xdr:row>44</xdr:row>
          <xdr:rowOff>0</xdr:rowOff>
        </xdr:to>
        <xdr:sp macro="" textlink="">
          <xdr:nvSpPr>
            <xdr:cNvPr id="9316" name="OptionButton100" hidden="1">
              <a:extLst>
                <a:ext uri="{63B3BB69-23CF-44E3-9099-C40C66FF867C}">
                  <a14:compatExt spid="_x0000_s9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44</xdr:row>
          <xdr:rowOff>9525</xdr:rowOff>
        </xdr:from>
        <xdr:to>
          <xdr:col>4</xdr:col>
          <xdr:colOff>9525</xdr:colOff>
          <xdr:row>44</xdr:row>
          <xdr:rowOff>200025</xdr:rowOff>
        </xdr:to>
        <xdr:sp macro="" textlink="">
          <xdr:nvSpPr>
            <xdr:cNvPr id="9317" name="OptionButton101" hidden="1">
              <a:extLst>
                <a:ext uri="{63B3BB69-23CF-44E3-9099-C40C66FF867C}">
                  <a14:compatExt spid="_x0000_s9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44</xdr:row>
          <xdr:rowOff>9525</xdr:rowOff>
        </xdr:from>
        <xdr:to>
          <xdr:col>4</xdr:col>
          <xdr:colOff>247650</xdr:colOff>
          <xdr:row>44</xdr:row>
          <xdr:rowOff>200025</xdr:rowOff>
        </xdr:to>
        <xdr:sp macro="" textlink="">
          <xdr:nvSpPr>
            <xdr:cNvPr id="9318" name="OptionButton102" hidden="1">
              <a:extLst>
                <a:ext uri="{63B3BB69-23CF-44E3-9099-C40C66FF867C}">
                  <a14:compatExt spid="_x0000_s9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44</xdr:row>
          <xdr:rowOff>9525</xdr:rowOff>
        </xdr:from>
        <xdr:to>
          <xdr:col>6</xdr:col>
          <xdr:colOff>9525</xdr:colOff>
          <xdr:row>44</xdr:row>
          <xdr:rowOff>200025</xdr:rowOff>
        </xdr:to>
        <xdr:sp macro="" textlink="">
          <xdr:nvSpPr>
            <xdr:cNvPr id="9319" name="OptionButton103" hidden="1">
              <a:extLst>
                <a:ext uri="{63B3BB69-23CF-44E3-9099-C40C66FF867C}">
                  <a14:compatExt spid="_x0000_s9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44</xdr:row>
          <xdr:rowOff>9525</xdr:rowOff>
        </xdr:from>
        <xdr:to>
          <xdr:col>7</xdr:col>
          <xdr:colOff>9525</xdr:colOff>
          <xdr:row>44</xdr:row>
          <xdr:rowOff>200025</xdr:rowOff>
        </xdr:to>
        <xdr:sp macro="" textlink="">
          <xdr:nvSpPr>
            <xdr:cNvPr id="9320" name="OptionButton104" hidden="1">
              <a:extLst>
                <a:ext uri="{63B3BB69-23CF-44E3-9099-C40C66FF867C}">
                  <a14:compatExt spid="_x0000_s9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47</xdr:row>
          <xdr:rowOff>9525</xdr:rowOff>
        </xdr:from>
        <xdr:to>
          <xdr:col>4</xdr:col>
          <xdr:colOff>9525</xdr:colOff>
          <xdr:row>47</xdr:row>
          <xdr:rowOff>200025</xdr:rowOff>
        </xdr:to>
        <xdr:sp macro="" textlink="">
          <xdr:nvSpPr>
            <xdr:cNvPr id="9325" name="OptionButton109" hidden="1">
              <a:extLst>
                <a:ext uri="{63B3BB69-23CF-44E3-9099-C40C66FF867C}">
                  <a14:compatExt spid="_x0000_s9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47</xdr:row>
          <xdr:rowOff>9525</xdr:rowOff>
        </xdr:from>
        <xdr:to>
          <xdr:col>4</xdr:col>
          <xdr:colOff>247650</xdr:colOff>
          <xdr:row>47</xdr:row>
          <xdr:rowOff>200025</xdr:rowOff>
        </xdr:to>
        <xdr:sp macro="" textlink="">
          <xdr:nvSpPr>
            <xdr:cNvPr id="9326" name="OptionButton110" hidden="1">
              <a:extLst>
                <a:ext uri="{63B3BB69-23CF-44E3-9099-C40C66FF867C}">
                  <a14:compatExt spid="_x0000_s9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47</xdr:row>
          <xdr:rowOff>0</xdr:rowOff>
        </xdr:from>
        <xdr:to>
          <xdr:col>6</xdr:col>
          <xdr:colOff>9525</xdr:colOff>
          <xdr:row>47</xdr:row>
          <xdr:rowOff>190500</xdr:rowOff>
        </xdr:to>
        <xdr:sp macro="" textlink="">
          <xdr:nvSpPr>
            <xdr:cNvPr id="9327" name="OptionButton111" hidden="1">
              <a:extLst>
                <a:ext uri="{63B3BB69-23CF-44E3-9099-C40C66FF867C}">
                  <a14:compatExt spid="_x0000_s9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47</xdr:row>
          <xdr:rowOff>0</xdr:rowOff>
        </xdr:from>
        <xdr:to>
          <xdr:col>7</xdr:col>
          <xdr:colOff>9525</xdr:colOff>
          <xdr:row>47</xdr:row>
          <xdr:rowOff>190500</xdr:rowOff>
        </xdr:to>
        <xdr:sp macro="" textlink="">
          <xdr:nvSpPr>
            <xdr:cNvPr id="9328" name="OptionButton112" hidden="1">
              <a:extLst>
                <a:ext uri="{63B3BB69-23CF-44E3-9099-C40C66FF867C}">
                  <a14:compatExt spid="_x0000_s9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48</xdr:row>
          <xdr:rowOff>9525</xdr:rowOff>
        </xdr:from>
        <xdr:to>
          <xdr:col>4</xdr:col>
          <xdr:colOff>9525</xdr:colOff>
          <xdr:row>49</xdr:row>
          <xdr:rowOff>0</xdr:rowOff>
        </xdr:to>
        <xdr:sp macro="" textlink="">
          <xdr:nvSpPr>
            <xdr:cNvPr id="9329" name="OptionButton113" hidden="1">
              <a:extLst>
                <a:ext uri="{63B3BB69-23CF-44E3-9099-C40C66FF867C}">
                  <a14:compatExt spid="_x0000_s9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48</xdr:row>
          <xdr:rowOff>9525</xdr:rowOff>
        </xdr:from>
        <xdr:to>
          <xdr:col>4</xdr:col>
          <xdr:colOff>247650</xdr:colOff>
          <xdr:row>49</xdr:row>
          <xdr:rowOff>0</xdr:rowOff>
        </xdr:to>
        <xdr:sp macro="" textlink="">
          <xdr:nvSpPr>
            <xdr:cNvPr id="9330" name="OptionButton114" hidden="1">
              <a:extLst>
                <a:ext uri="{63B3BB69-23CF-44E3-9099-C40C66FF867C}">
                  <a14:compatExt spid="_x0000_s9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48</xdr:row>
          <xdr:rowOff>9525</xdr:rowOff>
        </xdr:from>
        <xdr:to>
          <xdr:col>6</xdr:col>
          <xdr:colOff>9525</xdr:colOff>
          <xdr:row>49</xdr:row>
          <xdr:rowOff>0</xdr:rowOff>
        </xdr:to>
        <xdr:sp macro="" textlink="">
          <xdr:nvSpPr>
            <xdr:cNvPr id="9331" name="OptionButton115" hidden="1">
              <a:extLst>
                <a:ext uri="{63B3BB69-23CF-44E3-9099-C40C66FF867C}">
                  <a14:compatExt spid="_x0000_s9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48</xdr:row>
          <xdr:rowOff>9525</xdr:rowOff>
        </xdr:from>
        <xdr:to>
          <xdr:col>7</xdr:col>
          <xdr:colOff>9525</xdr:colOff>
          <xdr:row>49</xdr:row>
          <xdr:rowOff>0</xdr:rowOff>
        </xdr:to>
        <xdr:sp macro="" textlink="">
          <xdr:nvSpPr>
            <xdr:cNvPr id="9332" name="OptionButton116" hidden="1">
              <a:extLst>
                <a:ext uri="{63B3BB69-23CF-44E3-9099-C40C66FF867C}">
                  <a14:compatExt spid="_x0000_s9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49</xdr:row>
          <xdr:rowOff>9525</xdr:rowOff>
        </xdr:from>
        <xdr:to>
          <xdr:col>4</xdr:col>
          <xdr:colOff>9525</xdr:colOff>
          <xdr:row>50</xdr:row>
          <xdr:rowOff>0</xdr:rowOff>
        </xdr:to>
        <xdr:sp macro="" textlink="">
          <xdr:nvSpPr>
            <xdr:cNvPr id="9333" name="OptionButton117" hidden="1">
              <a:extLst>
                <a:ext uri="{63B3BB69-23CF-44E3-9099-C40C66FF867C}">
                  <a14:compatExt spid="_x0000_s9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49</xdr:row>
          <xdr:rowOff>9525</xdr:rowOff>
        </xdr:from>
        <xdr:to>
          <xdr:col>4</xdr:col>
          <xdr:colOff>247650</xdr:colOff>
          <xdr:row>50</xdr:row>
          <xdr:rowOff>0</xdr:rowOff>
        </xdr:to>
        <xdr:sp macro="" textlink="">
          <xdr:nvSpPr>
            <xdr:cNvPr id="9334" name="OptionButton118" hidden="1">
              <a:extLst>
                <a:ext uri="{63B3BB69-23CF-44E3-9099-C40C66FF867C}">
                  <a14:compatExt spid="_x0000_s9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49</xdr:row>
          <xdr:rowOff>9525</xdr:rowOff>
        </xdr:from>
        <xdr:to>
          <xdr:col>6</xdr:col>
          <xdr:colOff>9525</xdr:colOff>
          <xdr:row>50</xdr:row>
          <xdr:rowOff>0</xdr:rowOff>
        </xdr:to>
        <xdr:sp macro="" textlink="">
          <xdr:nvSpPr>
            <xdr:cNvPr id="9335" name="OptionButton119" hidden="1">
              <a:extLst>
                <a:ext uri="{63B3BB69-23CF-44E3-9099-C40C66FF867C}">
                  <a14:compatExt spid="_x0000_s9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49</xdr:row>
          <xdr:rowOff>9525</xdr:rowOff>
        </xdr:from>
        <xdr:to>
          <xdr:col>7</xdr:col>
          <xdr:colOff>9525</xdr:colOff>
          <xdr:row>50</xdr:row>
          <xdr:rowOff>0</xdr:rowOff>
        </xdr:to>
        <xdr:sp macro="" textlink="">
          <xdr:nvSpPr>
            <xdr:cNvPr id="9336" name="OptionButton120" hidden="1">
              <a:extLst>
                <a:ext uri="{63B3BB69-23CF-44E3-9099-C40C66FF867C}">
                  <a14:compatExt spid="_x0000_s9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50</xdr:row>
          <xdr:rowOff>9525</xdr:rowOff>
        </xdr:from>
        <xdr:to>
          <xdr:col>4</xdr:col>
          <xdr:colOff>9525</xdr:colOff>
          <xdr:row>50</xdr:row>
          <xdr:rowOff>200025</xdr:rowOff>
        </xdr:to>
        <xdr:sp macro="" textlink="">
          <xdr:nvSpPr>
            <xdr:cNvPr id="9337" name="OptionButton121" hidden="1">
              <a:extLst>
                <a:ext uri="{63B3BB69-23CF-44E3-9099-C40C66FF867C}">
                  <a14:compatExt spid="_x0000_s9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50</xdr:row>
          <xdr:rowOff>9525</xdr:rowOff>
        </xdr:from>
        <xdr:to>
          <xdr:col>4</xdr:col>
          <xdr:colOff>247650</xdr:colOff>
          <xdr:row>50</xdr:row>
          <xdr:rowOff>200025</xdr:rowOff>
        </xdr:to>
        <xdr:sp macro="" textlink="">
          <xdr:nvSpPr>
            <xdr:cNvPr id="9338" name="OptionButton122" hidden="1">
              <a:extLst>
                <a:ext uri="{63B3BB69-23CF-44E3-9099-C40C66FF867C}">
                  <a14:compatExt spid="_x0000_s9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50</xdr:row>
          <xdr:rowOff>9525</xdr:rowOff>
        </xdr:from>
        <xdr:to>
          <xdr:col>6</xdr:col>
          <xdr:colOff>9525</xdr:colOff>
          <xdr:row>50</xdr:row>
          <xdr:rowOff>200025</xdr:rowOff>
        </xdr:to>
        <xdr:sp macro="" textlink="">
          <xdr:nvSpPr>
            <xdr:cNvPr id="9339" name="OptionButton123" hidden="1">
              <a:extLst>
                <a:ext uri="{63B3BB69-23CF-44E3-9099-C40C66FF867C}">
                  <a14:compatExt spid="_x0000_s9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50</xdr:row>
          <xdr:rowOff>9525</xdr:rowOff>
        </xdr:from>
        <xdr:to>
          <xdr:col>7</xdr:col>
          <xdr:colOff>9525</xdr:colOff>
          <xdr:row>50</xdr:row>
          <xdr:rowOff>200025</xdr:rowOff>
        </xdr:to>
        <xdr:sp macro="" textlink="">
          <xdr:nvSpPr>
            <xdr:cNvPr id="9340" name="OptionButton124" hidden="1">
              <a:extLst>
                <a:ext uri="{63B3BB69-23CF-44E3-9099-C40C66FF867C}">
                  <a14:compatExt spid="_x0000_s9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51</xdr:row>
          <xdr:rowOff>9525</xdr:rowOff>
        </xdr:from>
        <xdr:to>
          <xdr:col>4</xdr:col>
          <xdr:colOff>9525</xdr:colOff>
          <xdr:row>51</xdr:row>
          <xdr:rowOff>200025</xdr:rowOff>
        </xdr:to>
        <xdr:sp macro="" textlink="">
          <xdr:nvSpPr>
            <xdr:cNvPr id="9341" name="OptionButton125" hidden="1">
              <a:extLst>
                <a:ext uri="{63B3BB69-23CF-44E3-9099-C40C66FF867C}">
                  <a14:compatExt spid="_x0000_s9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51</xdr:row>
          <xdr:rowOff>9525</xdr:rowOff>
        </xdr:from>
        <xdr:to>
          <xdr:col>4</xdr:col>
          <xdr:colOff>247650</xdr:colOff>
          <xdr:row>51</xdr:row>
          <xdr:rowOff>200025</xdr:rowOff>
        </xdr:to>
        <xdr:sp macro="" textlink="">
          <xdr:nvSpPr>
            <xdr:cNvPr id="9342" name="OptionButton126" hidden="1">
              <a:extLst>
                <a:ext uri="{63B3BB69-23CF-44E3-9099-C40C66FF867C}">
                  <a14:compatExt spid="_x0000_s9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51</xdr:row>
          <xdr:rowOff>9525</xdr:rowOff>
        </xdr:from>
        <xdr:to>
          <xdr:col>6</xdr:col>
          <xdr:colOff>9525</xdr:colOff>
          <xdr:row>51</xdr:row>
          <xdr:rowOff>200025</xdr:rowOff>
        </xdr:to>
        <xdr:sp macro="" textlink="">
          <xdr:nvSpPr>
            <xdr:cNvPr id="9343" name="OptionButton127" hidden="1">
              <a:extLst>
                <a:ext uri="{63B3BB69-23CF-44E3-9099-C40C66FF867C}">
                  <a14:compatExt spid="_x0000_s9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51</xdr:row>
          <xdr:rowOff>9525</xdr:rowOff>
        </xdr:from>
        <xdr:to>
          <xdr:col>7</xdr:col>
          <xdr:colOff>9525</xdr:colOff>
          <xdr:row>51</xdr:row>
          <xdr:rowOff>200025</xdr:rowOff>
        </xdr:to>
        <xdr:sp macro="" textlink="">
          <xdr:nvSpPr>
            <xdr:cNvPr id="9344" name="OptionButton128" hidden="1">
              <a:extLst>
                <a:ext uri="{63B3BB69-23CF-44E3-9099-C40C66FF867C}">
                  <a14:compatExt spid="_x0000_s9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52</xdr:row>
          <xdr:rowOff>9525</xdr:rowOff>
        </xdr:from>
        <xdr:to>
          <xdr:col>4</xdr:col>
          <xdr:colOff>9525</xdr:colOff>
          <xdr:row>53</xdr:row>
          <xdr:rowOff>0</xdr:rowOff>
        </xdr:to>
        <xdr:sp macro="" textlink="">
          <xdr:nvSpPr>
            <xdr:cNvPr id="9345" name="OptionButton129" hidden="1">
              <a:extLst>
                <a:ext uri="{63B3BB69-23CF-44E3-9099-C40C66FF867C}">
                  <a14:compatExt spid="_x0000_s9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52</xdr:row>
          <xdr:rowOff>9525</xdr:rowOff>
        </xdr:from>
        <xdr:to>
          <xdr:col>4</xdr:col>
          <xdr:colOff>247650</xdr:colOff>
          <xdr:row>53</xdr:row>
          <xdr:rowOff>0</xdr:rowOff>
        </xdr:to>
        <xdr:sp macro="" textlink="">
          <xdr:nvSpPr>
            <xdr:cNvPr id="9346" name="OptionButton130" hidden="1">
              <a:extLst>
                <a:ext uri="{63B3BB69-23CF-44E3-9099-C40C66FF867C}">
                  <a14:compatExt spid="_x0000_s9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52</xdr:row>
          <xdr:rowOff>9525</xdr:rowOff>
        </xdr:from>
        <xdr:to>
          <xdr:col>6</xdr:col>
          <xdr:colOff>9525</xdr:colOff>
          <xdr:row>53</xdr:row>
          <xdr:rowOff>0</xdr:rowOff>
        </xdr:to>
        <xdr:sp macro="" textlink="">
          <xdr:nvSpPr>
            <xdr:cNvPr id="9347" name="OptionButton131" hidden="1">
              <a:extLst>
                <a:ext uri="{63B3BB69-23CF-44E3-9099-C40C66FF867C}">
                  <a14:compatExt spid="_x0000_s9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52</xdr:row>
          <xdr:rowOff>9525</xdr:rowOff>
        </xdr:from>
        <xdr:to>
          <xdr:col>7</xdr:col>
          <xdr:colOff>9525</xdr:colOff>
          <xdr:row>53</xdr:row>
          <xdr:rowOff>0</xdr:rowOff>
        </xdr:to>
        <xdr:sp macro="" textlink="">
          <xdr:nvSpPr>
            <xdr:cNvPr id="9348" name="OptionButton132" hidden="1">
              <a:extLst>
                <a:ext uri="{63B3BB69-23CF-44E3-9099-C40C66FF867C}">
                  <a14:compatExt spid="_x0000_s9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53</xdr:row>
          <xdr:rowOff>9525</xdr:rowOff>
        </xdr:from>
        <xdr:to>
          <xdr:col>4</xdr:col>
          <xdr:colOff>9525</xdr:colOff>
          <xdr:row>54</xdr:row>
          <xdr:rowOff>0</xdr:rowOff>
        </xdr:to>
        <xdr:sp macro="" textlink="">
          <xdr:nvSpPr>
            <xdr:cNvPr id="9349" name="OptionButton133" hidden="1">
              <a:extLst>
                <a:ext uri="{63B3BB69-23CF-44E3-9099-C40C66FF867C}">
                  <a14:compatExt spid="_x0000_s9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53</xdr:row>
          <xdr:rowOff>9525</xdr:rowOff>
        </xdr:from>
        <xdr:to>
          <xdr:col>4</xdr:col>
          <xdr:colOff>247650</xdr:colOff>
          <xdr:row>54</xdr:row>
          <xdr:rowOff>0</xdr:rowOff>
        </xdr:to>
        <xdr:sp macro="" textlink="">
          <xdr:nvSpPr>
            <xdr:cNvPr id="9350" name="OptionButton134" hidden="1">
              <a:extLst>
                <a:ext uri="{63B3BB69-23CF-44E3-9099-C40C66FF867C}">
                  <a14:compatExt spid="_x0000_s9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53</xdr:row>
          <xdr:rowOff>9525</xdr:rowOff>
        </xdr:from>
        <xdr:to>
          <xdr:col>6</xdr:col>
          <xdr:colOff>9525</xdr:colOff>
          <xdr:row>54</xdr:row>
          <xdr:rowOff>0</xdr:rowOff>
        </xdr:to>
        <xdr:sp macro="" textlink="">
          <xdr:nvSpPr>
            <xdr:cNvPr id="9351" name="OptionButton135" hidden="1">
              <a:extLst>
                <a:ext uri="{63B3BB69-23CF-44E3-9099-C40C66FF867C}">
                  <a14:compatExt spid="_x0000_s9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53</xdr:row>
          <xdr:rowOff>9525</xdr:rowOff>
        </xdr:from>
        <xdr:to>
          <xdr:col>7</xdr:col>
          <xdr:colOff>9525</xdr:colOff>
          <xdr:row>54</xdr:row>
          <xdr:rowOff>0</xdr:rowOff>
        </xdr:to>
        <xdr:sp macro="" textlink="">
          <xdr:nvSpPr>
            <xdr:cNvPr id="9352" name="OptionButton136" hidden="1">
              <a:extLst>
                <a:ext uri="{63B3BB69-23CF-44E3-9099-C40C66FF867C}">
                  <a14:compatExt spid="_x0000_s9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55</xdr:row>
          <xdr:rowOff>9525</xdr:rowOff>
        </xdr:from>
        <xdr:to>
          <xdr:col>4</xdr:col>
          <xdr:colOff>9525</xdr:colOff>
          <xdr:row>55</xdr:row>
          <xdr:rowOff>200025</xdr:rowOff>
        </xdr:to>
        <xdr:sp macro="" textlink="">
          <xdr:nvSpPr>
            <xdr:cNvPr id="9353" name="OptionButton137" hidden="1">
              <a:extLst>
                <a:ext uri="{63B3BB69-23CF-44E3-9099-C40C66FF867C}">
                  <a14:compatExt spid="_x0000_s9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55</xdr:row>
          <xdr:rowOff>9525</xdr:rowOff>
        </xdr:from>
        <xdr:to>
          <xdr:col>4</xdr:col>
          <xdr:colOff>247650</xdr:colOff>
          <xdr:row>55</xdr:row>
          <xdr:rowOff>200025</xdr:rowOff>
        </xdr:to>
        <xdr:sp macro="" textlink="">
          <xdr:nvSpPr>
            <xdr:cNvPr id="9354" name="OptionButton138" hidden="1">
              <a:extLst>
                <a:ext uri="{63B3BB69-23CF-44E3-9099-C40C66FF867C}">
                  <a14:compatExt spid="_x0000_s9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55</xdr:row>
          <xdr:rowOff>9525</xdr:rowOff>
        </xdr:from>
        <xdr:to>
          <xdr:col>6</xdr:col>
          <xdr:colOff>9525</xdr:colOff>
          <xdr:row>55</xdr:row>
          <xdr:rowOff>200025</xdr:rowOff>
        </xdr:to>
        <xdr:sp macro="" textlink="">
          <xdr:nvSpPr>
            <xdr:cNvPr id="9355" name="OptionButton139" hidden="1">
              <a:extLst>
                <a:ext uri="{63B3BB69-23CF-44E3-9099-C40C66FF867C}">
                  <a14:compatExt spid="_x0000_s9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55</xdr:row>
          <xdr:rowOff>9525</xdr:rowOff>
        </xdr:from>
        <xdr:to>
          <xdr:col>7</xdr:col>
          <xdr:colOff>9525</xdr:colOff>
          <xdr:row>55</xdr:row>
          <xdr:rowOff>200025</xdr:rowOff>
        </xdr:to>
        <xdr:sp macro="" textlink="">
          <xdr:nvSpPr>
            <xdr:cNvPr id="9356" name="OptionButton140" hidden="1">
              <a:extLst>
                <a:ext uri="{63B3BB69-23CF-44E3-9099-C40C66FF867C}">
                  <a14:compatExt spid="_x0000_s9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56</xdr:row>
          <xdr:rowOff>9525</xdr:rowOff>
        </xdr:from>
        <xdr:to>
          <xdr:col>4</xdr:col>
          <xdr:colOff>9525</xdr:colOff>
          <xdr:row>57</xdr:row>
          <xdr:rowOff>0</xdr:rowOff>
        </xdr:to>
        <xdr:sp macro="" textlink="">
          <xdr:nvSpPr>
            <xdr:cNvPr id="9357" name="OptionButton141" hidden="1">
              <a:extLst>
                <a:ext uri="{63B3BB69-23CF-44E3-9099-C40C66FF867C}">
                  <a14:compatExt spid="_x0000_s9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56</xdr:row>
          <xdr:rowOff>9525</xdr:rowOff>
        </xdr:from>
        <xdr:to>
          <xdr:col>4</xdr:col>
          <xdr:colOff>247650</xdr:colOff>
          <xdr:row>57</xdr:row>
          <xdr:rowOff>0</xdr:rowOff>
        </xdr:to>
        <xdr:sp macro="" textlink="">
          <xdr:nvSpPr>
            <xdr:cNvPr id="9358" name="OptionButton142" hidden="1">
              <a:extLst>
                <a:ext uri="{63B3BB69-23CF-44E3-9099-C40C66FF867C}">
                  <a14:compatExt spid="_x0000_s9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56</xdr:row>
          <xdr:rowOff>9525</xdr:rowOff>
        </xdr:from>
        <xdr:to>
          <xdr:col>6</xdr:col>
          <xdr:colOff>9525</xdr:colOff>
          <xdr:row>57</xdr:row>
          <xdr:rowOff>0</xdr:rowOff>
        </xdr:to>
        <xdr:sp macro="" textlink="">
          <xdr:nvSpPr>
            <xdr:cNvPr id="9359" name="OptionButton143" hidden="1">
              <a:extLst>
                <a:ext uri="{63B3BB69-23CF-44E3-9099-C40C66FF867C}">
                  <a14:compatExt spid="_x0000_s9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56</xdr:row>
          <xdr:rowOff>9525</xdr:rowOff>
        </xdr:from>
        <xdr:to>
          <xdr:col>7</xdr:col>
          <xdr:colOff>9525</xdr:colOff>
          <xdr:row>57</xdr:row>
          <xdr:rowOff>0</xdr:rowOff>
        </xdr:to>
        <xdr:sp macro="" textlink="">
          <xdr:nvSpPr>
            <xdr:cNvPr id="9360" name="OptionButton144" hidden="1">
              <a:extLst>
                <a:ext uri="{63B3BB69-23CF-44E3-9099-C40C66FF867C}">
                  <a14:compatExt spid="_x0000_s9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57</xdr:row>
          <xdr:rowOff>9525</xdr:rowOff>
        </xdr:from>
        <xdr:to>
          <xdr:col>4</xdr:col>
          <xdr:colOff>9525</xdr:colOff>
          <xdr:row>57</xdr:row>
          <xdr:rowOff>200025</xdr:rowOff>
        </xdr:to>
        <xdr:sp macro="" textlink="">
          <xdr:nvSpPr>
            <xdr:cNvPr id="9361" name="OptionButton145" hidden="1">
              <a:extLst>
                <a:ext uri="{63B3BB69-23CF-44E3-9099-C40C66FF867C}">
                  <a14:compatExt spid="_x0000_s9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57</xdr:row>
          <xdr:rowOff>9525</xdr:rowOff>
        </xdr:from>
        <xdr:to>
          <xdr:col>4</xdr:col>
          <xdr:colOff>247650</xdr:colOff>
          <xdr:row>57</xdr:row>
          <xdr:rowOff>200025</xdr:rowOff>
        </xdr:to>
        <xdr:sp macro="" textlink="">
          <xdr:nvSpPr>
            <xdr:cNvPr id="9362" name="OptionButton146" hidden="1">
              <a:extLst>
                <a:ext uri="{63B3BB69-23CF-44E3-9099-C40C66FF867C}">
                  <a14:compatExt spid="_x0000_s9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57</xdr:row>
          <xdr:rowOff>9525</xdr:rowOff>
        </xdr:from>
        <xdr:to>
          <xdr:col>6</xdr:col>
          <xdr:colOff>9525</xdr:colOff>
          <xdr:row>57</xdr:row>
          <xdr:rowOff>200025</xdr:rowOff>
        </xdr:to>
        <xdr:sp macro="" textlink="">
          <xdr:nvSpPr>
            <xdr:cNvPr id="9363" name="OptionButton147" hidden="1">
              <a:extLst>
                <a:ext uri="{63B3BB69-23CF-44E3-9099-C40C66FF867C}">
                  <a14:compatExt spid="_x0000_s9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57</xdr:row>
          <xdr:rowOff>9525</xdr:rowOff>
        </xdr:from>
        <xdr:to>
          <xdr:col>7</xdr:col>
          <xdr:colOff>9525</xdr:colOff>
          <xdr:row>57</xdr:row>
          <xdr:rowOff>200025</xdr:rowOff>
        </xdr:to>
        <xdr:sp macro="" textlink="">
          <xdr:nvSpPr>
            <xdr:cNvPr id="9364" name="OptionButton148" hidden="1">
              <a:extLst>
                <a:ext uri="{63B3BB69-23CF-44E3-9099-C40C66FF867C}">
                  <a14:compatExt spid="_x0000_s9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58</xdr:row>
          <xdr:rowOff>9525</xdr:rowOff>
        </xdr:from>
        <xdr:to>
          <xdr:col>4</xdr:col>
          <xdr:colOff>9525</xdr:colOff>
          <xdr:row>58</xdr:row>
          <xdr:rowOff>200025</xdr:rowOff>
        </xdr:to>
        <xdr:sp macro="" textlink="">
          <xdr:nvSpPr>
            <xdr:cNvPr id="9365" name="OptionButton149" hidden="1">
              <a:extLst>
                <a:ext uri="{63B3BB69-23CF-44E3-9099-C40C66FF867C}">
                  <a14:compatExt spid="_x0000_s9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58</xdr:row>
          <xdr:rowOff>9525</xdr:rowOff>
        </xdr:from>
        <xdr:to>
          <xdr:col>4</xdr:col>
          <xdr:colOff>247650</xdr:colOff>
          <xdr:row>58</xdr:row>
          <xdr:rowOff>200025</xdr:rowOff>
        </xdr:to>
        <xdr:sp macro="" textlink="">
          <xdr:nvSpPr>
            <xdr:cNvPr id="9366" name="OptionButton150" hidden="1">
              <a:extLst>
                <a:ext uri="{63B3BB69-23CF-44E3-9099-C40C66FF867C}">
                  <a14:compatExt spid="_x0000_s9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58</xdr:row>
          <xdr:rowOff>9525</xdr:rowOff>
        </xdr:from>
        <xdr:to>
          <xdr:col>6</xdr:col>
          <xdr:colOff>9525</xdr:colOff>
          <xdr:row>58</xdr:row>
          <xdr:rowOff>200025</xdr:rowOff>
        </xdr:to>
        <xdr:sp macro="" textlink="">
          <xdr:nvSpPr>
            <xdr:cNvPr id="9367" name="OptionButton151" hidden="1">
              <a:extLst>
                <a:ext uri="{63B3BB69-23CF-44E3-9099-C40C66FF867C}">
                  <a14:compatExt spid="_x0000_s9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58</xdr:row>
          <xdr:rowOff>9525</xdr:rowOff>
        </xdr:from>
        <xdr:to>
          <xdr:col>7</xdr:col>
          <xdr:colOff>9525</xdr:colOff>
          <xdr:row>58</xdr:row>
          <xdr:rowOff>200025</xdr:rowOff>
        </xdr:to>
        <xdr:sp macro="" textlink="">
          <xdr:nvSpPr>
            <xdr:cNvPr id="9368" name="OptionButton152" hidden="1">
              <a:extLst>
                <a:ext uri="{63B3BB69-23CF-44E3-9099-C40C66FF867C}">
                  <a14:compatExt spid="_x0000_s9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59</xdr:row>
          <xdr:rowOff>9525</xdr:rowOff>
        </xdr:from>
        <xdr:to>
          <xdr:col>4</xdr:col>
          <xdr:colOff>9525</xdr:colOff>
          <xdr:row>60</xdr:row>
          <xdr:rowOff>0</xdr:rowOff>
        </xdr:to>
        <xdr:sp macro="" textlink="">
          <xdr:nvSpPr>
            <xdr:cNvPr id="9369" name="OptionButton153" hidden="1">
              <a:extLst>
                <a:ext uri="{63B3BB69-23CF-44E3-9099-C40C66FF867C}">
                  <a14:compatExt spid="_x0000_s9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59</xdr:row>
          <xdr:rowOff>9525</xdr:rowOff>
        </xdr:from>
        <xdr:to>
          <xdr:col>4</xdr:col>
          <xdr:colOff>247650</xdr:colOff>
          <xdr:row>60</xdr:row>
          <xdr:rowOff>0</xdr:rowOff>
        </xdr:to>
        <xdr:sp macro="" textlink="">
          <xdr:nvSpPr>
            <xdr:cNvPr id="9370" name="OptionButton154" hidden="1">
              <a:extLst>
                <a:ext uri="{63B3BB69-23CF-44E3-9099-C40C66FF867C}">
                  <a14:compatExt spid="_x0000_s9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59</xdr:row>
          <xdr:rowOff>9525</xdr:rowOff>
        </xdr:from>
        <xdr:to>
          <xdr:col>6</xdr:col>
          <xdr:colOff>9525</xdr:colOff>
          <xdr:row>60</xdr:row>
          <xdr:rowOff>0</xdr:rowOff>
        </xdr:to>
        <xdr:sp macro="" textlink="">
          <xdr:nvSpPr>
            <xdr:cNvPr id="9371" name="OptionButton155" hidden="1">
              <a:extLst>
                <a:ext uri="{63B3BB69-23CF-44E3-9099-C40C66FF867C}">
                  <a14:compatExt spid="_x0000_s9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59</xdr:row>
          <xdr:rowOff>9525</xdr:rowOff>
        </xdr:from>
        <xdr:to>
          <xdr:col>7</xdr:col>
          <xdr:colOff>9525</xdr:colOff>
          <xdr:row>60</xdr:row>
          <xdr:rowOff>0</xdr:rowOff>
        </xdr:to>
        <xdr:sp macro="" textlink="">
          <xdr:nvSpPr>
            <xdr:cNvPr id="9372" name="OptionButton156" hidden="1">
              <a:extLst>
                <a:ext uri="{63B3BB69-23CF-44E3-9099-C40C66FF867C}">
                  <a14:compatExt spid="_x0000_s9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60</xdr:row>
          <xdr:rowOff>9525</xdr:rowOff>
        </xdr:from>
        <xdr:to>
          <xdr:col>4</xdr:col>
          <xdr:colOff>9525</xdr:colOff>
          <xdr:row>60</xdr:row>
          <xdr:rowOff>200025</xdr:rowOff>
        </xdr:to>
        <xdr:sp macro="" textlink="">
          <xdr:nvSpPr>
            <xdr:cNvPr id="9373" name="OptionButton157" hidden="1">
              <a:extLst>
                <a:ext uri="{63B3BB69-23CF-44E3-9099-C40C66FF867C}">
                  <a14:compatExt spid="_x0000_s9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60</xdr:row>
          <xdr:rowOff>9525</xdr:rowOff>
        </xdr:from>
        <xdr:to>
          <xdr:col>4</xdr:col>
          <xdr:colOff>247650</xdr:colOff>
          <xdr:row>60</xdr:row>
          <xdr:rowOff>200025</xdr:rowOff>
        </xdr:to>
        <xdr:sp macro="" textlink="">
          <xdr:nvSpPr>
            <xdr:cNvPr id="9374" name="OptionButton158" hidden="1">
              <a:extLst>
                <a:ext uri="{63B3BB69-23CF-44E3-9099-C40C66FF867C}">
                  <a14:compatExt spid="_x0000_s9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60</xdr:row>
          <xdr:rowOff>9525</xdr:rowOff>
        </xdr:from>
        <xdr:to>
          <xdr:col>6</xdr:col>
          <xdr:colOff>9525</xdr:colOff>
          <xdr:row>60</xdr:row>
          <xdr:rowOff>200025</xdr:rowOff>
        </xdr:to>
        <xdr:sp macro="" textlink="">
          <xdr:nvSpPr>
            <xdr:cNvPr id="9375" name="OptionButton159" hidden="1">
              <a:extLst>
                <a:ext uri="{63B3BB69-23CF-44E3-9099-C40C66FF867C}">
                  <a14:compatExt spid="_x0000_s9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60</xdr:row>
          <xdr:rowOff>9525</xdr:rowOff>
        </xdr:from>
        <xdr:to>
          <xdr:col>7</xdr:col>
          <xdr:colOff>9525</xdr:colOff>
          <xdr:row>60</xdr:row>
          <xdr:rowOff>200025</xdr:rowOff>
        </xdr:to>
        <xdr:sp macro="" textlink="">
          <xdr:nvSpPr>
            <xdr:cNvPr id="9376" name="OptionButton160" hidden="1">
              <a:extLst>
                <a:ext uri="{63B3BB69-23CF-44E3-9099-C40C66FF867C}">
                  <a14:compatExt spid="_x0000_s9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63</xdr:row>
          <xdr:rowOff>9525</xdr:rowOff>
        </xdr:from>
        <xdr:to>
          <xdr:col>4</xdr:col>
          <xdr:colOff>9525</xdr:colOff>
          <xdr:row>64</xdr:row>
          <xdr:rowOff>0</xdr:rowOff>
        </xdr:to>
        <xdr:sp macro="" textlink="">
          <xdr:nvSpPr>
            <xdr:cNvPr id="9377" name="OptionButton161" hidden="1">
              <a:extLst>
                <a:ext uri="{63B3BB69-23CF-44E3-9099-C40C66FF867C}">
                  <a14:compatExt spid="_x0000_s9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63</xdr:row>
          <xdr:rowOff>9525</xdr:rowOff>
        </xdr:from>
        <xdr:to>
          <xdr:col>4</xdr:col>
          <xdr:colOff>247650</xdr:colOff>
          <xdr:row>64</xdr:row>
          <xdr:rowOff>0</xdr:rowOff>
        </xdr:to>
        <xdr:sp macro="" textlink="">
          <xdr:nvSpPr>
            <xdr:cNvPr id="9378" name="OptionButton162" hidden="1">
              <a:extLst>
                <a:ext uri="{63B3BB69-23CF-44E3-9099-C40C66FF867C}">
                  <a14:compatExt spid="_x0000_s9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63</xdr:row>
          <xdr:rowOff>9525</xdr:rowOff>
        </xdr:from>
        <xdr:to>
          <xdr:col>6</xdr:col>
          <xdr:colOff>9525</xdr:colOff>
          <xdr:row>64</xdr:row>
          <xdr:rowOff>0</xdr:rowOff>
        </xdr:to>
        <xdr:sp macro="" textlink="">
          <xdr:nvSpPr>
            <xdr:cNvPr id="9379" name="OptionButton163" hidden="1">
              <a:extLst>
                <a:ext uri="{63B3BB69-23CF-44E3-9099-C40C66FF867C}">
                  <a14:compatExt spid="_x0000_s9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63</xdr:row>
          <xdr:rowOff>9525</xdr:rowOff>
        </xdr:from>
        <xdr:to>
          <xdr:col>7</xdr:col>
          <xdr:colOff>9525</xdr:colOff>
          <xdr:row>64</xdr:row>
          <xdr:rowOff>0</xdr:rowOff>
        </xdr:to>
        <xdr:sp macro="" textlink="">
          <xdr:nvSpPr>
            <xdr:cNvPr id="9380" name="OptionButton164" hidden="1">
              <a:extLst>
                <a:ext uri="{63B3BB69-23CF-44E3-9099-C40C66FF867C}">
                  <a14:compatExt spid="_x0000_s9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64</xdr:row>
          <xdr:rowOff>9525</xdr:rowOff>
        </xdr:from>
        <xdr:to>
          <xdr:col>4</xdr:col>
          <xdr:colOff>9525</xdr:colOff>
          <xdr:row>65</xdr:row>
          <xdr:rowOff>0</xdr:rowOff>
        </xdr:to>
        <xdr:sp macro="" textlink="">
          <xdr:nvSpPr>
            <xdr:cNvPr id="9381" name="OptionButton165" hidden="1">
              <a:extLst>
                <a:ext uri="{63B3BB69-23CF-44E3-9099-C40C66FF867C}">
                  <a14:compatExt spid="_x0000_s9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64</xdr:row>
          <xdr:rowOff>9525</xdr:rowOff>
        </xdr:from>
        <xdr:to>
          <xdr:col>4</xdr:col>
          <xdr:colOff>247650</xdr:colOff>
          <xdr:row>65</xdr:row>
          <xdr:rowOff>0</xdr:rowOff>
        </xdr:to>
        <xdr:sp macro="" textlink="">
          <xdr:nvSpPr>
            <xdr:cNvPr id="9382" name="OptionButton166" hidden="1">
              <a:extLst>
                <a:ext uri="{63B3BB69-23CF-44E3-9099-C40C66FF867C}">
                  <a14:compatExt spid="_x0000_s9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64</xdr:row>
          <xdr:rowOff>9525</xdr:rowOff>
        </xdr:from>
        <xdr:to>
          <xdr:col>6</xdr:col>
          <xdr:colOff>9525</xdr:colOff>
          <xdr:row>65</xdr:row>
          <xdr:rowOff>0</xdr:rowOff>
        </xdr:to>
        <xdr:sp macro="" textlink="">
          <xdr:nvSpPr>
            <xdr:cNvPr id="9383" name="OptionButton167" hidden="1">
              <a:extLst>
                <a:ext uri="{63B3BB69-23CF-44E3-9099-C40C66FF867C}">
                  <a14:compatExt spid="_x0000_s9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64</xdr:row>
          <xdr:rowOff>9525</xdr:rowOff>
        </xdr:from>
        <xdr:to>
          <xdr:col>7</xdr:col>
          <xdr:colOff>9525</xdr:colOff>
          <xdr:row>65</xdr:row>
          <xdr:rowOff>0</xdr:rowOff>
        </xdr:to>
        <xdr:sp macro="" textlink="">
          <xdr:nvSpPr>
            <xdr:cNvPr id="9384" name="OptionButton168" hidden="1">
              <a:extLst>
                <a:ext uri="{63B3BB69-23CF-44E3-9099-C40C66FF867C}">
                  <a14:compatExt spid="_x0000_s9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65</xdr:row>
          <xdr:rowOff>9525</xdr:rowOff>
        </xdr:from>
        <xdr:to>
          <xdr:col>4</xdr:col>
          <xdr:colOff>9525</xdr:colOff>
          <xdr:row>66</xdr:row>
          <xdr:rowOff>0</xdr:rowOff>
        </xdr:to>
        <xdr:sp macro="" textlink="">
          <xdr:nvSpPr>
            <xdr:cNvPr id="9385" name="OptionButton169" hidden="1">
              <a:extLst>
                <a:ext uri="{63B3BB69-23CF-44E3-9099-C40C66FF867C}">
                  <a14:compatExt spid="_x0000_s9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65</xdr:row>
          <xdr:rowOff>9525</xdr:rowOff>
        </xdr:from>
        <xdr:to>
          <xdr:col>4</xdr:col>
          <xdr:colOff>247650</xdr:colOff>
          <xdr:row>66</xdr:row>
          <xdr:rowOff>0</xdr:rowOff>
        </xdr:to>
        <xdr:sp macro="" textlink="">
          <xdr:nvSpPr>
            <xdr:cNvPr id="9386" name="OptionButton170" hidden="1">
              <a:extLst>
                <a:ext uri="{63B3BB69-23CF-44E3-9099-C40C66FF867C}">
                  <a14:compatExt spid="_x0000_s9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65</xdr:row>
          <xdr:rowOff>9525</xdr:rowOff>
        </xdr:from>
        <xdr:to>
          <xdr:col>6</xdr:col>
          <xdr:colOff>9525</xdr:colOff>
          <xdr:row>66</xdr:row>
          <xdr:rowOff>0</xdr:rowOff>
        </xdr:to>
        <xdr:sp macro="" textlink="">
          <xdr:nvSpPr>
            <xdr:cNvPr id="9387" name="OptionButton171" hidden="1">
              <a:extLst>
                <a:ext uri="{63B3BB69-23CF-44E3-9099-C40C66FF867C}">
                  <a14:compatExt spid="_x0000_s9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65</xdr:row>
          <xdr:rowOff>9525</xdr:rowOff>
        </xdr:from>
        <xdr:to>
          <xdr:col>7</xdr:col>
          <xdr:colOff>9525</xdr:colOff>
          <xdr:row>66</xdr:row>
          <xdr:rowOff>0</xdr:rowOff>
        </xdr:to>
        <xdr:sp macro="" textlink="">
          <xdr:nvSpPr>
            <xdr:cNvPr id="9388" name="OptionButton172" hidden="1">
              <a:extLst>
                <a:ext uri="{63B3BB69-23CF-44E3-9099-C40C66FF867C}">
                  <a14:compatExt spid="_x0000_s9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66</xdr:row>
          <xdr:rowOff>9525</xdr:rowOff>
        </xdr:from>
        <xdr:to>
          <xdr:col>4</xdr:col>
          <xdr:colOff>9525</xdr:colOff>
          <xdr:row>67</xdr:row>
          <xdr:rowOff>0</xdr:rowOff>
        </xdr:to>
        <xdr:sp macro="" textlink="">
          <xdr:nvSpPr>
            <xdr:cNvPr id="9389" name="OptionButton173" hidden="1">
              <a:extLst>
                <a:ext uri="{63B3BB69-23CF-44E3-9099-C40C66FF867C}">
                  <a14:compatExt spid="_x0000_s9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66</xdr:row>
          <xdr:rowOff>9525</xdr:rowOff>
        </xdr:from>
        <xdr:to>
          <xdr:col>4</xdr:col>
          <xdr:colOff>247650</xdr:colOff>
          <xdr:row>67</xdr:row>
          <xdr:rowOff>0</xdr:rowOff>
        </xdr:to>
        <xdr:sp macro="" textlink="">
          <xdr:nvSpPr>
            <xdr:cNvPr id="9390" name="OptionButton174" hidden="1">
              <a:extLst>
                <a:ext uri="{63B3BB69-23CF-44E3-9099-C40C66FF867C}">
                  <a14:compatExt spid="_x0000_s9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66</xdr:row>
          <xdr:rowOff>9525</xdr:rowOff>
        </xdr:from>
        <xdr:to>
          <xdr:col>6</xdr:col>
          <xdr:colOff>9525</xdr:colOff>
          <xdr:row>67</xdr:row>
          <xdr:rowOff>0</xdr:rowOff>
        </xdr:to>
        <xdr:sp macro="" textlink="">
          <xdr:nvSpPr>
            <xdr:cNvPr id="9391" name="OptionButton175" hidden="1">
              <a:extLst>
                <a:ext uri="{63B3BB69-23CF-44E3-9099-C40C66FF867C}">
                  <a14:compatExt spid="_x0000_s9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66</xdr:row>
          <xdr:rowOff>9525</xdr:rowOff>
        </xdr:from>
        <xdr:to>
          <xdr:col>7</xdr:col>
          <xdr:colOff>9525</xdr:colOff>
          <xdr:row>67</xdr:row>
          <xdr:rowOff>0</xdr:rowOff>
        </xdr:to>
        <xdr:sp macro="" textlink="">
          <xdr:nvSpPr>
            <xdr:cNvPr id="9392" name="OptionButton176" hidden="1">
              <a:extLst>
                <a:ext uri="{63B3BB69-23CF-44E3-9099-C40C66FF867C}">
                  <a14:compatExt spid="_x0000_s9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67</xdr:row>
          <xdr:rowOff>9525</xdr:rowOff>
        </xdr:from>
        <xdr:to>
          <xdr:col>4</xdr:col>
          <xdr:colOff>9525</xdr:colOff>
          <xdr:row>67</xdr:row>
          <xdr:rowOff>200025</xdr:rowOff>
        </xdr:to>
        <xdr:sp macro="" textlink="">
          <xdr:nvSpPr>
            <xdr:cNvPr id="9393" name="OptionButton177" hidden="1">
              <a:extLst>
                <a:ext uri="{63B3BB69-23CF-44E3-9099-C40C66FF867C}">
                  <a14:compatExt spid="_x0000_s9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67</xdr:row>
          <xdr:rowOff>9525</xdr:rowOff>
        </xdr:from>
        <xdr:to>
          <xdr:col>4</xdr:col>
          <xdr:colOff>247650</xdr:colOff>
          <xdr:row>67</xdr:row>
          <xdr:rowOff>200025</xdr:rowOff>
        </xdr:to>
        <xdr:sp macro="" textlink="">
          <xdr:nvSpPr>
            <xdr:cNvPr id="9394" name="OptionButton178" hidden="1">
              <a:extLst>
                <a:ext uri="{63B3BB69-23CF-44E3-9099-C40C66FF867C}">
                  <a14:compatExt spid="_x0000_s9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67</xdr:row>
          <xdr:rowOff>9525</xdr:rowOff>
        </xdr:from>
        <xdr:to>
          <xdr:col>6</xdr:col>
          <xdr:colOff>9525</xdr:colOff>
          <xdr:row>67</xdr:row>
          <xdr:rowOff>200025</xdr:rowOff>
        </xdr:to>
        <xdr:sp macro="" textlink="">
          <xdr:nvSpPr>
            <xdr:cNvPr id="9395" name="OptionButton179" hidden="1">
              <a:extLst>
                <a:ext uri="{63B3BB69-23CF-44E3-9099-C40C66FF867C}">
                  <a14:compatExt spid="_x0000_s9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67</xdr:row>
          <xdr:rowOff>9525</xdr:rowOff>
        </xdr:from>
        <xdr:to>
          <xdr:col>7</xdr:col>
          <xdr:colOff>9525</xdr:colOff>
          <xdr:row>67</xdr:row>
          <xdr:rowOff>200025</xdr:rowOff>
        </xdr:to>
        <xdr:sp macro="" textlink="">
          <xdr:nvSpPr>
            <xdr:cNvPr id="9396" name="OptionButton180" hidden="1">
              <a:extLst>
                <a:ext uri="{63B3BB69-23CF-44E3-9099-C40C66FF867C}">
                  <a14:compatExt spid="_x0000_s9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68</xdr:row>
          <xdr:rowOff>9525</xdr:rowOff>
        </xdr:from>
        <xdr:to>
          <xdr:col>4</xdr:col>
          <xdr:colOff>9525</xdr:colOff>
          <xdr:row>69</xdr:row>
          <xdr:rowOff>0</xdr:rowOff>
        </xdr:to>
        <xdr:sp macro="" textlink="">
          <xdr:nvSpPr>
            <xdr:cNvPr id="9397" name="OptionButton181" hidden="1">
              <a:extLst>
                <a:ext uri="{63B3BB69-23CF-44E3-9099-C40C66FF867C}">
                  <a14:compatExt spid="_x0000_s9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68</xdr:row>
          <xdr:rowOff>9525</xdr:rowOff>
        </xdr:from>
        <xdr:to>
          <xdr:col>4</xdr:col>
          <xdr:colOff>247650</xdr:colOff>
          <xdr:row>69</xdr:row>
          <xdr:rowOff>0</xdr:rowOff>
        </xdr:to>
        <xdr:sp macro="" textlink="">
          <xdr:nvSpPr>
            <xdr:cNvPr id="9398" name="OptionButton182" hidden="1">
              <a:extLst>
                <a:ext uri="{63B3BB69-23CF-44E3-9099-C40C66FF867C}">
                  <a14:compatExt spid="_x0000_s9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68</xdr:row>
          <xdr:rowOff>9525</xdr:rowOff>
        </xdr:from>
        <xdr:to>
          <xdr:col>6</xdr:col>
          <xdr:colOff>9525</xdr:colOff>
          <xdr:row>69</xdr:row>
          <xdr:rowOff>0</xdr:rowOff>
        </xdr:to>
        <xdr:sp macro="" textlink="">
          <xdr:nvSpPr>
            <xdr:cNvPr id="9399" name="OptionButton183" hidden="1">
              <a:extLst>
                <a:ext uri="{63B3BB69-23CF-44E3-9099-C40C66FF867C}">
                  <a14:compatExt spid="_x0000_s9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68</xdr:row>
          <xdr:rowOff>9525</xdr:rowOff>
        </xdr:from>
        <xdr:to>
          <xdr:col>7</xdr:col>
          <xdr:colOff>9525</xdr:colOff>
          <xdr:row>69</xdr:row>
          <xdr:rowOff>0</xdr:rowOff>
        </xdr:to>
        <xdr:sp macro="" textlink="">
          <xdr:nvSpPr>
            <xdr:cNvPr id="9400" name="OptionButton184" hidden="1">
              <a:extLst>
                <a:ext uri="{63B3BB69-23CF-44E3-9099-C40C66FF867C}">
                  <a14:compatExt spid="_x0000_s9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69</xdr:row>
          <xdr:rowOff>9525</xdr:rowOff>
        </xdr:from>
        <xdr:to>
          <xdr:col>4</xdr:col>
          <xdr:colOff>9525</xdr:colOff>
          <xdr:row>69</xdr:row>
          <xdr:rowOff>200025</xdr:rowOff>
        </xdr:to>
        <xdr:sp macro="" textlink="">
          <xdr:nvSpPr>
            <xdr:cNvPr id="9401" name="OptionButton185" hidden="1">
              <a:extLst>
                <a:ext uri="{63B3BB69-23CF-44E3-9099-C40C66FF867C}">
                  <a14:compatExt spid="_x0000_s9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69</xdr:row>
          <xdr:rowOff>9525</xdr:rowOff>
        </xdr:from>
        <xdr:to>
          <xdr:col>4</xdr:col>
          <xdr:colOff>247650</xdr:colOff>
          <xdr:row>69</xdr:row>
          <xdr:rowOff>200025</xdr:rowOff>
        </xdr:to>
        <xdr:sp macro="" textlink="">
          <xdr:nvSpPr>
            <xdr:cNvPr id="9402" name="OptionButton186" hidden="1">
              <a:extLst>
                <a:ext uri="{63B3BB69-23CF-44E3-9099-C40C66FF867C}">
                  <a14:compatExt spid="_x0000_s9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69</xdr:row>
          <xdr:rowOff>9525</xdr:rowOff>
        </xdr:from>
        <xdr:to>
          <xdr:col>6</xdr:col>
          <xdr:colOff>9525</xdr:colOff>
          <xdr:row>69</xdr:row>
          <xdr:rowOff>200025</xdr:rowOff>
        </xdr:to>
        <xdr:sp macro="" textlink="">
          <xdr:nvSpPr>
            <xdr:cNvPr id="9403" name="OptionButton187" hidden="1">
              <a:extLst>
                <a:ext uri="{63B3BB69-23CF-44E3-9099-C40C66FF867C}">
                  <a14:compatExt spid="_x0000_s9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69</xdr:row>
          <xdr:rowOff>9525</xdr:rowOff>
        </xdr:from>
        <xdr:to>
          <xdr:col>7</xdr:col>
          <xdr:colOff>9525</xdr:colOff>
          <xdr:row>69</xdr:row>
          <xdr:rowOff>200025</xdr:rowOff>
        </xdr:to>
        <xdr:sp macro="" textlink="">
          <xdr:nvSpPr>
            <xdr:cNvPr id="9404" name="OptionButton188" hidden="1">
              <a:extLst>
                <a:ext uri="{63B3BB69-23CF-44E3-9099-C40C66FF867C}">
                  <a14:compatExt spid="_x0000_s9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70</xdr:row>
          <xdr:rowOff>9525</xdr:rowOff>
        </xdr:from>
        <xdr:to>
          <xdr:col>4</xdr:col>
          <xdr:colOff>9525</xdr:colOff>
          <xdr:row>70</xdr:row>
          <xdr:rowOff>200025</xdr:rowOff>
        </xdr:to>
        <xdr:sp macro="" textlink="">
          <xdr:nvSpPr>
            <xdr:cNvPr id="9405" name="OptionButton189" hidden="1">
              <a:extLst>
                <a:ext uri="{63B3BB69-23CF-44E3-9099-C40C66FF867C}">
                  <a14:compatExt spid="_x0000_s9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70</xdr:row>
          <xdr:rowOff>9525</xdr:rowOff>
        </xdr:from>
        <xdr:to>
          <xdr:col>4</xdr:col>
          <xdr:colOff>247650</xdr:colOff>
          <xdr:row>70</xdr:row>
          <xdr:rowOff>200025</xdr:rowOff>
        </xdr:to>
        <xdr:sp macro="" textlink="">
          <xdr:nvSpPr>
            <xdr:cNvPr id="9406" name="OptionButton190" hidden="1">
              <a:extLst>
                <a:ext uri="{63B3BB69-23CF-44E3-9099-C40C66FF867C}">
                  <a14:compatExt spid="_x0000_s9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70</xdr:row>
          <xdr:rowOff>9525</xdr:rowOff>
        </xdr:from>
        <xdr:to>
          <xdr:col>6</xdr:col>
          <xdr:colOff>9525</xdr:colOff>
          <xdr:row>70</xdr:row>
          <xdr:rowOff>200025</xdr:rowOff>
        </xdr:to>
        <xdr:sp macro="" textlink="">
          <xdr:nvSpPr>
            <xdr:cNvPr id="9407" name="OptionButton191" hidden="1">
              <a:extLst>
                <a:ext uri="{63B3BB69-23CF-44E3-9099-C40C66FF867C}">
                  <a14:compatExt spid="_x0000_s9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70</xdr:row>
          <xdr:rowOff>9525</xdr:rowOff>
        </xdr:from>
        <xdr:to>
          <xdr:col>7</xdr:col>
          <xdr:colOff>9525</xdr:colOff>
          <xdr:row>70</xdr:row>
          <xdr:rowOff>200025</xdr:rowOff>
        </xdr:to>
        <xdr:sp macro="" textlink="">
          <xdr:nvSpPr>
            <xdr:cNvPr id="9408" name="OptionButton192" hidden="1">
              <a:extLst>
                <a:ext uri="{63B3BB69-23CF-44E3-9099-C40C66FF867C}">
                  <a14:compatExt spid="_x0000_s9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71</xdr:row>
          <xdr:rowOff>9525</xdr:rowOff>
        </xdr:from>
        <xdr:to>
          <xdr:col>4</xdr:col>
          <xdr:colOff>9525</xdr:colOff>
          <xdr:row>72</xdr:row>
          <xdr:rowOff>0</xdr:rowOff>
        </xdr:to>
        <xdr:sp macro="" textlink="">
          <xdr:nvSpPr>
            <xdr:cNvPr id="9409" name="OptionButton193" hidden="1">
              <a:extLst>
                <a:ext uri="{63B3BB69-23CF-44E3-9099-C40C66FF867C}">
                  <a14:compatExt spid="_x0000_s9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71</xdr:row>
          <xdr:rowOff>9525</xdr:rowOff>
        </xdr:from>
        <xdr:to>
          <xdr:col>4</xdr:col>
          <xdr:colOff>247650</xdr:colOff>
          <xdr:row>72</xdr:row>
          <xdr:rowOff>0</xdr:rowOff>
        </xdr:to>
        <xdr:sp macro="" textlink="">
          <xdr:nvSpPr>
            <xdr:cNvPr id="9410" name="OptionButton194" hidden="1">
              <a:extLst>
                <a:ext uri="{63B3BB69-23CF-44E3-9099-C40C66FF867C}">
                  <a14:compatExt spid="_x0000_s9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71</xdr:row>
          <xdr:rowOff>9525</xdr:rowOff>
        </xdr:from>
        <xdr:to>
          <xdr:col>6</xdr:col>
          <xdr:colOff>9525</xdr:colOff>
          <xdr:row>72</xdr:row>
          <xdr:rowOff>0</xdr:rowOff>
        </xdr:to>
        <xdr:sp macro="" textlink="">
          <xdr:nvSpPr>
            <xdr:cNvPr id="9411" name="OptionButton195" hidden="1">
              <a:extLst>
                <a:ext uri="{63B3BB69-23CF-44E3-9099-C40C66FF867C}">
                  <a14:compatExt spid="_x0000_s9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71</xdr:row>
          <xdr:rowOff>9525</xdr:rowOff>
        </xdr:from>
        <xdr:to>
          <xdr:col>7</xdr:col>
          <xdr:colOff>9525</xdr:colOff>
          <xdr:row>72</xdr:row>
          <xdr:rowOff>0</xdr:rowOff>
        </xdr:to>
        <xdr:sp macro="" textlink="">
          <xdr:nvSpPr>
            <xdr:cNvPr id="9412" name="OptionButton196" hidden="1">
              <a:extLst>
                <a:ext uri="{63B3BB69-23CF-44E3-9099-C40C66FF867C}">
                  <a14:compatExt spid="_x0000_s9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46</xdr:row>
          <xdr:rowOff>9525</xdr:rowOff>
        </xdr:from>
        <xdr:to>
          <xdr:col>4</xdr:col>
          <xdr:colOff>9525</xdr:colOff>
          <xdr:row>47</xdr:row>
          <xdr:rowOff>0</xdr:rowOff>
        </xdr:to>
        <xdr:sp macro="" textlink="">
          <xdr:nvSpPr>
            <xdr:cNvPr id="9417" name="OptionButton105" hidden="1">
              <a:extLst>
                <a:ext uri="{63B3BB69-23CF-44E3-9099-C40C66FF867C}">
                  <a14:compatExt spid="_x0000_s9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46</xdr:row>
          <xdr:rowOff>9525</xdr:rowOff>
        </xdr:from>
        <xdr:to>
          <xdr:col>4</xdr:col>
          <xdr:colOff>247650</xdr:colOff>
          <xdr:row>47</xdr:row>
          <xdr:rowOff>0</xdr:rowOff>
        </xdr:to>
        <xdr:sp macro="" textlink="">
          <xdr:nvSpPr>
            <xdr:cNvPr id="9418" name="OptionButton106" hidden="1">
              <a:extLst>
                <a:ext uri="{63B3BB69-23CF-44E3-9099-C40C66FF867C}">
                  <a14:compatExt spid="_x0000_s9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46</xdr:row>
          <xdr:rowOff>9525</xdr:rowOff>
        </xdr:from>
        <xdr:to>
          <xdr:col>6</xdr:col>
          <xdr:colOff>9525</xdr:colOff>
          <xdr:row>47</xdr:row>
          <xdr:rowOff>0</xdr:rowOff>
        </xdr:to>
        <xdr:sp macro="" textlink="">
          <xdr:nvSpPr>
            <xdr:cNvPr id="9419" name="OptionButton107" hidden="1">
              <a:extLst>
                <a:ext uri="{63B3BB69-23CF-44E3-9099-C40C66FF867C}">
                  <a14:compatExt spid="_x0000_s9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46</xdr:row>
          <xdr:rowOff>9525</xdr:rowOff>
        </xdr:from>
        <xdr:to>
          <xdr:col>7</xdr:col>
          <xdr:colOff>9525</xdr:colOff>
          <xdr:row>47</xdr:row>
          <xdr:rowOff>0</xdr:rowOff>
        </xdr:to>
        <xdr:sp macro="" textlink="">
          <xdr:nvSpPr>
            <xdr:cNvPr id="9420" name="OptionButton108" hidden="1">
              <a:extLst>
                <a:ext uri="{63B3BB69-23CF-44E3-9099-C40C66FF867C}">
                  <a14:compatExt spid="_x0000_s9420"/>
                </a:ext>
              </a:extLst>
            </xdr:cNvPr>
            <xdr:cNvSpPr/>
          </xdr:nvSpPr>
          <xdr:spPr>
            <a:xfrm>
              <a:off x="0" y="0"/>
              <a:ext cx="0" cy="0"/>
            </a:xfrm>
            <a:prstGeom prst="rect">
              <a:avLst/>
            </a:prstGeom>
          </xdr:spPr>
        </xdr:sp>
        <xdr:clientData/>
      </xdr:twoCellAnchor>
    </mc:Choice>
    <mc:Fallback/>
  </mc:AlternateContent>
  <xdr:twoCellAnchor editAs="absolute">
    <xdr:from>
      <xdr:col>9</xdr:col>
      <xdr:colOff>516255</xdr:colOff>
      <xdr:row>73</xdr:row>
      <xdr:rowOff>114300</xdr:rowOff>
    </xdr:from>
    <xdr:to>
      <xdr:col>10</xdr:col>
      <xdr:colOff>0</xdr:colOff>
      <xdr:row>76</xdr:row>
      <xdr:rowOff>0</xdr:rowOff>
    </xdr:to>
    <xdr:sp macro="" textlink="">
      <xdr:nvSpPr>
        <xdr:cNvPr id="202" name="Rounded Rectangle 201">
          <a:hlinkClick xmlns:r="http://schemas.openxmlformats.org/officeDocument/2006/relationships" r:id="rId2"/>
        </xdr:cNvPr>
        <xdr:cNvSpPr/>
      </xdr:nvSpPr>
      <xdr:spPr>
        <a:xfrm>
          <a:off x="8650605" y="17230725"/>
          <a:ext cx="1645920" cy="457200"/>
        </a:xfrm>
        <a:prstGeom prst="roundRect">
          <a:avLst/>
        </a:prstGeom>
        <a:solidFill>
          <a:srgbClr val="00B050"/>
        </a:solidFill>
        <a:ln w="12700">
          <a:noFill/>
        </a:ln>
        <a:effectLst>
          <a:outerShdw blurRad="50800" dist="38100" dir="2700000" algn="tl"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ctr"/>
          <a:r>
            <a:rPr lang="en-US" sz="1100" b="1"/>
            <a:t>Continue to Section 1.c</a:t>
          </a:r>
        </a:p>
      </xdr:txBody>
    </xdr:sp>
    <xdr:clientData/>
  </xdr:twoCellAnchor>
  <mc:AlternateContent xmlns:mc="http://schemas.openxmlformats.org/markup-compatibility/2006">
    <mc:Choice xmlns:a14="http://schemas.microsoft.com/office/drawing/2010/main" Requires="a14">
      <xdr:twoCellAnchor editAs="oneCell">
        <xdr:from>
          <xdr:col>7</xdr:col>
          <xdr:colOff>66675</xdr:colOff>
          <xdr:row>16</xdr:row>
          <xdr:rowOff>9525</xdr:rowOff>
        </xdr:from>
        <xdr:to>
          <xdr:col>8</xdr:col>
          <xdr:colOff>9525</xdr:colOff>
          <xdr:row>17</xdr:row>
          <xdr:rowOff>9525</xdr:rowOff>
        </xdr:to>
        <xdr:sp macro="" textlink="">
          <xdr:nvSpPr>
            <xdr:cNvPr id="9421" name="OptionButton197" hidden="1">
              <a:extLst>
                <a:ext uri="{63B3BB69-23CF-44E3-9099-C40C66FF867C}">
                  <a14:compatExt spid="_x0000_s9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19</xdr:row>
          <xdr:rowOff>9525</xdr:rowOff>
        </xdr:from>
        <xdr:to>
          <xdr:col>8</xdr:col>
          <xdr:colOff>9525</xdr:colOff>
          <xdr:row>19</xdr:row>
          <xdr:rowOff>200025</xdr:rowOff>
        </xdr:to>
        <xdr:sp macro="" textlink="">
          <xdr:nvSpPr>
            <xdr:cNvPr id="9422" name="OptionButton198" hidden="1">
              <a:extLst>
                <a:ext uri="{63B3BB69-23CF-44E3-9099-C40C66FF867C}">
                  <a14:compatExt spid="_x0000_s9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20</xdr:row>
          <xdr:rowOff>9525</xdr:rowOff>
        </xdr:from>
        <xdr:to>
          <xdr:col>8</xdr:col>
          <xdr:colOff>9525</xdr:colOff>
          <xdr:row>21</xdr:row>
          <xdr:rowOff>9525</xdr:rowOff>
        </xdr:to>
        <xdr:sp macro="" textlink="">
          <xdr:nvSpPr>
            <xdr:cNvPr id="9423" name="OptionButton199" hidden="1">
              <a:extLst>
                <a:ext uri="{63B3BB69-23CF-44E3-9099-C40C66FF867C}">
                  <a14:compatExt spid="_x0000_s9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21</xdr:row>
          <xdr:rowOff>9525</xdr:rowOff>
        </xdr:from>
        <xdr:to>
          <xdr:col>8</xdr:col>
          <xdr:colOff>9525</xdr:colOff>
          <xdr:row>22</xdr:row>
          <xdr:rowOff>9525</xdr:rowOff>
        </xdr:to>
        <xdr:sp macro="" textlink="">
          <xdr:nvSpPr>
            <xdr:cNvPr id="9424" name="OptionButton200" hidden="1">
              <a:extLst>
                <a:ext uri="{63B3BB69-23CF-44E3-9099-C40C66FF867C}">
                  <a14:compatExt spid="_x0000_s9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24</xdr:row>
          <xdr:rowOff>9525</xdr:rowOff>
        </xdr:from>
        <xdr:to>
          <xdr:col>8</xdr:col>
          <xdr:colOff>9525</xdr:colOff>
          <xdr:row>25</xdr:row>
          <xdr:rowOff>9525</xdr:rowOff>
        </xdr:to>
        <xdr:sp macro="" textlink="">
          <xdr:nvSpPr>
            <xdr:cNvPr id="9425" name="OptionButton201" hidden="1">
              <a:extLst>
                <a:ext uri="{63B3BB69-23CF-44E3-9099-C40C66FF867C}">
                  <a14:compatExt spid="_x0000_s9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25</xdr:row>
          <xdr:rowOff>9525</xdr:rowOff>
        </xdr:from>
        <xdr:to>
          <xdr:col>8</xdr:col>
          <xdr:colOff>9525</xdr:colOff>
          <xdr:row>26</xdr:row>
          <xdr:rowOff>9525</xdr:rowOff>
        </xdr:to>
        <xdr:sp macro="" textlink="">
          <xdr:nvSpPr>
            <xdr:cNvPr id="9426" name="OptionButton202" hidden="1">
              <a:extLst>
                <a:ext uri="{63B3BB69-23CF-44E3-9099-C40C66FF867C}">
                  <a14:compatExt spid="_x0000_s9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26</xdr:row>
          <xdr:rowOff>9525</xdr:rowOff>
        </xdr:from>
        <xdr:to>
          <xdr:col>8</xdr:col>
          <xdr:colOff>9525</xdr:colOff>
          <xdr:row>27</xdr:row>
          <xdr:rowOff>9525</xdr:rowOff>
        </xdr:to>
        <xdr:sp macro="" textlink="">
          <xdr:nvSpPr>
            <xdr:cNvPr id="9427" name="OptionButton203" hidden="1">
              <a:extLst>
                <a:ext uri="{63B3BB69-23CF-44E3-9099-C40C66FF867C}">
                  <a14:compatExt spid="_x0000_s9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27</xdr:row>
          <xdr:rowOff>9525</xdr:rowOff>
        </xdr:from>
        <xdr:to>
          <xdr:col>8</xdr:col>
          <xdr:colOff>9525</xdr:colOff>
          <xdr:row>28</xdr:row>
          <xdr:rowOff>9525</xdr:rowOff>
        </xdr:to>
        <xdr:sp macro="" textlink="">
          <xdr:nvSpPr>
            <xdr:cNvPr id="9428" name="OptionButton204" hidden="1">
              <a:extLst>
                <a:ext uri="{63B3BB69-23CF-44E3-9099-C40C66FF867C}">
                  <a14:compatExt spid="_x0000_s9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28</xdr:row>
          <xdr:rowOff>9525</xdr:rowOff>
        </xdr:from>
        <xdr:to>
          <xdr:col>8</xdr:col>
          <xdr:colOff>9525</xdr:colOff>
          <xdr:row>29</xdr:row>
          <xdr:rowOff>9525</xdr:rowOff>
        </xdr:to>
        <xdr:sp macro="" textlink="">
          <xdr:nvSpPr>
            <xdr:cNvPr id="9429" name="OptionButton205" hidden="1">
              <a:extLst>
                <a:ext uri="{63B3BB69-23CF-44E3-9099-C40C66FF867C}">
                  <a14:compatExt spid="_x0000_s9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29</xdr:row>
          <xdr:rowOff>9525</xdr:rowOff>
        </xdr:from>
        <xdr:to>
          <xdr:col>8</xdr:col>
          <xdr:colOff>9525</xdr:colOff>
          <xdr:row>30</xdr:row>
          <xdr:rowOff>9525</xdr:rowOff>
        </xdr:to>
        <xdr:sp macro="" textlink="">
          <xdr:nvSpPr>
            <xdr:cNvPr id="9430" name="OptionButton206" hidden="1">
              <a:extLst>
                <a:ext uri="{63B3BB69-23CF-44E3-9099-C40C66FF867C}">
                  <a14:compatExt spid="_x0000_s9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30</xdr:row>
          <xdr:rowOff>9525</xdr:rowOff>
        </xdr:from>
        <xdr:to>
          <xdr:col>8</xdr:col>
          <xdr:colOff>9525</xdr:colOff>
          <xdr:row>31</xdr:row>
          <xdr:rowOff>9525</xdr:rowOff>
        </xdr:to>
        <xdr:sp macro="" textlink="">
          <xdr:nvSpPr>
            <xdr:cNvPr id="9431" name="OptionButton207" hidden="1">
              <a:extLst>
                <a:ext uri="{63B3BB69-23CF-44E3-9099-C40C66FF867C}">
                  <a14:compatExt spid="_x0000_s9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31</xdr:row>
          <xdr:rowOff>9525</xdr:rowOff>
        </xdr:from>
        <xdr:to>
          <xdr:col>8</xdr:col>
          <xdr:colOff>9525</xdr:colOff>
          <xdr:row>32</xdr:row>
          <xdr:rowOff>9525</xdr:rowOff>
        </xdr:to>
        <xdr:sp macro="" textlink="">
          <xdr:nvSpPr>
            <xdr:cNvPr id="9432" name="OptionButton208" hidden="1">
              <a:extLst>
                <a:ext uri="{63B3BB69-23CF-44E3-9099-C40C66FF867C}">
                  <a14:compatExt spid="_x0000_s9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32</xdr:row>
          <xdr:rowOff>9525</xdr:rowOff>
        </xdr:from>
        <xdr:to>
          <xdr:col>8</xdr:col>
          <xdr:colOff>9525</xdr:colOff>
          <xdr:row>33</xdr:row>
          <xdr:rowOff>9525</xdr:rowOff>
        </xdr:to>
        <xdr:sp macro="" textlink="">
          <xdr:nvSpPr>
            <xdr:cNvPr id="9433" name="OptionButton209" hidden="1">
              <a:extLst>
                <a:ext uri="{63B3BB69-23CF-44E3-9099-C40C66FF867C}">
                  <a14:compatExt spid="_x0000_s9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33</xdr:row>
          <xdr:rowOff>9525</xdr:rowOff>
        </xdr:from>
        <xdr:to>
          <xdr:col>8</xdr:col>
          <xdr:colOff>9525</xdr:colOff>
          <xdr:row>34</xdr:row>
          <xdr:rowOff>9525</xdr:rowOff>
        </xdr:to>
        <xdr:sp macro="" textlink="">
          <xdr:nvSpPr>
            <xdr:cNvPr id="9434" name="OptionButton210" hidden="1">
              <a:extLst>
                <a:ext uri="{63B3BB69-23CF-44E3-9099-C40C66FF867C}">
                  <a14:compatExt spid="_x0000_s9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34</xdr:row>
          <xdr:rowOff>9525</xdr:rowOff>
        </xdr:from>
        <xdr:to>
          <xdr:col>8</xdr:col>
          <xdr:colOff>9525</xdr:colOff>
          <xdr:row>35</xdr:row>
          <xdr:rowOff>0</xdr:rowOff>
        </xdr:to>
        <xdr:sp macro="" textlink="">
          <xdr:nvSpPr>
            <xdr:cNvPr id="9435" name="OptionButton211" hidden="1">
              <a:extLst>
                <a:ext uri="{63B3BB69-23CF-44E3-9099-C40C66FF867C}">
                  <a14:compatExt spid="_x0000_s9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35</xdr:row>
          <xdr:rowOff>9525</xdr:rowOff>
        </xdr:from>
        <xdr:to>
          <xdr:col>8</xdr:col>
          <xdr:colOff>9525</xdr:colOff>
          <xdr:row>36</xdr:row>
          <xdr:rowOff>9525</xdr:rowOff>
        </xdr:to>
        <xdr:sp macro="" textlink="">
          <xdr:nvSpPr>
            <xdr:cNvPr id="9436" name="OptionButton212" hidden="1">
              <a:extLst>
                <a:ext uri="{63B3BB69-23CF-44E3-9099-C40C66FF867C}">
                  <a14:compatExt spid="_x0000_s9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36</xdr:row>
          <xdr:rowOff>9525</xdr:rowOff>
        </xdr:from>
        <xdr:to>
          <xdr:col>8</xdr:col>
          <xdr:colOff>9525</xdr:colOff>
          <xdr:row>36</xdr:row>
          <xdr:rowOff>200025</xdr:rowOff>
        </xdr:to>
        <xdr:sp macro="" textlink="">
          <xdr:nvSpPr>
            <xdr:cNvPr id="9437" name="OptionButton213" hidden="1">
              <a:extLst>
                <a:ext uri="{63B3BB69-23CF-44E3-9099-C40C66FF867C}">
                  <a14:compatExt spid="_x0000_s9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37</xdr:row>
          <xdr:rowOff>9525</xdr:rowOff>
        </xdr:from>
        <xdr:to>
          <xdr:col>8</xdr:col>
          <xdr:colOff>9525</xdr:colOff>
          <xdr:row>38</xdr:row>
          <xdr:rowOff>9525</xdr:rowOff>
        </xdr:to>
        <xdr:sp macro="" textlink="">
          <xdr:nvSpPr>
            <xdr:cNvPr id="9438" name="OptionButton214" hidden="1">
              <a:extLst>
                <a:ext uri="{63B3BB69-23CF-44E3-9099-C40C66FF867C}">
                  <a14:compatExt spid="_x0000_s9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40</xdr:row>
          <xdr:rowOff>9525</xdr:rowOff>
        </xdr:from>
        <xdr:to>
          <xdr:col>8</xdr:col>
          <xdr:colOff>9525</xdr:colOff>
          <xdr:row>41</xdr:row>
          <xdr:rowOff>0</xdr:rowOff>
        </xdr:to>
        <xdr:sp macro="" textlink="">
          <xdr:nvSpPr>
            <xdr:cNvPr id="9439" name="OptionButton215" hidden="1">
              <a:extLst>
                <a:ext uri="{63B3BB69-23CF-44E3-9099-C40C66FF867C}">
                  <a14:compatExt spid="_x0000_s9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42</xdr:row>
          <xdr:rowOff>19050</xdr:rowOff>
        </xdr:from>
        <xdr:to>
          <xdr:col>8</xdr:col>
          <xdr:colOff>9525</xdr:colOff>
          <xdr:row>42</xdr:row>
          <xdr:rowOff>209550</xdr:rowOff>
        </xdr:to>
        <xdr:sp macro="" textlink="">
          <xdr:nvSpPr>
            <xdr:cNvPr id="9440" name="OptionButton216" hidden="1">
              <a:extLst>
                <a:ext uri="{63B3BB69-23CF-44E3-9099-C40C66FF867C}">
                  <a14:compatExt spid="_x0000_s9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43</xdr:row>
          <xdr:rowOff>9525</xdr:rowOff>
        </xdr:from>
        <xdr:to>
          <xdr:col>8</xdr:col>
          <xdr:colOff>9525</xdr:colOff>
          <xdr:row>44</xdr:row>
          <xdr:rowOff>0</xdr:rowOff>
        </xdr:to>
        <xdr:sp macro="" textlink="">
          <xdr:nvSpPr>
            <xdr:cNvPr id="9441" name="OptionButton217" hidden="1">
              <a:extLst>
                <a:ext uri="{63B3BB69-23CF-44E3-9099-C40C66FF867C}">
                  <a14:compatExt spid="_x0000_s9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44</xdr:row>
          <xdr:rowOff>9525</xdr:rowOff>
        </xdr:from>
        <xdr:to>
          <xdr:col>8</xdr:col>
          <xdr:colOff>9525</xdr:colOff>
          <xdr:row>44</xdr:row>
          <xdr:rowOff>200025</xdr:rowOff>
        </xdr:to>
        <xdr:sp macro="" textlink="">
          <xdr:nvSpPr>
            <xdr:cNvPr id="9442" name="OptionButton218" hidden="1">
              <a:extLst>
                <a:ext uri="{63B3BB69-23CF-44E3-9099-C40C66FF867C}">
                  <a14:compatExt spid="_x0000_s9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47</xdr:row>
          <xdr:rowOff>0</xdr:rowOff>
        </xdr:from>
        <xdr:to>
          <xdr:col>8</xdr:col>
          <xdr:colOff>9525</xdr:colOff>
          <xdr:row>47</xdr:row>
          <xdr:rowOff>190500</xdr:rowOff>
        </xdr:to>
        <xdr:sp macro="" textlink="">
          <xdr:nvSpPr>
            <xdr:cNvPr id="9443" name="OptionButton219" hidden="1">
              <a:extLst>
                <a:ext uri="{63B3BB69-23CF-44E3-9099-C40C66FF867C}">
                  <a14:compatExt spid="_x0000_s9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48</xdr:row>
          <xdr:rowOff>9525</xdr:rowOff>
        </xdr:from>
        <xdr:to>
          <xdr:col>8</xdr:col>
          <xdr:colOff>9525</xdr:colOff>
          <xdr:row>49</xdr:row>
          <xdr:rowOff>0</xdr:rowOff>
        </xdr:to>
        <xdr:sp macro="" textlink="">
          <xdr:nvSpPr>
            <xdr:cNvPr id="9444" name="OptionButton220" hidden="1">
              <a:extLst>
                <a:ext uri="{63B3BB69-23CF-44E3-9099-C40C66FF867C}">
                  <a14:compatExt spid="_x0000_s9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49</xdr:row>
          <xdr:rowOff>9525</xdr:rowOff>
        </xdr:from>
        <xdr:to>
          <xdr:col>8</xdr:col>
          <xdr:colOff>9525</xdr:colOff>
          <xdr:row>50</xdr:row>
          <xdr:rowOff>0</xdr:rowOff>
        </xdr:to>
        <xdr:sp macro="" textlink="">
          <xdr:nvSpPr>
            <xdr:cNvPr id="9445" name="OptionButton221" hidden="1">
              <a:extLst>
                <a:ext uri="{63B3BB69-23CF-44E3-9099-C40C66FF867C}">
                  <a14:compatExt spid="_x0000_s9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50</xdr:row>
          <xdr:rowOff>9525</xdr:rowOff>
        </xdr:from>
        <xdr:to>
          <xdr:col>8</xdr:col>
          <xdr:colOff>9525</xdr:colOff>
          <xdr:row>50</xdr:row>
          <xdr:rowOff>200025</xdr:rowOff>
        </xdr:to>
        <xdr:sp macro="" textlink="">
          <xdr:nvSpPr>
            <xdr:cNvPr id="9446" name="OptionButton222" hidden="1">
              <a:extLst>
                <a:ext uri="{63B3BB69-23CF-44E3-9099-C40C66FF867C}">
                  <a14:compatExt spid="_x0000_s9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51</xdr:row>
          <xdr:rowOff>9525</xdr:rowOff>
        </xdr:from>
        <xdr:to>
          <xdr:col>8</xdr:col>
          <xdr:colOff>9525</xdr:colOff>
          <xdr:row>51</xdr:row>
          <xdr:rowOff>200025</xdr:rowOff>
        </xdr:to>
        <xdr:sp macro="" textlink="">
          <xdr:nvSpPr>
            <xdr:cNvPr id="9447" name="OptionButton223" hidden="1">
              <a:extLst>
                <a:ext uri="{63B3BB69-23CF-44E3-9099-C40C66FF867C}">
                  <a14:compatExt spid="_x0000_s9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52</xdr:row>
          <xdr:rowOff>9525</xdr:rowOff>
        </xdr:from>
        <xdr:to>
          <xdr:col>8</xdr:col>
          <xdr:colOff>9525</xdr:colOff>
          <xdr:row>53</xdr:row>
          <xdr:rowOff>0</xdr:rowOff>
        </xdr:to>
        <xdr:sp macro="" textlink="">
          <xdr:nvSpPr>
            <xdr:cNvPr id="9448" name="OptionButton224" hidden="1">
              <a:extLst>
                <a:ext uri="{63B3BB69-23CF-44E3-9099-C40C66FF867C}">
                  <a14:compatExt spid="_x0000_s9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53</xdr:row>
          <xdr:rowOff>9525</xdr:rowOff>
        </xdr:from>
        <xdr:to>
          <xdr:col>8</xdr:col>
          <xdr:colOff>9525</xdr:colOff>
          <xdr:row>54</xdr:row>
          <xdr:rowOff>0</xdr:rowOff>
        </xdr:to>
        <xdr:sp macro="" textlink="">
          <xdr:nvSpPr>
            <xdr:cNvPr id="9449" name="OptionButton225" hidden="1">
              <a:extLst>
                <a:ext uri="{63B3BB69-23CF-44E3-9099-C40C66FF867C}">
                  <a14:compatExt spid="_x0000_s9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55</xdr:row>
          <xdr:rowOff>9525</xdr:rowOff>
        </xdr:from>
        <xdr:to>
          <xdr:col>8</xdr:col>
          <xdr:colOff>9525</xdr:colOff>
          <xdr:row>55</xdr:row>
          <xdr:rowOff>200025</xdr:rowOff>
        </xdr:to>
        <xdr:sp macro="" textlink="">
          <xdr:nvSpPr>
            <xdr:cNvPr id="9450" name="OptionButton226" hidden="1">
              <a:extLst>
                <a:ext uri="{63B3BB69-23CF-44E3-9099-C40C66FF867C}">
                  <a14:compatExt spid="_x0000_s9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56</xdr:row>
          <xdr:rowOff>9525</xdr:rowOff>
        </xdr:from>
        <xdr:to>
          <xdr:col>8</xdr:col>
          <xdr:colOff>9525</xdr:colOff>
          <xdr:row>57</xdr:row>
          <xdr:rowOff>0</xdr:rowOff>
        </xdr:to>
        <xdr:sp macro="" textlink="">
          <xdr:nvSpPr>
            <xdr:cNvPr id="9451" name="OptionButton227" hidden="1">
              <a:extLst>
                <a:ext uri="{63B3BB69-23CF-44E3-9099-C40C66FF867C}">
                  <a14:compatExt spid="_x0000_s9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57</xdr:row>
          <xdr:rowOff>9525</xdr:rowOff>
        </xdr:from>
        <xdr:to>
          <xdr:col>8</xdr:col>
          <xdr:colOff>9525</xdr:colOff>
          <xdr:row>57</xdr:row>
          <xdr:rowOff>200025</xdr:rowOff>
        </xdr:to>
        <xdr:sp macro="" textlink="">
          <xdr:nvSpPr>
            <xdr:cNvPr id="9452" name="OptionButton228" hidden="1">
              <a:extLst>
                <a:ext uri="{63B3BB69-23CF-44E3-9099-C40C66FF867C}">
                  <a14:compatExt spid="_x0000_s9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58</xdr:row>
          <xdr:rowOff>9525</xdr:rowOff>
        </xdr:from>
        <xdr:to>
          <xdr:col>8</xdr:col>
          <xdr:colOff>9525</xdr:colOff>
          <xdr:row>58</xdr:row>
          <xdr:rowOff>200025</xdr:rowOff>
        </xdr:to>
        <xdr:sp macro="" textlink="">
          <xdr:nvSpPr>
            <xdr:cNvPr id="9453" name="OptionButton229" hidden="1">
              <a:extLst>
                <a:ext uri="{63B3BB69-23CF-44E3-9099-C40C66FF867C}">
                  <a14:compatExt spid="_x0000_s9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59</xdr:row>
          <xdr:rowOff>9525</xdr:rowOff>
        </xdr:from>
        <xdr:to>
          <xdr:col>8</xdr:col>
          <xdr:colOff>9525</xdr:colOff>
          <xdr:row>60</xdr:row>
          <xdr:rowOff>0</xdr:rowOff>
        </xdr:to>
        <xdr:sp macro="" textlink="">
          <xdr:nvSpPr>
            <xdr:cNvPr id="9454" name="OptionButton230" hidden="1">
              <a:extLst>
                <a:ext uri="{63B3BB69-23CF-44E3-9099-C40C66FF867C}">
                  <a14:compatExt spid="_x0000_s9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60</xdr:row>
          <xdr:rowOff>9525</xdr:rowOff>
        </xdr:from>
        <xdr:to>
          <xdr:col>8</xdr:col>
          <xdr:colOff>9525</xdr:colOff>
          <xdr:row>60</xdr:row>
          <xdr:rowOff>200025</xdr:rowOff>
        </xdr:to>
        <xdr:sp macro="" textlink="">
          <xdr:nvSpPr>
            <xdr:cNvPr id="9455" name="OptionButton231" hidden="1">
              <a:extLst>
                <a:ext uri="{63B3BB69-23CF-44E3-9099-C40C66FF867C}">
                  <a14:compatExt spid="_x0000_s9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63</xdr:row>
          <xdr:rowOff>9525</xdr:rowOff>
        </xdr:from>
        <xdr:to>
          <xdr:col>8</xdr:col>
          <xdr:colOff>9525</xdr:colOff>
          <xdr:row>64</xdr:row>
          <xdr:rowOff>0</xdr:rowOff>
        </xdr:to>
        <xdr:sp macro="" textlink="">
          <xdr:nvSpPr>
            <xdr:cNvPr id="9456" name="OptionButton232" hidden="1">
              <a:extLst>
                <a:ext uri="{63B3BB69-23CF-44E3-9099-C40C66FF867C}">
                  <a14:compatExt spid="_x0000_s9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64</xdr:row>
          <xdr:rowOff>9525</xdr:rowOff>
        </xdr:from>
        <xdr:to>
          <xdr:col>8</xdr:col>
          <xdr:colOff>9525</xdr:colOff>
          <xdr:row>65</xdr:row>
          <xdr:rowOff>0</xdr:rowOff>
        </xdr:to>
        <xdr:sp macro="" textlink="">
          <xdr:nvSpPr>
            <xdr:cNvPr id="9457" name="OptionButton233" hidden="1">
              <a:extLst>
                <a:ext uri="{63B3BB69-23CF-44E3-9099-C40C66FF867C}">
                  <a14:compatExt spid="_x0000_s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65</xdr:row>
          <xdr:rowOff>9525</xdr:rowOff>
        </xdr:from>
        <xdr:to>
          <xdr:col>8</xdr:col>
          <xdr:colOff>9525</xdr:colOff>
          <xdr:row>66</xdr:row>
          <xdr:rowOff>0</xdr:rowOff>
        </xdr:to>
        <xdr:sp macro="" textlink="">
          <xdr:nvSpPr>
            <xdr:cNvPr id="9458" name="OptionButton234" hidden="1">
              <a:extLst>
                <a:ext uri="{63B3BB69-23CF-44E3-9099-C40C66FF867C}">
                  <a14:compatExt spid="_x0000_s9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66</xdr:row>
          <xdr:rowOff>9525</xdr:rowOff>
        </xdr:from>
        <xdr:to>
          <xdr:col>8</xdr:col>
          <xdr:colOff>9525</xdr:colOff>
          <xdr:row>67</xdr:row>
          <xdr:rowOff>0</xdr:rowOff>
        </xdr:to>
        <xdr:sp macro="" textlink="">
          <xdr:nvSpPr>
            <xdr:cNvPr id="9459" name="OptionButton235" hidden="1">
              <a:extLst>
                <a:ext uri="{63B3BB69-23CF-44E3-9099-C40C66FF867C}">
                  <a14:compatExt spid="_x0000_s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67</xdr:row>
          <xdr:rowOff>9525</xdr:rowOff>
        </xdr:from>
        <xdr:to>
          <xdr:col>8</xdr:col>
          <xdr:colOff>9525</xdr:colOff>
          <xdr:row>67</xdr:row>
          <xdr:rowOff>200025</xdr:rowOff>
        </xdr:to>
        <xdr:sp macro="" textlink="">
          <xdr:nvSpPr>
            <xdr:cNvPr id="9460" name="OptionButton236" hidden="1">
              <a:extLst>
                <a:ext uri="{63B3BB69-23CF-44E3-9099-C40C66FF867C}">
                  <a14:compatExt spid="_x0000_s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68</xdr:row>
          <xdr:rowOff>9525</xdr:rowOff>
        </xdr:from>
        <xdr:to>
          <xdr:col>8</xdr:col>
          <xdr:colOff>9525</xdr:colOff>
          <xdr:row>69</xdr:row>
          <xdr:rowOff>0</xdr:rowOff>
        </xdr:to>
        <xdr:sp macro="" textlink="">
          <xdr:nvSpPr>
            <xdr:cNvPr id="9461" name="OptionButton237" hidden="1">
              <a:extLst>
                <a:ext uri="{63B3BB69-23CF-44E3-9099-C40C66FF867C}">
                  <a14:compatExt spid="_x0000_s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69</xdr:row>
          <xdr:rowOff>9525</xdr:rowOff>
        </xdr:from>
        <xdr:to>
          <xdr:col>8</xdr:col>
          <xdr:colOff>9525</xdr:colOff>
          <xdr:row>69</xdr:row>
          <xdr:rowOff>200025</xdr:rowOff>
        </xdr:to>
        <xdr:sp macro="" textlink="">
          <xdr:nvSpPr>
            <xdr:cNvPr id="9462" name="OptionButton238" hidden="1">
              <a:extLst>
                <a:ext uri="{63B3BB69-23CF-44E3-9099-C40C66FF867C}">
                  <a14:compatExt spid="_x0000_s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70</xdr:row>
          <xdr:rowOff>9525</xdr:rowOff>
        </xdr:from>
        <xdr:to>
          <xdr:col>8</xdr:col>
          <xdr:colOff>9525</xdr:colOff>
          <xdr:row>70</xdr:row>
          <xdr:rowOff>200025</xdr:rowOff>
        </xdr:to>
        <xdr:sp macro="" textlink="">
          <xdr:nvSpPr>
            <xdr:cNvPr id="9463" name="OptionButton239" hidden="1">
              <a:extLst>
                <a:ext uri="{63B3BB69-23CF-44E3-9099-C40C66FF867C}">
                  <a14:compatExt spid="_x0000_s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71</xdr:row>
          <xdr:rowOff>9525</xdr:rowOff>
        </xdr:from>
        <xdr:to>
          <xdr:col>8</xdr:col>
          <xdr:colOff>9525</xdr:colOff>
          <xdr:row>72</xdr:row>
          <xdr:rowOff>0</xdr:rowOff>
        </xdr:to>
        <xdr:sp macro="" textlink="">
          <xdr:nvSpPr>
            <xdr:cNvPr id="9464" name="OptionButton240" hidden="1">
              <a:extLst>
                <a:ext uri="{63B3BB69-23CF-44E3-9099-C40C66FF867C}">
                  <a14:compatExt spid="_x0000_s9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46</xdr:row>
          <xdr:rowOff>9525</xdr:rowOff>
        </xdr:from>
        <xdr:to>
          <xdr:col>8</xdr:col>
          <xdr:colOff>9525</xdr:colOff>
          <xdr:row>47</xdr:row>
          <xdr:rowOff>0</xdr:rowOff>
        </xdr:to>
        <xdr:sp macro="" textlink="">
          <xdr:nvSpPr>
            <xdr:cNvPr id="9465" name="OptionButton241" hidden="1">
              <a:extLst>
                <a:ext uri="{63B3BB69-23CF-44E3-9099-C40C66FF867C}">
                  <a14:compatExt spid="_x0000_s9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17</xdr:row>
          <xdr:rowOff>9525</xdr:rowOff>
        </xdr:from>
        <xdr:to>
          <xdr:col>8</xdr:col>
          <xdr:colOff>9525</xdr:colOff>
          <xdr:row>18</xdr:row>
          <xdr:rowOff>9525</xdr:rowOff>
        </xdr:to>
        <xdr:sp macro="" textlink="">
          <xdr:nvSpPr>
            <xdr:cNvPr id="9466" name="OptionButton242" hidden="1">
              <a:extLst>
                <a:ext uri="{63B3BB69-23CF-44E3-9099-C40C66FF867C}">
                  <a14:compatExt spid="_x0000_s9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22</xdr:row>
          <xdr:rowOff>9525</xdr:rowOff>
        </xdr:from>
        <xdr:to>
          <xdr:col>8</xdr:col>
          <xdr:colOff>9525</xdr:colOff>
          <xdr:row>23</xdr:row>
          <xdr:rowOff>9525</xdr:rowOff>
        </xdr:to>
        <xdr:sp macro="" textlink="">
          <xdr:nvSpPr>
            <xdr:cNvPr id="9467" name="OptionButton243" hidden="1">
              <a:extLst>
                <a:ext uri="{63B3BB69-23CF-44E3-9099-C40C66FF867C}">
                  <a14:compatExt spid="_x0000_s9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38</xdr:row>
          <xdr:rowOff>9525</xdr:rowOff>
        </xdr:from>
        <xdr:to>
          <xdr:col>8</xdr:col>
          <xdr:colOff>9525</xdr:colOff>
          <xdr:row>39</xdr:row>
          <xdr:rowOff>0</xdr:rowOff>
        </xdr:to>
        <xdr:sp macro="" textlink="">
          <xdr:nvSpPr>
            <xdr:cNvPr id="9468" name="OptionButton244" hidden="1">
              <a:extLst>
                <a:ext uri="{63B3BB69-23CF-44E3-9099-C40C66FF867C}">
                  <a14:compatExt spid="_x0000_s9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39</xdr:row>
          <xdr:rowOff>9525</xdr:rowOff>
        </xdr:from>
        <xdr:to>
          <xdr:col>8</xdr:col>
          <xdr:colOff>9525</xdr:colOff>
          <xdr:row>40</xdr:row>
          <xdr:rowOff>0</xdr:rowOff>
        </xdr:to>
        <xdr:sp macro="" textlink="">
          <xdr:nvSpPr>
            <xdr:cNvPr id="9469" name="OptionButton245" hidden="1">
              <a:extLst>
                <a:ext uri="{63B3BB69-23CF-44E3-9099-C40C66FF867C}">
                  <a14:compatExt spid="_x0000_s9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16</xdr:row>
          <xdr:rowOff>9525</xdr:rowOff>
        </xdr:from>
        <xdr:to>
          <xdr:col>9</xdr:col>
          <xdr:colOff>9525</xdr:colOff>
          <xdr:row>17</xdr:row>
          <xdr:rowOff>9525</xdr:rowOff>
        </xdr:to>
        <xdr:sp macro="" textlink="">
          <xdr:nvSpPr>
            <xdr:cNvPr id="9470" name="OptionButton246" hidden="1">
              <a:extLst>
                <a:ext uri="{63B3BB69-23CF-44E3-9099-C40C66FF867C}">
                  <a14:compatExt spid="_x0000_s9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xdr:row>
          <xdr:rowOff>9525</xdr:rowOff>
        </xdr:from>
        <xdr:to>
          <xdr:col>9</xdr:col>
          <xdr:colOff>9525</xdr:colOff>
          <xdr:row>19</xdr:row>
          <xdr:rowOff>200025</xdr:rowOff>
        </xdr:to>
        <xdr:sp macro="" textlink="">
          <xdr:nvSpPr>
            <xdr:cNvPr id="9471" name="OptionButton247" hidden="1">
              <a:extLst>
                <a:ext uri="{63B3BB69-23CF-44E3-9099-C40C66FF867C}">
                  <a14:compatExt spid="_x0000_s9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xdr:row>
          <xdr:rowOff>9525</xdr:rowOff>
        </xdr:from>
        <xdr:to>
          <xdr:col>9</xdr:col>
          <xdr:colOff>9525</xdr:colOff>
          <xdr:row>21</xdr:row>
          <xdr:rowOff>9525</xdr:rowOff>
        </xdr:to>
        <xdr:sp macro="" textlink="">
          <xdr:nvSpPr>
            <xdr:cNvPr id="9472" name="OptionButton248" hidden="1">
              <a:extLst>
                <a:ext uri="{63B3BB69-23CF-44E3-9099-C40C66FF867C}">
                  <a14:compatExt spid="_x0000_s9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21</xdr:row>
          <xdr:rowOff>9525</xdr:rowOff>
        </xdr:from>
        <xdr:to>
          <xdr:col>9</xdr:col>
          <xdr:colOff>9525</xdr:colOff>
          <xdr:row>22</xdr:row>
          <xdr:rowOff>9525</xdr:rowOff>
        </xdr:to>
        <xdr:sp macro="" textlink="">
          <xdr:nvSpPr>
            <xdr:cNvPr id="9473" name="OptionButton249" hidden="1">
              <a:extLst>
                <a:ext uri="{63B3BB69-23CF-44E3-9099-C40C66FF867C}">
                  <a14:compatExt spid="_x0000_s9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24</xdr:row>
          <xdr:rowOff>9525</xdr:rowOff>
        </xdr:from>
        <xdr:to>
          <xdr:col>9</xdr:col>
          <xdr:colOff>9525</xdr:colOff>
          <xdr:row>25</xdr:row>
          <xdr:rowOff>9525</xdr:rowOff>
        </xdr:to>
        <xdr:sp macro="" textlink="">
          <xdr:nvSpPr>
            <xdr:cNvPr id="9474" name="OptionButton250" hidden="1">
              <a:extLst>
                <a:ext uri="{63B3BB69-23CF-44E3-9099-C40C66FF867C}">
                  <a14:compatExt spid="_x0000_s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25</xdr:row>
          <xdr:rowOff>9525</xdr:rowOff>
        </xdr:from>
        <xdr:to>
          <xdr:col>9</xdr:col>
          <xdr:colOff>9525</xdr:colOff>
          <xdr:row>26</xdr:row>
          <xdr:rowOff>9525</xdr:rowOff>
        </xdr:to>
        <xdr:sp macro="" textlink="">
          <xdr:nvSpPr>
            <xdr:cNvPr id="9475" name="OptionButton251" hidden="1">
              <a:extLst>
                <a:ext uri="{63B3BB69-23CF-44E3-9099-C40C66FF867C}">
                  <a14:compatExt spid="_x0000_s9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26</xdr:row>
          <xdr:rowOff>9525</xdr:rowOff>
        </xdr:from>
        <xdr:to>
          <xdr:col>9</xdr:col>
          <xdr:colOff>9525</xdr:colOff>
          <xdr:row>27</xdr:row>
          <xdr:rowOff>9525</xdr:rowOff>
        </xdr:to>
        <xdr:sp macro="" textlink="">
          <xdr:nvSpPr>
            <xdr:cNvPr id="9476" name="OptionButton252" hidden="1">
              <a:extLst>
                <a:ext uri="{63B3BB69-23CF-44E3-9099-C40C66FF867C}">
                  <a14:compatExt spid="_x0000_s9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xdr:row>
          <xdr:rowOff>9525</xdr:rowOff>
        </xdr:from>
        <xdr:to>
          <xdr:col>9</xdr:col>
          <xdr:colOff>9525</xdr:colOff>
          <xdr:row>28</xdr:row>
          <xdr:rowOff>9525</xdr:rowOff>
        </xdr:to>
        <xdr:sp macro="" textlink="">
          <xdr:nvSpPr>
            <xdr:cNvPr id="9477" name="OptionButton253" hidden="1">
              <a:extLst>
                <a:ext uri="{63B3BB69-23CF-44E3-9099-C40C66FF867C}">
                  <a14:compatExt spid="_x0000_s9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28</xdr:row>
          <xdr:rowOff>9525</xdr:rowOff>
        </xdr:from>
        <xdr:to>
          <xdr:col>9</xdr:col>
          <xdr:colOff>9525</xdr:colOff>
          <xdr:row>29</xdr:row>
          <xdr:rowOff>9525</xdr:rowOff>
        </xdr:to>
        <xdr:sp macro="" textlink="">
          <xdr:nvSpPr>
            <xdr:cNvPr id="9478" name="OptionButton254" hidden="1">
              <a:extLst>
                <a:ext uri="{63B3BB69-23CF-44E3-9099-C40C66FF867C}">
                  <a14:compatExt spid="_x0000_s9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29</xdr:row>
          <xdr:rowOff>9525</xdr:rowOff>
        </xdr:from>
        <xdr:to>
          <xdr:col>9</xdr:col>
          <xdr:colOff>9525</xdr:colOff>
          <xdr:row>30</xdr:row>
          <xdr:rowOff>9525</xdr:rowOff>
        </xdr:to>
        <xdr:sp macro="" textlink="">
          <xdr:nvSpPr>
            <xdr:cNvPr id="9479" name="OptionButton255" hidden="1">
              <a:extLst>
                <a:ext uri="{63B3BB69-23CF-44E3-9099-C40C66FF867C}">
                  <a14:compatExt spid="_x0000_s9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30</xdr:row>
          <xdr:rowOff>9525</xdr:rowOff>
        </xdr:from>
        <xdr:to>
          <xdr:col>9</xdr:col>
          <xdr:colOff>9525</xdr:colOff>
          <xdr:row>31</xdr:row>
          <xdr:rowOff>9525</xdr:rowOff>
        </xdr:to>
        <xdr:sp macro="" textlink="">
          <xdr:nvSpPr>
            <xdr:cNvPr id="9480" name="OptionButton256" hidden="1">
              <a:extLst>
                <a:ext uri="{63B3BB69-23CF-44E3-9099-C40C66FF867C}">
                  <a14:compatExt spid="_x0000_s9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31</xdr:row>
          <xdr:rowOff>9525</xdr:rowOff>
        </xdr:from>
        <xdr:to>
          <xdr:col>9</xdr:col>
          <xdr:colOff>9525</xdr:colOff>
          <xdr:row>32</xdr:row>
          <xdr:rowOff>9525</xdr:rowOff>
        </xdr:to>
        <xdr:sp macro="" textlink="">
          <xdr:nvSpPr>
            <xdr:cNvPr id="9481" name="OptionButton257" hidden="1">
              <a:extLst>
                <a:ext uri="{63B3BB69-23CF-44E3-9099-C40C66FF867C}">
                  <a14:compatExt spid="_x0000_s9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32</xdr:row>
          <xdr:rowOff>9525</xdr:rowOff>
        </xdr:from>
        <xdr:to>
          <xdr:col>9</xdr:col>
          <xdr:colOff>9525</xdr:colOff>
          <xdr:row>33</xdr:row>
          <xdr:rowOff>9525</xdr:rowOff>
        </xdr:to>
        <xdr:sp macro="" textlink="">
          <xdr:nvSpPr>
            <xdr:cNvPr id="9482" name="OptionButton258" hidden="1">
              <a:extLst>
                <a:ext uri="{63B3BB69-23CF-44E3-9099-C40C66FF867C}">
                  <a14:compatExt spid="_x0000_s9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33</xdr:row>
          <xdr:rowOff>9525</xdr:rowOff>
        </xdr:from>
        <xdr:to>
          <xdr:col>9</xdr:col>
          <xdr:colOff>9525</xdr:colOff>
          <xdr:row>34</xdr:row>
          <xdr:rowOff>9525</xdr:rowOff>
        </xdr:to>
        <xdr:sp macro="" textlink="">
          <xdr:nvSpPr>
            <xdr:cNvPr id="9483" name="OptionButton259" hidden="1">
              <a:extLst>
                <a:ext uri="{63B3BB69-23CF-44E3-9099-C40C66FF867C}">
                  <a14:compatExt spid="_x0000_s9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9525</xdr:rowOff>
        </xdr:from>
        <xdr:to>
          <xdr:col>9</xdr:col>
          <xdr:colOff>9525</xdr:colOff>
          <xdr:row>35</xdr:row>
          <xdr:rowOff>0</xdr:rowOff>
        </xdr:to>
        <xdr:sp macro="" textlink="">
          <xdr:nvSpPr>
            <xdr:cNvPr id="9484" name="OptionButton260" hidden="1">
              <a:extLst>
                <a:ext uri="{63B3BB69-23CF-44E3-9099-C40C66FF867C}">
                  <a14:compatExt spid="_x0000_s9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35</xdr:row>
          <xdr:rowOff>9525</xdr:rowOff>
        </xdr:from>
        <xdr:to>
          <xdr:col>9</xdr:col>
          <xdr:colOff>9525</xdr:colOff>
          <xdr:row>36</xdr:row>
          <xdr:rowOff>9525</xdr:rowOff>
        </xdr:to>
        <xdr:sp macro="" textlink="">
          <xdr:nvSpPr>
            <xdr:cNvPr id="9485" name="OptionButton261" hidden="1">
              <a:extLst>
                <a:ext uri="{63B3BB69-23CF-44E3-9099-C40C66FF867C}">
                  <a14:compatExt spid="_x0000_s9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36</xdr:row>
          <xdr:rowOff>9525</xdr:rowOff>
        </xdr:from>
        <xdr:to>
          <xdr:col>9</xdr:col>
          <xdr:colOff>9525</xdr:colOff>
          <xdr:row>36</xdr:row>
          <xdr:rowOff>200025</xdr:rowOff>
        </xdr:to>
        <xdr:sp macro="" textlink="">
          <xdr:nvSpPr>
            <xdr:cNvPr id="9486" name="OptionButton262" hidden="1">
              <a:extLst>
                <a:ext uri="{63B3BB69-23CF-44E3-9099-C40C66FF867C}">
                  <a14:compatExt spid="_x0000_s9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37</xdr:row>
          <xdr:rowOff>9525</xdr:rowOff>
        </xdr:from>
        <xdr:to>
          <xdr:col>9</xdr:col>
          <xdr:colOff>9525</xdr:colOff>
          <xdr:row>38</xdr:row>
          <xdr:rowOff>9525</xdr:rowOff>
        </xdr:to>
        <xdr:sp macro="" textlink="">
          <xdr:nvSpPr>
            <xdr:cNvPr id="9487" name="OptionButton263" hidden="1">
              <a:extLst>
                <a:ext uri="{63B3BB69-23CF-44E3-9099-C40C66FF867C}">
                  <a14:compatExt spid="_x0000_s9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40</xdr:row>
          <xdr:rowOff>9525</xdr:rowOff>
        </xdr:from>
        <xdr:to>
          <xdr:col>9</xdr:col>
          <xdr:colOff>9525</xdr:colOff>
          <xdr:row>41</xdr:row>
          <xdr:rowOff>0</xdr:rowOff>
        </xdr:to>
        <xdr:sp macro="" textlink="">
          <xdr:nvSpPr>
            <xdr:cNvPr id="9488" name="OptionButton264" hidden="1">
              <a:extLst>
                <a:ext uri="{63B3BB69-23CF-44E3-9099-C40C66FF867C}">
                  <a14:compatExt spid="_x0000_s9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42</xdr:row>
          <xdr:rowOff>19050</xdr:rowOff>
        </xdr:from>
        <xdr:to>
          <xdr:col>9</xdr:col>
          <xdr:colOff>9525</xdr:colOff>
          <xdr:row>42</xdr:row>
          <xdr:rowOff>209550</xdr:rowOff>
        </xdr:to>
        <xdr:sp macro="" textlink="">
          <xdr:nvSpPr>
            <xdr:cNvPr id="9489" name="OptionButton265" hidden="1">
              <a:extLst>
                <a:ext uri="{63B3BB69-23CF-44E3-9099-C40C66FF867C}">
                  <a14:compatExt spid="_x0000_s9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43</xdr:row>
          <xdr:rowOff>9525</xdr:rowOff>
        </xdr:from>
        <xdr:to>
          <xdr:col>9</xdr:col>
          <xdr:colOff>9525</xdr:colOff>
          <xdr:row>44</xdr:row>
          <xdr:rowOff>0</xdr:rowOff>
        </xdr:to>
        <xdr:sp macro="" textlink="">
          <xdr:nvSpPr>
            <xdr:cNvPr id="9490" name="OptionButton266" hidden="1">
              <a:extLst>
                <a:ext uri="{63B3BB69-23CF-44E3-9099-C40C66FF867C}">
                  <a14:compatExt spid="_x0000_s9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44</xdr:row>
          <xdr:rowOff>9525</xdr:rowOff>
        </xdr:from>
        <xdr:to>
          <xdr:col>9</xdr:col>
          <xdr:colOff>9525</xdr:colOff>
          <xdr:row>44</xdr:row>
          <xdr:rowOff>200025</xdr:rowOff>
        </xdr:to>
        <xdr:sp macro="" textlink="">
          <xdr:nvSpPr>
            <xdr:cNvPr id="9491" name="OptionButton267" hidden="1">
              <a:extLst>
                <a:ext uri="{63B3BB69-23CF-44E3-9099-C40C66FF867C}">
                  <a14:compatExt spid="_x0000_s9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47</xdr:row>
          <xdr:rowOff>0</xdr:rowOff>
        </xdr:from>
        <xdr:to>
          <xdr:col>9</xdr:col>
          <xdr:colOff>9525</xdr:colOff>
          <xdr:row>47</xdr:row>
          <xdr:rowOff>190500</xdr:rowOff>
        </xdr:to>
        <xdr:sp macro="" textlink="">
          <xdr:nvSpPr>
            <xdr:cNvPr id="9492" name="OptionButton268" hidden="1">
              <a:extLst>
                <a:ext uri="{63B3BB69-23CF-44E3-9099-C40C66FF867C}">
                  <a14:compatExt spid="_x0000_s9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48</xdr:row>
          <xdr:rowOff>9525</xdr:rowOff>
        </xdr:from>
        <xdr:to>
          <xdr:col>9</xdr:col>
          <xdr:colOff>9525</xdr:colOff>
          <xdr:row>49</xdr:row>
          <xdr:rowOff>0</xdr:rowOff>
        </xdr:to>
        <xdr:sp macro="" textlink="">
          <xdr:nvSpPr>
            <xdr:cNvPr id="9493" name="OptionButton269" hidden="1">
              <a:extLst>
                <a:ext uri="{63B3BB69-23CF-44E3-9099-C40C66FF867C}">
                  <a14:compatExt spid="_x0000_s9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49</xdr:row>
          <xdr:rowOff>9525</xdr:rowOff>
        </xdr:from>
        <xdr:to>
          <xdr:col>9</xdr:col>
          <xdr:colOff>9525</xdr:colOff>
          <xdr:row>50</xdr:row>
          <xdr:rowOff>0</xdr:rowOff>
        </xdr:to>
        <xdr:sp macro="" textlink="">
          <xdr:nvSpPr>
            <xdr:cNvPr id="9494" name="OptionButton270" hidden="1">
              <a:extLst>
                <a:ext uri="{63B3BB69-23CF-44E3-9099-C40C66FF867C}">
                  <a14:compatExt spid="_x0000_s9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50</xdr:row>
          <xdr:rowOff>9525</xdr:rowOff>
        </xdr:from>
        <xdr:to>
          <xdr:col>9</xdr:col>
          <xdr:colOff>9525</xdr:colOff>
          <xdr:row>50</xdr:row>
          <xdr:rowOff>200025</xdr:rowOff>
        </xdr:to>
        <xdr:sp macro="" textlink="">
          <xdr:nvSpPr>
            <xdr:cNvPr id="9495" name="OptionButton271" hidden="1">
              <a:extLst>
                <a:ext uri="{63B3BB69-23CF-44E3-9099-C40C66FF867C}">
                  <a14:compatExt spid="_x0000_s9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51</xdr:row>
          <xdr:rowOff>9525</xdr:rowOff>
        </xdr:from>
        <xdr:to>
          <xdr:col>9</xdr:col>
          <xdr:colOff>9525</xdr:colOff>
          <xdr:row>51</xdr:row>
          <xdr:rowOff>200025</xdr:rowOff>
        </xdr:to>
        <xdr:sp macro="" textlink="">
          <xdr:nvSpPr>
            <xdr:cNvPr id="9496" name="OptionButton272" hidden="1">
              <a:extLst>
                <a:ext uri="{63B3BB69-23CF-44E3-9099-C40C66FF867C}">
                  <a14:compatExt spid="_x0000_s9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52</xdr:row>
          <xdr:rowOff>9525</xdr:rowOff>
        </xdr:from>
        <xdr:to>
          <xdr:col>9</xdr:col>
          <xdr:colOff>9525</xdr:colOff>
          <xdr:row>53</xdr:row>
          <xdr:rowOff>0</xdr:rowOff>
        </xdr:to>
        <xdr:sp macro="" textlink="">
          <xdr:nvSpPr>
            <xdr:cNvPr id="9497" name="OptionButton273" hidden="1">
              <a:extLst>
                <a:ext uri="{63B3BB69-23CF-44E3-9099-C40C66FF867C}">
                  <a14:compatExt spid="_x0000_s9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53</xdr:row>
          <xdr:rowOff>9525</xdr:rowOff>
        </xdr:from>
        <xdr:to>
          <xdr:col>9</xdr:col>
          <xdr:colOff>9525</xdr:colOff>
          <xdr:row>54</xdr:row>
          <xdr:rowOff>0</xdr:rowOff>
        </xdr:to>
        <xdr:sp macro="" textlink="">
          <xdr:nvSpPr>
            <xdr:cNvPr id="9498" name="OptionButton274" hidden="1">
              <a:extLst>
                <a:ext uri="{63B3BB69-23CF-44E3-9099-C40C66FF867C}">
                  <a14:compatExt spid="_x0000_s9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55</xdr:row>
          <xdr:rowOff>9525</xdr:rowOff>
        </xdr:from>
        <xdr:to>
          <xdr:col>9</xdr:col>
          <xdr:colOff>9525</xdr:colOff>
          <xdr:row>55</xdr:row>
          <xdr:rowOff>200025</xdr:rowOff>
        </xdr:to>
        <xdr:sp macro="" textlink="">
          <xdr:nvSpPr>
            <xdr:cNvPr id="9499" name="OptionButton275" hidden="1">
              <a:extLst>
                <a:ext uri="{63B3BB69-23CF-44E3-9099-C40C66FF867C}">
                  <a14:compatExt spid="_x0000_s9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56</xdr:row>
          <xdr:rowOff>9525</xdr:rowOff>
        </xdr:from>
        <xdr:to>
          <xdr:col>9</xdr:col>
          <xdr:colOff>9525</xdr:colOff>
          <xdr:row>57</xdr:row>
          <xdr:rowOff>0</xdr:rowOff>
        </xdr:to>
        <xdr:sp macro="" textlink="">
          <xdr:nvSpPr>
            <xdr:cNvPr id="9500" name="OptionButton276" hidden="1">
              <a:extLst>
                <a:ext uri="{63B3BB69-23CF-44E3-9099-C40C66FF867C}">
                  <a14:compatExt spid="_x0000_s9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57</xdr:row>
          <xdr:rowOff>9525</xdr:rowOff>
        </xdr:from>
        <xdr:to>
          <xdr:col>9</xdr:col>
          <xdr:colOff>9525</xdr:colOff>
          <xdr:row>57</xdr:row>
          <xdr:rowOff>200025</xdr:rowOff>
        </xdr:to>
        <xdr:sp macro="" textlink="">
          <xdr:nvSpPr>
            <xdr:cNvPr id="9501" name="OptionButton277" hidden="1">
              <a:extLst>
                <a:ext uri="{63B3BB69-23CF-44E3-9099-C40C66FF867C}">
                  <a14:compatExt spid="_x0000_s9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58</xdr:row>
          <xdr:rowOff>9525</xdr:rowOff>
        </xdr:from>
        <xdr:to>
          <xdr:col>9</xdr:col>
          <xdr:colOff>9525</xdr:colOff>
          <xdr:row>58</xdr:row>
          <xdr:rowOff>200025</xdr:rowOff>
        </xdr:to>
        <xdr:sp macro="" textlink="">
          <xdr:nvSpPr>
            <xdr:cNvPr id="9502" name="OptionButton278" hidden="1">
              <a:extLst>
                <a:ext uri="{63B3BB69-23CF-44E3-9099-C40C66FF867C}">
                  <a14:compatExt spid="_x0000_s9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59</xdr:row>
          <xdr:rowOff>9525</xdr:rowOff>
        </xdr:from>
        <xdr:to>
          <xdr:col>9</xdr:col>
          <xdr:colOff>9525</xdr:colOff>
          <xdr:row>60</xdr:row>
          <xdr:rowOff>0</xdr:rowOff>
        </xdr:to>
        <xdr:sp macro="" textlink="">
          <xdr:nvSpPr>
            <xdr:cNvPr id="9503" name="OptionButton279" hidden="1">
              <a:extLst>
                <a:ext uri="{63B3BB69-23CF-44E3-9099-C40C66FF867C}">
                  <a14:compatExt spid="_x0000_s9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60</xdr:row>
          <xdr:rowOff>9525</xdr:rowOff>
        </xdr:from>
        <xdr:to>
          <xdr:col>9</xdr:col>
          <xdr:colOff>9525</xdr:colOff>
          <xdr:row>60</xdr:row>
          <xdr:rowOff>200025</xdr:rowOff>
        </xdr:to>
        <xdr:sp macro="" textlink="">
          <xdr:nvSpPr>
            <xdr:cNvPr id="9504" name="OptionButton280" hidden="1">
              <a:extLst>
                <a:ext uri="{63B3BB69-23CF-44E3-9099-C40C66FF867C}">
                  <a14:compatExt spid="_x0000_s9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63</xdr:row>
          <xdr:rowOff>9525</xdr:rowOff>
        </xdr:from>
        <xdr:to>
          <xdr:col>9</xdr:col>
          <xdr:colOff>9525</xdr:colOff>
          <xdr:row>64</xdr:row>
          <xdr:rowOff>0</xdr:rowOff>
        </xdr:to>
        <xdr:sp macro="" textlink="">
          <xdr:nvSpPr>
            <xdr:cNvPr id="9505" name="OptionButton281" hidden="1">
              <a:extLst>
                <a:ext uri="{63B3BB69-23CF-44E3-9099-C40C66FF867C}">
                  <a14:compatExt spid="_x0000_s9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64</xdr:row>
          <xdr:rowOff>9525</xdr:rowOff>
        </xdr:from>
        <xdr:to>
          <xdr:col>9</xdr:col>
          <xdr:colOff>9525</xdr:colOff>
          <xdr:row>65</xdr:row>
          <xdr:rowOff>0</xdr:rowOff>
        </xdr:to>
        <xdr:sp macro="" textlink="">
          <xdr:nvSpPr>
            <xdr:cNvPr id="9506" name="OptionButton282" hidden="1">
              <a:extLst>
                <a:ext uri="{63B3BB69-23CF-44E3-9099-C40C66FF867C}">
                  <a14:compatExt spid="_x0000_s9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65</xdr:row>
          <xdr:rowOff>9525</xdr:rowOff>
        </xdr:from>
        <xdr:to>
          <xdr:col>9</xdr:col>
          <xdr:colOff>9525</xdr:colOff>
          <xdr:row>66</xdr:row>
          <xdr:rowOff>0</xdr:rowOff>
        </xdr:to>
        <xdr:sp macro="" textlink="">
          <xdr:nvSpPr>
            <xdr:cNvPr id="9507" name="OptionButton283" hidden="1">
              <a:extLst>
                <a:ext uri="{63B3BB69-23CF-44E3-9099-C40C66FF867C}">
                  <a14:compatExt spid="_x0000_s9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66</xdr:row>
          <xdr:rowOff>9525</xdr:rowOff>
        </xdr:from>
        <xdr:to>
          <xdr:col>9</xdr:col>
          <xdr:colOff>9525</xdr:colOff>
          <xdr:row>67</xdr:row>
          <xdr:rowOff>0</xdr:rowOff>
        </xdr:to>
        <xdr:sp macro="" textlink="">
          <xdr:nvSpPr>
            <xdr:cNvPr id="9508" name="OptionButton284" hidden="1">
              <a:extLst>
                <a:ext uri="{63B3BB69-23CF-44E3-9099-C40C66FF867C}">
                  <a14:compatExt spid="_x0000_s9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67</xdr:row>
          <xdr:rowOff>9525</xdr:rowOff>
        </xdr:from>
        <xdr:to>
          <xdr:col>9</xdr:col>
          <xdr:colOff>9525</xdr:colOff>
          <xdr:row>67</xdr:row>
          <xdr:rowOff>200025</xdr:rowOff>
        </xdr:to>
        <xdr:sp macro="" textlink="">
          <xdr:nvSpPr>
            <xdr:cNvPr id="9509" name="OptionButton285" hidden="1">
              <a:extLst>
                <a:ext uri="{63B3BB69-23CF-44E3-9099-C40C66FF867C}">
                  <a14:compatExt spid="_x0000_s9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68</xdr:row>
          <xdr:rowOff>9525</xdr:rowOff>
        </xdr:from>
        <xdr:to>
          <xdr:col>9</xdr:col>
          <xdr:colOff>9525</xdr:colOff>
          <xdr:row>69</xdr:row>
          <xdr:rowOff>0</xdr:rowOff>
        </xdr:to>
        <xdr:sp macro="" textlink="">
          <xdr:nvSpPr>
            <xdr:cNvPr id="9510" name="OptionButton286" hidden="1">
              <a:extLst>
                <a:ext uri="{63B3BB69-23CF-44E3-9099-C40C66FF867C}">
                  <a14:compatExt spid="_x0000_s9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69</xdr:row>
          <xdr:rowOff>9525</xdr:rowOff>
        </xdr:from>
        <xdr:to>
          <xdr:col>9</xdr:col>
          <xdr:colOff>9525</xdr:colOff>
          <xdr:row>69</xdr:row>
          <xdr:rowOff>200025</xdr:rowOff>
        </xdr:to>
        <xdr:sp macro="" textlink="">
          <xdr:nvSpPr>
            <xdr:cNvPr id="9511" name="OptionButton287" hidden="1">
              <a:extLst>
                <a:ext uri="{63B3BB69-23CF-44E3-9099-C40C66FF867C}">
                  <a14:compatExt spid="_x0000_s9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70</xdr:row>
          <xdr:rowOff>9525</xdr:rowOff>
        </xdr:from>
        <xdr:to>
          <xdr:col>9</xdr:col>
          <xdr:colOff>9525</xdr:colOff>
          <xdr:row>70</xdr:row>
          <xdr:rowOff>200025</xdr:rowOff>
        </xdr:to>
        <xdr:sp macro="" textlink="">
          <xdr:nvSpPr>
            <xdr:cNvPr id="9512" name="OptionButton288" hidden="1">
              <a:extLst>
                <a:ext uri="{63B3BB69-23CF-44E3-9099-C40C66FF867C}">
                  <a14:compatExt spid="_x0000_s9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71</xdr:row>
          <xdr:rowOff>9525</xdr:rowOff>
        </xdr:from>
        <xdr:to>
          <xdr:col>9</xdr:col>
          <xdr:colOff>9525</xdr:colOff>
          <xdr:row>72</xdr:row>
          <xdr:rowOff>0</xdr:rowOff>
        </xdr:to>
        <xdr:sp macro="" textlink="">
          <xdr:nvSpPr>
            <xdr:cNvPr id="9513" name="OptionButton289" hidden="1">
              <a:extLst>
                <a:ext uri="{63B3BB69-23CF-44E3-9099-C40C66FF867C}">
                  <a14:compatExt spid="_x0000_s9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46</xdr:row>
          <xdr:rowOff>9525</xdr:rowOff>
        </xdr:from>
        <xdr:to>
          <xdr:col>9</xdr:col>
          <xdr:colOff>9525</xdr:colOff>
          <xdr:row>47</xdr:row>
          <xdr:rowOff>0</xdr:rowOff>
        </xdr:to>
        <xdr:sp macro="" textlink="">
          <xdr:nvSpPr>
            <xdr:cNvPr id="9514" name="OptionButton290" hidden="1">
              <a:extLst>
                <a:ext uri="{63B3BB69-23CF-44E3-9099-C40C66FF867C}">
                  <a14:compatExt spid="_x0000_s9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17</xdr:row>
          <xdr:rowOff>9525</xdr:rowOff>
        </xdr:from>
        <xdr:to>
          <xdr:col>9</xdr:col>
          <xdr:colOff>9525</xdr:colOff>
          <xdr:row>18</xdr:row>
          <xdr:rowOff>9525</xdr:rowOff>
        </xdr:to>
        <xdr:sp macro="" textlink="">
          <xdr:nvSpPr>
            <xdr:cNvPr id="9515" name="OptionButton291" hidden="1">
              <a:extLst>
                <a:ext uri="{63B3BB69-23CF-44E3-9099-C40C66FF867C}">
                  <a14:compatExt spid="_x0000_s9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22</xdr:row>
          <xdr:rowOff>9525</xdr:rowOff>
        </xdr:from>
        <xdr:to>
          <xdr:col>9</xdr:col>
          <xdr:colOff>9525</xdr:colOff>
          <xdr:row>23</xdr:row>
          <xdr:rowOff>9525</xdr:rowOff>
        </xdr:to>
        <xdr:sp macro="" textlink="">
          <xdr:nvSpPr>
            <xdr:cNvPr id="9516" name="OptionButton292" hidden="1">
              <a:extLst>
                <a:ext uri="{63B3BB69-23CF-44E3-9099-C40C66FF867C}">
                  <a14:compatExt spid="_x0000_s9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38</xdr:row>
          <xdr:rowOff>9525</xdr:rowOff>
        </xdr:from>
        <xdr:to>
          <xdr:col>9</xdr:col>
          <xdr:colOff>9525</xdr:colOff>
          <xdr:row>39</xdr:row>
          <xdr:rowOff>0</xdr:rowOff>
        </xdr:to>
        <xdr:sp macro="" textlink="">
          <xdr:nvSpPr>
            <xdr:cNvPr id="9517" name="OptionButton293" hidden="1">
              <a:extLst>
                <a:ext uri="{63B3BB69-23CF-44E3-9099-C40C66FF867C}">
                  <a14:compatExt spid="_x0000_s9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39</xdr:row>
          <xdr:rowOff>9525</xdr:rowOff>
        </xdr:from>
        <xdr:to>
          <xdr:col>9</xdr:col>
          <xdr:colOff>9525</xdr:colOff>
          <xdr:row>40</xdr:row>
          <xdr:rowOff>0</xdr:rowOff>
        </xdr:to>
        <xdr:sp macro="" textlink="">
          <xdr:nvSpPr>
            <xdr:cNvPr id="9518" name="OptionButton294" hidden="1">
              <a:extLst>
                <a:ext uri="{63B3BB69-23CF-44E3-9099-C40C66FF867C}">
                  <a14:compatExt spid="_x0000_s9518"/>
                </a:ext>
              </a:extLst>
            </xdr:cNvPr>
            <xdr:cNvSpPr/>
          </xdr:nvSpPr>
          <xdr:spPr>
            <a:xfrm>
              <a:off x="0" y="0"/>
              <a:ext cx="0" cy="0"/>
            </a:xfrm>
            <a:prstGeom prst="rect">
              <a:avLst/>
            </a:prstGeom>
          </xdr:spPr>
        </xdr:sp>
        <xdr:clientData/>
      </xdr:twoCellAnchor>
    </mc:Choice>
    <mc:Fallback/>
  </mc:AlternateContent>
  <xdr:twoCellAnchor>
    <xdr:from>
      <xdr:col>2</xdr:col>
      <xdr:colOff>11642</xdr:colOff>
      <xdr:row>1</xdr:row>
      <xdr:rowOff>647700</xdr:rowOff>
    </xdr:from>
    <xdr:to>
      <xdr:col>10</xdr:col>
      <xdr:colOff>0</xdr:colOff>
      <xdr:row>1</xdr:row>
      <xdr:rowOff>934280</xdr:rowOff>
    </xdr:to>
    <xdr:sp macro="" textlink="">
      <xdr:nvSpPr>
        <xdr:cNvPr id="297" name="Rectangle 296"/>
        <xdr:cNvSpPr/>
      </xdr:nvSpPr>
      <xdr:spPr>
        <a:xfrm>
          <a:off x="373592" y="838200"/>
          <a:ext cx="9922933" cy="286580"/>
        </a:xfrm>
        <a:prstGeom prst="rect">
          <a:avLst/>
        </a:prstGeom>
        <a:solidFill>
          <a:srgbClr val="00B05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t>Section 1.b: Assess School Siting Criteria</a:t>
          </a:r>
        </a:p>
      </xdr:txBody>
    </xdr:sp>
    <xdr:clientData/>
  </xdr:twoCellAnchor>
  <xdr:twoCellAnchor editAs="absolute">
    <xdr:from>
      <xdr:col>1</xdr:col>
      <xdr:colOff>180974</xdr:colOff>
      <xdr:row>2</xdr:row>
      <xdr:rowOff>1</xdr:rowOff>
    </xdr:from>
    <xdr:to>
      <xdr:col>9</xdr:col>
      <xdr:colOff>2162174</xdr:colOff>
      <xdr:row>8</xdr:row>
      <xdr:rowOff>85725</xdr:rowOff>
    </xdr:to>
    <xdr:sp macro="" textlink="">
      <xdr:nvSpPr>
        <xdr:cNvPr id="301" name="Rectangle 300"/>
        <xdr:cNvSpPr/>
      </xdr:nvSpPr>
      <xdr:spPr>
        <a:xfrm>
          <a:off x="361949" y="1209676"/>
          <a:ext cx="9934575" cy="1228724"/>
        </a:xfrm>
        <a:prstGeom prst="rect">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spcAft>
              <a:spcPts val="600"/>
            </a:spcAft>
          </a:pPr>
          <a:r>
            <a:rPr lang="en-US" sz="1000" b="1">
              <a:solidFill>
                <a:sysClr val="windowText" lastClr="000000"/>
              </a:solidFill>
            </a:rPr>
            <a:t>Overview:</a:t>
          </a:r>
          <a:r>
            <a:rPr lang="en-US" sz="1000" b="0" baseline="0">
              <a:solidFill>
                <a:sysClr val="windowText" lastClr="000000"/>
              </a:solidFill>
            </a:rPr>
            <a:t> </a:t>
          </a:r>
          <a:r>
            <a:rPr lang="en-US" sz="1000" b="0">
              <a:solidFill>
                <a:sysClr val="windowText" lastClr="000000"/>
              </a:solidFill>
            </a:rPr>
            <a:t>School siting criteria help compare future school sites against one another and select a small number of candidate sites</a:t>
          </a:r>
          <a:r>
            <a:rPr lang="en-US" sz="1000" b="0" baseline="0">
              <a:solidFill>
                <a:sysClr val="windowText" lastClr="000000"/>
              </a:solidFill>
            </a:rPr>
            <a:t>. Answer the questions below to assess how well your community’s school siting criteria reflect community planning priorities and maximize fiscal efficiency. </a:t>
          </a:r>
        </a:p>
        <a:p>
          <a:pPr algn="l">
            <a:spcAft>
              <a:spcPts val="0"/>
            </a:spcAft>
          </a:pPr>
          <a:r>
            <a:rPr lang="en-US" sz="1000" b="1">
              <a:solidFill>
                <a:sysClr val="windowText" lastClr="000000"/>
              </a:solidFill>
            </a:rPr>
            <a:t>Instructions:</a:t>
          </a:r>
          <a:r>
            <a:rPr lang="en-US" sz="1000" b="0">
              <a:solidFill>
                <a:sysClr val="windowText" lastClr="000000"/>
              </a:solidFill>
            </a:rPr>
            <a:t> Answer questions by choosing and clicking on a radio button to the right of the question. If you wish to "skip" a question and answer it later, choose the radio button in the Answer Later column. Use the optional Description column to enter notes (e.g., the name of a document or an idea to follow up on). For open-ended questions at the end of each subsection, the questionnaire asks you to enter an optional comment in the Description field. When finished, click on the green button at the bottom of the worksheet, the next workbook tab, or the navigation graphic above.</a:t>
          </a:r>
        </a:p>
      </xdr:txBody>
    </xdr:sp>
    <xdr:clientData/>
  </xdr:twoCellAnchor>
  <xdr:twoCellAnchor editAs="oneCell">
    <xdr:from>
      <xdr:col>9</xdr:col>
      <xdr:colOff>809625</xdr:colOff>
      <xdr:row>0</xdr:row>
      <xdr:rowOff>123825</xdr:rowOff>
    </xdr:from>
    <xdr:to>
      <xdr:col>10</xdr:col>
      <xdr:colOff>40242</xdr:colOff>
      <xdr:row>1</xdr:row>
      <xdr:rowOff>893445</xdr:rowOff>
    </xdr:to>
    <xdr:pic>
      <xdr:nvPicPr>
        <xdr:cNvPr id="2" name="Picture 1"/>
        <xdr:cNvPicPr>
          <a:picLocks noChangeAspect="1"/>
        </xdr:cNvPicPr>
      </xdr:nvPicPr>
      <xdr:blipFill>
        <a:blip xmlns:r="http://schemas.openxmlformats.org/officeDocument/2006/relationships" r:embed="rId3"/>
        <a:stretch>
          <a:fillRect/>
        </a:stretch>
      </xdr:blipFill>
      <xdr:spPr>
        <a:xfrm>
          <a:off x="8896350" y="123825"/>
          <a:ext cx="1392792" cy="96012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66675</xdr:colOff>
          <xdr:row>61</xdr:row>
          <xdr:rowOff>9525</xdr:rowOff>
        </xdr:from>
        <xdr:to>
          <xdr:col>4</xdr:col>
          <xdr:colOff>9525</xdr:colOff>
          <xdr:row>62</xdr:row>
          <xdr:rowOff>0</xdr:rowOff>
        </xdr:to>
        <xdr:sp macro="" textlink="">
          <xdr:nvSpPr>
            <xdr:cNvPr id="9519" name="OptionButton295" hidden="1">
              <a:extLst>
                <a:ext uri="{63B3BB69-23CF-44E3-9099-C40C66FF867C}">
                  <a14:compatExt spid="_x0000_s9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61</xdr:row>
          <xdr:rowOff>9525</xdr:rowOff>
        </xdr:from>
        <xdr:to>
          <xdr:col>4</xdr:col>
          <xdr:colOff>247650</xdr:colOff>
          <xdr:row>62</xdr:row>
          <xdr:rowOff>0</xdr:rowOff>
        </xdr:to>
        <xdr:sp macro="" textlink="">
          <xdr:nvSpPr>
            <xdr:cNvPr id="9520" name="OptionButton296" hidden="1">
              <a:extLst>
                <a:ext uri="{63B3BB69-23CF-44E3-9099-C40C66FF867C}">
                  <a14:compatExt spid="_x0000_s9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61</xdr:row>
          <xdr:rowOff>9525</xdr:rowOff>
        </xdr:from>
        <xdr:to>
          <xdr:col>6</xdr:col>
          <xdr:colOff>9525</xdr:colOff>
          <xdr:row>62</xdr:row>
          <xdr:rowOff>0</xdr:rowOff>
        </xdr:to>
        <xdr:sp macro="" textlink="">
          <xdr:nvSpPr>
            <xdr:cNvPr id="9521" name="OptionButton297" hidden="1">
              <a:extLst>
                <a:ext uri="{63B3BB69-23CF-44E3-9099-C40C66FF867C}">
                  <a14:compatExt spid="_x0000_s9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61</xdr:row>
          <xdr:rowOff>9525</xdr:rowOff>
        </xdr:from>
        <xdr:to>
          <xdr:col>7</xdr:col>
          <xdr:colOff>9525</xdr:colOff>
          <xdr:row>62</xdr:row>
          <xdr:rowOff>0</xdr:rowOff>
        </xdr:to>
        <xdr:sp macro="" textlink="">
          <xdr:nvSpPr>
            <xdr:cNvPr id="9522" name="OptionButton298" hidden="1">
              <a:extLst>
                <a:ext uri="{63B3BB69-23CF-44E3-9099-C40C66FF867C}">
                  <a14:compatExt spid="_x0000_s9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61</xdr:row>
          <xdr:rowOff>9525</xdr:rowOff>
        </xdr:from>
        <xdr:to>
          <xdr:col>8</xdr:col>
          <xdr:colOff>9525</xdr:colOff>
          <xdr:row>62</xdr:row>
          <xdr:rowOff>0</xdr:rowOff>
        </xdr:to>
        <xdr:sp macro="" textlink="">
          <xdr:nvSpPr>
            <xdr:cNvPr id="9523" name="OptionButton299" hidden="1">
              <a:extLst>
                <a:ext uri="{63B3BB69-23CF-44E3-9099-C40C66FF867C}">
                  <a14:compatExt spid="_x0000_s9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61</xdr:row>
          <xdr:rowOff>9525</xdr:rowOff>
        </xdr:from>
        <xdr:to>
          <xdr:col>9</xdr:col>
          <xdr:colOff>9525</xdr:colOff>
          <xdr:row>62</xdr:row>
          <xdr:rowOff>0</xdr:rowOff>
        </xdr:to>
        <xdr:sp macro="" textlink="">
          <xdr:nvSpPr>
            <xdr:cNvPr id="9524" name="OptionButton300" hidden="1">
              <a:extLst>
                <a:ext uri="{63B3BB69-23CF-44E3-9099-C40C66FF867C}">
                  <a14:compatExt spid="_x0000_s9524"/>
                </a:ext>
              </a:extLst>
            </xdr:cNvPr>
            <xdr:cNvSpPr/>
          </xdr:nvSpPr>
          <xdr:spPr>
            <a:xfrm>
              <a:off x="0" y="0"/>
              <a:ext cx="0" cy="0"/>
            </a:xfrm>
            <a:prstGeom prst="rect">
              <a:avLst/>
            </a:prstGeom>
          </xdr:spPr>
        </xdr:sp>
        <xdr:clientData/>
      </xdr:twoCellAnchor>
    </mc:Choice>
    <mc:Fallback/>
  </mc:AlternateContent>
  <xdr:twoCellAnchor>
    <xdr:from>
      <xdr:col>9</xdr:col>
      <xdr:colOff>866775</xdr:colOff>
      <xdr:row>1</xdr:row>
      <xdr:rowOff>66675</xdr:rowOff>
    </xdr:from>
    <xdr:to>
      <xdr:col>9</xdr:col>
      <xdr:colOff>2028825</xdr:colOff>
      <xdr:row>1</xdr:row>
      <xdr:rowOff>803910</xdr:rowOff>
    </xdr:to>
    <xdr:grpSp>
      <xdr:nvGrpSpPr>
        <xdr:cNvPr id="3" name="Group 2"/>
        <xdr:cNvGrpSpPr/>
      </xdr:nvGrpSpPr>
      <xdr:grpSpPr>
        <a:xfrm>
          <a:off x="9001125" y="257175"/>
          <a:ext cx="1162050" cy="737235"/>
          <a:chOff x="11553825" y="1581150"/>
          <a:chExt cx="1162050" cy="737235"/>
        </a:xfrm>
      </xdr:grpSpPr>
      <xdr:sp macro="" textlink="">
        <xdr:nvSpPr>
          <xdr:cNvPr id="314" name="Rectangle 313">
            <a:hlinkClick xmlns:r="http://schemas.openxmlformats.org/officeDocument/2006/relationships" r:id="rId4"/>
          </xdr:cNvPr>
          <xdr:cNvSpPr/>
        </xdr:nvSpPr>
        <xdr:spPr>
          <a:xfrm>
            <a:off x="11553825" y="158115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5" name="Rectangle 314">
            <a:hlinkClick xmlns:r="http://schemas.openxmlformats.org/officeDocument/2006/relationships" r:id="rId2"/>
          </xdr:cNvPr>
          <xdr:cNvSpPr/>
        </xdr:nvSpPr>
        <xdr:spPr>
          <a:xfrm>
            <a:off x="11553825" y="198120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6" name="Rectangle 315">
            <a:hlinkClick xmlns:r="http://schemas.openxmlformats.org/officeDocument/2006/relationships" r:id="rId5"/>
          </xdr:cNvPr>
          <xdr:cNvSpPr/>
        </xdr:nvSpPr>
        <xdr:spPr>
          <a:xfrm>
            <a:off x="12258675" y="179070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7" name="Rectangle 316">
            <a:hlinkClick xmlns:r="http://schemas.openxmlformats.org/officeDocument/2006/relationships" r:id="rId6"/>
          </xdr:cNvPr>
          <xdr:cNvSpPr/>
        </xdr:nvSpPr>
        <xdr:spPr>
          <a:xfrm>
            <a:off x="12258675" y="197167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8" name="Rectangle 317">
            <a:hlinkClick xmlns:r="http://schemas.openxmlformats.org/officeDocument/2006/relationships" r:id="rId7"/>
          </xdr:cNvPr>
          <xdr:cNvSpPr/>
        </xdr:nvSpPr>
        <xdr:spPr>
          <a:xfrm>
            <a:off x="12249150" y="218122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2</xdr:col>
      <xdr:colOff>0</xdr:colOff>
      <xdr:row>1</xdr:row>
      <xdr:rowOff>95250</xdr:rowOff>
    </xdr:from>
    <xdr:to>
      <xdr:col>10</xdr:col>
      <xdr:colOff>28575</xdr:colOff>
      <xdr:row>1</xdr:row>
      <xdr:rowOff>559898</xdr:rowOff>
    </xdr:to>
    <xdr:grpSp>
      <xdr:nvGrpSpPr>
        <xdr:cNvPr id="315" name="Group 314"/>
        <xdr:cNvGrpSpPr/>
      </xdr:nvGrpSpPr>
      <xdr:grpSpPr>
        <a:xfrm>
          <a:off x="361950" y="285750"/>
          <a:ext cx="9963150" cy="464648"/>
          <a:chOff x="81064" y="137103"/>
          <a:chExt cx="10827786" cy="464648"/>
        </a:xfrm>
      </xdr:grpSpPr>
      <xdr:sp macro="" textlink="">
        <xdr:nvSpPr>
          <xdr:cNvPr id="316" name="Text Box 1"/>
          <xdr:cNvSpPr txBox="1">
            <a:spLocks noChangeArrowheads="1"/>
          </xdr:cNvSpPr>
        </xdr:nvSpPr>
        <xdr:spPr bwMode="auto">
          <a:xfrm>
            <a:off x="832358" y="142873"/>
            <a:ext cx="10076492" cy="457200"/>
          </a:xfrm>
          <a:prstGeom prst="rect">
            <a:avLst/>
          </a:prstGeom>
          <a:solidFill>
            <a:srgbClr val="365F91"/>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ctr" upright="1"/>
          <a:lstStyle/>
          <a:p>
            <a:pPr algn="l" rtl="0">
              <a:defRPr sz="1000"/>
            </a:pPr>
            <a:r>
              <a:rPr lang="en-US" sz="1200" b="0" i="1" u="none" strike="noStrike" baseline="0">
                <a:solidFill>
                  <a:srgbClr val="FFFFFF"/>
                </a:solidFill>
                <a:latin typeface="+mn-lt"/>
                <a:cs typeface="Calibri"/>
              </a:rPr>
              <a:t>Smart School Siting Tool: Assessment &amp; Planning Workbook </a:t>
            </a:r>
          </a:p>
        </xdr:txBody>
      </xdr:sp>
      <xdr:pic>
        <xdr:nvPicPr>
          <xdr:cNvPr id="317" name="Picture 316" descr="Smart Growth Progra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64" y="137103"/>
            <a:ext cx="743436" cy="46464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mc:AlternateContent xmlns:mc="http://schemas.openxmlformats.org/markup-compatibility/2006">
    <mc:Choice xmlns:a14="http://schemas.microsoft.com/office/drawing/2010/main" Requires="a14">
      <xdr:twoCellAnchor editAs="oneCell">
        <xdr:from>
          <xdr:col>3</xdr:col>
          <xdr:colOff>66675</xdr:colOff>
          <xdr:row>11</xdr:row>
          <xdr:rowOff>9525</xdr:rowOff>
        </xdr:from>
        <xdr:to>
          <xdr:col>4</xdr:col>
          <xdr:colOff>9525</xdr:colOff>
          <xdr:row>12</xdr:row>
          <xdr:rowOff>9525</xdr:rowOff>
        </xdr:to>
        <xdr:sp macro="" textlink="">
          <xdr:nvSpPr>
            <xdr:cNvPr id="10241" name="OptionButton1" hidden="1">
              <a:extLst>
                <a:ext uri="{63B3BB69-23CF-44E3-9099-C40C66FF867C}">
                  <a14:compatExt spid="_x0000_s10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11</xdr:row>
          <xdr:rowOff>9525</xdr:rowOff>
        </xdr:from>
        <xdr:to>
          <xdr:col>4</xdr:col>
          <xdr:colOff>247650</xdr:colOff>
          <xdr:row>12</xdr:row>
          <xdr:rowOff>9525</xdr:rowOff>
        </xdr:to>
        <xdr:sp macro="" textlink="">
          <xdr:nvSpPr>
            <xdr:cNvPr id="10242" name="OptionButton2" hidden="1">
              <a:extLst>
                <a:ext uri="{63B3BB69-23CF-44E3-9099-C40C66FF867C}">
                  <a14:compatExt spid="_x0000_s10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11</xdr:row>
          <xdr:rowOff>9525</xdr:rowOff>
        </xdr:from>
        <xdr:to>
          <xdr:col>6</xdr:col>
          <xdr:colOff>9525</xdr:colOff>
          <xdr:row>12</xdr:row>
          <xdr:rowOff>9525</xdr:rowOff>
        </xdr:to>
        <xdr:sp macro="" textlink="">
          <xdr:nvSpPr>
            <xdr:cNvPr id="10243" name="OptionButton3" hidden="1">
              <a:extLst>
                <a:ext uri="{63B3BB69-23CF-44E3-9099-C40C66FF867C}">
                  <a14:compatExt spid="_x0000_s10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11</xdr:row>
          <xdr:rowOff>9525</xdr:rowOff>
        </xdr:from>
        <xdr:to>
          <xdr:col>7</xdr:col>
          <xdr:colOff>9525</xdr:colOff>
          <xdr:row>12</xdr:row>
          <xdr:rowOff>9525</xdr:rowOff>
        </xdr:to>
        <xdr:sp macro="" textlink="">
          <xdr:nvSpPr>
            <xdr:cNvPr id="10244" name="OptionButton4" hidden="1">
              <a:extLst>
                <a:ext uri="{63B3BB69-23CF-44E3-9099-C40C66FF867C}">
                  <a14:compatExt spid="_x0000_s10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xdr:row>
          <xdr:rowOff>9525</xdr:rowOff>
        </xdr:from>
        <xdr:to>
          <xdr:col>4</xdr:col>
          <xdr:colOff>9525</xdr:colOff>
          <xdr:row>12</xdr:row>
          <xdr:rowOff>200025</xdr:rowOff>
        </xdr:to>
        <xdr:sp macro="" textlink="">
          <xdr:nvSpPr>
            <xdr:cNvPr id="10245" name="OptionButton5" hidden="1">
              <a:extLst>
                <a:ext uri="{63B3BB69-23CF-44E3-9099-C40C66FF867C}">
                  <a14:compatExt spid="_x0000_s10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12</xdr:row>
          <xdr:rowOff>9525</xdr:rowOff>
        </xdr:from>
        <xdr:to>
          <xdr:col>4</xdr:col>
          <xdr:colOff>247650</xdr:colOff>
          <xdr:row>12</xdr:row>
          <xdr:rowOff>200025</xdr:rowOff>
        </xdr:to>
        <xdr:sp macro="" textlink="">
          <xdr:nvSpPr>
            <xdr:cNvPr id="10246" name="OptionButton6" hidden="1">
              <a:extLst>
                <a:ext uri="{63B3BB69-23CF-44E3-9099-C40C66FF867C}">
                  <a14:compatExt spid="_x0000_s10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12</xdr:row>
          <xdr:rowOff>9525</xdr:rowOff>
        </xdr:from>
        <xdr:to>
          <xdr:col>6</xdr:col>
          <xdr:colOff>9525</xdr:colOff>
          <xdr:row>12</xdr:row>
          <xdr:rowOff>200025</xdr:rowOff>
        </xdr:to>
        <xdr:sp macro="" textlink="">
          <xdr:nvSpPr>
            <xdr:cNvPr id="10247" name="OptionButton7" hidden="1">
              <a:extLst>
                <a:ext uri="{63B3BB69-23CF-44E3-9099-C40C66FF867C}">
                  <a14:compatExt spid="_x0000_s10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xdr:row>
          <xdr:rowOff>9525</xdr:rowOff>
        </xdr:from>
        <xdr:to>
          <xdr:col>7</xdr:col>
          <xdr:colOff>9525</xdr:colOff>
          <xdr:row>12</xdr:row>
          <xdr:rowOff>200025</xdr:rowOff>
        </xdr:to>
        <xdr:sp macro="" textlink="">
          <xdr:nvSpPr>
            <xdr:cNvPr id="10248" name="OptionButton8" hidden="1">
              <a:extLst>
                <a:ext uri="{63B3BB69-23CF-44E3-9099-C40C66FF867C}">
                  <a14:compatExt spid="_x0000_s10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xdr:row>
          <xdr:rowOff>9525</xdr:rowOff>
        </xdr:from>
        <xdr:to>
          <xdr:col>4</xdr:col>
          <xdr:colOff>9525</xdr:colOff>
          <xdr:row>15</xdr:row>
          <xdr:rowOff>9525</xdr:rowOff>
        </xdr:to>
        <xdr:sp macro="" textlink="">
          <xdr:nvSpPr>
            <xdr:cNvPr id="10253" name="OptionButton13" hidden="1">
              <a:extLst>
                <a:ext uri="{63B3BB69-23CF-44E3-9099-C40C66FF867C}">
                  <a14:compatExt spid="_x0000_s10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14</xdr:row>
          <xdr:rowOff>9525</xdr:rowOff>
        </xdr:from>
        <xdr:to>
          <xdr:col>4</xdr:col>
          <xdr:colOff>247650</xdr:colOff>
          <xdr:row>15</xdr:row>
          <xdr:rowOff>9525</xdr:rowOff>
        </xdr:to>
        <xdr:sp macro="" textlink="">
          <xdr:nvSpPr>
            <xdr:cNvPr id="10254" name="OptionButton14" hidden="1">
              <a:extLst>
                <a:ext uri="{63B3BB69-23CF-44E3-9099-C40C66FF867C}">
                  <a14:compatExt spid="_x0000_s10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14</xdr:row>
          <xdr:rowOff>9525</xdr:rowOff>
        </xdr:from>
        <xdr:to>
          <xdr:col>6</xdr:col>
          <xdr:colOff>9525</xdr:colOff>
          <xdr:row>15</xdr:row>
          <xdr:rowOff>9525</xdr:rowOff>
        </xdr:to>
        <xdr:sp macro="" textlink="">
          <xdr:nvSpPr>
            <xdr:cNvPr id="10255" name="OptionButton15" hidden="1">
              <a:extLst>
                <a:ext uri="{63B3BB69-23CF-44E3-9099-C40C66FF867C}">
                  <a14:compatExt spid="_x0000_s10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14</xdr:row>
          <xdr:rowOff>9525</xdr:rowOff>
        </xdr:from>
        <xdr:to>
          <xdr:col>7</xdr:col>
          <xdr:colOff>9525</xdr:colOff>
          <xdr:row>15</xdr:row>
          <xdr:rowOff>9525</xdr:rowOff>
        </xdr:to>
        <xdr:sp macro="" textlink="">
          <xdr:nvSpPr>
            <xdr:cNvPr id="10256" name="OptionButton16" hidden="1">
              <a:extLst>
                <a:ext uri="{63B3BB69-23CF-44E3-9099-C40C66FF867C}">
                  <a14:compatExt spid="_x0000_s10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20</xdr:row>
          <xdr:rowOff>9525</xdr:rowOff>
        </xdr:from>
        <xdr:to>
          <xdr:col>4</xdr:col>
          <xdr:colOff>9525</xdr:colOff>
          <xdr:row>21</xdr:row>
          <xdr:rowOff>9525</xdr:rowOff>
        </xdr:to>
        <xdr:sp macro="" textlink="">
          <xdr:nvSpPr>
            <xdr:cNvPr id="10257" name="OptionButton17" hidden="1">
              <a:extLst>
                <a:ext uri="{63B3BB69-23CF-44E3-9099-C40C66FF867C}">
                  <a14:compatExt spid="_x0000_s10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20</xdr:row>
          <xdr:rowOff>9525</xdr:rowOff>
        </xdr:from>
        <xdr:to>
          <xdr:col>4</xdr:col>
          <xdr:colOff>247650</xdr:colOff>
          <xdr:row>21</xdr:row>
          <xdr:rowOff>9525</xdr:rowOff>
        </xdr:to>
        <xdr:sp macro="" textlink="">
          <xdr:nvSpPr>
            <xdr:cNvPr id="10258" name="OptionButton18" hidden="1">
              <a:extLst>
                <a:ext uri="{63B3BB69-23CF-44E3-9099-C40C66FF867C}">
                  <a14:compatExt spid="_x0000_s10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20</xdr:row>
          <xdr:rowOff>9525</xdr:rowOff>
        </xdr:from>
        <xdr:to>
          <xdr:col>6</xdr:col>
          <xdr:colOff>9525</xdr:colOff>
          <xdr:row>21</xdr:row>
          <xdr:rowOff>9525</xdr:rowOff>
        </xdr:to>
        <xdr:sp macro="" textlink="">
          <xdr:nvSpPr>
            <xdr:cNvPr id="10259" name="OptionButton19" hidden="1">
              <a:extLst>
                <a:ext uri="{63B3BB69-23CF-44E3-9099-C40C66FF867C}">
                  <a14:compatExt spid="_x0000_s10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9525</xdr:rowOff>
        </xdr:from>
        <xdr:to>
          <xdr:col>7</xdr:col>
          <xdr:colOff>9525</xdr:colOff>
          <xdr:row>21</xdr:row>
          <xdr:rowOff>9525</xdr:rowOff>
        </xdr:to>
        <xdr:sp macro="" textlink="">
          <xdr:nvSpPr>
            <xdr:cNvPr id="10260" name="OptionButton20" hidden="1">
              <a:extLst>
                <a:ext uri="{63B3BB69-23CF-44E3-9099-C40C66FF867C}">
                  <a14:compatExt spid="_x0000_s10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21</xdr:row>
          <xdr:rowOff>9525</xdr:rowOff>
        </xdr:from>
        <xdr:to>
          <xdr:col>4</xdr:col>
          <xdr:colOff>9525</xdr:colOff>
          <xdr:row>22</xdr:row>
          <xdr:rowOff>0</xdr:rowOff>
        </xdr:to>
        <xdr:sp macro="" textlink="">
          <xdr:nvSpPr>
            <xdr:cNvPr id="10261" name="OptionButton21" hidden="1">
              <a:extLst>
                <a:ext uri="{63B3BB69-23CF-44E3-9099-C40C66FF867C}">
                  <a14:compatExt spid="_x0000_s10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21</xdr:row>
          <xdr:rowOff>9525</xdr:rowOff>
        </xdr:from>
        <xdr:to>
          <xdr:col>4</xdr:col>
          <xdr:colOff>247650</xdr:colOff>
          <xdr:row>22</xdr:row>
          <xdr:rowOff>0</xdr:rowOff>
        </xdr:to>
        <xdr:sp macro="" textlink="">
          <xdr:nvSpPr>
            <xdr:cNvPr id="10262" name="OptionButton22" hidden="1">
              <a:extLst>
                <a:ext uri="{63B3BB69-23CF-44E3-9099-C40C66FF867C}">
                  <a14:compatExt spid="_x0000_s10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21</xdr:row>
          <xdr:rowOff>9525</xdr:rowOff>
        </xdr:from>
        <xdr:to>
          <xdr:col>6</xdr:col>
          <xdr:colOff>9525</xdr:colOff>
          <xdr:row>22</xdr:row>
          <xdr:rowOff>0</xdr:rowOff>
        </xdr:to>
        <xdr:sp macro="" textlink="">
          <xdr:nvSpPr>
            <xdr:cNvPr id="10263" name="OptionButton23" hidden="1">
              <a:extLst>
                <a:ext uri="{63B3BB69-23CF-44E3-9099-C40C66FF867C}">
                  <a14:compatExt spid="_x0000_s10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21</xdr:row>
          <xdr:rowOff>9525</xdr:rowOff>
        </xdr:from>
        <xdr:to>
          <xdr:col>7</xdr:col>
          <xdr:colOff>9525</xdr:colOff>
          <xdr:row>22</xdr:row>
          <xdr:rowOff>0</xdr:rowOff>
        </xdr:to>
        <xdr:sp macro="" textlink="">
          <xdr:nvSpPr>
            <xdr:cNvPr id="10264" name="OptionButton24" hidden="1">
              <a:extLst>
                <a:ext uri="{63B3BB69-23CF-44E3-9099-C40C66FF867C}">
                  <a14:compatExt spid="_x0000_s10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22</xdr:row>
          <xdr:rowOff>9525</xdr:rowOff>
        </xdr:from>
        <xdr:to>
          <xdr:col>4</xdr:col>
          <xdr:colOff>9525</xdr:colOff>
          <xdr:row>23</xdr:row>
          <xdr:rowOff>0</xdr:rowOff>
        </xdr:to>
        <xdr:sp macro="" textlink="">
          <xdr:nvSpPr>
            <xdr:cNvPr id="10265" name="OptionButton25" hidden="1">
              <a:extLst>
                <a:ext uri="{63B3BB69-23CF-44E3-9099-C40C66FF867C}">
                  <a14:compatExt spid="_x0000_s10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22</xdr:row>
          <xdr:rowOff>9525</xdr:rowOff>
        </xdr:from>
        <xdr:to>
          <xdr:col>4</xdr:col>
          <xdr:colOff>247650</xdr:colOff>
          <xdr:row>23</xdr:row>
          <xdr:rowOff>0</xdr:rowOff>
        </xdr:to>
        <xdr:sp macro="" textlink="">
          <xdr:nvSpPr>
            <xdr:cNvPr id="10266" name="OptionButton26" hidden="1">
              <a:extLst>
                <a:ext uri="{63B3BB69-23CF-44E3-9099-C40C66FF867C}">
                  <a14:compatExt spid="_x0000_s10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22</xdr:row>
          <xdr:rowOff>9525</xdr:rowOff>
        </xdr:from>
        <xdr:to>
          <xdr:col>6</xdr:col>
          <xdr:colOff>9525</xdr:colOff>
          <xdr:row>23</xdr:row>
          <xdr:rowOff>0</xdr:rowOff>
        </xdr:to>
        <xdr:sp macro="" textlink="">
          <xdr:nvSpPr>
            <xdr:cNvPr id="10267" name="OptionButton27" hidden="1">
              <a:extLst>
                <a:ext uri="{63B3BB69-23CF-44E3-9099-C40C66FF867C}">
                  <a14:compatExt spid="_x0000_s10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22</xdr:row>
          <xdr:rowOff>9525</xdr:rowOff>
        </xdr:from>
        <xdr:to>
          <xdr:col>7</xdr:col>
          <xdr:colOff>9525</xdr:colOff>
          <xdr:row>23</xdr:row>
          <xdr:rowOff>0</xdr:rowOff>
        </xdr:to>
        <xdr:sp macro="" textlink="">
          <xdr:nvSpPr>
            <xdr:cNvPr id="10268" name="OptionButton28" hidden="1">
              <a:extLst>
                <a:ext uri="{63B3BB69-23CF-44E3-9099-C40C66FF867C}">
                  <a14:compatExt spid="_x0000_s10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23</xdr:row>
          <xdr:rowOff>9525</xdr:rowOff>
        </xdr:from>
        <xdr:to>
          <xdr:col>4</xdr:col>
          <xdr:colOff>9525</xdr:colOff>
          <xdr:row>24</xdr:row>
          <xdr:rowOff>0</xdr:rowOff>
        </xdr:to>
        <xdr:sp macro="" textlink="">
          <xdr:nvSpPr>
            <xdr:cNvPr id="10269" name="OptionButton29" hidden="1">
              <a:extLst>
                <a:ext uri="{63B3BB69-23CF-44E3-9099-C40C66FF867C}">
                  <a14:compatExt spid="_x0000_s10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23</xdr:row>
          <xdr:rowOff>9525</xdr:rowOff>
        </xdr:from>
        <xdr:to>
          <xdr:col>4</xdr:col>
          <xdr:colOff>247650</xdr:colOff>
          <xdr:row>24</xdr:row>
          <xdr:rowOff>0</xdr:rowOff>
        </xdr:to>
        <xdr:sp macro="" textlink="">
          <xdr:nvSpPr>
            <xdr:cNvPr id="10270" name="OptionButton30" hidden="1">
              <a:extLst>
                <a:ext uri="{63B3BB69-23CF-44E3-9099-C40C66FF867C}">
                  <a14:compatExt spid="_x0000_s10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23</xdr:row>
          <xdr:rowOff>9525</xdr:rowOff>
        </xdr:from>
        <xdr:to>
          <xdr:col>6</xdr:col>
          <xdr:colOff>9525</xdr:colOff>
          <xdr:row>24</xdr:row>
          <xdr:rowOff>0</xdr:rowOff>
        </xdr:to>
        <xdr:sp macro="" textlink="">
          <xdr:nvSpPr>
            <xdr:cNvPr id="10271" name="OptionButton31" hidden="1">
              <a:extLst>
                <a:ext uri="{63B3BB69-23CF-44E3-9099-C40C66FF867C}">
                  <a14:compatExt spid="_x0000_s10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9525</xdr:rowOff>
        </xdr:from>
        <xdr:to>
          <xdr:col>7</xdr:col>
          <xdr:colOff>9525</xdr:colOff>
          <xdr:row>24</xdr:row>
          <xdr:rowOff>0</xdr:rowOff>
        </xdr:to>
        <xdr:sp macro="" textlink="">
          <xdr:nvSpPr>
            <xdr:cNvPr id="10272" name="OptionButton32" hidden="1">
              <a:extLst>
                <a:ext uri="{63B3BB69-23CF-44E3-9099-C40C66FF867C}">
                  <a14:compatExt spid="_x0000_s10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24</xdr:row>
          <xdr:rowOff>9525</xdr:rowOff>
        </xdr:from>
        <xdr:to>
          <xdr:col>4</xdr:col>
          <xdr:colOff>9525</xdr:colOff>
          <xdr:row>25</xdr:row>
          <xdr:rowOff>0</xdr:rowOff>
        </xdr:to>
        <xdr:sp macro="" textlink="">
          <xdr:nvSpPr>
            <xdr:cNvPr id="10273" name="OptionButton33" hidden="1">
              <a:extLst>
                <a:ext uri="{63B3BB69-23CF-44E3-9099-C40C66FF867C}">
                  <a14:compatExt spid="_x0000_s10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24</xdr:row>
          <xdr:rowOff>9525</xdr:rowOff>
        </xdr:from>
        <xdr:to>
          <xdr:col>4</xdr:col>
          <xdr:colOff>247650</xdr:colOff>
          <xdr:row>25</xdr:row>
          <xdr:rowOff>0</xdr:rowOff>
        </xdr:to>
        <xdr:sp macro="" textlink="">
          <xdr:nvSpPr>
            <xdr:cNvPr id="10274" name="OptionButton34" hidden="1">
              <a:extLst>
                <a:ext uri="{63B3BB69-23CF-44E3-9099-C40C66FF867C}">
                  <a14:compatExt spid="_x0000_s10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24</xdr:row>
          <xdr:rowOff>9525</xdr:rowOff>
        </xdr:from>
        <xdr:to>
          <xdr:col>6</xdr:col>
          <xdr:colOff>9525</xdr:colOff>
          <xdr:row>25</xdr:row>
          <xdr:rowOff>0</xdr:rowOff>
        </xdr:to>
        <xdr:sp macro="" textlink="">
          <xdr:nvSpPr>
            <xdr:cNvPr id="10275" name="OptionButton35" hidden="1">
              <a:extLst>
                <a:ext uri="{63B3BB69-23CF-44E3-9099-C40C66FF867C}">
                  <a14:compatExt spid="_x0000_s10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24</xdr:row>
          <xdr:rowOff>9525</xdr:rowOff>
        </xdr:from>
        <xdr:to>
          <xdr:col>7</xdr:col>
          <xdr:colOff>9525</xdr:colOff>
          <xdr:row>25</xdr:row>
          <xdr:rowOff>0</xdr:rowOff>
        </xdr:to>
        <xdr:sp macro="" textlink="">
          <xdr:nvSpPr>
            <xdr:cNvPr id="10276" name="OptionButton36" hidden="1">
              <a:extLst>
                <a:ext uri="{63B3BB69-23CF-44E3-9099-C40C66FF867C}">
                  <a14:compatExt spid="_x0000_s10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xdr:row>
          <xdr:rowOff>9525</xdr:rowOff>
        </xdr:from>
        <xdr:to>
          <xdr:col>4</xdr:col>
          <xdr:colOff>9525</xdr:colOff>
          <xdr:row>26</xdr:row>
          <xdr:rowOff>0</xdr:rowOff>
        </xdr:to>
        <xdr:sp macro="" textlink="">
          <xdr:nvSpPr>
            <xdr:cNvPr id="10277" name="OptionButton37" hidden="1">
              <a:extLst>
                <a:ext uri="{63B3BB69-23CF-44E3-9099-C40C66FF867C}">
                  <a14:compatExt spid="_x0000_s10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25</xdr:row>
          <xdr:rowOff>9525</xdr:rowOff>
        </xdr:from>
        <xdr:to>
          <xdr:col>4</xdr:col>
          <xdr:colOff>247650</xdr:colOff>
          <xdr:row>26</xdr:row>
          <xdr:rowOff>0</xdr:rowOff>
        </xdr:to>
        <xdr:sp macro="" textlink="">
          <xdr:nvSpPr>
            <xdr:cNvPr id="10278" name="OptionButton38" hidden="1">
              <a:extLst>
                <a:ext uri="{63B3BB69-23CF-44E3-9099-C40C66FF867C}">
                  <a14:compatExt spid="_x0000_s10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25</xdr:row>
          <xdr:rowOff>9525</xdr:rowOff>
        </xdr:from>
        <xdr:to>
          <xdr:col>6</xdr:col>
          <xdr:colOff>9525</xdr:colOff>
          <xdr:row>26</xdr:row>
          <xdr:rowOff>0</xdr:rowOff>
        </xdr:to>
        <xdr:sp macro="" textlink="">
          <xdr:nvSpPr>
            <xdr:cNvPr id="10279" name="OptionButton39" hidden="1">
              <a:extLst>
                <a:ext uri="{63B3BB69-23CF-44E3-9099-C40C66FF867C}">
                  <a14:compatExt spid="_x0000_s10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25</xdr:row>
          <xdr:rowOff>9525</xdr:rowOff>
        </xdr:from>
        <xdr:to>
          <xdr:col>7</xdr:col>
          <xdr:colOff>9525</xdr:colOff>
          <xdr:row>26</xdr:row>
          <xdr:rowOff>0</xdr:rowOff>
        </xdr:to>
        <xdr:sp macro="" textlink="">
          <xdr:nvSpPr>
            <xdr:cNvPr id="10280" name="OptionButton40" hidden="1">
              <a:extLst>
                <a:ext uri="{63B3BB69-23CF-44E3-9099-C40C66FF867C}">
                  <a14:compatExt spid="_x0000_s10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26</xdr:row>
          <xdr:rowOff>9525</xdr:rowOff>
        </xdr:from>
        <xdr:to>
          <xdr:col>4</xdr:col>
          <xdr:colOff>9525</xdr:colOff>
          <xdr:row>27</xdr:row>
          <xdr:rowOff>0</xdr:rowOff>
        </xdr:to>
        <xdr:sp macro="" textlink="">
          <xdr:nvSpPr>
            <xdr:cNvPr id="10281" name="OptionButton41" hidden="1">
              <a:extLst>
                <a:ext uri="{63B3BB69-23CF-44E3-9099-C40C66FF867C}">
                  <a14:compatExt spid="_x0000_s10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26</xdr:row>
          <xdr:rowOff>9525</xdr:rowOff>
        </xdr:from>
        <xdr:to>
          <xdr:col>4</xdr:col>
          <xdr:colOff>247650</xdr:colOff>
          <xdr:row>27</xdr:row>
          <xdr:rowOff>0</xdr:rowOff>
        </xdr:to>
        <xdr:sp macro="" textlink="">
          <xdr:nvSpPr>
            <xdr:cNvPr id="10282" name="OptionButton42" hidden="1">
              <a:extLst>
                <a:ext uri="{63B3BB69-23CF-44E3-9099-C40C66FF867C}">
                  <a14:compatExt spid="_x0000_s10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26</xdr:row>
          <xdr:rowOff>9525</xdr:rowOff>
        </xdr:from>
        <xdr:to>
          <xdr:col>6</xdr:col>
          <xdr:colOff>9525</xdr:colOff>
          <xdr:row>27</xdr:row>
          <xdr:rowOff>0</xdr:rowOff>
        </xdr:to>
        <xdr:sp macro="" textlink="">
          <xdr:nvSpPr>
            <xdr:cNvPr id="10283" name="OptionButton43" hidden="1">
              <a:extLst>
                <a:ext uri="{63B3BB69-23CF-44E3-9099-C40C66FF867C}">
                  <a14:compatExt spid="_x0000_s10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26</xdr:row>
          <xdr:rowOff>9525</xdr:rowOff>
        </xdr:from>
        <xdr:to>
          <xdr:col>7</xdr:col>
          <xdr:colOff>9525</xdr:colOff>
          <xdr:row>27</xdr:row>
          <xdr:rowOff>0</xdr:rowOff>
        </xdr:to>
        <xdr:sp macro="" textlink="">
          <xdr:nvSpPr>
            <xdr:cNvPr id="10284" name="OptionButton44" hidden="1">
              <a:extLst>
                <a:ext uri="{63B3BB69-23CF-44E3-9099-C40C66FF867C}">
                  <a14:compatExt spid="_x0000_s10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xdr:row>
          <xdr:rowOff>9525</xdr:rowOff>
        </xdr:from>
        <xdr:to>
          <xdr:col>4</xdr:col>
          <xdr:colOff>9525</xdr:colOff>
          <xdr:row>28</xdr:row>
          <xdr:rowOff>0</xdr:rowOff>
        </xdr:to>
        <xdr:sp macro="" textlink="">
          <xdr:nvSpPr>
            <xdr:cNvPr id="10285" name="OptionButton45" hidden="1">
              <a:extLst>
                <a:ext uri="{63B3BB69-23CF-44E3-9099-C40C66FF867C}">
                  <a14:compatExt spid="_x0000_s10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27</xdr:row>
          <xdr:rowOff>9525</xdr:rowOff>
        </xdr:from>
        <xdr:to>
          <xdr:col>4</xdr:col>
          <xdr:colOff>247650</xdr:colOff>
          <xdr:row>28</xdr:row>
          <xdr:rowOff>0</xdr:rowOff>
        </xdr:to>
        <xdr:sp macro="" textlink="">
          <xdr:nvSpPr>
            <xdr:cNvPr id="10286" name="OptionButton46" hidden="1">
              <a:extLst>
                <a:ext uri="{63B3BB69-23CF-44E3-9099-C40C66FF867C}">
                  <a14:compatExt spid="_x0000_s10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27</xdr:row>
          <xdr:rowOff>9525</xdr:rowOff>
        </xdr:from>
        <xdr:to>
          <xdr:col>6</xdr:col>
          <xdr:colOff>9525</xdr:colOff>
          <xdr:row>28</xdr:row>
          <xdr:rowOff>0</xdr:rowOff>
        </xdr:to>
        <xdr:sp macro="" textlink="">
          <xdr:nvSpPr>
            <xdr:cNvPr id="10287" name="OptionButton47" hidden="1">
              <a:extLst>
                <a:ext uri="{63B3BB69-23CF-44E3-9099-C40C66FF867C}">
                  <a14:compatExt spid="_x0000_s10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27</xdr:row>
          <xdr:rowOff>9525</xdr:rowOff>
        </xdr:from>
        <xdr:to>
          <xdr:col>7</xdr:col>
          <xdr:colOff>9525</xdr:colOff>
          <xdr:row>28</xdr:row>
          <xdr:rowOff>0</xdr:rowOff>
        </xdr:to>
        <xdr:sp macro="" textlink="">
          <xdr:nvSpPr>
            <xdr:cNvPr id="10288" name="OptionButton48" hidden="1">
              <a:extLst>
                <a:ext uri="{63B3BB69-23CF-44E3-9099-C40C66FF867C}">
                  <a14:compatExt spid="_x0000_s10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9525</xdr:rowOff>
        </xdr:from>
        <xdr:to>
          <xdr:col>4</xdr:col>
          <xdr:colOff>9525</xdr:colOff>
          <xdr:row>29</xdr:row>
          <xdr:rowOff>0</xdr:rowOff>
        </xdr:to>
        <xdr:sp macro="" textlink="">
          <xdr:nvSpPr>
            <xdr:cNvPr id="10289" name="OptionButton49" hidden="1">
              <a:extLst>
                <a:ext uri="{63B3BB69-23CF-44E3-9099-C40C66FF867C}">
                  <a14:compatExt spid="_x0000_s10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28</xdr:row>
          <xdr:rowOff>9525</xdr:rowOff>
        </xdr:from>
        <xdr:to>
          <xdr:col>4</xdr:col>
          <xdr:colOff>247650</xdr:colOff>
          <xdr:row>29</xdr:row>
          <xdr:rowOff>0</xdr:rowOff>
        </xdr:to>
        <xdr:sp macro="" textlink="">
          <xdr:nvSpPr>
            <xdr:cNvPr id="10290" name="OptionButton50" hidden="1">
              <a:extLst>
                <a:ext uri="{63B3BB69-23CF-44E3-9099-C40C66FF867C}">
                  <a14:compatExt spid="_x0000_s10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28</xdr:row>
          <xdr:rowOff>9525</xdr:rowOff>
        </xdr:from>
        <xdr:to>
          <xdr:col>6</xdr:col>
          <xdr:colOff>9525</xdr:colOff>
          <xdr:row>29</xdr:row>
          <xdr:rowOff>0</xdr:rowOff>
        </xdr:to>
        <xdr:sp macro="" textlink="">
          <xdr:nvSpPr>
            <xdr:cNvPr id="10291" name="OptionButton51" hidden="1">
              <a:extLst>
                <a:ext uri="{63B3BB69-23CF-44E3-9099-C40C66FF867C}">
                  <a14:compatExt spid="_x0000_s10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9525</xdr:rowOff>
        </xdr:from>
        <xdr:to>
          <xdr:col>7</xdr:col>
          <xdr:colOff>9525</xdr:colOff>
          <xdr:row>29</xdr:row>
          <xdr:rowOff>0</xdr:rowOff>
        </xdr:to>
        <xdr:sp macro="" textlink="">
          <xdr:nvSpPr>
            <xdr:cNvPr id="10292" name="OptionButton52" hidden="1">
              <a:extLst>
                <a:ext uri="{63B3BB69-23CF-44E3-9099-C40C66FF867C}">
                  <a14:compatExt spid="_x0000_s10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9525</xdr:rowOff>
        </xdr:from>
        <xdr:to>
          <xdr:col>4</xdr:col>
          <xdr:colOff>9525</xdr:colOff>
          <xdr:row>30</xdr:row>
          <xdr:rowOff>0</xdr:rowOff>
        </xdr:to>
        <xdr:sp macro="" textlink="">
          <xdr:nvSpPr>
            <xdr:cNvPr id="10293" name="OptionButton53" hidden="1">
              <a:extLst>
                <a:ext uri="{63B3BB69-23CF-44E3-9099-C40C66FF867C}">
                  <a14:compatExt spid="_x0000_s10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29</xdr:row>
          <xdr:rowOff>9525</xdr:rowOff>
        </xdr:from>
        <xdr:to>
          <xdr:col>4</xdr:col>
          <xdr:colOff>247650</xdr:colOff>
          <xdr:row>30</xdr:row>
          <xdr:rowOff>0</xdr:rowOff>
        </xdr:to>
        <xdr:sp macro="" textlink="">
          <xdr:nvSpPr>
            <xdr:cNvPr id="10294" name="OptionButton54" hidden="1">
              <a:extLst>
                <a:ext uri="{63B3BB69-23CF-44E3-9099-C40C66FF867C}">
                  <a14:compatExt spid="_x0000_s10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29</xdr:row>
          <xdr:rowOff>9525</xdr:rowOff>
        </xdr:from>
        <xdr:to>
          <xdr:col>6</xdr:col>
          <xdr:colOff>9525</xdr:colOff>
          <xdr:row>30</xdr:row>
          <xdr:rowOff>0</xdr:rowOff>
        </xdr:to>
        <xdr:sp macro="" textlink="">
          <xdr:nvSpPr>
            <xdr:cNvPr id="10295" name="OptionButton55" hidden="1">
              <a:extLst>
                <a:ext uri="{63B3BB69-23CF-44E3-9099-C40C66FF867C}">
                  <a14:compatExt spid="_x0000_s10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29</xdr:row>
          <xdr:rowOff>9525</xdr:rowOff>
        </xdr:from>
        <xdr:to>
          <xdr:col>7</xdr:col>
          <xdr:colOff>9525</xdr:colOff>
          <xdr:row>30</xdr:row>
          <xdr:rowOff>0</xdr:rowOff>
        </xdr:to>
        <xdr:sp macro="" textlink="">
          <xdr:nvSpPr>
            <xdr:cNvPr id="10296" name="OptionButton56" hidden="1">
              <a:extLst>
                <a:ext uri="{63B3BB69-23CF-44E3-9099-C40C66FF867C}">
                  <a14:compatExt spid="_x0000_s10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31</xdr:row>
          <xdr:rowOff>9525</xdr:rowOff>
        </xdr:from>
        <xdr:to>
          <xdr:col>4</xdr:col>
          <xdr:colOff>9525</xdr:colOff>
          <xdr:row>32</xdr:row>
          <xdr:rowOff>0</xdr:rowOff>
        </xdr:to>
        <xdr:sp macro="" textlink="">
          <xdr:nvSpPr>
            <xdr:cNvPr id="10297" name="OptionButton57" hidden="1">
              <a:extLst>
                <a:ext uri="{63B3BB69-23CF-44E3-9099-C40C66FF867C}">
                  <a14:compatExt spid="_x0000_s10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31</xdr:row>
          <xdr:rowOff>9525</xdr:rowOff>
        </xdr:from>
        <xdr:to>
          <xdr:col>4</xdr:col>
          <xdr:colOff>247650</xdr:colOff>
          <xdr:row>32</xdr:row>
          <xdr:rowOff>0</xdr:rowOff>
        </xdr:to>
        <xdr:sp macro="" textlink="">
          <xdr:nvSpPr>
            <xdr:cNvPr id="10298" name="OptionButton58" hidden="1">
              <a:extLst>
                <a:ext uri="{63B3BB69-23CF-44E3-9099-C40C66FF867C}">
                  <a14:compatExt spid="_x0000_s10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31</xdr:row>
          <xdr:rowOff>9525</xdr:rowOff>
        </xdr:from>
        <xdr:to>
          <xdr:col>6</xdr:col>
          <xdr:colOff>9525</xdr:colOff>
          <xdr:row>32</xdr:row>
          <xdr:rowOff>0</xdr:rowOff>
        </xdr:to>
        <xdr:sp macro="" textlink="">
          <xdr:nvSpPr>
            <xdr:cNvPr id="10299" name="OptionButton59" hidden="1">
              <a:extLst>
                <a:ext uri="{63B3BB69-23CF-44E3-9099-C40C66FF867C}">
                  <a14:compatExt spid="_x0000_s10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31</xdr:row>
          <xdr:rowOff>9525</xdr:rowOff>
        </xdr:from>
        <xdr:to>
          <xdr:col>7</xdr:col>
          <xdr:colOff>9525</xdr:colOff>
          <xdr:row>32</xdr:row>
          <xdr:rowOff>0</xdr:rowOff>
        </xdr:to>
        <xdr:sp macro="" textlink="">
          <xdr:nvSpPr>
            <xdr:cNvPr id="10300" name="OptionButton60" hidden="1">
              <a:extLst>
                <a:ext uri="{63B3BB69-23CF-44E3-9099-C40C66FF867C}">
                  <a14:compatExt spid="_x0000_s10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32</xdr:row>
          <xdr:rowOff>9525</xdr:rowOff>
        </xdr:from>
        <xdr:to>
          <xdr:col>4</xdr:col>
          <xdr:colOff>9525</xdr:colOff>
          <xdr:row>33</xdr:row>
          <xdr:rowOff>0</xdr:rowOff>
        </xdr:to>
        <xdr:sp macro="" textlink="">
          <xdr:nvSpPr>
            <xdr:cNvPr id="10301" name="OptionButton61" hidden="1">
              <a:extLst>
                <a:ext uri="{63B3BB69-23CF-44E3-9099-C40C66FF867C}">
                  <a14:compatExt spid="_x0000_s10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32</xdr:row>
          <xdr:rowOff>9525</xdr:rowOff>
        </xdr:from>
        <xdr:to>
          <xdr:col>4</xdr:col>
          <xdr:colOff>247650</xdr:colOff>
          <xdr:row>33</xdr:row>
          <xdr:rowOff>0</xdr:rowOff>
        </xdr:to>
        <xdr:sp macro="" textlink="">
          <xdr:nvSpPr>
            <xdr:cNvPr id="10302" name="OptionButton62" hidden="1">
              <a:extLst>
                <a:ext uri="{63B3BB69-23CF-44E3-9099-C40C66FF867C}">
                  <a14:compatExt spid="_x0000_s10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32</xdr:row>
          <xdr:rowOff>9525</xdr:rowOff>
        </xdr:from>
        <xdr:to>
          <xdr:col>6</xdr:col>
          <xdr:colOff>9525</xdr:colOff>
          <xdr:row>33</xdr:row>
          <xdr:rowOff>0</xdr:rowOff>
        </xdr:to>
        <xdr:sp macro="" textlink="">
          <xdr:nvSpPr>
            <xdr:cNvPr id="10303" name="OptionButton63" hidden="1">
              <a:extLst>
                <a:ext uri="{63B3BB69-23CF-44E3-9099-C40C66FF867C}">
                  <a14:compatExt spid="_x0000_s10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32</xdr:row>
          <xdr:rowOff>9525</xdr:rowOff>
        </xdr:from>
        <xdr:to>
          <xdr:col>7</xdr:col>
          <xdr:colOff>9525</xdr:colOff>
          <xdr:row>33</xdr:row>
          <xdr:rowOff>0</xdr:rowOff>
        </xdr:to>
        <xdr:sp macro="" textlink="">
          <xdr:nvSpPr>
            <xdr:cNvPr id="10304" name="OptionButton64" hidden="1">
              <a:extLst>
                <a:ext uri="{63B3BB69-23CF-44E3-9099-C40C66FF867C}">
                  <a14:compatExt spid="_x0000_s10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33</xdr:row>
          <xdr:rowOff>9525</xdr:rowOff>
        </xdr:from>
        <xdr:to>
          <xdr:col>4</xdr:col>
          <xdr:colOff>9525</xdr:colOff>
          <xdr:row>34</xdr:row>
          <xdr:rowOff>0</xdr:rowOff>
        </xdr:to>
        <xdr:sp macro="" textlink="">
          <xdr:nvSpPr>
            <xdr:cNvPr id="10305" name="OptionButton65" hidden="1">
              <a:extLst>
                <a:ext uri="{63B3BB69-23CF-44E3-9099-C40C66FF867C}">
                  <a14:compatExt spid="_x0000_s10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33</xdr:row>
          <xdr:rowOff>9525</xdr:rowOff>
        </xdr:from>
        <xdr:to>
          <xdr:col>4</xdr:col>
          <xdr:colOff>247650</xdr:colOff>
          <xdr:row>34</xdr:row>
          <xdr:rowOff>0</xdr:rowOff>
        </xdr:to>
        <xdr:sp macro="" textlink="">
          <xdr:nvSpPr>
            <xdr:cNvPr id="10306" name="OptionButton66" hidden="1">
              <a:extLst>
                <a:ext uri="{63B3BB69-23CF-44E3-9099-C40C66FF867C}">
                  <a14:compatExt spid="_x0000_s10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33</xdr:row>
          <xdr:rowOff>9525</xdr:rowOff>
        </xdr:from>
        <xdr:to>
          <xdr:col>6</xdr:col>
          <xdr:colOff>9525</xdr:colOff>
          <xdr:row>34</xdr:row>
          <xdr:rowOff>0</xdr:rowOff>
        </xdr:to>
        <xdr:sp macro="" textlink="">
          <xdr:nvSpPr>
            <xdr:cNvPr id="10307" name="OptionButton67" hidden="1">
              <a:extLst>
                <a:ext uri="{63B3BB69-23CF-44E3-9099-C40C66FF867C}">
                  <a14:compatExt spid="_x0000_s10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33</xdr:row>
          <xdr:rowOff>9525</xdr:rowOff>
        </xdr:from>
        <xdr:to>
          <xdr:col>7</xdr:col>
          <xdr:colOff>9525</xdr:colOff>
          <xdr:row>34</xdr:row>
          <xdr:rowOff>0</xdr:rowOff>
        </xdr:to>
        <xdr:sp macro="" textlink="">
          <xdr:nvSpPr>
            <xdr:cNvPr id="10308" name="OptionButton68" hidden="1">
              <a:extLst>
                <a:ext uri="{63B3BB69-23CF-44E3-9099-C40C66FF867C}">
                  <a14:compatExt spid="_x0000_s10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9525</xdr:rowOff>
        </xdr:from>
        <xdr:to>
          <xdr:col>4</xdr:col>
          <xdr:colOff>9525</xdr:colOff>
          <xdr:row>35</xdr:row>
          <xdr:rowOff>0</xdr:rowOff>
        </xdr:to>
        <xdr:sp macro="" textlink="">
          <xdr:nvSpPr>
            <xdr:cNvPr id="10309" name="OptionButton69" hidden="1">
              <a:extLst>
                <a:ext uri="{63B3BB69-23CF-44E3-9099-C40C66FF867C}">
                  <a14:compatExt spid="_x0000_s10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34</xdr:row>
          <xdr:rowOff>9525</xdr:rowOff>
        </xdr:from>
        <xdr:to>
          <xdr:col>4</xdr:col>
          <xdr:colOff>247650</xdr:colOff>
          <xdr:row>35</xdr:row>
          <xdr:rowOff>0</xdr:rowOff>
        </xdr:to>
        <xdr:sp macro="" textlink="">
          <xdr:nvSpPr>
            <xdr:cNvPr id="10310" name="OptionButton70" hidden="1">
              <a:extLst>
                <a:ext uri="{63B3BB69-23CF-44E3-9099-C40C66FF867C}">
                  <a14:compatExt spid="_x0000_s10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34</xdr:row>
          <xdr:rowOff>9525</xdr:rowOff>
        </xdr:from>
        <xdr:to>
          <xdr:col>6</xdr:col>
          <xdr:colOff>9525</xdr:colOff>
          <xdr:row>35</xdr:row>
          <xdr:rowOff>0</xdr:rowOff>
        </xdr:to>
        <xdr:sp macro="" textlink="">
          <xdr:nvSpPr>
            <xdr:cNvPr id="10311" name="OptionButton71" hidden="1">
              <a:extLst>
                <a:ext uri="{63B3BB69-23CF-44E3-9099-C40C66FF867C}">
                  <a14:compatExt spid="_x0000_s10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9525</xdr:rowOff>
        </xdr:from>
        <xdr:to>
          <xdr:col>7</xdr:col>
          <xdr:colOff>9525</xdr:colOff>
          <xdr:row>35</xdr:row>
          <xdr:rowOff>0</xdr:rowOff>
        </xdr:to>
        <xdr:sp macro="" textlink="">
          <xdr:nvSpPr>
            <xdr:cNvPr id="10312" name="OptionButton72" hidden="1">
              <a:extLst>
                <a:ext uri="{63B3BB69-23CF-44E3-9099-C40C66FF867C}">
                  <a14:compatExt spid="_x0000_s10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35</xdr:row>
          <xdr:rowOff>9525</xdr:rowOff>
        </xdr:from>
        <xdr:to>
          <xdr:col>4</xdr:col>
          <xdr:colOff>9525</xdr:colOff>
          <xdr:row>36</xdr:row>
          <xdr:rowOff>0</xdr:rowOff>
        </xdr:to>
        <xdr:sp macro="" textlink="">
          <xdr:nvSpPr>
            <xdr:cNvPr id="10313" name="OptionButton73" hidden="1">
              <a:extLst>
                <a:ext uri="{63B3BB69-23CF-44E3-9099-C40C66FF867C}">
                  <a14:compatExt spid="_x0000_s10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35</xdr:row>
          <xdr:rowOff>9525</xdr:rowOff>
        </xdr:from>
        <xdr:to>
          <xdr:col>4</xdr:col>
          <xdr:colOff>247650</xdr:colOff>
          <xdr:row>36</xdr:row>
          <xdr:rowOff>0</xdr:rowOff>
        </xdr:to>
        <xdr:sp macro="" textlink="">
          <xdr:nvSpPr>
            <xdr:cNvPr id="10314" name="OptionButton74" hidden="1">
              <a:extLst>
                <a:ext uri="{63B3BB69-23CF-44E3-9099-C40C66FF867C}">
                  <a14:compatExt spid="_x0000_s10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35</xdr:row>
          <xdr:rowOff>9525</xdr:rowOff>
        </xdr:from>
        <xdr:to>
          <xdr:col>6</xdr:col>
          <xdr:colOff>9525</xdr:colOff>
          <xdr:row>36</xdr:row>
          <xdr:rowOff>0</xdr:rowOff>
        </xdr:to>
        <xdr:sp macro="" textlink="">
          <xdr:nvSpPr>
            <xdr:cNvPr id="10315" name="OptionButton75" hidden="1">
              <a:extLst>
                <a:ext uri="{63B3BB69-23CF-44E3-9099-C40C66FF867C}">
                  <a14:compatExt spid="_x0000_s10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35</xdr:row>
          <xdr:rowOff>9525</xdr:rowOff>
        </xdr:from>
        <xdr:to>
          <xdr:col>7</xdr:col>
          <xdr:colOff>9525</xdr:colOff>
          <xdr:row>36</xdr:row>
          <xdr:rowOff>0</xdr:rowOff>
        </xdr:to>
        <xdr:sp macro="" textlink="">
          <xdr:nvSpPr>
            <xdr:cNvPr id="10316" name="OptionButton76" hidden="1">
              <a:extLst>
                <a:ext uri="{63B3BB69-23CF-44E3-9099-C40C66FF867C}">
                  <a14:compatExt spid="_x0000_s10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xdr:row>
          <xdr:rowOff>9525</xdr:rowOff>
        </xdr:from>
        <xdr:to>
          <xdr:col>4</xdr:col>
          <xdr:colOff>9525</xdr:colOff>
          <xdr:row>37</xdr:row>
          <xdr:rowOff>0</xdr:rowOff>
        </xdr:to>
        <xdr:sp macro="" textlink="">
          <xdr:nvSpPr>
            <xdr:cNvPr id="10317" name="OptionButton77" hidden="1">
              <a:extLst>
                <a:ext uri="{63B3BB69-23CF-44E3-9099-C40C66FF867C}">
                  <a14:compatExt spid="_x0000_s10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36</xdr:row>
          <xdr:rowOff>9525</xdr:rowOff>
        </xdr:from>
        <xdr:to>
          <xdr:col>4</xdr:col>
          <xdr:colOff>247650</xdr:colOff>
          <xdr:row>37</xdr:row>
          <xdr:rowOff>0</xdr:rowOff>
        </xdr:to>
        <xdr:sp macro="" textlink="">
          <xdr:nvSpPr>
            <xdr:cNvPr id="10318" name="OptionButton78" hidden="1">
              <a:extLst>
                <a:ext uri="{63B3BB69-23CF-44E3-9099-C40C66FF867C}">
                  <a14:compatExt spid="_x0000_s10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36</xdr:row>
          <xdr:rowOff>9525</xdr:rowOff>
        </xdr:from>
        <xdr:to>
          <xdr:col>6</xdr:col>
          <xdr:colOff>9525</xdr:colOff>
          <xdr:row>37</xdr:row>
          <xdr:rowOff>0</xdr:rowOff>
        </xdr:to>
        <xdr:sp macro="" textlink="">
          <xdr:nvSpPr>
            <xdr:cNvPr id="10319" name="OptionButton79" hidden="1">
              <a:extLst>
                <a:ext uri="{63B3BB69-23CF-44E3-9099-C40C66FF867C}">
                  <a14:compatExt spid="_x0000_s10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36</xdr:row>
          <xdr:rowOff>9525</xdr:rowOff>
        </xdr:from>
        <xdr:to>
          <xdr:col>7</xdr:col>
          <xdr:colOff>9525</xdr:colOff>
          <xdr:row>37</xdr:row>
          <xdr:rowOff>0</xdr:rowOff>
        </xdr:to>
        <xdr:sp macro="" textlink="">
          <xdr:nvSpPr>
            <xdr:cNvPr id="10320" name="OptionButton80" hidden="1">
              <a:extLst>
                <a:ext uri="{63B3BB69-23CF-44E3-9099-C40C66FF867C}">
                  <a14:compatExt spid="_x0000_s10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xdr:row>
          <xdr:rowOff>9525</xdr:rowOff>
        </xdr:from>
        <xdr:to>
          <xdr:col>4</xdr:col>
          <xdr:colOff>9525</xdr:colOff>
          <xdr:row>38</xdr:row>
          <xdr:rowOff>0</xdr:rowOff>
        </xdr:to>
        <xdr:sp macro="" textlink="">
          <xdr:nvSpPr>
            <xdr:cNvPr id="10321" name="OptionButton81" hidden="1">
              <a:extLst>
                <a:ext uri="{63B3BB69-23CF-44E3-9099-C40C66FF867C}">
                  <a14:compatExt spid="_x0000_s10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37</xdr:row>
          <xdr:rowOff>9525</xdr:rowOff>
        </xdr:from>
        <xdr:to>
          <xdr:col>4</xdr:col>
          <xdr:colOff>247650</xdr:colOff>
          <xdr:row>38</xdr:row>
          <xdr:rowOff>0</xdr:rowOff>
        </xdr:to>
        <xdr:sp macro="" textlink="">
          <xdr:nvSpPr>
            <xdr:cNvPr id="10322" name="OptionButton82" hidden="1">
              <a:extLst>
                <a:ext uri="{63B3BB69-23CF-44E3-9099-C40C66FF867C}">
                  <a14:compatExt spid="_x0000_s10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37</xdr:row>
          <xdr:rowOff>9525</xdr:rowOff>
        </xdr:from>
        <xdr:to>
          <xdr:col>6</xdr:col>
          <xdr:colOff>9525</xdr:colOff>
          <xdr:row>38</xdr:row>
          <xdr:rowOff>0</xdr:rowOff>
        </xdr:to>
        <xdr:sp macro="" textlink="">
          <xdr:nvSpPr>
            <xdr:cNvPr id="10323" name="OptionButton83" hidden="1">
              <a:extLst>
                <a:ext uri="{63B3BB69-23CF-44E3-9099-C40C66FF867C}">
                  <a14:compatExt spid="_x0000_s10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37</xdr:row>
          <xdr:rowOff>9525</xdr:rowOff>
        </xdr:from>
        <xdr:to>
          <xdr:col>7</xdr:col>
          <xdr:colOff>9525</xdr:colOff>
          <xdr:row>38</xdr:row>
          <xdr:rowOff>0</xdr:rowOff>
        </xdr:to>
        <xdr:sp macro="" textlink="">
          <xdr:nvSpPr>
            <xdr:cNvPr id="10324" name="OptionButton84" hidden="1">
              <a:extLst>
                <a:ext uri="{63B3BB69-23CF-44E3-9099-C40C66FF867C}">
                  <a14:compatExt spid="_x0000_s10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38</xdr:row>
          <xdr:rowOff>9525</xdr:rowOff>
        </xdr:from>
        <xdr:to>
          <xdr:col>4</xdr:col>
          <xdr:colOff>9525</xdr:colOff>
          <xdr:row>39</xdr:row>
          <xdr:rowOff>0</xdr:rowOff>
        </xdr:to>
        <xdr:sp macro="" textlink="">
          <xdr:nvSpPr>
            <xdr:cNvPr id="10325" name="OptionButton85" hidden="1">
              <a:extLst>
                <a:ext uri="{63B3BB69-23CF-44E3-9099-C40C66FF867C}">
                  <a14:compatExt spid="_x0000_s10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38</xdr:row>
          <xdr:rowOff>9525</xdr:rowOff>
        </xdr:from>
        <xdr:to>
          <xdr:col>4</xdr:col>
          <xdr:colOff>247650</xdr:colOff>
          <xdr:row>39</xdr:row>
          <xdr:rowOff>0</xdr:rowOff>
        </xdr:to>
        <xdr:sp macro="" textlink="">
          <xdr:nvSpPr>
            <xdr:cNvPr id="10326" name="OptionButton86" hidden="1">
              <a:extLst>
                <a:ext uri="{63B3BB69-23CF-44E3-9099-C40C66FF867C}">
                  <a14:compatExt spid="_x0000_s10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38</xdr:row>
          <xdr:rowOff>9525</xdr:rowOff>
        </xdr:from>
        <xdr:to>
          <xdr:col>6</xdr:col>
          <xdr:colOff>9525</xdr:colOff>
          <xdr:row>39</xdr:row>
          <xdr:rowOff>0</xdr:rowOff>
        </xdr:to>
        <xdr:sp macro="" textlink="">
          <xdr:nvSpPr>
            <xdr:cNvPr id="10327" name="OptionButton87" hidden="1">
              <a:extLst>
                <a:ext uri="{63B3BB69-23CF-44E3-9099-C40C66FF867C}">
                  <a14:compatExt spid="_x0000_s10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38</xdr:row>
          <xdr:rowOff>9525</xdr:rowOff>
        </xdr:from>
        <xdr:to>
          <xdr:col>7</xdr:col>
          <xdr:colOff>9525</xdr:colOff>
          <xdr:row>39</xdr:row>
          <xdr:rowOff>0</xdr:rowOff>
        </xdr:to>
        <xdr:sp macro="" textlink="">
          <xdr:nvSpPr>
            <xdr:cNvPr id="10328" name="OptionButton88" hidden="1">
              <a:extLst>
                <a:ext uri="{63B3BB69-23CF-44E3-9099-C40C66FF867C}">
                  <a14:compatExt spid="_x0000_s10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40</xdr:row>
          <xdr:rowOff>9525</xdr:rowOff>
        </xdr:from>
        <xdr:to>
          <xdr:col>4</xdr:col>
          <xdr:colOff>9525</xdr:colOff>
          <xdr:row>41</xdr:row>
          <xdr:rowOff>0</xdr:rowOff>
        </xdr:to>
        <xdr:sp macro="" textlink="">
          <xdr:nvSpPr>
            <xdr:cNvPr id="10329" name="OptionButton89" hidden="1">
              <a:extLst>
                <a:ext uri="{63B3BB69-23CF-44E3-9099-C40C66FF867C}">
                  <a14:compatExt spid="_x0000_s10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40</xdr:row>
          <xdr:rowOff>9525</xdr:rowOff>
        </xdr:from>
        <xdr:to>
          <xdr:col>4</xdr:col>
          <xdr:colOff>247650</xdr:colOff>
          <xdr:row>41</xdr:row>
          <xdr:rowOff>0</xdr:rowOff>
        </xdr:to>
        <xdr:sp macro="" textlink="">
          <xdr:nvSpPr>
            <xdr:cNvPr id="10330" name="OptionButton90" hidden="1">
              <a:extLst>
                <a:ext uri="{63B3BB69-23CF-44E3-9099-C40C66FF867C}">
                  <a14:compatExt spid="_x0000_s10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40</xdr:row>
          <xdr:rowOff>9525</xdr:rowOff>
        </xdr:from>
        <xdr:to>
          <xdr:col>6</xdr:col>
          <xdr:colOff>9525</xdr:colOff>
          <xdr:row>41</xdr:row>
          <xdr:rowOff>0</xdr:rowOff>
        </xdr:to>
        <xdr:sp macro="" textlink="">
          <xdr:nvSpPr>
            <xdr:cNvPr id="10331" name="OptionButton91" hidden="1">
              <a:extLst>
                <a:ext uri="{63B3BB69-23CF-44E3-9099-C40C66FF867C}">
                  <a14:compatExt spid="_x0000_s10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40</xdr:row>
          <xdr:rowOff>9525</xdr:rowOff>
        </xdr:from>
        <xdr:to>
          <xdr:col>7</xdr:col>
          <xdr:colOff>9525</xdr:colOff>
          <xdr:row>41</xdr:row>
          <xdr:rowOff>0</xdr:rowOff>
        </xdr:to>
        <xdr:sp macro="" textlink="">
          <xdr:nvSpPr>
            <xdr:cNvPr id="10332" name="OptionButton92" hidden="1">
              <a:extLst>
                <a:ext uri="{63B3BB69-23CF-44E3-9099-C40C66FF867C}">
                  <a14:compatExt spid="_x0000_s10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41</xdr:row>
          <xdr:rowOff>9525</xdr:rowOff>
        </xdr:from>
        <xdr:to>
          <xdr:col>4</xdr:col>
          <xdr:colOff>9525</xdr:colOff>
          <xdr:row>42</xdr:row>
          <xdr:rowOff>0</xdr:rowOff>
        </xdr:to>
        <xdr:sp macro="" textlink="">
          <xdr:nvSpPr>
            <xdr:cNvPr id="10333" name="OptionButton93" hidden="1">
              <a:extLst>
                <a:ext uri="{63B3BB69-23CF-44E3-9099-C40C66FF867C}">
                  <a14:compatExt spid="_x0000_s10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41</xdr:row>
          <xdr:rowOff>9525</xdr:rowOff>
        </xdr:from>
        <xdr:to>
          <xdr:col>4</xdr:col>
          <xdr:colOff>247650</xdr:colOff>
          <xdr:row>42</xdr:row>
          <xdr:rowOff>0</xdr:rowOff>
        </xdr:to>
        <xdr:sp macro="" textlink="">
          <xdr:nvSpPr>
            <xdr:cNvPr id="10334" name="OptionButton94" hidden="1">
              <a:extLst>
                <a:ext uri="{63B3BB69-23CF-44E3-9099-C40C66FF867C}">
                  <a14:compatExt spid="_x0000_s10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41</xdr:row>
          <xdr:rowOff>9525</xdr:rowOff>
        </xdr:from>
        <xdr:to>
          <xdr:col>6</xdr:col>
          <xdr:colOff>9525</xdr:colOff>
          <xdr:row>42</xdr:row>
          <xdr:rowOff>0</xdr:rowOff>
        </xdr:to>
        <xdr:sp macro="" textlink="">
          <xdr:nvSpPr>
            <xdr:cNvPr id="10335" name="OptionButton95" hidden="1">
              <a:extLst>
                <a:ext uri="{63B3BB69-23CF-44E3-9099-C40C66FF867C}">
                  <a14:compatExt spid="_x0000_s10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41</xdr:row>
          <xdr:rowOff>9525</xdr:rowOff>
        </xdr:from>
        <xdr:to>
          <xdr:col>7</xdr:col>
          <xdr:colOff>9525</xdr:colOff>
          <xdr:row>42</xdr:row>
          <xdr:rowOff>0</xdr:rowOff>
        </xdr:to>
        <xdr:sp macro="" textlink="">
          <xdr:nvSpPr>
            <xdr:cNvPr id="10336" name="OptionButton96" hidden="1">
              <a:extLst>
                <a:ext uri="{63B3BB69-23CF-44E3-9099-C40C66FF867C}">
                  <a14:compatExt spid="_x0000_s10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42</xdr:row>
          <xdr:rowOff>9525</xdr:rowOff>
        </xdr:from>
        <xdr:to>
          <xdr:col>4</xdr:col>
          <xdr:colOff>9525</xdr:colOff>
          <xdr:row>43</xdr:row>
          <xdr:rowOff>0</xdr:rowOff>
        </xdr:to>
        <xdr:sp macro="" textlink="">
          <xdr:nvSpPr>
            <xdr:cNvPr id="10337" name="OptionButton97" hidden="1">
              <a:extLst>
                <a:ext uri="{63B3BB69-23CF-44E3-9099-C40C66FF867C}">
                  <a14:compatExt spid="_x0000_s10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42</xdr:row>
          <xdr:rowOff>9525</xdr:rowOff>
        </xdr:from>
        <xdr:to>
          <xdr:col>4</xdr:col>
          <xdr:colOff>247650</xdr:colOff>
          <xdr:row>43</xdr:row>
          <xdr:rowOff>0</xdr:rowOff>
        </xdr:to>
        <xdr:sp macro="" textlink="">
          <xdr:nvSpPr>
            <xdr:cNvPr id="10338" name="OptionButton98" hidden="1">
              <a:extLst>
                <a:ext uri="{63B3BB69-23CF-44E3-9099-C40C66FF867C}">
                  <a14:compatExt spid="_x0000_s10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42</xdr:row>
          <xdr:rowOff>9525</xdr:rowOff>
        </xdr:from>
        <xdr:to>
          <xdr:col>6</xdr:col>
          <xdr:colOff>9525</xdr:colOff>
          <xdr:row>43</xdr:row>
          <xdr:rowOff>0</xdr:rowOff>
        </xdr:to>
        <xdr:sp macro="" textlink="">
          <xdr:nvSpPr>
            <xdr:cNvPr id="10339" name="OptionButton99" hidden="1">
              <a:extLst>
                <a:ext uri="{63B3BB69-23CF-44E3-9099-C40C66FF867C}">
                  <a14:compatExt spid="_x0000_s10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42</xdr:row>
          <xdr:rowOff>9525</xdr:rowOff>
        </xdr:from>
        <xdr:to>
          <xdr:col>7</xdr:col>
          <xdr:colOff>9525</xdr:colOff>
          <xdr:row>43</xdr:row>
          <xdr:rowOff>0</xdr:rowOff>
        </xdr:to>
        <xdr:sp macro="" textlink="">
          <xdr:nvSpPr>
            <xdr:cNvPr id="10340" name="OptionButton100" hidden="1">
              <a:extLst>
                <a:ext uri="{63B3BB69-23CF-44E3-9099-C40C66FF867C}">
                  <a14:compatExt spid="_x0000_s10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43</xdr:row>
          <xdr:rowOff>9525</xdr:rowOff>
        </xdr:from>
        <xdr:to>
          <xdr:col>4</xdr:col>
          <xdr:colOff>9525</xdr:colOff>
          <xdr:row>44</xdr:row>
          <xdr:rowOff>0</xdr:rowOff>
        </xdr:to>
        <xdr:sp macro="" textlink="">
          <xdr:nvSpPr>
            <xdr:cNvPr id="10341" name="OptionButton101" hidden="1">
              <a:extLst>
                <a:ext uri="{63B3BB69-23CF-44E3-9099-C40C66FF867C}">
                  <a14:compatExt spid="_x0000_s10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43</xdr:row>
          <xdr:rowOff>9525</xdr:rowOff>
        </xdr:from>
        <xdr:to>
          <xdr:col>4</xdr:col>
          <xdr:colOff>247650</xdr:colOff>
          <xdr:row>44</xdr:row>
          <xdr:rowOff>0</xdr:rowOff>
        </xdr:to>
        <xdr:sp macro="" textlink="">
          <xdr:nvSpPr>
            <xdr:cNvPr id="10342" name="OptionButton102" hidden="1">
              <a:extLst>
                <a:ext uri="{63B3BB69-23CF-44E3-9099-C40C66FF867C}">
                  <a14:compatExt spid="_x0000_s10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43</xdr:row>
          <xdr:rowOff>9525</xdr:rowOff>
        </xdr:from>
        <xdr:to>
          <xdr:col>6</xdr:col>
          <xdr:colOff>9525</xdr:colOff>
          <xdr:row>44</xdr:row>
          <xdr:rowOff>0</xdr:rowOff>
        </xdr:to>
        <xdr:sp macro="" textlink="">
          <xdr:nvSpPr>
            <xdr:cNvPr id="10343" name="OptionButton103" hidden="1">
              <a:extLst>
                <a:ext uri="{63B3BB69-23CF-44E3-9099-C40C66FF867C}">
                  <a14:compatExt spid="_x0000_s10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43</xdr:row>
          <xdr:rowOff>9525</xdr:rowOff>
        </xdr:from>
        <xdr:to>
          <xdr:col>7</xdr:col>
          <xdr:colOff>9525</xdr:colOff>
          <xdr:row>44</xdr:row>
          <xdr:rowOff>0</xdr:rowOff>
        </xdr:to>
        <xdr:sp macro="" textlink="">
          <xdr:nvSpPr>
            <xdr:cNvPr id="10344" name="OptionButton104" hidden="1">
              <a:extLst>
                <a:ext uri="{63B3BB69-23CF-44E3-9099-C40C66FF867C}">
                  <a14:compatExt spid="_x0000_s10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44</xdr:row>
          <xdr:rowOff>9525</xdr:rowOff>
        </xdr:from>
        <xdr:to>
          <xdr:col>4</xdr:col>
          <xdr:colOff>9525</xdr:colOff>
          <xdr:row>45</xdr:row>
          <xdr:rowOff>0</xdr:rowOff>
        </xdr:to>
        <xdr:sp macro="" textlink="">
          <xdr:nvSpPr>
            <xdr:cNvPr id="10345" name="OptionButton105" hidden="1">
              <a:extLst>
                <a:ext uri="{63B3BB69-23CF-44E3-9099-C40C66FF867C}">
                  <a14:compatExt spid="_x0000_s10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44</xdr:row>
          <xdr:rowOff>9525</xdr:rowOff>
        </xdr:from>
        <xdr:to>
          <xdr:col>4</xdr:col>
          <xdr:colOff>247650</xdr:colOff>
          <xdr:row>45</xdr:row>
          <xdr:rowOff>0</xdr:rowOff>
        </xdr:to>
        <xdr:sp macro="" textlink="">
          <xdr:nvSpPr>
            <xdr:cNvPr id="10346" name="OptionButton106" hidden="1">
              <a:extLst>
                <a:ext uri="{63B3BB69-23CF-44E3-9099-C40C66FF867C}">
                  <a14:compatExt spid="_x0000_s10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44</xdr:row>
          <xdr:rowOff>9525</xdr:rowOff>
        </xdr:from>
        <xdr:to>
          <xdr:col>6</xdr:col>
          <xdr:colOff>9525</xdr:colOff>
          <xdr:row>45</xdr:row>
          <xdr:rowOff>0</xdr:rowOff>
        </xdr:to>
        <xdr:sp macro="" textlink="">
          <xdr:nvSpPr>
            <xdr:cNvPr id="10347" name="OptionButton107" hidden="1">
              <a:extLst>
                <a:ext uri="{63B3BB69-23CF-44E3-9099-C40C66FF867C}">
                  <a14:compatExt spid="_x0000_s10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44</xdr:row>
          <xdr:rowOff>9525</xdr:rowOff>
        </xdr:from>
        <xdr:to>
          <xdr:col>7</xdr:col>
          <xdr:colOff>9525</xdr:colOff>
          <xdr:row>45</xdr:row>
          <xdr:rowOff>0</xdr:rowOff>
        </xdr:to>
        <xdr:sp macro="" textlink="">
          <xdr:nvSpPr>
            <xdr:cNvPr id="10348" name="OptionButton108" hidden="1">
              <a:extLst>
                <a:ext uri="{63B3BB69-23CF-44E3-9099-C40C66FF867C}">
                  <a14:compatExt spid="_x0000_s10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45</xdr:row>
          <xdr:rowOff>9525</xdr:rowOff>
        </xdr:from>
        <xdr:to>
          <xdr:col>4</xdr:col>
          <xdr:colOff>9525</xdr:colOff>
          <xdr:row>46</xdr:row>
          <xdr:rowOff>0</xdr:rowOff>
        </xdr:to>
        <xdr:sp macro="" textlink="">
          <xdr:nvSpPr>
            <xdr:cNvPr id="10349" name="OptionButton109" hidden="1">
              <a:extLst>
                <a:ext uri="{63B3BB69-23CF-44E3-9099-C40C66FF867C}">
                  <a14:compatExt spid="_x0000_s10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45</xdr:row>
          <xdr:rowOff>9525</xdr:rowOff>
        </xdr:from>
        <xdr:to>
          <xdr:col>4</xdr:col>
          <xdr:colOff>247650</xdr:colOff>
          <xdr:row>46</xdr:row>
          <xdr:rowOff>0</xdr:rowOff>
        </xdr:to>
        <xdr:sp macro="" textlink="">
          <xdr:nvSpPr>
            <xdr:cNvPr id="10350" name="OptionButton110" hidden="1">
              <a:extLst>
                <a:ext uri="{63B3BB69-23CF-44E3-9099-C40C66FF867C}">
                  <a14:compatExt spid="_x0000_s10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45</xdr:row>
          <xdr:rowOff>9525</xdr:rowOff>
        </xdr:from>
        <xdr:to>
          <xdr:col>6</xdr:col>
          <xdr:colOff>9525</xdr:colOff>
          <xdr:row>46</xdr:row>
          <xdr:rowOff>0</xdr:rowOff>
        </xdr:to>
        <xdr:sp macro="" textlink="">
          <xdr:nvSpPr>
            <xdr:cNvPr id="10351" name="OptionButton111" hidden="1">
              <a:extLst>
                <a:ext uri="{63B3BB69-23CF-44E3-9099-C40C66FF867C}">
                  <a14:compatExt spid="_x0000_s10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45</xdr:row>
          <xdr:rowOff>9525</xdr:rowOff>
        </xdr:from>
        <xdr:to>
          <xdr:col>7</xdr:col>
          <xdr:colOff>9525</xdr:colOff>
          <xdr:row>46</xdr:row>
          <xdr:rowOff>0</xdr:rowOff>
        </xdr:to>
        <xdr:sp macro="" textlink="">
          <xdr:nvSpPr>
            <xdr:cNvPr id="10352" name="OptionButton112" hidden="1">
              <a:extLst>
                <a:ext uri="{63B3BB69-23CF-44E3-9099-C40C66FF867C}">
                  <a14:compatExt spid="_x0000_s10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47</xdr:row>
          <xdr:rowOff>9525</xdr:rowOff>
        </xdr:from>
        <xdr:to>
          <xdr:col>4</xdr:col>
          <xdr:colOff>9525</xdr:colOff>
          <xdr:row>48</xdr:row>
          <xdr:rowOff>0</xdr:rowOff>
        </xdr:to>
        <xdr:sp macro="" textlink="">
          <xdr:nvSpPr>
            <xdr:cNvPr id="10353" name="OptionButton113" hidden="1">
              <a:extLst>
                <a:ext uri="{63B3BB69-23CF-44E3-9099-C40C66FF867C}">
                  <a14:compatExt spid="_x0000_s10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47</xdr:row>
          <xdr:rowOff>9525</xdr:rowOff>
        </xdr:from>
        <xdr:to>
          <xdr:col>4</xdr:col>
          <xdr:colOff>247650</xdr:colOff>
          <xdr:row>48</xdr:row>
          <xdr:rowOff>0</xdr:rowOff>
        </xdr:to>
        <xdr:sp macro="" textlink="">
          <xdr:nvSpPr>
            <xdr:cNvPr id="10354" name="OptionButton114" hidden="1">
              <a:extLst>
                <a:ext uri="{63B3BB69-23CF-44E3-9099-C40C66FF867C}">
                  <a14:compatExt spid="_x0000_s10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47</xdr:row>
          <xdr:rowOff>9525</xdr:rowOff>
        </xdr:from>
        <xdr:to>
          <xdr:col>6</xdr:col>
          <xdr:colOff>9525</xdr:colOff>
          <xdr:row>48</xdr:row>
          <xdr:rowOff>0</xdr:rowOff>
        </xdr:to>
        <xdr:sp macro="" textlink="">
          <xdr:nvSpPr>
            <xdr:cNvPr id="10355" name="OptionButton115" hidden="1">
              <a:extLst>
                <a:ext uri="{63B3BB69-23CF-44E3-9099-C40C66FF867C}">
                  <a14:compatExt spid="_x0000_s10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47</xdr:row>
          <xdr:rowOff>9525</xdr:rowOff>
        </xdr:from>
        <xdr:to>
          <xdr:col>7</xdr:col>
          <xdr:colOff>9525</xdr:colOff>
          <xdr:row>48</xdr:row>
          <xdr:rowOff>0</xdr:rowOff>
        </xdr:to>
        <xdr:sp macro="" textlink="">
          <xdr:nvSpPr>
            <xdr:cNvPr id="10356" name="OptionButton116" hidden="1">
              <a:extLst>
                <a:ext uri="{63B3BB69-23CF-44E3-9099-C40C66FF867C}">
                  <a14:compatExt spid="_x0000_s10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48</xdr:row>
          <xdr:rowOff>9525</xdr:rowOff>
        </xdr:from>
        <xdr:to>
          <xdr:col>4</xdr:col>
          <xdr:colOff>9525</xdr:colOff>
          <xdr:row>49</xdr:row>
          <xdr:rowOff>0</xdr:rowOff>
        </xdr:to>
        <xdr:sp macro="" textlink="">
          <xdr:nvSpPr>
            <xdr:cNvPr id="10357" name="OptionButton117" hidden="1">
              <a:extLst>
                <a:ext uri="{63B3BB69-23CF-44E3-9099-C40C66FF867C}">
                  <a14:compatExt spid="_x0000_s10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48</xdr:row>
          <xdr:rowOff>9525</xdr:rowOff>
        </xdr:from>
        <xdr:to>
          <xdr:col>4</xdr:col>
          <xdr:colOff>247650</xdr:colOff>
          <xdr:row>49</xdr:row>
          <xdr:rowOff>0</xdr:rowOff>
        </xdr:to>
        <xdr:sp macro="" textlink="">
          <xdr:nvSpPr>
            <xdr:cNvPr id="10358" name="OptionButton118" hidden="1">
              <a:extLst>
                <a:ext uri="{63B3BB69-23CF-44E3-9099-C40C66FF867C}">
                  <a14:compatExt spid="_x0000_s10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48</xdr:row>
          <xdr:rowOff>9525</xdr:rowOff>
        </xdr:from>
        <xdr:to>
          <xdr:col>6</xdr:col>
          <xdr:colOff>9525</xdr:colOff>
          <xdr:row>49</xdr:row>
          <xdr:rowOff>0</xdr:rowOff>
        </xdr:to>
        <xdr:sp macro="" textlink="">
          <xdr:nvSpPr>
            <xdr:cNvPr id="10359" name="OptionButton119" hidden="1">
              <a:extLst>
                <a:ext uri="{63B3BB69-23CF-44E3-9099-C40C66FF867C}">
                  <a14:compatExt spid="_x0000_s10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48</xdr:row>
          <xdr:rowOff>9525</xdr:rowOff>
        </xdr:from>
        <xdr:to>
          <xdr:col>7</xdr:col>
          <xdr:colOff>9525</xdr:colOff>
          <xdr:row>49</xdr:row>
          <xdr:rowOff>0</xdr:rowOff>
        </xdr:to>
        <xdr:sp macro="" textlink="">
          <xdr:nvSpPr>
            <xdr:cNvPr id="10360" name="OptionButton120" hidden="1">
              <a:extLst>
                <a:ext uri="{63B3BB69-23CF-44E3-9099-C40C66FF867C}">
                  <a14:compatExt spid="_x0000_s10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49</xdr:row>
          <xdr:rowOff>9525</xdr:rowOff>
        </xdr:from>
        <xdr:to>
          <xdr:col>4</xdr:col>
          <xdr:colOff>9525</xdr:colOff>
          <xdr:row>50</xdr:row>
          <xdr:rowOff>0</xdr:rowOff>
        </xdr:to>
        <xdr:sp macro="" textlink="">
          <xdr:nvSpPr>
            <xdr:cNvPr id="10361" name="OptionButton121" hidden="1">
              <a:extLst>
                <a:ext uri="{63B3BB69-23CF-44E3-9099-C40C66FF867C}">
                  <a14:compatExt spid="_x0000_s10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49</xdr:row>
          <xdr:rowOff>9525</xdr:rowOff>
        </xdr:from>
        <xdr:to>
          <xdr:col>4</xdr:col>
          <xdr:colOff>247650</xdr:colOff>
          <xdr:row>50</xdr:row>
          <xdr:rowOff>0</xdr:rowOff>
        </xdr:to>
        <xdr:sp macro="" textlink="">
          <xdr:nvSpPr>
            <xdr:cNvPr id="10362" name="OptionButton122" hidden="1">
              <a:extLst>
                <a:ext uri="{63B3BB69-23CF-44E3-9099-C40C66FF867C}">
                  <a14:compatExt spid="_x0000_s10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49</xdr:row>
          <xdr:rowOff>9525</xdr:rowOff>
        </xdr:from>
        <xdr:to>
          <xdr:col>6</xdr:col>
          <xdr:colOff>9525</xdr:colOff>
          <xdr:row>50</xdr:row>
          <xdr:rowOff>0</xdr:rowOff>
        </xdr:to>
        <xdr:sp macro="" textlink="">
          <xdr:nvSpPr>
            <xdr:cNvPr id="10363" name="OptionButton123" hidden="1">
              <a:extLst>
                <a:ext uri="{63B3BB69-23CF-44E3-9099-C40C66FF867C}">
                  <a14:compatExt spid="_x0000_s10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49</xdr:row>
          <xdr:rowOff>9525</xdr:rowOff>
        </xdr:from>
        <xdr:to>
          <xdr:col>7</xdr:col>
          <xdr:colOff>9525</xdr:colOff>
          <xdr:row>50</xdr:row>
          <xdr:rowOff>0</xdr:rowOff>
        </xdr:to>
        <xdr:sp macro="" textlink="">
          <xdr:nvSpPr>
            <xdr:cNvPr id="10364" name="OptionButton124" hidden="1">
              <a:extLst>
                <a:ext uri="{63B3BB69-23CF-44E3-9099-C40C66FF867C}">
                  <a14:compatExt spid="_x0000_s10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50</xdr:row>
          <xdr:rowOff>9525</xdr:rowOff>
        </xdr:from>
        <xdr:to>
          <xdr:col>4</xdr:col>
          <xdr:colOff>9525</xdr:colOff>
          <xdr:row>51</xdr:row>
          <xdr:rowOff>0</xdr:rowOff>
        </xdr:to>
        <xdr:sp macro="" textlink="">
          <xdr:nvSpPr>
            <xdr:cNvPr id="10365" name="OptionButton125" hidden="1">
              <a:extLst>
                <a:ext uri="{63B3BB69-23CF-44E3-9099-C40C66FF867C}">
                  <a14:compatExt spid="_x0000_s10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50</xdr:row>
          <xdr:rowOff>9525</xdr:rowOff>
        </xdr:from>
        <xdr:to>
          <xdr:col>4</xdr:col>
          <xdr:colOff>247650</xdr:colOff>
          <xdr:row>51</xdr:row>
          <xdr:rowOff>0</xdr:rowOff>
        </xdr:to>
        <xdr:sp macro="" textlink="">
          <xdr:nvSpPr>
            <xdr:cNvPr id="10366" name="OptionButton126" hidden="1">
              <a:extLst>
                <a:ext uri="{63B3BB69-23CF-44E3-9099-C40C66FF867C}">
                  <a14:compatExt spid="_x0000_s10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50</xdr:row>
          <xdr:rowOff>9525</xdr:rowOff>
        </xdr:from>
        <xdr:to>
          <xdr:col>6</xdr:col>
          <xdr:colOff>9525</xdr:colOff>
          <xdr:row>51</xdr:row>
          <xdr:rowOff>0</xdr:rowOff>
        </xdr:to>
        <xdr:sp macro="" textlink="">
          <xdr:nvSpPr>
            <xdr:cNvPr id="10367" name="OptionButton127" hidden="1">
              <a:extLst>
                <a:ext uri="{63B3BB69-23CF-44E3-9099-C40C66FF867C}">
                  <a14:compatExt spid="_x0000_s10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50</xdr:row>
          <xdr:rowOff>9525</xdr:rowOff>
        </xdr:from>
        <xdr:to>
          <xdr:col>7</xdr:col>
          <xdr:colOff>9525</xdr:colOff>
          <xdr:row>51</xdr:row>
          <xdr:rowOff>0</xdr:rowOff>
        </xdr:to>
        <xdr:sp macro="" textlink="">
          <xdr:nvSpPr>
            <xdr:cNvPr id="10368" name="OptionButton128" hidden="1">
              <a:extLst>
                <a:ext uri="{63B3BB69-23CF-44E3-9099-C40C66FF867C}">
                  <a14:compatExt spid="_x0000_s10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51</xdr:row>
          <xdr:rowOff>9525</xdr:rowOff>
        </xdr:from>
        <xdr:to>
          <xdr:col>4</xdr:col>
          <xdr:colOff>9525</xdr:colOff>
          <xdr:row>52</xdr:row>
          <xdr:rowOff>0</xdr:rowOff>
        </xdr:to>
        <xdr:sp macro="" textlink="">
          <xdr:nvSpPr>
            <xdr:cNvPr id="10369" name="OptionButton129" hidden="1">
              <a:extLst>
                <a:ext uri="{63B3BB69-23CF-44E3-9099-C40C66FF867C}">
                  <a14:compatExt spid="_x0000_s10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51</xdr:row>
          <xdr:rowOff>9525</xdr:rowOff>
        </xdr:from>
        <xdr:to>
          <xdr:col>4</xdr:col>
          <xdr:colOff>247650</xdr:colOff>
          <xdr:row>52</xdr:row>
          <xdr:rowOff>0</xdr:rowOff>
        </xdr:to>
        <xdr:sp macro="" textlink="">
          <xdr:nvSpPr>
            <xdr:cNvPr id="10370" name="OptionButton130" hidden="1">
              <a:extLst>
                <a:ext uri="{63B3BB69-23CF-44E3-9099-C40C66FF867C}">
                  <a14:compatExt spid="_x0000_s10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51</xdr:row>
          <xdr:rowOff>9525</xdr:rowOff>
        </xdr:from>
        <xdr:to>
          <xdr:col>6</xdr:col>
          <xdr:colOff>9525</xdr:colOff>
          <xdr:row>52</xdr:row>
          <xdr:rowOff>0</xdr:rowOff>
        </xdr:to>
        <xdr:sp macro="" textlink="">
          <xdr:nvSpPr>
            <xdr:cNvPr id="10371" name="OptionButton131" hidden="1">
              <a:extLst>
                <a:ext uri="{63B3BB69-23CF-44E3-9099-C40C66FF867C}">
                  <a14:compatExt spid="_x0000_s10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51</xdr:row>
          <xdr:rowOff>9525</xdr:rowOff>
        </xdr:from>
        <xdr:to>
          <xdr:col>7</xdr:col>
          <xdr:colOff>9525</xdr:colOff>
          <xdr:row>52</xdr:row>
          <xdr:rowOff>0</xdr:rowOff>
        </xdr:to>
        <xdr:sp macro="" textlink="">
          <xdr:nvSpPr>
            <xdr:cNvPr id="10372" name="OptionButton132" hidden="1">
              <a:extLst>
                <a:ext uri="{63B3BB69-23CF-44E3-9099-C40C66FF867C}">
                  <a14:compatExt spid="_x0000_s10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52</xdr:row>
          <xdr:rowOff>9525</xdr:rowOff>
        </xdr:from>
        <xdr:to>
          <xdr:col>4</xdr:col>
          <xdr:colOff>9525</xdr:colOff>
          <xdr:row>52</xdr:row>
          <xdr:rowOff>200025</xdr:rowOff>
        </xdr:to>
        <xdr:sp macro="" textlink="">
          <xdr:nvSpPr>
            <xdr:cNvPr id="10373" name="OptionButton133" hidden="1">
              <a:extLst>
                <a:ext uri="{63B3BB69-23CF-44E3-9099-C40C66FF867C}">
                  <a14:compatExt spid="_x0000_s10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52</xdr:row>
          <xdr:rowOff>9525</xdr:rowOff>
        </xdr:from>
        <xdr:to>
          <xdr:col>4</xdr:col>
          <xdr:colOff>247650</xdr:colOff>
          <xdr:row>52</xdr:row>
          <xdr:rowOff>200025</xdr:rowOff>
        </xdr:to>
        <xdr:sp macro="" textlink="">
          <xdr:nvSpPr>
            <xdr:cNvPr id="10374" name="OptionButton134" hidden="1">
              <a:extLst>
                <a:ext uri="{63B3BB69-23CF-44E3-9099-C40C66FF867C}">
                  <a14:compatExt spid="_x0000_s10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52</xdr:row>
          <xdr:rowOff>9525</xdr:rowOff>
        </xdr:from>
        <xdr:to>
          <xdr:col>6</xdr:col>
          <xdr:colOff>9525</xdr:colOff>
          <xdr:row>52</xdr:row>
          <xdr:rowOff>200025</xdr:rowOff>
        </xdr:to>
        <xdr:sp macro="" textlink="">
          <xdr:nvSpPr>
            <xdr:cNvPr id="10375" name="OptionButton135" hidden="1">
              <a:extLst>
                <a:ext uri="{63B3BB69-23CF-44E3-9099-C40C66FF867C}">
                  <a14:compatExt spid="_x0000_s10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52</xdr:row>
          <xdr:rowOff>9525</xdr:rowOff>
        </xdr:from>
        <xdr:to>
          <xdr:col>7</xdr:col>
          <xdr:colOff>9525</xdr:colOff>
          <xdr:row>52</xdr:row>
          <xdr:rowOff>200025</xdr:rowOff>
        </xdr:to>
        <xdr:sp macro="" textlink="">
          <xdr:nvSpPr>
            <xdr:cNvPr id="10376" name="OptionButton136" hidden="1">
              <a:extLst>
                <a:ext uri="{63B3BB69-23CF-44E3-9099-C40C66FF867C}">
                  <a14:compatExt spid="_x0000_s10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53</xdr:row>
          <xdr:rowOff>9525</xdr:rowOff>
        </xdr:from>
        <xdr:to>
          <xdr:col>4</xdr:col>
          <xdr:colOff>9525</xdr:colOff>
          <xdr:row>53</xdr:row>
          <xdr:rowOff>200025</xdr:rowOff>
        </xdr:to>
        <xdr:sp macro="" textlink="">
          <xdr:nvSpPr>
            <xdr:cNvPr id="10377" name="OptionButton137" hidden="1">
              <a:extLst>
                <a:ext uri="{63B3BB69-23CF-44E3-9099-C40C66FF867C}">
                  <a14:compatExt spid="_x0000_s10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53</xdr:row>
          <xdr:rowOff>9525</xdr:rowOff>
        </xdr:from>
        <xdr:to>
          <xdr:col>4</xdr:col>
          <xdr:colOff>247650</xdr:colOff>
          <xdr:row>53</xdr:row>
          <xdr:rowOff>200025</xdr:rowOff>
        </xdr:to>
        <xdr:sp macro="" textlink="">
          <xdr:nvSpPr>
            <xdr:cNvPr id="10378" name="OptionButton138" hidden="1">
              <a:extLst>
                <a:ext uri="{63B3BB69-23CF-44E3-9099-C40C66FF867C}">
                  <a14:compatExt spid="_x0000_s10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53</xdr:row>
          <xdr:rowOff>9525</xdr:rowOff>
        </xdr:from>
        <xdr:to>
          <xdr:col>6</xdr:col>
          <xdr:colOff>9525</xdr:colOff>
          <xdr:row>53</xdr:row>
          <xdr:rowOff>200025</xdr:rowOff>
        </xdr:to>
        <xdr:sp macro="" textlink="">
          <xdr:nvSpPr>
            <xdr:cNvPr id="10379" name="OptionButton139" hidden="1">
              <a:extLst>
                <a:ext uri="{63B3BB69-23CF-44E3-9099-C40C66FF867C}">
                  <a14:compatExt spid="_x0000_s10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53</xdr:row>
          <xdr:rowOff>9525</xdr:rowOff>
        </xdr:from>
        <xdr:to>
          <xdr:col>7</xdr:col>
          <xdr:colOff>9525</xdr:colOff>
          <xdr:row>53</xdr:row>
          <xdr:rowOff>200025</xdr:rowOff>
        </xdr:to>
        <xdr:sp macro="" textlink="">
          <xdr:nvSpPr>
            <xdr:cNvPr id="10380" name="OptionButton140" hidden="1">
              <a:extLst>
                <a:ext uri="{63B3BB69-23CF-44E3-9099-C40C66FF867C}">
                  <a14:compatExt spid="_x0000_s10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54</xdr:row>
          <xdr:rowOff>9525</xdr:rowOff>
        </xdr:from>
        <xdr:to>
          <xdr:col>4</xdr:col>
          <xdr:colOff>9525</xdr:colOff>
          <xdr:row>54</xdr:row>
          <xdr:rowOff>200025</xdr:rowOff>
        </xdr:to>
        <xdr:sp macro="" textlink="">
          <xdr:nvSpPr>
            <xdr:cNvPr id="10381" name="OptionButton141" hidden="1">
              <a:extLst>
                <a:ext uri="{63B3BB69-23CF-44E3-9099-C40C66FF867C}">
                  <a14:compatExt spid="_x0000_s10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54</xdr:row>
          <xdr:rowOff>9525</xdr:rowOff>
        </xdr:from>
        <xdr:to>
          <xdr:col>4</xdr:col>
          <xdr:colOff>247650</xdr:colOff>
          <xdr:row>54</xdr:row>
          <xdr:rowOff>200025</xdr:rowOff>
        </xdr:to>
        <xdr:sp macro="" textlink="">
          <xdr:nvSpPr>
            <xdr:cNvPr id="10382" name="OptionButton142" hidden="1">
              <a:extLst>
                <a:ext uri="{63B3BB69-23CF-44E3-9099-C40C66FF867C}">
                  <a14:compatExt spid="_x0000_s10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54</xdr:row>
          <xdr:rowOff>9525</xdr:rowOff>
        </xdr:from>
        <xdr:to>
          <xdr:col>6</xdr:col>
          <xdr:colOff>9525</xdr:colOff>
          <xdr:row>54</xdr:row>
          <xdr:rowOff>200025</xdr:rowOff>
        </xdr:to>
        <xdr:sp macro="" textlink="">
          <xdr:nvSpPr>
            <xdr:cNvPr id="10383" name="OptionButton143" hidden="1">
              <a:extLst>
                <a:ext uri="{63B3BB69-23CF-44E3-9099-C40C66FF867C}">
                  <a14:compatExt spid="_x0000_s10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54</xdr:row>
          <xdr:rowOff>9525</xdr:rowOff>
        </xdr:from>
        <xdr:to>
          <xdr:col>7</xdr:col>
          <xdr:colOff>9525</xdr:colOff>
          <xdr:row>54</xdr:row>
          <xdr:rowOff>200025</xdr:rowOff>
        </xdr:to>
        <xdr:sp macro="" textlink="">
          <xdr:nvSpPr>
            <xdr:cNvPr id="10384" name="OptionButton144" hidden="1">
              <a:extLst>
                <a:ext uri="{63B3BB69-23CF-44E3-9099-C40C66FF867C}">
                  <a14:compatExt spid="_x0000_s10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58</xdr:row>
          <xdr:rowOff>9525</xdr:rowOff>
        </xdr:from>
        <xdr:to>
          <xdr:col>4</xdr:col>
          <xdr:colOff>9525</xdr:colOff>
          <xdr:row>59</xdr:row>
          <xdr:rowOff>9525</xdr:rowOff>
        </xdr:to>
        <xdr:sp macro="" textlink="">
          <xdr:nvSpPr>
            <xdr:cNvPr id="10389" name="OptionButton149" hidden="1">
              <a:extLst>
                <a:ext uri="{63B3BB69-23CF-44E3-9099-C40C66FF867C}">
                  <a14:compatExt spid="_x0000_s10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58</xdr:row>
          <xdr:rowOff>9525</xdr:rowOff>
        </xdr:from>
        <xdr:to>
          <xdr:col>4</xdr:col>
          <xdr:colOff>247650</xdr:colOff>
          <xdr:row>59</xdr:row>
          <xdr:rowOff>9525</xdr:rowOff>
        </xdr:to>
        <xdr:sp macro="" textlink="">
          <xdr:nvSpPr>
            <xdr:cNvPr id="10390" name="OptionButton150" hidden="1">
              <a:extLst>
                <a:ext uri="{63B3BB69-23CF-44E3-9099-C40C66FF867C}">
                  <a14:compatExt spid="_x0000_s10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58</xdr:row>
          <xdr:rowOff>9525</xdr:rowOff>
        </xdr:from>
        <xdr:to>
          <xdr:col>6</xdr:col>
          <xdr:colOff>9525</xdr:colOff>
          <xdr:row>59</xdr:row>
          <xdr:rowOff>9525</xdr:rowOff>
        </xdr:to>
        <xdr:sp macro="" textlink="">
          <xdr:nvSpPr>
            <xdr:cNvPr id="10391" name="OptionButton151" hidden="1">
              <a:extLst>
                <a:ext uri="{63B3BB69-23CF-44E3-9099-C40C66FF867C}">
                  <a14:compatExt spid="_x0000_s10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58</xdr:row>
          <xdr:rowOff>9525</xdr:rowOff>
        </xdr:from>
        <xdr:to>
          <xdr:col>7</xdr:col>
          <xdr:colOff>9525</xdr:colOff>
          <xdr:row>59</xdr:row>
          <xdr:rowOff>9525</xdr:rowOff>
        </xdr:to>
        <xdr:sp macro="" textlink="">
          <xdr:nvSpPr>
            <xdr:cNvPr id="10392" name="OptionButton152" hidden="1">
              <a:extLst>
                <a:ext uri="{63B3BB69-23CF-44E3-9099-C40C66FF867C}">
                  <a14:compatExt spid="_x0000_s10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59</xdr:row>
          <xdr:rowOff>9525</xdr:rowOff>
        </xdr:from>
        <xdr:to>
          <xdr:col>4</xdr:col>
          <xdr:colOff>9525</xdr:colOff>
          <xdr:row>60</xdr:row>
          <xdr:rowOff>9525</xdr:rowOff>
        </xdr:to>
        <xdr:sp macro="" textlink="">
          <xdr:nvSpPr>
            <xdr:cNvPr id="10393" name="OptionButton153" hidden="1">
              <a:extLst>
                <a:ext uri="{63B3BB69-23CF-44E3-9099-C40C66FF867C}">
                  <a14:compatExt spid="_x0000_s10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59</xdr:row>
          <xdr:rowOff>9525</xdr:rowOff>
        </xdr:from>
        <xdr:to>
          <xdr:col>4</xdr:col>
          <xdr:colOff>247650</xdr:colOff>
          <xdr:row>60</xdr:row>
          <xdr:rowOff>9525</xdr:rowOff>
        </xdr:to>
        <xdr:sp macro="" textlink="">
          <xdr:nvSpPr>
            <xdr:cNvPr id="10394" name="OptionButton154" hidden="1">
              <a:extLst>
                <a:ext uri="{63B3BB69-23CF-44E3-9099-C40C66FF867C}">
                  <a14:compatExt spid="_x0000_s10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59</xdr:row>
          <xdr:rowOff>9525</xdr:rowOff>
        </xdr:from>
        <xdr:to>
          <xdr:col>6</xdr:col>
          <xdr:colOff>9525</xdr:colOff>
          <xdr:row>60</xdr:row>
          <xdr:rowOff>9525</xdr:rowOff>
        </xdr:to>
        <xdr:sp macro="" textlink="">
          <xdr:nvSpPr>
            <xdr:cNvPr id="10395" name="OptionButton155" hidden="1">
              <a:extLst>
                <a:ext uri="{63B3BB69-23CF-44E3-9099-C40C66FF867C}">
                  <a14:compatExt spid="_x0000_s10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59</xdr:row>
          <xdr:rowOff>9525</xdr:rowOff>
        </xdr:from>
        <xdr:to>
          <xdr:col>7</xdr:col>
          <xdr:colOff>9525</xdr:colOff>
          <xdr:row>60</xdr:row>
          <xdr:rowOff>9525</xdr:rowOff>
        </xdr:to>
        <xdr:sp macro="" textlink="">
          <xdr:nvSpPr>
            <xdr:cNvPr id="10396" name="OptionButton156" hidden="1">
              <a:extLst>
                <a:ext uri="{63B3BB69-23CF-44E3-9099-C40C66FF867C}">
                  <a14:compatExt spid="_x0000_s10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60</xdr:row>
          <xdr:rowOff>9525</xdr:rowOff>
        </xdr:from>
        <xdr:to>
          <xdr:col>4</xdr:col>
          <xdr:colOff>9525</xdr:colOff>
          <xdr:row>60</xdr:row>
          <xdr:rowOff>200025</xdr:rowOff>
        </xdr:to>
        <xdr:sp macro="" textlink="">
          <xdr:nvSpPr>
            <xdr:cNvPr id="10397" name="OptionButton157" hidden="1">
              <a:extLst>
                <a:ext uri="{63B3BB69-23CF-44E3-9099-C40C66FF867C}">
                  <a14:compatExt spid="_x0000_s10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60</xdr:row>
          <xdr:rowOff>9525</xdr:rowOff>
        </xdr:from>
        <xdr:to>
          <xdr:col>4</xdr:col>
          <xdr:colOff>247650</xdr:colOff>
          <xdr:row>60</xdr:row>
          <xdr:rowOff>200025</xdr:rowOff>
        </xdr:to>
        <xdr:sp macro="" textlink="">
          <xdr:nvSpPr>
            <xdr:cNvPr id="10398" name="OptionButton158" hidden="1">
              <a:extLst>
                <a:ext uri="{63B3BB69-23CF-44E3-9099-C40C66FF867C}">
                  <a14:compatExt spid="_x0000_s10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60</xdr:row>
          <xdr:rowOff>9525</xdr:rowOff>
        </xdr:from>
        <xdr:to>
          <xdr:col>6</xdr:col>
          <xdr:colOff>9525</xdr:colOff>
          <xdr:row>60</xdr:row>
          <xdr:rowOff>200025</xdr:rowOff>
        </xdr:to>
        <xdr:sp macro="" textlink="">
          <xdr:nvSpPr>
            <xdr:cNvPr id="10399" name="OptionButton159" hidden="1">
              <a:extLst>
                <a:ext uri="{63B3BB69-23CF-44E3-9099-C40C66FF867C}">
                  <a14:compatExt spid="_x0000_s10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60</xdr:row>
          <xdr:rowOff>9525</xdr:rowOff>
        </xdr:from>
        <xdr:to>
          <xdr:col>7</xdr:col>
          <xdr:colOff>9525</xdr:colOff>
          <xdr:row>60</xdr:row>
          <xdr:rowOff>200025</xdr:rowOff>
        </xdr:to>
        <xdr:sp macro="" textlink="">
          <xdr:nvSpPr>
            <xdr:cNvPr id="10400" name="OptionButton160" hidden="1">
              <a:extLst>
                <a:ext uri="{63B3BB69-23CF-44E3-9099-C40C66FF867C}">
                  <a14:compatExt spid="_x0000_s10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62</xdr:row>
          <xdr:rowOff>9525</xdr:rowOff>
        </xdr:from>
        <xdr:to>
          <xdr:col>4</xdr:col>
          <xdr:colOff>9525</xdr:colOff>
          <xdr:row>62</xdr:row>
          <xdr:rowOff>200025</xdr:rowOff>
        </xdr:to>
        <xdr:sp macro="" textlink="">
          <xdr:nvSpPr>
            <xdr:cNvPr id="10401" name="OptionButton161" hidden="1">
              <a:extLst>
                <a:ext uri="{63B3BB69-23CF-44E3-9099-C40C66FF867C}">
                  <a14:compatExt spid="_x0000_s10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62</xdr:row>
          <xdr:rowOff>9525</xdr:rowOff>
        </xdr:from>
        <xdr:to>
          <xdr:col>4</xdr:col>
          <xdr:colOff>247650</xdr:colOff>
          <xdr:row>62</xdr:row>
          <xdr:rowOff>200025</xdr:rowOff>
        </xdr:to>
        <xdr:sp macro="" textlink="">
          <xdr:nvSpPr>
            <xdr:cNvPr id="10402" name="OptionButton162" hidden="1">
              <a:extLst>
                <a:ext uri="{63B3BB69-23CF-44E3-9099-C40C66FF867C}">
                  <a14:compatExt spid="_x0000_s10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62</xdr:row>
          <xdr:rowOff>9525</xdr:rowOff>
        </xdr:from>
        <xdr:to>
          <xdr:col>6</xdr:col>
          <xdr:colOff>9525</xdr:colOff>
          <xdr:row>62</xdr:row>
          <xdr:rowOff>200025</xdr:rowOff>
        </xdr:to>
        <xdr:sp macro="" textlink="">
          <xdr:nvSpPr>
            <xdr:cNvPr id="10403" name="OptionButton163" hidden="1">
              <a:extLst>
                <a:ext uri="{63B3BB69-23CF-44E3-9099-C40C66FF867C}">
                  <a14:compatExt spid="_x0000_s10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62</xdr:row>
          <xdr:rowOff>9525</xdr:rowOff>
        </xdr:from>
        <xdr:to>
          <xdr:col>7</xdr:col>
          <xdr:colOff>9525</xdr:colOff>
          <xdr:row>62</xdr:row>
          <xdr:rowOff>200025</xdr:rowOff>
        </xdr:to>
        <xdr:sp macro="" textlink="">
          <xdr:nvSpPr>
            <xdr:cNvPr id="10404" name="OptionButton164" hidden="1">
              <a:extLst>
                <a:ext uri="{63B3BB69-23CF-44E3-9099-C40C66FF867C}">
                  <a14:compatExt spid="_x0000_s10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63</xdr:row>
          <xdr:rowOff>9525</xdr:rowOff>
        </xdr:from>
        <xdr:to>
          <xdr:col>4</xdr:col>
          <xdr:colOff>9525</xdr:colOff>
          <xdr:row>64</xdr:row>
          <xdr:rowOff>9525</xdr:rowOff>
        </xdr:to>
        <xdr:sp macro="" textlink="">
          <xdr:nvSpPr>
            <xdr:cNvPr id="10405" name="OptionButton165" hidden="1">
              <a:extLst>
                <a:ext uri="{63B3BB69-23CF-44E3-9099-C40C66FF867C}">
                  <a14:compatExt spid="_x0000_s10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63</xdr:row>
          <xdr:rowOff>9525</xdr:rowOff>
        </xdr:from>
        <xdr:to>
          <xdr:col>4</xdr:col>
          <xdr:colOff>247650</xdr:colOff>
          <xdr:row>64</xdr:row>
          <xdr:rowOff>9525</xdr:rowOff>
        </xdr:to>
        <xdr:sp macro="" textlink="">
          <xdr:nvSpPr>
            <xdr:cNvPr id="10406" name="OptionButton166" hidden="1">
              <a:extLst>
                <a:ext uri="{63B3BB69-23CF-44E3-9099-C40C66FF867C}">
                  <a14:compatExt spid="_x0000_s10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63</xdr:row>
          <xdr:rowOff>9525</xdr:rowOff>
        </xdr:from>
        <xdr:to>
          <xdr:col>6</xdr:col>
          <xdr:colOff>9525</xdr:colOff>
          <xdr:row>64</xdr:row>
          <xdr:rowOff>9525</xdr:rowOff>
        </xdr:to>
        <xdr:sp macro="" textlink="">
          <xdr:nvSpPr>
            <xdr:cNvPr id="10407" name="OptionButton167" hidden="1">
              <a:extLst>
                <a:ext uri="{63B3BB69-23CF-44E3-9099-C40C66FF867C}">
                  <a14:compatExt spid="_x0000_s10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63</xdr:row>
          <xdr:rowOff>9525</xdr:rowOff>
        </xdr:from>
        <xdr:to>
          <xdr:col>7</xdr:col>
          <xdr:colOff>9525</xdr:colOff>
          <xdr:row>64</xdr:row>
          <xdr:rowOff>9525</xdr:rowOff>
        </xdr:to>
        <xdr:sp macro="" textlink="">
          <xdr:nvSpPr>
            <xdr:cNvPr id="10408" name="OptionButton168" hidden="1">
              <a:extLst>
                <a:ext uri="{63B3BB69-23CF-44E3-9099-C40C66FF867C}">
                  <a14:compatExt spid="_x0000_s10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64</xdr:row>
          <xdr:rowOff>9525</xdr:rowOff>
        </xdr:from>
        <xdr:to>
          <xdr:col>4</xdr:col>
          <xdr:colOff>9525</xdr:colOff>
          <xdr:row>64</xdr:row>
          <xdr:rowOff>200025</xdr:rowOff>
        </xdr:to>
        <xdr:sp macro="" textlink="">
          <xdr:nvSpPr>
            <xdr:cNvPr id="10409" name="OptionButton169" hidden="1">
              <a:extLst>
                <a:ext uri="{63B3BB69-23CF-44E3-9099-C40C66FF867C}">
                  <a14:compatExt spid="_x0000_s10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64</xdr:row>
          <xdr:rowOff>9525</xdr:rowOff>
        </xdr:from>
        <xdr:to>
          <xdr:col>4</xdr:col>
          <xdr:colOff>247650</xdr:colOff>
          <xdr:row>64</xdr:row>
          <xdr:rowOff>200025</xdr:rowOff>
        </xdr:to>
        <xdr:sp macro="" textlink="">
          <xdr:nvSpPr>
            <xdr:cNvPr id="10410" name="OptionButton170" hidden="1">
              <a:extLst>
                <a:ext uri="{63B3BB69-23CF-44E3-9099-C40C66FF867C}">
                  <a14:compatExt spid="_x0000_s10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64</xdr:row>
          <xdr:rowOff>9525</xdr:rowOff>
        </xdr:from>
        <xdr:to>
          <xdr:col>6</xdr:col>
          <xdr:colOff>9525</xdr:colOff>
          <xdr:row>64</xdr:row>
          <xdr:rowOff>200025</xdr:rowOff>
        </xdr:to>
        <xdr:sp macro="" textlink="">
          <xdr:nvSpPr>
            <xdr:cNvPr id="10411" name="OptionButton171" hidden="1">
              <a:extLst>
                <a:ext uri="{63B3BB69-23CF-44E3-9099-C40C66FF867C}">
                  <a14:compatExt spid="_x0000_s10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64</xdr:row>
          <xdr:rowOff>9525</xdr:rowOff>
        </xdr:from>
        <xdr:to>
          <xdr:col>7</xdr:col>
          <xdr:colOff>9525</xdr:colOff>
          <xdr:row>64</xdr:row>
          <xdr:rowOff>200025</xdr:rowOff>
        </xdr:to>
        <xdr:sp macro="" textlink="">
          <xdr:nvSpPr>
            <xdr:cNvPr id="10412" name="OptionButton172" hidden="1">
              <a:extLst>
                <a:ext uri="{63B3BB69-23CF-44E3-9099-C40C66FF867C}">
                  <a14:compatExt spid="_x0000_s10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65</xdr:row>
          <xdr:rowOff>9525</xdr:rowOff>
        </xdr:from>
        <xdr:to>
          <xdr:col>4</xdr:col>
          <xdr:colOff>9525</xdr:colOff>
          <xdr:row>65</xdr:row>
          <xdr:rowOff>200025</xdr:rowOff>
        </xdr:to>
        <xdr:sp macro="" textlink="">
          <xdr:nvSpPr>
            <xdr:cNvPr id="10413" name="OptionButton173" hidden="1">
              <a:extLst>
                <a:ext uri="{63B3BB69-23CF-44E3-9099-C40C66FF867C}">
                  <a14:compatExt spid="_x0000_s10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65</xdr:row>
          <xdr:rowOff>9525</xdr:rowOff>
        </xdr:from>
        <xdr:to>
          <xdr:col>4</xdr:col>
          <xdr:colOff>247650</xdr:colOff>
          <xdr:row>65</xdr:row>
          <xdr:rowOff>200025</xdr:rowOff>
        </xdr:to>
        <xdr:sp macro="" textlink="">
          <xdr:nvSpPr>
            <xdr:cNvPr id="10414" name="OptionButton174" hidden="1">
              <a:extLst>
                <a:ext uri="{63B3BB69-23CF-44E3-9099-C40C66FF867C}">
                  <a14:compatExt spid="_x0000_s10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65</xdr:row>
          <xdr:rowOff>9525</xdr:rowOff>
        </xdr:from>
        <xdr:to>
          <xdr:col>6</xdr:col>
          <xdr:colOff>9525</xdr:colOff>
          <xdr:row>65</xdr:row>
          <xdr:rowOff>200025</xdr:rowOff>
        </xdr:to>
        <xdr:sp macro="" textlink="">
          <xdr:nvSpPr>
            <xdr:cNvPr id="10415" name="OptionButton175" hidden="1">
              <a:extLst>
                <a:ext uri="{63B3BB69-23CF-44E3-9099-C40C66FF867C}">
                  <a14:compatExt spid="_x0000_s10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65</xdr:row>
          <xdr:rowOff>9525</xdr:rowOff>
        </xdr:from>
        <xdr:to>
          <xdr:col>7</xdr:col>
          <xdr:colOff>9525</xdr:colOff>
          <xdr:row>65</xdr:row>
          <xdr:rowOff>200025</xdr:rowOff>
        </xdr:to>
        <xdr:sp macro="" textlink="">
          <xdr:nvSpPr>
            <xdr:cNvPr id="10416" name="OptionButton176" hidden="1">
              <a:extLst>
                <a:ext uri="{63B3BB69-23CF-44E3-9099-C40C66FF867C}">
                  <a14:compatExt spid="_x0000_s10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66</xdr:row>
          <xdr:rowOff>9525</xdr:rowOff>
        </xdr:from>
        <xdr:to>
          <xdr:col>4</xdr:col>
          <xdr:colOff>9525</xdr:colOff>
          <xdr:row>66</xdr:row>
          <xdr:rowOff>200025</xdr:rowOff>
        </xdr:to>
        <xdr:sp macro="" textlink="">
          <xdr:nvSpPr>
            <xdr:cNvPr id="10417" name="OptionButton177" hidden="1">
              <a:extLst>
                <a:ext uri="{63B3BB69-23CF-44E3-9099-C40C66FF867C}">
                  <a14:compatExt spid="_x0000_s10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66</xdr:row>
          <xdr:rowOff>9525</xdr:rowOff>
        </xdr:from>
        <xdr:to>
          <xdr:col>4</xdr:col>
          <xdr:colOff>247650</xdr:colOff>
          <xdr:row>66</xdr:row>
          <xdr:rowOff>200025</xdr:rowOff>
        </xdr:to>
        <xdr:sp macro="" textlink="">
          <xdr:nvSpPr>
            <xdr:cNvPr id="10418" name="OptionButton178" hidden="1">
              <a:extLst>
                <a:ext uri="{63B3BB69-23CF-44E3-9099-C40C66FF867C}">
                  <a14:compatExt spid="_x0000_s10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66</xdr:row>
          <xdr:rowOff>9525</xdr:rowOff>
        </xdr:from>
        <xdr:to>
          <xdr:col>6</xdr:col>
          <xdr:colOff>9525</xdr:colOff>
          <xdr:row>66</xdr:row>
          <xdr:rowOff>200025</xdr:rowOff>
        </xdr:to>
        <xdr:sp macro="" textlink="">
          <xdr:nvSpPr>
            <xdr:cNvPr id="10419" name="OptionButton179" hidden="1">
              <a:extLst>
                <a:ext uri="{63B3BB69-23CF-44E3-9099-C40C66FF867C}">
                  <a14:compatExt spid="_x0000_s10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66</xdr:row>
          <xdr:rowOff>9525</xdr:rowOff>
        </xdr:from>
        <xdr:to>
          <xdr:col>7</xdr:col>
          <xdr:colOff>9525</xdr:colOff>
          <xdr:row>66</xdr:row>
          <xdr:rowOff>200025</xdr:rowOff>
        </xdr:to>
        <xdr:sp macro="" textlink="">
          <xdr:nvSpPr>
            <xdr:cNvPr id="10420" name="OptionButton180" hidden="1">
              <a:extLst>
                <a:ext uri="{63B3BB69-23CF-44E3-9099-C40C66FF867C}">
                  <a14:compatExt spid="_x0000_s10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67</xdr:row>
          <xdr:rowOff>9525</xdr:rowOff>
        </xdr:from>
        <xdr:to>
          <xdr:col>4</xdr:col>
          <xdr:colOff>9525</xdr:colOff>
          <xdr:row>68</xdr:row>
          <xdr:rowOff>9525</xdr:rowOff>
        </xdr:to>
        <xdr:sp macro="" textlink="">
          <xdr:nvSpPr>
            <xdr:cNvPr id="10421" name="OptionButton181" hidden="1">
              <a:extLst>
                <a:ext uri="{63B3BB69-23CF-44E3-9099-C40C66FF867C}">
                  <a14:compatExt spid="_x0000_s10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67</xdr:row>
          <xdr:rowOff>9525</xdr:rowOff>
        </xdr:from>
        <xdr:to>
          <xdr:col>4</xdr:col>
          <xdr:colOff>247650</xdr:colOff>
          <xdr:row>68</xdr:row>
          <xdr:rowOff>9525</xdr:rowOff>
        </xdr:to>
        <xdr:sp macro="" textlink="">
          <xdr:nvSpPr>
            <xdr:cNvPr id="10422" name="OptionButton182" hidden="1">
              <a:extLst>
                <a:ext uri="{63B3BB69-23CF-44E3-9099-C40C66FF867C}">
                  <a14:compatExt spid="_x0000_s10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67</xdr:row>
          <xdr:rowOff>9525</xdr:rowOff>
        </xdr:from>
        <xdr:to>
          <xdr:col>6</xdr:col>
          <xdr:colOff>9525</xdr:colOff>
          <xdr:row>68</xdr:row>
          <xdr:rowOff>9525</xdr:rowOff>
        </xdr:to>
        <xdr:sp macro="" textlink="">
          <xdr:nvSpPr>
            <xdr:cNvPr id="10423" name="OptionButton183" hidden="1">
              <a:extLst>
                <a:ext uri="{63B3BB69-23CF-44E3-9099-C40C66FF867C}">
                  <a14:compatExt spid="_x0000_s10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67</xdr:row>
          <xdr:rowOff>9525</xdr:rowOff>
        </xdr:from>
        <xdr:to>
          <xdr:col>7</xdr:col>
          <xdr:colOff>9525</xdr:colOff>
          <xdr:row>68</xdr:row>
          <xdr:rowOff>9525</xdr:rowOff>
        </xdr:to>
        <xdr:sp macro="" textlink="">
          <xdr:nvSpPr>
            <xdr:cNvPr id="10424" name="OptionButton184" hidden="1">
              <a:extLst>
                <a:ext uri="{63B3BB69-23CF-44E3-9099-C40C66FF867C}">
                  <a14:compatExt spid="_x0000_s10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68</xdr:row>
          <xdr:rowOff>9525</xdr:rowOff>
        </xdr:from>
        <xdr:to>
          <xdr:col>4</xdr:col>
          <xdr:colOff>9525</xdr:colOff>
          <xdr:row>68</xdr:row>
          <xdr:rowOff>200025</xdr:rowOff>
        </xdr:to>
        <xdr:sp macro="" textlink="">
          <xdr:nvSpPr>
            <xdr:cNvPr id="10425" name="OptionButton185" hidden="1">
              <a:extLst>
                <a:ext uri="{63B3BB69-23CF-44E3-9099-C40C66FF867C}">
                  <a14:compatExt spid="_x0000_s10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68</xdr:row>
          <xdr:rowOff>9525</xdr:rowOff>
        </xdr:from>
        <xdr:to>
          <xdr:col>4</xdr:col>
          <xdr:colOff>247650</xdr:colOff>
          <xdr:row>68</xdr:row>
          <xdr:rowOff>200025</xdr:rowOff>
        </xdr:to>
        <xdr:sp macro="" textlink="">
          <xdr:nvSpPr>
            <xdr:cNvPr id="10426" name="OptionButton186" hidden="1">
              <a:extLst>
                <a:ext uri="{63B3BB69-23CF-44E3-9099-C40C66FF867C}">
                  <a14:compatExt spid="_x0000_s10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68</xdr:row>
          <xdr:rowOff>9525</xdr:rowOff>
        </xdr:from>
        <xdr:to>
          <xdr:col>6</xdr:col>
          <xdr:colOff>9525</xdr:colOff>
          <xdr:row>68</xdr:row>
          <xdr:rowOff>200025</xdr:rowOff>
        </xdr:to>
        <xdr:sp macro="" textlink="">
          <xdr:nvSpPr>
            <xdr:cNvPr id="10427" name="OptionButton187" hidden="1">
              <a:extLst>
                <a:ext uri="{63B3BB69-23CF-44E3-9099-C40C66FF867C}">
                  <a14:compatExt spid="_x0000_s10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68</xdr:row>
          <xdr:rowOff>9525</xdr:rowOff>
        </xdr:from>
        <xdr:to>
          <xdr:col>7</xdr:col>
          <xdr:colOff>9525</xdr:colOff>
          <xdr:row>68</xdr:row>
          <xdr:rowOff>200025</xdr:rowOff>
        </xdr:to>
        <xdr:sp macro="" textlink="">
          <xdr:nvSpPr>
            <xdr:cNvPr id="10428" name="OptionButton188" hidden="1">
              <a:extLst>
                <a:ext uri="{63B3BB69-23CF-44E3-9099-C40C66FF867C}">
                  <a14:compatExt spid="_x0000_s10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72</xdr:row>
          <xdr:rowOff>9525</xdr:rowOff>
        </xdr:from>
        <xdr:to>
          <xdr:col>4</xdr:col>
          <xdr:colOff>9525</xdr:colOff>
          <xdr:row>73</xdr:row>
          <xdr:rowOff>9525</xdr:rowOff>
        </xdr:to>
        <xdr:sp macro="" textlink="">
          <xdr:nvSpPr>
            <xdr:cNvPr id="10433" name="OptionButton193" hidden="1">
              <a:extLst>
                <a:ext uri="{63B3BB69-23CF-44E3-9099-C40C66FF867C}">
                  <a14:compatExt spid="_x0000_s10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72</xdr:row>
          <xdr:rowOff>9525</xdr:rowOff>
        </xdr:from>
        <xdr:to>
          <xdr:col>4</xdr:col>
          <xdr:colOff>247650</xdr:colOff>
          <xdr:row>73</xdr:row>
          <xdr:rowOff>9525</xdr:rowOff>
        </xdr:to>
        <xdr:sp macro="" textlink="">
          <xdr:nvSpPr>
            <xdr:cNvPr id="10434" name="OptionButton194" hidden="1">
              <a:extLst>
                <a:ext uri="{63B3BB69-23CF-44E3-9099-C40C66FF867C}">
                  <a14:compatExt spid="_x0000_s10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72</xdr:row>
          <xdr:rowOff>9525</xdr:rowOff>
        </xdr:from>
        <xdr:to>
          <xdr:col>6</xdr:col>
          <xdr:colOff>9525</xdr:colOff>
          <xdr:row>73</xdr:row>
          <xdr:rowOff>9525</xdr:rowOff>
        </xdr:to>
        <xdr:sp macro="" textlink="">
          <xdr:nvSpPr>
            <xdr:cNvPr id="10435" name="OptionButton195" hidden="1">
              <a:extLst>
                <a:ext uri="{63B3BB69-23CF-44E3-9099-C40C66FF867C}">
                  <a14:compatExt spid="_x0000_s10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72</xdr:row>
          <xdr:rowOff>9525</xdr:rowOff>
        </xdr:from>
        <xdr:to>
          <xdr:col>7</xdr:col>
          <xdr:colOff>9525</xdr:colOff>
          <xdr:row>73</xdr:row>
          <xdr:rowOff>9525</xdr:rowOff>
        </xdr:to>
        <xdr:sp macro="" textlink="">
          <xdr:nvSpPr>
            <xdr:cNvPr id="10436" name="OptionButton196" hidden="1">
              <a:extLst>
                <a:ext uri="{63B3BB69-23CF-44E3-9099-C40C66FF867C}">
                  <a14:compatExt spid="_x0000_s10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73</xdr:row>
          <xdr:rowOff>9525</xdr:rowOff>
        </xdr:from>
        <xdr:to>
          <xdr:col>4</xdr:col>
          <xdr:colOff>9525</xdr:colOff>
          <xdr:row>74</xdr:row>
          <xdr:rowOff>9525</xdr:rowOff>
        </xdr:to>
        <xdr:sp macro="" textlink="">
          <xdr:nvSpPr>
            <xdr:cNvPr id="10437" name="OptionButton197" hidden="1">
              <a:extLst>
                <a:ext uri="{63B3BB69-23CF-44E3-9099-C40C66FF867C}">
                  <a14:compatExt spid="_x0000_s10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73</xdr:row>
          <xdr:rowOff>9525</xdr:rowOff>
        </xdr:from>
        <xdr:to>
          <xdr:col>4</xdr:col>
          <xdr:colOff>247650</xdr:colOff>
          <xdr:row>74</xdr:row>
          <xdr:rowOff>9525</xdr:rowOff>
        </xdr:to>
        <xdr:sp macro="" textlink="">
          <xdr:nvSpPr>
            <xdr:cNvPr id="10438" name="OptionButton198" hidden="1">
              <a:extLst>
                <a:ext uri="{63B3BB69-23CF-44E3-9099-C40C66FF867C}">
                  <a14:compatExt spid="_x0000_s10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73</xdr:row>
          <xdr:rowOff>9525</xdr:rowOff>
        </xdr:from>
        <xdr:to>
          <xdr:col>6</xdr:col>
          <xdr:colOff>9525</xdr:colOff>
          <xdr:row>74</xdr:row>
          <xdr:rowOff>9525</xdr:rowOff>
        </xdr:to>
        <xdr:sp macro="" textlink="">
          <xdr:nvSpPr>
            <xdr:cNvPr id="10439" name="OptionButton199" hidden="1">
              <a:extLst>
                <a:ext uri="{63B3BB69-23CF-44E3-9099-C40C66FF867C}">
                  <a14:compatExt spid="_x0000_s10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73</xdr:row>
          <xdr:rowOff>9525</xdr:rowOff>
        </xdr:from>
        <xdr:to>
          <xdr:col>7</xdr:col>
          <xdr:colOff>9525</xdr:colOff>
          <xdr:row>74</xdr:row>
          <xdr:rowOff>9525</xdr:rowOff>
        </xdr:to>
        <xdr:sp macro="" textlink="">
          <xdr:nvSpPr>
            <xdr:cNvPr id="10440" name="OptionButton200" hidden="1">
              <a:extLst>
                <a:ext uri="{63B3BB69-23CF-44E3-9099-C40C66FF867C}">
                  <a14:compatExt spid="_x0000_s10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74</xdr:row>
          <xdr:rowOff>9525</xdr:rowOff>
        </xdr:from>
        <xdr:to>
          <xdr:col>4</xdr:col>
          <xdr:colOff>9525</xdr:colOff>
          <xdr:row>75</xdr:row>
          <xdr:rowOff>9525</xdr:rowOff>
        </xdr:to>
        <xdr:sp macro="" textlink="">
          <xdr:nvSpPr>
            <xdr:cNvPr id="10441" name="OptionButton201" hidden="1">
              <a:extLst>
                <a:ext uri="{63B3BB69-23CF-44E3-9099-C40C66FF867C}">
                  <a14:compatExt spid="_x0000_s10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74</xdr:row>
          <xdr:rowOff>9525</xdr:rowOff>
        </xdr:from>
        <xdr:to>
          <xdr:col>4</xdr:col>
          <xdr:colOff>247650</xdr:colOff>
          <xdr:row>75</xdr:row>
          <xdr:rowOff>9525</xdr:rowOff>
        </xdr:to>
        <xdr:sp macro="" textlink="">
          <xdr:nvSpPr>
            <xdr:cNvPr id="10442" name="OptionButton202" hidden="1">
              <a:extLst>
                <a:ext uri="{63B3BB69-23CF-44E3-9099-C40C66FF867C}">
                  <a14:compatExt spid="_x0000_s10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74</xdr:row>
          <xdr:rowOff>9525</xdr:rowOff>
        </xdr:from>
        <xdr:to>
          <xdr:col>6</xdr:col>
          <xdr:colOff>9525</xdr:colOff>
          <xdr:row>75</xdr:row>
          <xdr:rowOff>9525</xdr:rowOff>
        </xdr:to>
        <xdr:sp macro="" textlink="">
          <xdr:nvSpPr>
            <xdr:cNvPr id="10443" name="OptionButton203" hidden="1">
              <a:extLst>
                <a:ext uri="{63B3BB69-23CF-44E3-9099-C40C66FF867C}">
                  <a14:compatExt spid="_x0000_s10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74</xdr:row>
          <xdr:rowOff>9525</xdr:rowOff>
        </xdr:from>
        <xdr:to>
          <xdr:col>7</xdr:col>
          <xdr:colOff>9525</xdr:colOff>
          <xdr:row>75</xdr:row>
          <xdr:rowOff>9525</xdr:rowOff>
        </xdr:to>
        <xdr:sp macro="" textlink="">
          <xdr:nvSpPr>
            <xdr:cNvPr id="10444" name="OptionButton204" hidden="1">
              <a:extLst>
                <a:ext uri="{63B3BB69-23CF-44E3-9099-C40C66FF867C}">
                  <a14:compatExt spid="_x0000_s10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76</xdr:row>
          <xdr:rowOff>9525</xdr:rowOff>
        </xdr:from>
        <xdr:to>
          <xdr:col>4</xdr:col>
          <xdr:colOff>9525</xdr:colOff>
          <xdr:row>77</xdr:row>
          <xdr:rowOff>9525</xdr:rowOff>
        </xdr:to>
        <xdr:sp macro="" textlink="">
          <xdr:nvSpPr>
            <xdr:cNvPr id="10445" name="OptionButton205" hidden="1">
              <a:extLst>
                <a:ext uri="{63B3BB69-23CF-44E3-9099-C40C66FF867C}">
                  <a14:compatExt spid="_x0000_s10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76</xdr:row>
          <xdr:rowOff>9525</xdr:rowOff>
        </xdr:from>
        <xdr:to>
          <xdr:col>4</xdr:col>
          <xdr:colOff>247650</xdr:colOff>
          <xdr:row>77</xdr:row>
          <xdr:rowOff>9525</xdr:rowOff>
        </xdr:to>
        <xdr:sp macro="" textlink="">
          <xdr:nvSpPr>
            <xdr:cNvPr id="10446" name="OptionButton206" hidden="1">
              <a:extLst>
                <a:ext uri="{63B3BB69-23CF-44E3-9099-C40C66FF867C}">
                  <a14:compatExt spid="_x0000_s10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76</xdr:row>
          <xdr:rowOff>9525</xdr:rowOff>
        </xdr:from>
        <xdr:to>
          <xdr:col>6</xdr:col>
          <xdr:colOff>9525</xdr:colOff>
          <xdr:row>77</xdr:row>
          <xdr:rowOff>9525</xdr:rowOff>
        </xdr:to>
        <xdr:sp macro="" textlink="">
          <xdr:nvSpPr>
            <xdr:cNvPr id="10447" name="OptionButton207" hidden="1">
              <a:extLst>
                <a:ext uri="{63B3BB69-23CF-44E3-9099-C40C66FF867C}">
                  <a14:compatExt spid="_x0000_s10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76</xdr:row>
          <xdr:rowOff>9525</xdr:rowOff>
        </xdr:from>
        <xdr:to>
          <xdr:col>7</xdr:col>
          <xdr:colOff>9525</xdr:colOff>
          <xdr:row>77</xdr:row>
          <xdr:rowOff>9525</xdr:rowOff>
        </xdr:to>
        <xdr:sp macro="" textlink="">
          <xdr:nvSpPr>
            <xdr:cNvPr id="10448" name="OptionButton208" hidden="1">
              <a:extLst>
                <a:ext uri="{63B3BB69-23CF-44E3-9099-C40C66FF867C}">
                  <a14:compatExt spid="_x0000_s10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77</xdr:row>
          <xdr:rowOff>9525</xdr:rowOff>
        </xdr:from>
        <xdr:to>
          <xdr:col>4</xdr:col>
          <xdr:colOff>9525</xdr:colOff>
          <xdr:row>78</xdr:row>
          <xdr:rowOff>9525</xdr:rowOff>
        </xdr:to>
        <xdr:sp macro="" textlink="">
          <xdr:nvSpPr>
            <xdr:cNvPr id="10449" name="OptionButton209" hidden="1">
              <a:extLst>
                <a:ext uri="{63B3BB69-23CF-44E3-9099-C40C66FF867C}">
                  <a14:compatExt spid="_x0000_s10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77</xdr:row>
          <xdr:rowOff>9525</xdr:rowOff>
        </xdr:from>
        <xdr:to>
          <xdr:col>4</xdr:col>
          <xdr:colOff>247650</xdr:colOff>
          <xdr:row>78</xdr:row>
          <xdr:rowOff>9525</xdr:rowOff>
        </xdr:to>
        <xdr:sp macro="" textlink="">
          <xdr:nvSpPr>
            <xdr:cNvPr id="10450" name="OptionButton210" hidden="1">
              <a:extLst>
                <a:ext uri="{63B3BB69-23CF-44E3-9099-C40C66FF867C}">
                  <a14:compatExt spid="_x0000_s10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77</xdr:row>
          <xdr:rowOff>9525</xdr:rowOff>
        </xdr:from>
        <xdr:to>
          <xdr:col>6</xdr:col>
          <xdr:colOff>9525</xdr:colOff>
          <xdr:row>78</xdr:row>
          <xdr:rowOff>9525</xdr:rowOff>
        </xdr:to>
        <xdr:sp macro="" textlink="">
          <xdr:nvSpPr>
            <xdr:cNvPr id="10451" name="OptionButton211" hidden="1">
              <a:extLst>
                <a:ext uri="{63B3BB69-23CF-44E3-9099-C40C66FF867C}">
                  <a14:compatExt spid="_x0000_s10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77</xdr:row>
          <xdr:rowOff>9525</xdr:rowOff>
        </xdr:from>
        <xdr:to>
          <xdr:col>7</xdr:col>
          <xdr:colOff>9525</xdr:colOff>
          <xdr:row>78</xdr:row>
          <xdr:rowOff>9525</xdr:rowOff>
        </xdr:to>
        <xdr:sp macro="" textlink="">
          <xdr:nvSpPr>
            <xdr:cNvPr id="10452" name="OptionButton212" hidden="1">
              <a:extLst>
                <a:ext uri="{63B3BB69-23CF-44E3-9099-C40C66FF867C}">
                  <a14:compatExt spid="_x0000_s10452"/>
                </a:ext>
              </a:extLst>
            </xdr:cNvPr>
            <xdr:cNvSpPr/>
          </xdr:nvSpPr>
          <xdr:spPr>
            <a:xfrm>
              <a:off x="0" y="0"/>
              <a:ext cx="0" cy="0"/>
            </a:xfrm>
            <a:prstGeom prst="rect">
              <a:avLst/>
            </a:prstGeom>
          </xdr:spPr>
        </xdr:sp>
        <xdr:clientData/>
      </xdr:twoCellAnchor>
    </mc:Choice>
    <mc:Fallback/>
  </mc:AlternateContent>
  <xdr:twoCellAnchor editAs="absolute">
    <xdr:from>
      <xdr:col>9</xdr:col>
      <xdr:colOff>516255</xdr:colOff>
      <xdr:row>79</xdr:row>
      <xdr:rowOff>76200</xdr:rowOff>
    </xdr:from>
    <xdr:to>
      <xdr:col>10</xdr:col>
      <xdr:colOff>0</xdr:colOff>
      <xdr:row>81</xdr:row>
      <xdr:rowOff>152400</xdr:rowOff>
    </xdr:to>
    <xdr:sp macro="" textlink="">
      <xdr:nvSpPr>
        <xdr:cNvPr id="218" name="Rounded Rectangle 217">
          <a:hlinkClick xmlns:r="http://schemas.openxmlformats.org/officeDocument/2006/relationships" r:id="rId2"/>
        </xdr:cNvPr>
        <xdr:cNvSpPr/>
      </xdr:nvSpPr>
      <xdr:spPr>
        <a:xfrm>
          <a:off x="8650605" y="19592925"/>
          <a:ext cx="1645920" cy="457200"/>
        </a:xfrm>
        <a:prstGeom prst="roundRect">
          <a:avLst/>
        </a:prstGeom>
        <a:solidFill>
          <a:srgbClr val="00B050"/>
        </a:solidFill>
        <a:ln w="12700">
          <a:noFill/>
        </a:ln>
        <a:effectLst>
          <a:outerShdw blurRad="50800" dist="38100" dir="2700000" algn="tl"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ctr"/>
          <a:r>
            <a:rPr lang="en-US" sz="1100" b="1"/>
            <a:t>Continue</a:t>
          </a:r>
          <a:r>
            <a:rPr lang="en-US" sz="1100" b="1" baseline="0"/>
            <a:t> to Review Assessment Results</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7</xdr:col>
          <xdr:colOff>66675</xdr:colOff>
          <xdr:row>11</xdr:row>
          <xdr:rowOff>9525</xdr:rowOff>
        </xdr:from>
        <xdr:to>
          <xdr:col>8</xdr:col>
          <xdr:colOff>9525</xdr:colOff>
          <xdr:row>12</xdr:row>
          <xdr:rowOff>9525</xdr:rowOff>
        </xdr:to>
        <xdr:sp macro="" textlink="">
          <xdr:nvSpPr>
            <xdr:cNvPr id="10453" name="OptionButton145" hidden="1">
              <a:extLst>
                <a:ext uri="{63B3BB69-23CF-44E3-9099-C40C66FF867C}">
                  <a14:compatExt spid="_x0000_s10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12</xdr:row>
          <xdr:rowOff>9525</xdr:rowOff>
        </xdr:from>
        <xdr:to>
          <xdr:col>8</xdr:col>
          <xdr:colOff>9525</xdr:colOff>
          <xdr:row>12</xdr:row>
          <xdr:rowOff>200025</xdr:rowOff>
        </xdr:to>
        <xdr:sp macro="" textlink="">
          <xdr:nvSpPr>
            <xdr:cNvPr id="10454" name="OptionButton146" hidden="1">
              <a:extLst>
                <a:ext uri="{63B3BB69-23CF-44E3-9099-C40C66FF867C}">
                  <a14:compatExt spid="_x0000_s10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14</xdr:row>
          <xdr:rowOff>9525</xdr:rowOff>
        </xdr:from>
        <xdr:to>
          <xdr:col>8</xdr:col>
          <xdr:colOff>9525</xdr:colOff>
          <xdr:row>15</xdr:row>
          <xdr:rowOff>9525</xdr:rowOff>
        </xdr:to>
        <xdr:sp macro="" textlink="">
          <xdr:nvSpPr>
            <xdr:cNvPr id="10456" name="OptionButton148" hidden="1">
              <a:extLst>
                <a:ext uri="{63B3BB69-23CF-44E3-9099-C40C66FF867C}">
                  <a14:compatExt spid="_x0000_s10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20</xdr:row>
          <xdr:rowOff>9525</xdr:rowOff>
        </xdr:from>
        <xdr:to>
          <xdr:col>8</xdr:col>
          <xdr:colOff>9525</xdr:colOff>
          <xdr:row>21</xdr:row>
          <xdr:rowOff>9525</xdr:rowOff>
        </xdr:to>
        <xdr:sp macro="" textlink="">
          <xdr:nvSpPr>
            <xdr:cNvPr id="10457" name="OptionButton189" hidden="1">
              <a:extLst>
                <a:ext uri="{63B3BB69-23CF-44E3-9099-C40C66FF867C}">
                  <a14:compatExt spid="_x0000_s10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21</xdr:row>
          <xdr:rowOff>9525</xdr:rowOff>
        </xdr:from>
        <xdr:to>
          <xdr:col>8</xdr:col>
          <xdr:colOff>9525</xdr:colOff>
          <xdr:row>22</xdr:row>
          <xdr:rowOff>0</xdr:rowOff>
        </xdr:to>
        <xdr:sp macro="" textlink="">
          <xdr:nvSpPr>
            <xdr:cNvPr id="10458" name="OptionButton190" hidden="1">
              <a:extLst>
                <a:ext uri="{63B3BB69-23CF-44E3-9099-C40C66FF867C}">
                  <a14:compatExt spid="_x0000_s10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22</xdr:row>
          <xdr:rowOff>9525</xdr:rowOff>
        </xdr:from>
        <xdr:to>
          <xdr:col>8</xdr:col>
          <xdr:colOff>9525</xdr:colOff>
          <xdr:row>23</xdr:row>
          <xdr:rowOff>0</xdr:rowOff>
        </xdr:to>
        <xdr:sp macro="" textlink="">
          <xdr:nvSpPr>
            <xdr:cNvPr id="10459" name="OptionButton191" hidden="1">
              <a:extLst>
                <a:ext uri="{63B3BB69-23CF-44E3-9099-C40C66FF867C}">
                  <a14:compatExt spid="_x0000_s10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23</xdr:row>
          <xdr:rowOff>9525</xdr:rowOff>
        </xdr:from>
        <xdr:to>
          <xdr:col>8</xdr:col>
          <xdr:colOff>9525</xdr:colOff>
          <xdr:row>24</xdr:row>
          <xdr:rowOff>0</xdr:rowOff>
        </xdr:to>
        <xdr:sp macro="" textlink="">
          <xdr:nvSpPr>
            <xdr:cNvPr id="10460" name="OptionButton192" hidden="1">
              <a:extLst>
                <a:ext uri="{63B3BB69-23CF-44E3-9099-C40C66FF867C}">
                  <a14:compatExt spid="_x0000_s10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24</xdr:row>
          <xdr:rowOff>9525</xdr:rowOff>
        </xdr:from>
        <xdr:to>
          <xdr:col>8</xdr:col>
          <xdr:colOff>9525</xdr:colOff>
          <xdr:row>25</xdr:row>
          <xdr:rowOff>0</xdr:rowOff>
        </xdr:to>
        <xdr:sp macro="" textlink="">
          <xdr:nvSpPr>
            <xdr:cNvPr id="10461" name="OptionButton213" hidden="1">
              <a:extLst>
                <a:ext uri="{63B3BB69-23CF-44E3-9099-C40C66FF867C}">
                  <a14:compatExt spid="_x0000_s10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25</xdr:row>
          <xdr:rowOff>9525</xdr:rowOff>
        </xdr:from>
        <xdr:to>
          <xdr:col>8</xdr:col>
          <xdr:colOff>9525</xdr:colOff>
          <xdr:row>26</xdr:row>
          <xdr:rowOff>0</xdr:rowOff>
        </xdr:to>
        <xdr:sp macro="" textlink="">
          <xdr:nvSpPr>
            <xdr:cNvPr id="10462" name="OptionButton214" hidden="1">
              <a:extLst>
                <a:ext uri="{63B3BB69-23CF-44E3-9099-C40C66FF867C}">
                  <a14:compatExt spid="_x0000_s10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26</xdr:row>
          <xdr:rowOff>9525</xdr:rowOff>
        </xdr:from>
        <xdr:to>
          <xdr:col>8</xdr:col>
          <xdr:colOff>9525</xdr:colOff>
          <xdr:row>27</xdr:row>
          <xdr:rowOff>0</xdr:rowOff>
        </xdr:to>
        <xdr:sp macro="" textlink="">
          <xdr:nvSpPr>
            <xdr:cNvPr id="10463" name="OptionButton215" hidden="1">
              <a:extLst>
                <a:ext uri="{63B3BB69-23CF-44E3-9099-C40C66FF867C}">
                  <a14:compatExt spid="_x0000_s10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27</xdr:row>
          <xdr:rowOff>9525</xdr:rowOff>
        </xdr:from>
        <xdr:to>
          <xdr:col>8</xdr:col>
          <xdr:colOff>9525</xdr:colOff>
          <xdr:row>28</xdr:row>
          <xdr:rowOff>0</xdr:rowOff>
        </xdr:to>
        <xdr:sp macro="" textlink="">
          <xdr:nvSpPr>
            <xdr:cNvPr id="10464" name="OptionButton216" hidden="1">
              <a:extLst>
                <a:ext uri="{63B3BB69-23CF-44E3-9099-C40C66FF867C}">
                  <a14:compatExt spid="_x0000_s10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28</xdr:row>
          <xdr:rowOff>9525</xdr:rowOff>
        </xdr:from>
        <xdr:to>
          <xdr:col>8</xdr:col>
          <xdr:colOff>9525</xdr:colOff>
          <xdr:row>29</xdr:row>
          <xdr:rowOff>0</xdr:rowOff>
        </xdr:to>
        <xdr:sp macro="" textlink="">
          <xdr:nvSpPr>
            <xdr:cNvPr id="10465" name="OptionButton217" hidden="1">
              <a:extLst>
                <a:ext uri="{63B3BB69-23CF-44E3-9099-C40C66FF867C}">
                  <a14:compatExt spid="_x0000_s10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29</xdr:row>
          <xdr:rowOff>9525</xdr:rowOff>
        </xdr:from>
        <xdr:to>
          <xdr:col>8</xdr:col>
          <xdr:colOff>9525</xdr:colOff>
          <xdr:row>30</xdr:row>
          <xdr:rowOff>0</xdr:rowOff>
        </xdr:to>
        <xdr:sp macro="" textlink="">
          <xdr:nvSpPr>
            <xdr:cNvPr id="10466" name="OptionButton218" hidden="1">
              <a:extLst>
                <a:ext uri="{63B3BB69-23CF-44E3-9099-C40C66FF867C}">
                  <a14:compatExt spid="_x0000_s10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31</xdr:row>
          <xdr:rowOff>9525</xdr:rowOff>
        </xdr:from>
        <xdr:to>
          <xdr:col>8</xdr:col>
          <xdr:colOff>9525</xdr:colOff>
          <xdr:row>32</xdr:row>
          <xdr:rowOff>0</xdr:rowOff>
        </xdr:to>
        <xdr:sp macro="" textlink="">
          <xdr:nvSpPr>
            <xdr:cNvPr id="10467" name="OptionButton219" hidden="1">
              <a:extLst>
                <a:ext uri="{63B3BB69-23CF-44E3-9099-C40C66FF867C}">
                  <a14:compatExt spid="_x0000_s10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32</xdr:row>
          <xdr:rowOff>9525</xdr:rowOff>
        </xdr:from>
        <xdr:to>
          <xdr:col>8</xdr:col>
          <xdr:colOff>9525</xdr:colOff>
          <xdr:row>33</xdr:row>
          <xdr:rowOff>0</xdr:rowOff>
        </xdr:to>
        <xdr:sp macro="" textlink="">
          <xdr:nvSpPr>
            <xdr:cNvPr id="10468" name="OptionButton220" hidden="1">
              <a:extLst>
                <a:ext uri="{63B3BB69-23CF-44E3-9099-C40C66FF867C}">
                  <a14:compatExt spid="_x0000_s10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33</xdr:row>
          <xdr:rowOff>9525</xdr:rowOff>
        </xdr:from>
        <xdr:to>
          <xdr:col>8</xdr:col>
          <xdr:colOff>9525</xdr:colOff>
          <xdr:row>34</xdr:row>
          <xdr:rowOff>0</xdr:rowOff>
        </xdr:to>
        <xdr:sp macro="" textlink="">
          <xdr:nvSpPr>
            <xdr:cNvPr id="10469" name="OptionButton221" hidden="1">
              <a:extLst>
                <a:ext uri="{63B3BB69-23CF-44E3-9099-C40C66FF867C}">
                  <a14:compatExt spid="_x0000_s10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34</xdr:row>
          <xdr:rowOff>9525</xdr:rowOff>
        </xdr:from>
        <xdr:to>
          <xdr:col>8</xdr:col>
          <xdr:colOff>9525</xdr:colOff>
          <xdr:row>35</xdr:row>
          <xdr:rowOff>0</xdr:rowOff>
        </xdr:to>
        <xdr:sp macro="" textlink="">
          <xdr:nvSpPr>
            <xdr:cNvPr id="10470" name="OptionButton222" hidden="1">
              <a:extLst>
                <a:ext uri="{63B3BB69-23CF-44E3-9099-C40C66FF867C}">
                  <a14:compatExt spid="_x0000_s10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35</xdr:row>
          <xdr:rowOff>9525</xdr:rowOff>
        </xdr:from>
        <xdr:to>
          <xdr:col>8</xdr:col>
          <xdr:colOff>9525</xdr:colOff>
          <xdr:row>36</xdr:row>
          <xdr:rowOff>0</xdr:rowOff>
        </xdr:to>
        <xdr:sp macro="" textlink="">
          <xdr:nvSpPr>
            <xdr:cNvPr id="10471" name="OptionButton223" hidden="1">
              <a:extLst>
                <a:ext uri="{63B3BB69-23CF-44E3-9099-C40C66FF867C}">
                  <a14:compatExt spid="_x0000_s10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36</xdr:row>
          <xdr:rowOff>9525</xdr:rowOff>
        </xdr:from>
        <xdr:to>
          <xdr:col>8</xdr:col>
          <xdr:colOff>9525</xdr:colOff>
          <xdr:row>37</xdr:row>
          <xdr:rowOff>0</xdr:rowOff>
        </xdr:to>
        <xdr:sp macro="" textlink="">
          <xdr:nvSpPr>
            <xdr:cNvPr id="10472" name="OptionButton224" hidden="1">
              <a:extLst>
                <a:ext uri="{63B3BB69-23CF-44E3-9099-C40C66FF867C}">
                  <a14:compatExt spid="_x0000_s10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37</xdr:row>
          <xdr:rowOff>9525</xdr:rowOff>
        </xdr:from>
        <xdr:to>
          <xdr:col>8</xdr:col>
          <xdr:colOff>9525</xdr:colOff>
          <xdr:row>38</xdr:row>
          <xdr:rowOff>0</xdr:rowOff>
        </xdr:to>
        <xdr:sp macro="" textlink="">
          <xdr:nvSpPr>
            <xdr:cNvPr id="10473" name="OptionButton225" hidden="1">
              <a:extLst>
                <a:ext uri="{63B3BB69-23CF-44E3-9099-C40C66FF867C}">
                  <a14:compatExt spid="_x0000_s10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38</xdr:row>
          <xdr:rowOff>9525</xdr:rowOff>
        </xdr:from>
        <xdr:to>
          <xdr:col>8</xdr:col>
          <xdr:colOff>9525</xdr:colOff>
          <xdr:row>39</xdr:row>
          <xdr:rowOff>0</xdr:rowOff>
        </xdr:to>
        <xdr:sp macro="" textlink="">
          <xdr:nvSpPr>
            <xdr:cNvPr id="10474" name="OptionButton226" hidden="1">
              <a:extLst>
                <a:ext uri="{63B3BB69-23CF-44E3-9099-C40C66FF867C}">
                  <a14:compatExt spid="_x0000_s10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40</xdr:row>
          <xdr:rowOff>9525</xdr:rowOff>
        </xdr:from>
        <xdr:to>
          <xdr:col>8</xdr:col>
          <xdr:colOff>9525</xdr:colOff>
          <xdr:row>41</xdr:row>
          <xdr:rowOff>0</xdr:rowOff>
        </xdr:to>
        <xdr:sp macro="" textlink="">
          <xdr:nvSpPr>
            <xdr:cNvPr id="10475" name="OptionButton227" hidden="1">
              <a:extLst>
                <a:ext uri="{63B3BB69-23CF-44E3-9099-C40C66FF867C}">
                  <a14:compatExt spid="_x0000_s10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41</xdr:row>
          <xdr:rowOff>9525</xdr:rowOff>
        </xdr:from>
        <xdr:to>
          <xdr:col>8</xdr:col>
          <xdr:colOff>9525</xdr:colOff>
          <xdr:row>42</xdr:row>
          <xdr:rowOff>0</xdr:rowOff>
        </xdr:to>
        <xdr:sp macro="" textlink="">
          <xdr:nvSpPr>
            <xdr:cNvPr id="10476" name="OptionButton228" hidden="1">
              <a:extLst>
                <a:ext uri="{63B3BB69-23CF-44E3-9099-C40C66FF867C}">
                  <a14:compatExt spid="_x0000_s10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42</xdr:row>
          <xdr:rowOff>9525</xdr:rowOff>
        </xdr:from>
        <xdr:to>
          <xdr:col>8</xdr:col>
          <xdr:colOff>9525</xdr:colOff>
          <xdr:row>43</xdr:row>
          <xdr:rowOff>0</xdr:rowOff>
        </xdr:to>
        <xdr:sp macro="" textlink="">
          <xdr:nvSpPr>
            <xdr:cNvPr id="10477" name="OptionButton229" hidden="1">
              <a:extLst>
                <a:ext uri="{63B3BB69-23CF-44E3-9099-C40C66FF867C}">
                  <a14:compatExt spid="_x0000_s10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43</xdr:row>
          <xdr:rowOff>9525</xdr:rowOff>
        </xdr:from>
        <xdr:to>
          <xdr:col>8</xdr:col>
          <xdr:colOff>9525</xdr:colOff>
          <xdr:row>44</xdr:row>
          <xdr:rowOff>0</xdr:rowOff>
        </xdr:to>
        <xdr:sp macro="" textlink="">
          <xdr:nvSpPr>
            <xdr:cNvPr id="10478" name="OptionButton230" hidden="1">
              <a:extLst>
                <a:ext uri="{63B3BB69-23CF-44E3-9099-C40C66FF867C}">
                  <a14:compatExt spid="_x0000_s10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44</xdr:row>
          <xdr:rowOff>9525</xdr:rowOff>
        </xdr:from>
        <xdr:to>
          <xdr:col>8</xdr:col>
          <xdr:colOff>9525</xdr:colOff>
          <xdr:row>45</xdr:row>
          <xdr:rowOff>0</xdr:rowOff>
        </xdr:to>
        <xdr:sp macro="" textlink="">
          <xdr:nvSpPr>
            <xdr:cNvPr id="10479" name="OptionButton231" hidden="1">
              <a:extLst>
                <a:ext uri="{63B3BB69-23CF-44E3-9099-C40C66FF867C}">
                  <a14:compatExt spid="_x0000_s10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45</xdr:row>
          <xdr:rowOff>9525</xdr:rowOff>
        </xdr:from>
        <xdr:to>
          <xdr:col>8</xdr:col>
          <xdr:colOff>9525</xdr:colOff>
          <xdr:row>46</xdr:row>
          <xdr:rowOff>0</xdr:rowOff>
        </xdr:to>
        <xdr:sp macro="" textlink="">
          <xdr:nvSpPr>
            <xdr:cNvPr id="10480" name="OptionButton232" hidden="1">
              <a:extLst>
                <a:ext uri="{63B3BB69-23CF-44E3-9099-C40C66FF867C}">
                  <a14:compatExt spid="_x0000_s10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47</xdr:row>
          <xdr:rowOff>9525</xdr:rowOff>
        </xdr:from>
        <xdr:to>
          <xdr:col>8</xdr:col>
          <xdr:colOff>9525</xdr:colOff>
          <xdr:row>48</xdr:row>
          <xdr:rowOff>0</xdr:rowOff>
        </xdr:to>
        <xdr:sp macro="" textlink="">
          <xdr:nvSpPr>
            <xdr:cNvPr id="10481" name="OptionButton233" hidden="1">
              <a:extLst>
                <a:ext uri="{63B3BB69-23CF-44E3-9099-C40C66FF867C}">
                  <a14:compatExt spid="_x0000_s1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48</xdr:row>
          <xdr:rowOff>9525</xdr:rowOff>
        </xdr:from>
        <xdr:to>
          <xdr:col>8</xdr:col>
          <xdr:colOff>9525</xdr:colOff>
          <xdr:row>49</xdr:row>
          <xdr:rowOff>0</xdr:rowOff>
        </xdr:to>
        <xdr:sp macro="" textlink="">
          <xdr:nvSpPr>
            <xdr:cNvPr id="10482" name="OptionButton234" hidden="1">
              <a:extLst>
                <a:ext uri="{63B3BB69-23CF-44E3-9099-C40C66FF867C}">
                  <a14:compatExt spid="_x0000_s1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49</xdr:row>
          <xdr:rowOff>9525</xdr:rowOff>
        </xdr:from>
        <xdr:to>
          <xdr:col>8</xdr:col>
          <xdr:colOff>9525</xdr:colOff>
          <xdr:row>50</xdr:row>
          <xdr:rowOff>0</xdr:rowOff>
        </xdr:to>
        <xdr:sp macro="" textlink="">
          <xdr:nvSpPr>
            <xdr:cNvPr id="10483" name="OptionButton235" hidden="1">
              <a:extLst>
                <a:ext uri="{63B3BB69-23CF-44E3-9099-C40C66FF867C}">
                  <a14:compatExt spid="_x0000_s1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50</xdr:row>
          <xdr:rowOff>9525</xdr:rowOff>
        </xdr:from>
        <xdr:to>
          <xdr:col>8</xdr:col>
          <xdr:colOff>9525</xdr:colOff>
          <xdr:row>51</xdr:row>
          <xdr:rowOff>0</xdr:rowOff>
        </xdr:to>
        <xdr:sp macro="" textlink="">
          <xdr:nvSpPr>
            <xdr:cNvPr id="10484" name="OptionButton236" hidden="1">
              <a:extLst>
                <a:ext uri="{63B3BB69-23CF-44E3-9099-C40C66FF867C}">
                  <a14:compatExt spid="_x0000_s1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51</xdr:row>
          <xdr:rowOff>9525</xdr:rowOff>
        </xdr:from>
        <xdr:to>
          <xdr:col>8</xdr:col>
          <xdr:colOff>9525</xdr:colOff>
          <xdr:row>52</xdr:row>
          <xdr:rowOff>0</xdr:rowOff>
        </xdr:to>
        <xdr:sp macro="" textlink="">
          <xdr:nvSpPr>
            <xdr:cNvPr id="10485" name="OptionButton237" hidden="1">
              <a:extLst>
                <a:ext uri="{63B3BB69-23CF-44E3-9099-C40C66FF867C}">
                  <a14:compatExt spid="_x0000_s1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52</xdr:row>
          <xdr:rowOff>9525</xdr:rowOff>
        </xdr:from>
        <xdr:to>
          <xdr:col>8</xdr:col>
          <xdr:colOff>9525</xdr:colOff>
          <xdr:row>52</xdr:row>
          <xdr:rowOff>200025</xdr:rowOff>
        </xdr:to>
        <xdr:sp macro="" textlink="">
          <xdr:nvSpPr>
            <xdr:cNvPr id="10486" name="OptionButton238" hidden="1">
              <a:extLst>
                <a:ext uri="{63B3BB69-23CF-44E3-9099-C40C66FF867C}">
                  <a14:compatExt spid="_x0000_s1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53</xdr:row>
          <xdr:rowOff>9525</xdr:rowOff>
        </xdr:from>
        <xdr:to>
          <xdr:col>8</xdr:col>
          <xdr:colOff>9525</xdr:colOff>
          <xdr:row>53</xdr:row>
          <xdr:rowOff>200025</xdr:rowOff>
        </xdr:to>
        <xdr:sp macro="" textlink="">
          <xdr:nvSpPr>
            <xdr:cNvPr id="10487" name="OptionButton239" hidden="1">
              <a:extLst>
                <a:ext uri="{63B3BB69-23CF-44E3-9099-C40C66FF867C}">
                  <a14:compatExt spid="_x0000_s10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54</xdr:row>
          <xdr:rowOff>9525</xdr:rowOff>
        </xdr:from>
        <xdr:to>
          <xdr:col>8</xdr:col>
          <xdr:colOff>9525</xdr:colOff>
          <xdr:row>54</xdr:row>
          <xdr:rowOff>200025</xdr:rowOff>
        </xdr:to>
        <xdr:sp macro="" textlink="">
          <xdr:nvSpPr>
            <xdr:cNvPr id="10488" name="OptionButton240" hidden="1">
              <a:extLst>
                <a:ext uri="{63B3BB69-23CF-44E3-9099-C40C66FF867C}">
                  <a14:compatExt spid="_x0000_s10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58</xdr:row>
          <xdr:rowOff>9525</xdr:rowOff>
        </xdr:from>
        <xdr:to>
          <xdr:col>8</xdr:col>
          <xdr:colOff>9525</xdr:colOff>
          <xdr:row>59</xdr:row>
          <xdr:rowOff>9525</xdr:rowOff>
        </xdr:to>
        <xdr:sp macro="" textlink="">
          <xdr:nvSpPr>
            <xdr:cNvPr id="10489" name="OptionButton241" hidden="1">
              <a:extLst>
                <a:ext uri="{63B3BB69-23CF-44E3-9099-C40C66FF867C}">
                  <a14:compatExt spid="_x0000_s10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59</xdr:row>
          <xdr:rowOff>9525</xdr:rowOff>
        </xdr:from>
        <xdr:to>
          <xdr:col>8</xdr:col>
          <xdr:colOff>9525</xdr:colOff>
          <xdr:row>60</xdr:row>
          <xdr:rowOff>9525</xdr:rowOff>
        </xdr:to>
        <xdr:sp macro="" textlink="">
          <xdr:nvSpPr>
            <xdr:cNvPr id="10490" name="OptionButton242" hidden="1">
              <a:extLst>
                <a:ext uri="{63B3BB69-23CF-44E3-9099-C40C66FF867C}">
                  <a14:compatExt spid="_x0000_s10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60</xdr:row>
          <xdr:rowOff>9525</xdr:rowOff>
        </xdr:from>
        <xdr:to>
          <xdr:col>8</xdr:col>
          <xdr:colOff>9525</xdr:colOff>
          <xdr:row>60</xdr:row>
          <xdr:rowOff>200025</xdr:rowOff>
        </xdr:to>
        <xdr:sp macro="" textlink="">
          <xdr:nvSpPr>
            <xdr:cNvPr id="10491" name="OptionButton243" hidden="1">
              <a:extLst>
                <a:ext uri="{63B3BB69-23CF-44E3-9099-C40C66FF867C}">
                  <a14:compatExt spid="_x0000_s10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62</xdr:row>
          <xdr:rowOff>9525</xdr:rowOff>
        </xdr:from>
        <xdr:to>
          <xdr:col>8</xdr:col>
          <xdr:colOff>9525</xdr:colOff>
          <xdr:row>62</xdr:row>
          <xdr:rowOff>200025</xdr:rowOff>
        </xdr:to>
        <xdr:sp macro="" textlink="">
          <xdr:nvSpPr>
            <xdr:cNvPr id="10492" name="OptionButton244" hidden="1">
              <a:extLst>
                <a:ext uri="{63B3BB69-23CF-44E3-9099-C40C66FF867C}">
                  <a14:compatExt spid="_x0000_s10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63</xdr:row>
          <xdr:rowOff>9525</xdr:rowOff>
        </xdr:from>
        <xdr:to>
          <xdr:col>8</xdr:col>
          <xdr:colOff>9525</xdr:colOff>
          <xdr:row>64</xdr:row>
          <xdr:rowOff>9525</xdr:rowOff>
        </xdr:to>
        <xdr:sp macro="" textlink="">
          <xdr:nvSpPr>
            <xdr:cNvPr id="10493" name="OptionButton245" hidden="1">
              <a:extLst>
                <a:ext uri="{63B3BB69-23CF-44E3-9099-C40C66FF867C}">
                  <a14:compatExt spid="_x0000_s10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64</xdr:row>
          <xdr:rowOff>9525</xdr:rowOff>
        </xdr:from>
        <xdr:to>
          <xdr:col>8</xdr:col>
          <xdr:colOff>9525</xdr:colOff>
          <xdr:row>64</xdr:row>
          <xdr:rowOff>200025</xdr:rowOff>
        </xdr:to>
        <xdr:sp macro="" textlink="">
          <xdr:nvSpPr>
            <xdr:cNvPr id="10494" name="OptionButton246" hidden="1">
              <a:extLst>
                <a:ext uri="{63B3BB69-23CF-44E3-9099-C40C66FF867C}">
                  <a14:compatExt spid="_x0000_s10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65</xdr:row>
          <xdr:rowOff>9525</xdr:rowOff>
        </xdr:from>
        <xdr:to>
          <xdr:col>8</xdr:col>
          <xdr:colOff>9525</xdr:colOff>
          <xdr:row>65</xdr:row>
          <xdr:rowOff>200025</xdr:rowOff>
        </xdr:to>
        <xdr:sp macro="" textlink="">
          <xdr:nvSpPr>
            <xdr:cNvPr id="10495" name="OptionButton247" hidden="1">
              <a:extLst>
                <a:ext uri="{63B3BB69-23CF-44E3-9099-C40C66FF867C}">
                  <a14:compatExt spid="_x0000_s10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66</xdr:row>
          <xdr:rowOff>9525</xdr:rowOff>
        </xdr:from>
        <xdr:to>
          <xdr:col>8</xdr:col>
          <xdr:colOff>9525</xdr:colOff>
          <xdr:row>66</xdr:row>
          <xdr:rowOff>200025</xdr:rowOff>
        </xdr:to>
        <xdr:sp macro="" textlink="">
          <xdr:nvSpPr>
            <xdr:cNvPr id="10496" name="OptionButton248" hidden="1">
              <a:extLst>
                <a:ext uri="{63B3BB69-23CF-44E3-9099-C40C66FF867C}">
                  <a14:compatExt spid="_x0000_s10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67</xdr:row>
          <xdr:rowOff>9525</xdr:rowOff>
        </xdr:from>
        <xdr:to>
          <xdr:col>8</xdr:col>
          <xdr:colOff>9525</xdr:colOff>
          <xdr:row>68</xdr:row>
          <xdr:rowOff>9525</xdr:rowOff>
        </xdr:to>
        <xdr:sp macro="" textlink="">
          <xdr:nvSpPr>
            <xdr:cNvPr id="10497" name="OptionButton249" hidden="1">
              <a:extLst>
                <a:ext uri="{63B3BB69-23CF-44E3-9099-C40C66FF867C}">
                  <a14:compatExt spid="_x0000_s10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68</xdr:row>
          <xdr:rowOff>9525</xdr:rowOff>
        </xdr:from>
        <xdr:to>
          <xdr:col>8</xdr:col>
          <xdr:colOff>9525</xdr:colOff>
          <xdr:row>68</xdr:row>
          <xdr:rowOff>200025</xdr:rowOff>
        </xdr:to>
        <xdr:sp macro="" textlink="">
          <xdr:nvSpPr>
            <xdr:cNvPr id="10498" name="OptionButton250" hidden="1">
              <a:extLst>
                <a:ext uri="{63B3BB69-23CF-44E3-9099-C40C66FF867C}">
                  <a14:compatExt spid="_x0000_s1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72</xdr:row>
          <xdr:rowOff>9525</xdr:rowOff>
        </xdr:from>
        <xdr:to>
          <xdr:col>8</xdr:col>
          <xdr:colOff>9525</xdr:colOff>
          <xdr:row>73</xdr:row>
          <xdr:rowOff>9525</xdr:rowOff>
        </xdr:to>
        <xdr:sp macro="" textlink="">
          <xdr:nvSpPr>
            <xdr:cNvPr id="10499" name="OptionButton251" hidden="1">
              <a:extLst>
                <a:ext uri="{63B3BB69-23CF-44E3-9099-C40C66FF867C}">
                  <a14:compatExt spid="_x0000_s10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73</xdr:row>
          <xdr:rowOff>9525</xdr:rowOff>
        </xdr:from>
        <xdr:to>
          <xdr:col>8</xdr:col>
          <xdr:colOff>9525</xdr:colOff>
          <xdr:row>74</xdr:row>
          <xdr:rowOff>9525</xdr:rowOff>
        </xdr:to>
        <xdr:sp macro="" textlink="">
          <xdr:nvSpPr>
            <xdr:cNvPr id="10500" name="OptionButton252" hidden="1">
              <a:extLst>
                <a:ext uri="{63B3BB69-23CF-44E3-9099-C40C66FF867C}">
                  <a14:compatExt spid="_x0000_s10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74</xdr:row>
          <xdr:rowOff>9525</xdr:rowOff>
        </xdr:from>
        <xdr:to>
          <xdr:col>8</xdr:col>
          <xdr:colOff>9525</xdr:colOff>
          <xdr:row>75</xdr:row>
          <xdr:rowOff>9525</xdr:rowOff>
        </xdr:to>
        <xdr:sp macro="" textlink="">
          <xdr:nvSpPr>
            <xdr:cNvPr id="10501" name="OptionButton253" hidden="1">
              <a:extLst>
                <a:ext uri="{63B3BB69-23CF-44E3-9099-C40C66FF867C}">
                  <a14:compatExt spid="_x0000_s10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76</xdr:row>
          <xdr:rowOff>9525</xdr:rowOff>
        </xdr:from>
        <xdr:to>
          <xdr:col>8</xdr:col>
          <xdr:colOff>9525</xdr:colOff>
          <xdr:row>77</xdr:row>
          <xdr:rowOff>9525</xdr:rowOff>
        </xdr:to>
        <xdr:sp macro="" textlink="">
          <xdr:nvSpPr>
            <xdr:cNvPr id="10502" name="OptionButton254" hidden="1">
              <a:extLst>
                <a:ext uri="{63B3BB69-23CF-44E3-9099-C40C66FF867C}">
                  <a14:compatExt spid="_x0000_s10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77</xdr:row>
          <xdr:rowOff>9525</xdr:rowOff>
        </xdr:from>
        <xdr:to>
          <xdr:col>8</xdr:col>
          <xdr:colOff>9525</xdr:colOff>
          <xdr:row>78</xdr:row>
          <xdr:rowOff>9525</xdr:rowOff>
        </xdr:to>
        <xdr:sp macro="" textlink="">
          <xdr:nvSpPr>
            <xdr:cNvPr id="10503" name="OptionButton255" hidden="1">
              <a:extLst>
                <a:ext uri="{63B3BB69-23CF-44E3-9099-C40C66FF867C}">
                  <a14:compatExt spid="_x0000_s10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11</xdr:row>
          <xdr:rowOff>9525</xdr:rowOff>
        </xdr:from>
        <xdr:to>
          <xdr:col>9</xdr:col>
          <xdr:colOff>9525</xdr:colOff>
          <xdr:row>12</xdr:row>
          <xdr:rowOff>9525</xdr:rowOff>
        </xdr:to>
        <xdr:sp macro="" textlink="">
          <xdr:nvSpPr>
            <xdr:cNvPr id="10504" name="OptionButton256" hidden="1">
              <a:extLst>
                <a:ext uri="{63B3BB69-23CF-44E3-9099-C40C66FF867C}">
                  <a14:compatExt spid="_x0000_s10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12</xdr:row>
          <xdr:rowOff>9525</xdr:rowOff>
        </xdr:from>
        <xdr:to>
          <xdr:col>9</xdr:col>
          <xdr:colOff>9525</xdr:colOff>
          <xdr:row>12</xdr:row>
          <xdr:rowOff>200025</xdr:rowOff>
        </xdr:to>
        <xdr:sp macro="" textlink="">
          <xdr:nvSpPr>
            <xdr:cNvPr id="10505" name="OptionButton257" hidden="1">
              <a:extLst>
                <a:ext uri="{63B3BB69-23CF-44E3-9099-C40C66FF867C}">
                  <a14:compatExt spid="_x0000_s10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14</xdr:row>
          <xdr:rowOff>9525</xdr:rowOff>
        </xdr:from>
        <xdr:to>
          <xdr:col>9</xdr:col>
          <xdr:colOff>9525</xdr:colOff>
          <xdr:row>15</xdr:row>
          <xdr:rowOff>9525</xdr:rowOff>
        </xdr:to>
        <xdr:sp macro="" textlink="">
          <xdr:nvSpPr>
            <xdr:cNvPr id="10507" name="OptionButton259" hidden="1">
              <a:extLst>
                <a:ext uri="{63B3BB69-23CF-44E3-9099-C40C66FF867C}">
                  <a14:compatExt spid="_x0000_s10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xdr:row>
          <xdr:rowOff>9525</xdr:rowOff>
        </xdr:from>
        <xdr:to>
          <xdr:col>9</xdr:col>
          <xdr:colOff>9525</xdr:colOff>
          <xdr:row>21</xdr:row>
          <xdr:rowOff>9525</xdr:rowOff>
        </xdr:to>
        <xdr:sp macro="" textlink="">
          <xdr:nvSpPr>
            <xdr:cNvPr id="10508" name="OptionButton260" hidden="1">
              <a:extLst>
                <a:ext uri="{63B3BB69-23CF-44E3-9099-C40C66FF867C}">
                  <a14:compatExt spid="_x0000_s10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21</xdr:row>
          <xdr:rowOff>9525</xdr:rowOff>
        </xdr:from>
        <xdr:to>
          <xdr:col>9</xdr:col>
          <xdr:colOff>9525</xdr:colOff>
          <xdr:row>22</xdr:row>
          <xdr:rowOff>0</xdr:rowOff>
        </xdr:to>
        <xdr:sp macro="" textlink="">
          <xdr:nvSpPr>
            <xdr:cNvPr id="10509" name="OptionButton261" hidden="1">
              <a:extLst>
                <a:ext uri="{63B3BB69-23CF-44E3-9099-C40C66FF867C}">
                  <a14:compatExt spid="_x0000_s10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22</xdr:row>
          <xdr:rowOff>9525</xdr:rowOff>
        </xdr:from>
        <xdr:to>
          <xdr:col>9</xdr:col>
          <xdr:colOff>9525</xdr:colOff>
          <xdr:row>23</xdr:row>
          <xdr:rowOff>0</xdr:rowOff>
        </xdr:to>
        <xdr:sp macro="" textlink="">
          <xdr:nvSpPr>
            <xdr:cNvPr id="10510" name="OptionButton262" hidden="1">
              <a:extLst>
                <a:ext uri="{63B3BB69-23CF-44E3-9099-C40C66FF867C}">
                  <a14:compatExt spid="_x0000_s10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23</xdr:row>
          <xdr:rowOff>9525</xdr:rowOff>
        </xdr:from>
        <xdr:to>
          <xdr:col>9</xdr:col>
          <xdr:colOff>9525</xdr:colOff>
          <xdr:row>24</xdr:row>
          <xdr:rowOff>0</xdr:rowOff>
        </xdr:to>
        <xdr:sp macro="" textlink="">
          <xdr:nvSpPr>
            <xdr:cNvPr id="10511" name="OptionButton263" hidden="1">
              <a:extLst>
                <a:ext uri="{63B3BB69-23CF-44E3-9099-C40C66FF867C}">
                  <a14:compatExt spid="_x0000_s10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24</xdr:row>
          <xdr:rowOff>9525</xdr:rowOff>
        </xdr:from>
        <xdr:to>
          <xdr:col>9</xdr:col>
          <xdr:colOff>9525</xdr:colOff>
          <xdr:row>25</xdr:row>
          <xdr:rowOff>0</xdr:rowOff>
        </xdr:to>
        <xdr:sp macro="" textlink="">
          <xdr:nvSpPr>
            <xdr:cNvPr id="10512" name="OptionButton264" hidden="1">
              <a:extLst>
                <a:ext uri="{63B3BB69-23CF-44E3-9099-C40C66FF867C}">
                  <a14:compatExt spid="_x0000_s10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25</xdr:row>
          <xdr:rowOff>9525</xdr:rowOff>
        </xdr:from>
        <xdr:to>
          <xdr:col>9</xdr:col>
          <xdr:colOff>9525</xdr:colOff>
          <xdr:row>26</xdr:row>
          <xdr:rowOff>0</xdr:rowOff>
        </xdr:to>
        <xdr:sp macro="" textlink="">
          <xdr:nvSpPr>
            <xdr:cNvPr id="10513" name="OptionButton265" hidden="1">
              <a:extLst>
                <a:ext uri="{63B3BB69-23CF-44E3-9099-C40C66FF867C}">
                  <a14:compatExt spid="_x0000_s10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26</xdr:row>
          <xdr:rowOff>9525</xdr:rowOff>
        </xdr:from>
        <xdr:to>
          <xdr:col>9</xdr:col>
          <xdr:colOff>9525</xdr:colOff>
          <xdr:row>27</xdr:row>
          <xdr:rowOff>0</xdr:rowOff>
        </xdr:to>
        <xdr:sp macro="" textlink="">
          <xdr:nvSpPr>
            <xdr:cNvPr id="10514" name="OptionButton266" hidden="1">
              <a:extLst>
                <a:ext uri="{63B3BB69-23CF-44E3-9099-C40C66FF867C}">
                  <a14:compatExt spid="_x0000_s10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xdr:row>
          <xdr:rowOff>9525</xdr:rowOff>
        </xdr:from>
        <xdr:to>
          <xdr:col>9</xdr:col>
          <xdr:colOff>9525</xdr:colOff>
          <xdr:row>28</xdr:row>
          <xdr:rowOff>0</xdr:rowOff>
        </xdr:to>
        <xdr:sp macro="" textlink="">
          <xdr:nvSpPr>
            <xdr:cNvPr id="10515" name="OptionButton267" hidden="1">
              <a:extLst>
                <a:ext uri="{63B3BB69-23CF-44E3-9099-C40C66FF867C}">
                  <a14:compatExt spid="_x0000_s10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28</xdr:row>
          <xdr:rowOff>9525</xdr:rowOff>
        </xdr:from>
        <xdr:to>
          <xdr:col>9</xdr:col>
          <xdr:colOff>9525</xdr:colOff>
          <xdr:row>29</xdr:row>
          <xdr:rowOff>0</xdr:rowOff>
        </xdr:to>
        <xdr:sp macro="" textlink="">
          <xdr:nvSpPr>
            <xdr:cNvPr id="10516" name="OptionButton268" hidden="1">
              <a:extLst>
                <a:ext uri="{63B3BB69-23CF-44E3-9099-C40C66FF867C}">
                  <a14:compatExt spid="_x0000_s10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29</xdr:row>
          <xdr:rowOff>9525</xdr:rowOff>
        </xdr:from>
        <xdr:to>
          <xdr:col>9</xdr:col>
          <xdr:colOff>9525</xdr:colOff>
          <xdr:row>30</xdr:row>
          <xdr:rowOff>0</xdr:rowOff>
        </xdr:to>
        <xdr:sp macro="" textlink="">
          <xdr:nvSpPr>
            <xdr:cNvPr id="10517" name="OptionButton269" hidden="1">
              <a:extLst>
                <a:ext uri="{63B3BB69-23CF-44E3-9099-C40C66FF867C}">
                  <a14:compatExt spid="_x0000_s10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31</xdr:row>
          <xdr:rowOff>9525</xdr:rowOff>
        </xdr:from>
        <xdr:to>
          <xdr:col>9</xdr:col>
          <xdr:colOff>9525</xdr:colOff>
          <xdr:row>32</xdr:row>
          <xdr:rowOff>0</xdr:rowOff>
        </xdr:to>
        <xdr:sp macro="" textlink="">
          <xdr:nvSpPr>
            <xdr:cNvPr id="10518" name="OptionButton270" hidden="1">
              <a:extLst>
                <a:ext uri="{63B3BB69-23CF-44E3-9099-C40C66FF867C}">
                  <a14:compatExt spid="_x0000_s10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32</xdr:row>
          <xdr:rowOff>9525</xdr:rowOff>
        </xdr:from>
        <xdr:to>
          <xdr:col>9</xdr:col>
          <xdr:colOff>9525</xdr:colOff>
          <xdr:row>33</xdr:row>
          <xdr:rowOff>0</xdr:rowOff>
        </xdr:to>
        <xdr:sp macro="" textlink="">
          <xdr:nvSpPr>
            <xdr:cNvPr id="10519" name="OptionButton271" hidden="1">
              <a:extLst>
                <a:ext uri="{63B3BB69-23CF-44E3-9099-C40C66FF867C}">
                  <a14:compatExt spid="_x0000_s10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33</xdr:row>
          <xdr:rowOff>9525</xdr:rowOff>
        </xdr:from>
        <xdr:to>
          <xdr:col>9</xdr:col>
          <xdr:colOff>9525</xdr:colOff>
          <xdr:row>34</xdr:row>
          <xdr:rowOff>0</xdr:rowOff>
        </xdr:to>
        <xdr:sp macro="" textlink="">
          <xdr:nvSpPr>
            <xdr:cNvPr id="10520" name="OptionButton272" hidden="1">
              <a:extLst>
                <a:ext uri="{63B3BB69-23CF-44E3-9099-C40C66FF867C}">
                  <a14:compatExt spid="_x0000_s10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9525</xdr:rowOff>
        </xdr:from>
        <xdr:to>
          <xdr:col>9</xdr:col>
          <xdr:colOff>9525</xdr:colOff>
          <xdr:row>35</xdr:row>
          <xdr:rowOff>0</xdr:rowOff>
        </xdr:to>
        <xdr:sp macro="" textlink="">
          <xdr:nvSpPr>
            <xdr:cNvPr id="10521" name="OptionButton273" hidden="1">
              <a:extLst>
                <a:ext uri="{63B3BB69-23CF-44E3-9099-C40C66FF867C}">
                  <a14:compatExt spid="_x0000_s10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35</xdr:row>
          <xdr:rowOff>9525</xdr:rowOff>
        </xdr:from>
        <xdr:to>
          <xdr:col>9</xdr:col>
          <xdr:colOff>9525</xdr:colOff>
          <xdr:row>36</xdr:row>
          <xdr:rowOff>0</xdr:rowOff>
        </xdr:to>
        <xdr:sp macro="" textlink="">
          <xdr:nvSpPr>
            <xdr:cNvPr id="10522" name="OptionButton274" hidden="1">
              <a:extLst>
                <a:ext uri="{63B3BB69-23CF-44E3-9099-C40C66FF867C}">
                  <a14:compatExt spid="_x0000_s10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36</xdr:row>
          <xdr:rowOff>9525</xdr:rowOff>
        </xdr:from>
        <xdr:to>
          <xdr:col>9</xdr:col>
          <xdr:colOff>9525</xdr:colOff>
          <xdr:row>37</xdr:row>
          <xdr:rowOff>0</xdr:rowOff>
        </xdr:to>
        <xdr:sp macro="" textlink="">
          <xdr:nvSpPr>
            <xdr:cNvPr id="10523" name="OptionButton275" hidden="1">
              <a:extLst>
                <a:ext uri="{63B3BB69-23CF-44E3-9099-C40C66FF867C}">
                  <a14:compatExt spid="_x0000_s10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37</xdr:row>
          <xdr:rowOff>9525</xdr:rowOff>
        </xdr:from>
        <xdr:to>
          <xdr:col>9</xdr:col>
          <xdr:colOff>9525</xdr:colOff>
          <xdr:row>38</xdr:row>
          <xdr:rowOff>0</xdr:rowOff>
        </xdr:to>
        <xdr:sp macro="" textlink="">
          <xdr:nvSpPr>
            <xdr:cNvPr id="10524" name="OptionButton276" hidden="1">
              <a:extLst>
                <a:ext uri="{63B3BB69-23CF-44E3-9099-C40C66FF867C}">
                  <a14:compatExt spid="_x0000_s10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38</xdr:row>
          <xdr:rowOff>9525</xdr:rowOff>
        </xdr:from>
        <xdr:to>
          <xdr:col>9</xdr:col>
          <xdr:colOff>9525</xdr:colOff>
          <xdr:row>39</xdr:row>
          <xdr:rowOff>0</xdr:rowOff>
        </xdr:to>
        <xdr:sp macro="" textlink="">
          <xdr:nvSpPr>
            <xdr:cNvPr id="10525" name="OptionButton277" hidden="1">
              <a:extLst>
                <a:ext uri="{63B3BB69-23CF-44E3-9099-C40C66FF867C}">
                  <a14:compatExt spid="_x0000_s10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40</xdr:row>
          <xdr:rowOff>9525</xdr:rowOff>
        </xdr:from>
        <xdr:to>
          <xdr:col>9</xdr:col>
          <xdr:colOff>9525</xdr:colOff>
          <xdr:row>41</xdr:row>
          <xdr:rowOff>0</xdr:rowOff>
        </xdr:to>
        <xdr:sp macro="" textlink="">
          <xdr:nvSpPr>
            <xdr:cNvPr id="10526" name="OptionButton278" hidden="1">
              <a:extLst>
                <a:ext uri="{63B3BB69-23CF-44E3-9099-C40C66FF867C}">
                  <a14:compatExt spid="_x0000_s10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9525</xdr:rowOff>
        </xdr:from>
        <xdr:to>
          <xdr:col>9</xdr:col>
          <xdr:colOff>9525</xdr:colOff>
          <xdr:row>42</xdr:row>
          <xdr:rowOff>0</xdr:rowOff>
        </xdr:to>
        <xdr:sp macro="" textlink="">
          <xdr:nvSpPr>
            <xdr:cNvPr id="10527" name="OptionButton279" hidden="1">
              <a:extLst>
                <a:ext uri="{63B3BB69-23CF-44E3-9099-C40C66FF867C}">
                  <a14:compatExt spid="_x0000_s10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42</xdr:row>
          <xdr:rowOff>9525</xdr:rowOff>
        </xdr:from>
        <xdr:to>
          <xdr:col>9</xdr:col>
          <xdr:colOff>9525</xdr:colOff>
          <xdr:row>43</xdr:row>
          <xdr:rowOff>0</xdr:rowOff>
        </xdr:to>
        <xdr:sp macro="" textlink="">
          <xdr:nvSpPr>
            <xdr:cNvPr id="10528" name="OptionButton280" hidden="1">
              <a:extLst>
                <a:ext uri="{63B3BB69-23CF-44E3-9099-C40C66FF867C}">
                  <a14:compatExt spid="_x0000_s10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43</xdr:row>
          <xdr:rowOff>9525</xdr:rowOff>
        </xdr:from>
        <xdr:to>
          <xdr:col>9</xdr:col>
          <xdr:colOff>9525</xdr:colOff>
          <xdr:row>44</xdr:row>
          <xdr:rowOff>0</xdr:rowOff>
        </xdr:to>
        <xdr:sp macro="" textlink="">
          <xdr:nvSpPr>
            <xdr:cNvPr id="10529" name="OptionButton281" hidden="1">
              <a:extLst>
                <a:ext uri="{63B3BB69-23CF-44E3-9099-C40C66FF867C}">
                  <a14:compatExt spid="_x0000_s10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44</xdr:row>
          <xdr:rowOff>9525</xdr:rowOff>
        </xdr:from>
        <xdr:to>
          <xdr:col>9</xdr:col>
          <xdr:colOff>9525</xdr:colOff>
          <xdr:row>45</xdr:row>
          <xdr:rowOff>0</xdr:rowOff>
        </xdr:to>
        <xdr:sp macro="" textlink="">
          <xdr:nvSpPr>
            <xdr:cNvPr id="10530" name="OptionButton282" hidden="1">
              <a:extLst>
                <a:ext uri="{63B3BB69-23CF-44E3-9099-C40C66FF867C}">
                  <a14:compatExt spid="_x0000_s10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45</xdr:row>
          <xdr:rowOff>9525</xdr:rowOff>
        </xdr:from>
        <xdr:to>
          <xdr:col>9</xdr:col>
          <xdr:colOff>9525</xdr:colOff>
          <xdr:row>46</xdr:row>
          <xdr:rowOff>0</xdr:rowOff>
        </xdr:to>
        <xdr:sp macro="" textlink="">
          <xdr:nvSpPr>
            <xdr:cNvPr id="10531" name="OptionButton283" hidden="1">
              <a:extLst>
                <a:ext uri="{63B3BB69-23CF-44E3-9099-C40C66FF867C}">
                  <a14:compatExt spid="_x0000_s10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47</xdr:row>
          <xdr:rowOff>9525</xdr:rowOff>
        </xdr:from>
        <xdr:to>
          <xdr:col>9</xdr:col>
          <xdr:colOff>9525</xdr:colOff>
          <xdr:row>48</xdr:row>
          <xdr:rowOff>0</xdr:rowOff>
        </xdr:to>
        <xdr:sp macro="" textlink="">
          <xdr:nvSpPr>
            <xdr:cNvPr id="10532" name="OptionButton284" hidden="1">
              <a:extLst>
                <a:ext uri="{63B3BB69-23CF-44E3-9099-C40C66FF867C}">
                  <a14:compatExt spid="_x0000_s10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48</xdr:row>
          <xdr:rowOff>9525</xdr:rowOff>
        </xdr:from>
        <xdr:to>
          <xdr:col>9</xdr:col>
          <xdr:colOff>9525</xdr:colOff>
          <xdr:row>49</xdr:row>
          <xdr:rowOff>0</xdr:rowOff>
        </xdr:to>
        <xdr:sp macro="" textlink="">
          <xdr:nvSpPr>
            <xdr:cNvPr id="10533" name="OptionButton285" hidden="1">
              <a:extLst>
                <a:ext uri="{63B3BB69-23CF-44E3-9099-C40C66FF867C}">
                  <a14:compatExt spid="_x0000_s10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49</xdr:row>
          <xdr:rowOff>9525</xdr:rowOff>
        </xdr:from>
        <xdr:to>
          <xdr:col>9</xdr:col>
          <xdr:colOff>9525</xdr:colOff>
          <xdr:row>50</xdr:row>
          <xdr:rowOff>0</xdr:rowOff>
        </xdr:to>
        <xdr:sp macro="" textlink="">
          <xdr:nvSpPr>
            <xdr:cNvPr id="10534" name="OptionButton286" hidden="1">
              <a:extLst>
                <a:ext uri="{63B3BB69-23CF-44E3-9099-C40C66FF867C}">
                  <a14:compatExt spid="_x0000_s10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50</xdr:row>
          <xdr:rowOff>9525</xdr:rowOff>
        </xdr:from>
        <xdr:to>
          <xdr:col>9</xdr:col>
          <xdr:colOff>9525</xdr:colOff>
          <xdr:row>51</xdr:row>
          <xdr:rowOff>0</xdr:rowOff>
        </xdr:to>
        <xdr:sp macro="" textlink="">
          <xdr:nvSpPr>
            <xdr:cNvPr id="10535" name="OptionButton287" hidden="1">
              <a:extLst>
                <a:ext uri="{63B3BB69-23CF-44E3-9099-C40C66FF867C}">
                  <a14:compatExt spid="_x0000_s10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51</xdr:row>
          <xdr:rowOff>9525</xdr:rowOff>
        </xdr:from>
        <xdr:to>
          <xdr:col>9</xdr:col>
          <xdr:colOff>9525</xdr:colOff>
          <xdr:row>52</xdr:row>
          <xdr:rowOff>0</xdr:rowOff>
        </xdr:to>
        <xdr:sp macro="" textlink="">
          <xdr:nvSpPr>
            <xdr:cNvPr id="10536" name="OptionButton288" hidden="1">
              <a:extLst>
                <a:ext uri="{63B3BB69-23CF-44E3-9099-C40C66FF867C}">
                  <a14:compatExt spid="_x0000_s10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52</xdr:row>
          <xdr:rowOff>9525</xdr:rowOff>
        </xdr:from>
        <xdr:to>
          <xdr:col>9</xdr:col>
          <xdr:colOff>9525</xdr:colOff>
          <xdr:row>52</xdr:row>
          <xdr:rowOff>200025</xdr:rowOff>
        </xdr:to>
        <xdr:sp macro="" textlink="">
          <xdr:nvSpPr>
            <xdr:cNvPr id="10537" name="OptionButton289" hidden="1">
              <a:extLst>
                <a:ext uri="{63B3BB69-23CF-44E3-9099-C40C66FF867C}">
                  <a14:compatExt spid="_x0000_s10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53</xdr:row>
          <xdr:rowOff>9525</xdr:rowOff>
        </xdr:from>
        <xdr:to>
          <xdr:col>9</xdr:col>
          <xdr:colOff>9525</xdr:colOff>
          <xdr:row>53</xdr:row>
          <xdr:rowOff>200025</xdr:rowOff>
        </xdr:to>
        <xdr:sp macro="" textlink="">
          <xdr:nvSpPr>
            <xdr:cNvPr id="10538" name="OptionButton290" hidden="1">
              <a:extLst>
                <a:ext uri="{63B3BB69-23CF-44E3-9099-C40C66FF867C}">
                  <a14:compatExt spid="_x0000_s10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54</xdr:row>
          <xdr:rowOff>9525</xdr:rowOff>
        </xdr:from>
        <xdr:to>
          <xdr:col>9</xdr:col>
          <xdr:colOff>9525</xdr:colOff>
          <xdr:row>54</xdr:row>
          <xdr:rowOff>200025</xdr:rowOff>
        </xdr:to>
        <xdr:sp macro="" textlink="">
          <xdr:nvSpPr>
            <xdr:cNvPr id="10539" name="OptionButton291" hidden="1">
              <a:extLst>
                <a:ext uri="{63B3BB69-23CF-44E3-9099-C40C66FF867C}">
                  <a14:compatExt spid="_x0000_s10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58</xdr:row>
          <xdr:rowOff>9525</xdr:rowOff>
        </xdr:from>
        <xdr:to>
          <xdr:col>9</xdr:col>
          <xdr:colOff>9525</xdr:colOff>
          <xdr:row>59</xdr:row>
          <xdr:rowOff>9525</xdr:rowOff>
        </xdr:to>
        <xdr:sp macro="" textlink="">
          <xdr:nvSpPr>
            <xdr:cNvPr id="10540" name="OptionButton292" hidden="1">
              <a:extLst>
                <a:ext uri="{63B3BB69-23CF-44E3-9099-C40C66FF867C}">
                  <a14:compatExt spid="_x0000_s10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59</xdr:row>
          <xdr:rowOff>9525</xdr:rowOff>
        </xdr:from>
        <xdr:to>
          <xdr:col>9</xdr:col>
          <xdr:colOff>9525</xdr:colOff>
          <xdr:row>60</xdr:row>
          <xdr:rowOff>9525</xdr:rowOff>
        </xdr:to>
        <xdr:sp macro="" textlink="">
          <xdr:nvSpPr>
            <xdr:cNvPr id="10541" name="OptionButton293" hidden="1">
              <a:extLst>
                <a:ext uri="{63B3BB69-23CF-44E3-9099-C40C66FF867C}">
                  <a14:compatExt spid="_x0000_s10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60</xdr:row>
          <xdr:rowOff>9525</xdr:rowOff>
        </xdr:from>
        <xdr:to>
          <xdr:col>9</xdr:col>
          <xdr:colOff>9525</xdr:colOff>
          <xdr:row>60</xdr:row>
          <xdr:rowOff>200025</xdr:rowOff>
        </xdr:to>
        <xdr:sp macro="" textlink="">
          <xdr:nvSpPr>
            <xdr:cNvPr id="10542" name="OptionButton294" hidden="1">
              <a:extLst>
                <a:ext uri="{63B3BB69-23CF-44E3-9099-C40C66FF867C}">
                  <a14:compatExt spid="_x0000_s10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62</xdr:row>
          <xdr:rowOff>9525</xdr:rowOff>
        </xdr:from>
        <xdr:to>
          <xdr:col>9</xdr:col>
          <xdr:colOff>9525</xdr:colOff>
          <xdr:row>62</xdr:row>
          <xdr:rowOff>200025</xdr:rowOff>
        </xdr:to>
        <xdr:sp macro="" textlink="">
          <xdr:nvSpPr>
            <xdr:cNvPr id="10543" name="OptionButton295" hidden="1">
              <a:extLst>
                <a:ext uri="{63B3BB69-23CF-44E3-9099-C40C66FF867C}">
                  <a14:compatExt spid="_x0000_s10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63</xdr:row>
          <xdr:rowOff>9525</xdr:rowOff>
        </xdr:from>
        <xdr:to>
          <xdr:col>9</xdr:col>
          <xdr:colOff>9525</xdr:colOff>
          <xdr:row>64</xdr:row>
          <xdr:rowOff>9525</xdr:rowOff>
        </xdr:to>
        <xdr:sp macro="" textlink="">
          <xdr:nvSpPr>
            <xdr:cNvPr id="10544" name="OptionButton296" hidden="1">
              <a:extLst>
                <a:ext uri="{63B3BB69-23CF-44E3-9099-C40C66FF867C}">
                  <a14:compatExt spid="_x0000_s10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64</xdr:row>
          <xdr:rowOff>9525</xdr:rowOff>
        </xdr:from>
        <xdr:to>
          <xdr:col>9</xdr:col>
          <xdr:colOff>9525</xdr:colOff>
          <xdr:row>64</xdr:row>
          <xdr:rowOff>200025</xdr:rowOff>
        </xdr:to>
        <xdr:sp macro="" textlink="">
          <xdr:nvSpPr>
            <xdr:cNvPr id="10545" name="OptionButton297" hidden="1">
              <a:extLst>
                <a:ext uri="{63B3BB69-23CF-44E3-9099-C40C66FF867C}">
                  <a14:compatExt spid="_x0000_s10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65</xdr:row>
          <xdr:rowOff>9525</xdr:rowOff>
        </xdr:from>
        <xdr:to>
          <xdr:col>9</xdr:col>
          <xdr:colOff>9525</xdr:colOff>
          <xdr:row>65</xdr:row>
          <xdr:rowOff>200025</xdr:rowOff>
        </xdr:to>
        <xdr:sp macro="" textlink="">
          <xdr:nvSpPr>
            <xdr:cNvPr id="10546" name="OptionButton298" hidden="1">
              <a:extLst>
                <a:ext uri="{63B3BB69-23CF-44E3-9099-C40C66FF867C}">
                  <a14:compatExt spid="_x0000_s10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66</xdr:row>
          <xdr:rowOff>9525</xdr:rowOff>
        </xdr:from>
        <xdr:to>
          <xdr:col>9</xdr:col>
          <xdr:colOff>9525</xdr:colOff>
          <xdr:row>66</xdr:row>
          <xdr:rowOff>200025</xdr:rowOff>
        </xdr:to>
        <xdr:sp macro="" textlink="">
          <xdr:nvSpPr>
            <xdr:cNvPr id="10547" name="OptionButton299" hidden="1">
              <a:extLst>
                <a:ext uri="{63B3BB69-23CF-44E3-9099-C40C66FF867C}">
                  <a14:compatExt spid="_x0000_s10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67</xdr:row>
          <xdr:rowOff>9525</xdr:rowOff>
        </xdr:from>
        <xdr:to>
          <xdr:col>9</xdr:col>
          <xdr:colOff>9525</xdr:colOff>
          <xdr:row>68</xdr:row>
          <xdr:rowOff>9525</xdr:rowOff>
        </xdr:to>
        <xdr:sp macro="" textlink="">
          <xdr:nvSpPr>
            <xdr:cNvPr id="10548" name="OptionButton300" hidden="1">
              <a:extLst>
                <a:ext uri="{63B3BB69-23CF-44E3-9099-C40C66FF867C}">
                  <a14:compatExt spid="_x0000_s10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68</xdr:row>
          <xdr:rowOff>9525</xdr:rowOff>
        </xdr:from>
        <xdr:to>
          <xdr:col>9</xdr:col>
          <xdr:colOff>9525</xdr:colOff>
          <xdr:row>68</xdr:row>
          <xdr:rowOff>200025</xdr:rowOff>
        </xdr:to>
        <xdr:sp macro="" textlink="">
          <xdr:nvSpPr>
            <xdr:cNvPr id="10549" name="OptionButton301" hidden="1">
              <a:extLst>
                <a:ext uri="{63B3BB69-23CF-44E3-9099-C40C66FF867C}">
                  <a14:compatExt spid="_x0000_s10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72</xdr:row>
          <xdr:rowOff>9525</xdr:rowOff>
        </xdr:from>
        <xdr:to>
          <xdr:col>9</xdr:col>
          <xdr:colOff>9525</xdr:colOff>
          <xdr:row>73</xdr:row>
          <xdr:rowOff>9525</xdr:rowOff>
        </xdr:to>
        <xdr:sp macro="" textlink="">
          <xdr:nvSpPr>
            <xdr:cNvPr id="10550" name="OptionButton302" hidden="1">
              <a:extLst>
                <a:ext uri="{63B3BB69-23CF-44E3-9099-C40C66FF867C}">
                  <a14:compatExt spid="_x0000_s10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73</xdr:row>
          <xdr:rowOff>9525</xdr:rowOff>
        </xdr:from>
        <xdr:to>
          <xdr:col>9</xdr:col>
          <xdr:colOff>9525</xdr:colOff>
          <xdr:row>74</xdr:row>
          <xdr:rowOff>9525</xdr:rowOff>
        </xdr:to>
        <xdr:sp macro="" textlink="">
          <xdr:nvSpPr>
            <xdr:cNvPr id="10551" name="OptionButton303" hidden="1">
              <a:extLst>
                <a:ext uri="{63B3BB69-23CF-44E3-9099-C40C66FF867C}">
                  <a14:compatExt spid="_x0000_s10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74</xdr:row>
          <xdr:rowOff>9525</xdr:rowOff>
        </xdr:from>
        <xdr:to>
          <xdr:col>9</xdr:col>
          <xdr:colOff>9525</xdr:colOff>
          <xdr:row>75</xdr:row>
          <xdr:rowOff>9525</xdr:rowOff>
        </xdr:to>
        <xdr:sp macro="" textlink="">
          <xdr:nvSpPr>
            <xdr:cNvPr id="10552" name="OptionButton304" hidden="1">
              <a:extLst>
                <a:ext uri="{63B3BB69-23CF-44E3-9099-C40C66FF867C}">
                  <a14:compatExt spid="_x0000_s10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76</xdr:row>
          <xdr:rowOff>9525</xdr:rowOff>
        </xdr:from>
        <xdr:to>
          <xdr:col>9</xdr:col>
          <xdr:colOff>9525</xdr:colOff>
          <xdr:row>77</xdr:row>
          <xdr:rowOff>9525</xdr:rowOff>
        </xdr:to>
        <xdr:sp macro="" textlink="">
          <xdr:nvSpPr>
            <xdr:cNvPr id="10553" name="OptionButton305" hidden="1">
              <a:extLst>
                <a:ext uri="{63B3BB69-23CF-44E3-9099-C40C66FF867C}">
                  <a14:compatExt spid="_x0000_s10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77</xdr:row>
          <xdr:rowOff>9525</xdr:rowOff>
        </xdr:from>
        <xdr:to>
          <xdr:col>9</xdr:col>
          <xdr:colOff>9525</xdr:colOff>
          <xdr:row>78</xdr:row>
          <xdr:rowOff>9525</xdr:rowOff>
        </xdr:to>
        <xdr:sp macro="" textlink="">
          <xdr:nvSpPr>
            <xdr:cNvPr id="10554" name="OptionButton306" hidden="1">
              <a:extLst>
                <a:ext uri="{63B3BB69-23CF-44E3-9099-C40C66FF867C}">
                  <a14:compatExt spid="_x0000_s10554"/>
                </a:ext>
              </a:extLst>
            </xdr:cNvPr>
            <xdr:cNvSpPr/>
          </xdr:nvSpPr>
          <xdr:spPr>
            <a:xfrm>
              <a:off x="0" y="0"/>
              <a:ext cx="0" cy="0"/>
            </a:xfrm>
            <a:prstGeom prst="rect">
              <a:avLst/>
            </a:prstGeom>
          </xdr:spPr>
        </xdr:sp>
        <xdr:clientData/>
      </xdr:twoCellAnchor>
    </mc:Choice>
    <mc:Fallback/>
  </mc:AlternateContent>
  <xdr:twoCellAnchor>
    <xdr:from>
      <xdr:col>2</xdr:col>
      <xdr:colOff>9525</xdr:colOff>
      <xdr:row>1</xdr:row>
      <xdr:rowOff>647700</xdr:rowOff>
    </xdr:from>
    <xdr:to>
      <xdr:col>10</xdr:col>
      <xdr:colOff>9525</xdr:colOff>
      <xdr:row>1</xdr:row>
      <xdr:rowOff>934280</xdr:rowOff>
    </xdr:to>
    <xdr:sp macro="" textlink="">
      <xdr:nvSpPr>
        <xdr:cNvPr id="309" name="Rectangle 308"/>
        <xdr:cNvSpPr/>
      </xdr:nvSpPr>
      <xdr:spPr>
        <a:xfrm>
          <a:off x="371475" y="838200"/>
          <a:ext cx="9934575" cy="286580"/>
        </a:xfrm>
        <a:prstGeom prst="rect">
          <a:avLst/>
        </a:prstGeom>
        <a:solidFill>
          <a:srgbClr val="00B05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t>Section 1.c: Assess School Site Selection Process</a:t>
          </a:r>
        </a:p>
      </xdr:txBody>
    </xdr:sp>
    <xdr:clientData/>
  </xdr:twoCellAnchor>
  <xdr:twoCellAnchor editAs="absolute">
    <xdr:from>
      <xdr:col>2</xdr:col>
      <xdr:colOff>0</xdr:colOff>
      <xdr:row>2</xdr:row>
      <xdr:rowOff>0</xdr:rowOff>
    </xdr:from>
    <xdr:to>
      <xdr:col>10</xdr:col>
      <xdr:colOff>0</xdr:colOff>
      <xdr:row>7</xdr:row>
      <xdr:rowOff>152400</xdr:rowOff>
    </xdr:to>
    <xdr:sp macro="" textlink="">
      <xdr:nvSpPr>
        <xdr:cNvPr id="313" name="Rectangle 312"/>
        <xdr:cNvSpPr/>
      </xdr:nvSpPr>
      <xdr:spPr>
        <a:xfrm>
          <a:off x="361950" y="1209675"/>
          <a:ext cx="9934575" cy="1104900"/>
        </a:xfrm>
        <a:prstGeom prst="rect">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bIns="0" rtlCol="0" anchor="t"/>
        <a:lstStyle/>
        <a:p>
          <a:pPr algn="l">
            <a:spcAft>
              <a:spcPts val="600"/>
            </a:spcAft>
          </a:pPr>
          <a:r>
            <a:rPr lang="en-US" sz="1000" b="1">
              <a:solidFill>
                <a:sysClr val="windowText" lastClr="000000"/>
              </a:solidFill>
            </a:rPr>
            <a:t>Overview:</a:t>
          </a:r>
          <a:r>
            <a:rPr lang="en-US" sz="1000" b="0">
              <a:solidFill>
                <a:sysClr val="windowText" lastClr="000000"/>
              </a:solidFill>
            </a:rPr>
            <a:t> The community can use the site selection process to select the final site for a proposed school. </a:t>
          </a:r>
          <a:r>
            <a:rPr lang="en-US" sz="1000" b="0" baseline="0">
              <a:solidFill>
                <a:sysClr val="windowText" lastClr="000000"/>
              </a:solidFill>
            </a:rPr>
            <a:t>Answer the questions below to assess how well the community coordinates school site selection with other community development decisions.</a:t>
          </a:r>
        </a:p>
        <a:p>
          <a:pPr algn="l"/>
          <a:r>
            <a:rPr lang="en-US" sz="1000" b="1">
              <a:solidFill>
                <a:sysClr val="windowText" lastClr="000000"/>
              </a:solidFill>
            </a:rPr>
            <a:t>Instructions:</a:t>
          </a:r>
          <a:r>
            <a:rPr lang="en-US" sz="1000" b="0">
              <a:solidFill>
                <a:sysClr val="windowText" lastClr="000000"/>
              </a:solidFill>
            </a:rPr>
            <a:t> Answer questions by choosing and clicking on a radio button to the right of the question. If you wish to "skip" a question and answer it later, choose the radio button in the Answer Later column. Use the optional Description column to enter notes (e.g., the name of a document or an idea to follow up on). For open-ended questions at the end of each subsection, the questionnaire asks you to enter an optional comment in the Description field. When finished, click on the green button at the bottom of the worksheet, the next workbook tab, or the navigation graphic above.</a:t>
          </a:r>
        </a:p>
      </xdr:txBody>
    </xdr:sp>
    <xdr:clientData/>
  </xdr:twoCellAnchor>
  <xdr:twoCellAnchor editAs="oneCell">
    <xdr:from>
      <xdr:col>9</xdr:col>
      <xdr:colOff>809625</xdr:colOff>
      <xdr:row>0</xdr:row>
      <xdr:rowOff>123825</xdr:rowOff>
    </xdr:from>
    <xdr:to>
      <xdr:col>10</xdr:col>
      <xdr:colOff>40242</xdr:colOff>
      <xdr:row>1</xdr:row>
      <xdr:rowOff>893445</xdr:rowOff>
    </xdr:to>
    <xdr:pic>
      <xdr:nvPicPr>
        <xdr:cNvPr id="3" name="Picture 2"/>
        <xdr:cNvPicPr>
          <a:picLocks noChangeAspect="1"/>
        </xdr:cNvPicPr>
      </xdr:nvPicPr>
      <xdr:blipFill>
        <a:blip xmlns:r="http://schemas.openxmlformats.org/officeDocument/2006/relationships" r:embed="rId3"/>
        <a:stretch>
          <a:fillRect/>
        </a:stretch>
      </xdr:blipFill>
      <xdr:spPr>
        <a:xfrm>
          <a:off x="8896350" y="123825"/>
          <a:ext cx="1392792" cy="96012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66675</xdr:colOff>
          <xdr:row>14</xdr:row>
          <xdr:rowOff>9525</xdr:rowOff>
        </xdr:from>
        <xdr:to>
          <xdr:col>4</xdr:col>
          <xdr:colOff>9525</xdr:colOff>
          <xdr:row>15</xdr:row>
          <xdr:rowOff>9525</xdr:rowOff>
        </xdr:to>
        <xdr:sp macro="" textlink="">
          <xdr:nvSpPr>
            <xdr:cNvPr id="10555" name="OptionButton307" hidden="1">
              <a:extLst>
                <a:ext uri="{63B3BB69-23CF-44E3-9099-C40C66FF867C}">
                  <a14:compatExt spid="_x0000_s10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14</xdr:row>
          <xdr:rowOff>9525</xdr:rowOff>
        </xdr:from>
        <xdr:to>
          <xdr:col>4</xdr:col>
          <xdr:colOff>247650</xdr:colOff>
          <xdr:row>15</xdr:row>
          <xdr:rowOff>9525</xdr:rowOff>
        </xdr:to>
        <xdr:sp macro="" textlink="">
          <xdr:nvSpPr>
            <xdr:cNvPr id="10556" name="OptionButton308" hidden="1">
              <a:extLst>
                <a:ext uri="{63B3BB69-23CF-44E3-9099-C40C66FF867C}">
                  <a14:compatExt spid="_x0000_s10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14</xdr:row>
          <xdr:rowOff>9525</xdr:rowOff>
        </xdr:from>
        <xdr:to>
          <xdr:col>6</xdr:col>
          <xdr:colOff>9525</xdr:colOff>
          <xdr:row>15</xdr:row>
          <xdr:rowOff>9525</xdr:rowOff>
        </xdr:to>
        <xdr:sp macro="" textlink="">
          <xdr:nvSpPr>
            <xdr:cNvPr id="10557" name="OptionButton309" hidden="1">
              <a:extLst>
                <a:ext uri="{63B3BB69-23CF-44E3-9099-C40C66FF867C}">
                  <a14:compatExt spid="_x0000_s10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14</xdr:row>
          <xdr:rowOff>9525</xdr:rowOff>
        </xdr:from>
        <xdr:to>
          <xdr:col>7</xdr:col>
          <xdr:colOff>9525</xdr:colOff>
          <xdr:row>15</xdr:row>
          <xdr:rowOff>9525</xdr:rowOff>
        </xdr:to>
        <xdr:sp macro="" textlink="">
          <xdr:nvSpPr>
            <xdr:cNvPr id="10558" name="OptionButton310" hidden="1">
              <a:extLst>
                <a:ext uri="{63B3BB69-23CF-44E3-9099-C40C66FF867C}">
                  <a14:compatExt spid="_x0000_s10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14</xdr:row>
          <xdr:rowOff>9525</xdr:rowOff>
        </xdr:from>
        <xdr:to>
          <xdr:col>8</xdr:col>
          <xdr:colOff>9525</xdr:colOff>
          <xdr:row>15</xdr:row>
          <xdr:rowOff>9525</xdr:rowOff>
        </xdr:to>
        <xdr:sp macro="" textlink="">
          <xdr:nvSpPr>
            <xdr:cNvPr id="10563" name="OptionButton315" hidden="1">
              <a:extLst>
                <a:ext uri="{63B3BB69-23CF-44E3-9099-C40C66FF867C}">
                  <a14:compatExt spid="_x0000_s10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14</xdr:row>
          <xdr:rowOff>9525</xdr:rowOff>
        </xdr:from>
        <xdr:to>
          <xdr:col>9</xdr:col>
          <xdr:colOff>9525</xdr:colOff>
          <xdr:row>15</xdr:row>
          <xdr:rowOff>9525</xdr:rowOff>
        </xdr:to>
        <xdr:sp macro="" textlink="">
          <xdr:nvSpPr>
            <xdr:cNvPr id="10565" name="OptionButton317" hidden="1">
              <a:extLst>
                <a:ext uri="{63B3BB69-23CF-44E3-9099-C40C66FF867C}">
                  <a14:compatExt spid="_x0000_s10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xdr:row>
          <xdr:rowOff>9525</xdr:rowOff>
        </xdr:from>
        <xdr:to>
          <xdr:col>4</xdr:col>
          <xdr:colOff>9525</xdr:colOff>
          <xdr:row>16</xdr:row>
          <xdr:rowOff>9525</xdr:rowOff>
        </xdr:to>
        <xdr:sp macro="" textlink="">
          <xdr:nvSpPr>
            <xdr:cNvPr id="10567" name="OptionButton319" hidden="1">
              <a:extLst>
                <a:ext uri="{63B3BB69-23CF-44E3-9099-C40C66FF867C}">
                  <a14:compatExt spid="_x0000_s10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15</xdr:row>
          <xdr:rowOff>9525</xdr:rowOff>
        </xdr:from>
        <xdr:to>
          <xdr:col>4</xdr:col>
          <xdr:colOff>247650</xdr:colOff>
          <xdr:row>16</xdr:row>
          <xdr:rowOff>9525</xdr:rowOff>
        </xdr:to>
        <xdr:sp macro="" textlink="">
          <xdr:nvSpPr>
            <xdr:cNvPr id="10568" name="OptionButton320" hidden="1">
              <a:extLst>
                <a:ext uri="{63B3BB69-23CF-44E3-9099-C40C66FF867C}">
                  <a14:compatExt spid="_x0000_s10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15</xdr:row>
          <xdr:rowOff>9525</xdr:rowOff>
        </xdr:from>
        <xdr:to>
          <xdr:col>6</xdr:col>
          <xdr:colOff>9525</xdr:colOff>
          <xdr:row>16</xdr:row>
          <xdr:rowOff>9525</xdr:rowOff>
        </xdr:to>
        <xdr:sp macro="" textlink="">
          <xdr:nvSpPr>
            <xdr:cNvPr id="10569" name="OptionButton321" hidden="1">
              <a:extLst>
                <a:ext uri="{63B3BB69-23CF-44E3-9099-C40C66FF867C}">
                  <a14:compatExt spid="_x0000_s10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15</xdr:row>
          <xdr:rowOff>9525</xdr:rowOff>
        </xdr:from>
        <xdr:to>
          <xdr:col>7</xdr:col>
          <xdr:colOff>9525</xdr:colOff>
          <xdr:row>16</xdr:row>
          <xdr:rowOff>9525</xdr:rowOff>
        </xdr:to>
        <xdr:sp macro="" textlink="">
          <xdr:nvSpPr>
            <xdr:cNvPr id="10570" name="OptionButton322" hidden="1">
              <a:extLst>
                <a:ext uri="{63B3BB69-23CF-44E3-9099-C40C66FF867C}">
                  <a14:compatExt spid="_x0000_s10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xdr:row>
          <xdr:rowOff>0</xdr:rowOff>
        </xdr:from>
        <xdr:to>
          <xdr:col>4</xdr:col>
          <xdr:colOff>9525</xdr:colOff>
          <xdr:row>17</xdr:row>
          <xdr:rowOff>0</xdr:rowOff>
        </xdr:to>
        <xdr:sp macro="" textlink="">
          <xdr:nvSpPr>
            <xdr:cNvPr id="10571" name="OptionButton323" hidden="1">
              <a:extLst>
                <a:ext uri="{63B3BB69-23CF-44E3-9099-C40C66FF867C}">
                  <a14:compatExt spid="_x0000_s10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16</xdr:row>
          <xdr:rowOff>0</xdr:rowOff>
        </xdr:from>
        <xdr:to>
          <xdr:col>4</xdr:col>
          <xdr:colOff>247650</xdr:colOff>
          <xdr:row>17</xdr:row>
          <xdr:rowOff>0</xdr:rowOff>
        </xdr:to>
        <xdr:sp macro="" textlink="">
          <xdr:nvSpPr>
            <xdr:cNvPr id="10572" name="OptionButton324" hidden="1">
              <a:extLst>
                <a:ext uri="{63B3BB69-23CF-44E3-9099-C40C66FF867C}">
                  <a14:compatExt spid="_x0000_s10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16</xdr:row>
          <xdr:rowOff>0</xdr:rowOff>
        </xdr:from>
        <xdr:to>
          <xdr:col>6</xdr:col>
          <xdr:colOff>9525</xdr:colOff>
          <xdr:row>17</xdr:row>
          <xdr:rowOff>0</xdr:rowOff>
        </xdr:to>
        <xdr:sp macro="" textlink="">
          <xdr:nvSpPr>
            <xdr:cNvPr id="10573" name="OptionButton325" hidden="1">
              <a:extLst>
                <a:ext uri="{63B3BB69-23CF-44E3-9099-C40C66FF867C}">
                  <a14:compatExt spid="_x0000_s10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16</xdr:row>
          <xdr:rowOff>0</xdr:rowOff>
        </xdr:from>
        <xdr:to>
          <xdr:col>7</xdr:col>
          <xdr:colOff>9525</xdr:colOff>
          <xdr:row>17</xdr:row>
          <xdr:rowOff>0</xdr:rowOff>
        </xdr:to>
        <xdr:sp macro="" textlink="">
          <xdr:nvSpPr>
            <xdr:cNvPr id="10574" name="OptionButton326" hidden="1">
              <a:extLst>
                <a:ext uri="{63B3BB69-23CF-44E3-9099-C40C66FF867C}">
                  <a14:compatExt spid="_x0000_s10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15</xdr:row>
          <xdr:rowOff>9525</xdr:rowOff>
        </xdr:from>
        <xdr:to>
          <xdr:col>8</xdr:col>
          <xdr:colOff>9525</xdr:colOff>
          <xdr:row>16</xdr:row>
          <xdr:rowOff>9525</xdr:rowOff>
        </xdr:to>
        <xdr:sp macro="" textlink="">
          <xdr:nvSpPr>
            <xdr:cNvPr id="10575" name="OptionButton327" hidden="1">
              <a:extLst>
                <a:ext uri="{63B3BB69-23CF-44E3-9099-C40C66FF867C}">
                  <a14:compatExt spid="_x0000_s10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16</xdr:row>
          <xdr:rowOff>0</xdr:rowOff>
        </xdr:from>
        <xdr:to>
          <xdr:col>8</xdr:col>
          <xdr:colOff>9525</xdr:colOff>
          <xdr:row>17</xdr:row>
          <xdr:rowOff>0</xdr:rowOff>
        </xdr:to>
        <xdr:sp macro="" textlink="">
          <xdr:nvSpPr>
            <xdr:cNvPr id="10576" name="OptionButton328" hidden="1">
              <a:extLst>
                <a:ext uri="{63B3BB69-23CF-44E3-9099-C40C66FF867C}">
                  <a14:compatExt spid="_x0000_s10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15</xdr:row>
          <xdr:rowOff>9525</xdr:rowOff>
        </xdr:from>
        <xdr:to>
          <xdr:col>9</xdr:col>
          <xdr:colOff>9525</xdr:colOff>
          <xdr:row>16</xdr:row>
          <xdr:rowOff>9525</xdr:rowOff>
        </xdr:to>
        <xdr:sp macro="" textlink="">
          <xdr:nvSpPr>
            <xdr:cNvPr id="10577" name="OptionButton329" hidden="1">
              <a:extLst>
                <a:ext uri="{63B3BB69-23CF-44E3-9099-C40C66FF867C}">
                  <a14:compatExt spid="_x0000_s10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16</xdr:row>
          <xdr:rowOff>0</xdr:rowOff>
        </xdr:from>
        <xdr:to>
          <xdr:col>9</xdr:col>
          <xdr:colOff>9525</xdr:colOff>
          <xdr:row>17</xdr:row>
          <xdr:rowOff>0</xdr:rowOff>
        </xdr:to>
        <xdr:sp macro="" textlink="">
          <xdr:nvSpPr>
            <xdr:cNvPr id="10578" name="OptionButton330" hidden="1">
              <a:extLst>
                <a:ext uri="{63B3BB69-23CF-44E3-9099-C40C66FF867C}">
                  <a14:compatExt spid="_x0000_s10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46</xdr:row>
          <xdr:rowOff>9525</xdr:rowOff>
        </xdr:from>
        <xdr:to>
          <xdr:col>4</xdr:col>
          <xdr:colOff>9525</xdr:colOff>
          <xdr:row>47</xdr:row>
          <xdr:rowOff>0</xdr:rowOff>
        </xdr:to>
        <xdr:sp macro="" textlink="">
          <xdr:nvSpPr>
            <xdr:cNvPr id="10595" name="OptionButton147" hidden="1">
              <a:extLst>
                <a:ext uri="{63B3BB69-23CF-44E3-9099-C40C66FF867C}">
                  <a14:compatExt spid="_x0000_s10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46</xdr:row>
          <xdr:rowOff>9525</xdr:rowOff>
        </xdr:from>
        <xdr:to>
          <xdr:col>4</xdr:col>
          <xdr:colOff>247650</xdr:colOff>
          <xdr:row>47</xdr:row>
          <xdr:rowOff>0</xdr:rowOff>
        </xdr:to>
        <xdr:sp macro="" textlink="">
          <xdr:nvSpPr>
            <xdr:cNvPr id="10596" name="OptionButton258" hidden="1">
              <a:extLst>
                <a:ext uri="{63B3BB69-23CF-44E3-9099-C40C66FF867C}">
                  <a14:compatExt spid="_x0000_s10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46</xdr:row>
          <xdr:rowOff>0</xdr:rowOff>
        </xdr:from>
        <xdr:to>
          <xdr:col>6</xdr:col>
          <xdr:colOff>9525</xdr:colOff>
          <xdr:row>46</xdr:row>
          <xdr:rowOff>180975</xdr:rowOff>
        </xdr:to>
        <xdr:sp macro="" textlink="">
          <xdr:nvSpPr>
            <xdr:cNvPr id="10597" name="OptionButton337" hidden="1">
              <a:extLst>
                <a:ext uri="{63B3BB69-23CF-44E3-9099-C40C66FF867C}">
                  <a14:compatExt spid="_x0000_s10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46</xdr:row>
          <xdr:rowOff>0</xdr:rowOff>
        </xdr:from>
        <xdr:to>
          <xdr:col>7</xdr:col>
          <xdr:colOff>9525</xdr:colOff>
          <xdr:row>46</xdr:row>
          <xdr:rowOff>180975</xdr:rowOff>
        </xdr:to>
        <xdr:sp macro="" textlink="">
          <xdr:nvSpPr>
            <xdr:cNvPr id="10598" name="OptionButton338" hidden="1">
              <a:extLst>
                <a:ext uri="{63B3BB69-23CF-44E3-9099-C40C66FF867C}">
                  <a14:compatExt spid="_x0000_s10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46</xdr:row>
          <xdr:rowOff>0</xdr:rowOff>
        </xdr:from>
        <xdr:to>
          <xdr:col>8</xdr:col>
          <xdr:colOff>9525</xdr:colOff>
          <xdr:row>46</xdr:row>
          <xdr:rowOff>180975</xdr:rowOff>
        </xdr:to>
        <xdr:sp macro="" textlink="">
          <xdr:nvSpPr>
            <xdr:cNvPr id="10600" name="OptionButton340" hidden="1">
              <a:extLst>
                <a:ext uri="{63B3BB69-23CF-44E3-9099-C40C66FF867C}">
                  <a14:compatExt spid="_x0000_s10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46</xdr:row>
          <xdr:rowOff>0</xdr:rowOff>
        </xdr:from>
        <xdr:to>
          <xdr:col>9</xdr:col>
          <xdr:colOff>9525</xdr:colOff>
          <xdr:row>46</xdr:row>
          <xdr:rowOff>180975</xdr:rowOff>
        </xdr:to>
        <xdr:sp macro="" textlink="">
          <xdr:nvSpPr>
            <xdr:cNvPr id="10602" name="OptionButton342" hidden="1">
              <a:extLst>
                <a:ext uri="{63B3BB69-23CF-44E3-9099-C40C66FF867C}">
                  <a14:compatExt spid="_x0000_s10602"/>
                </a:ext>
              </a:extLst>
            </xdr:cNvPr>
            <xdr:cNvSpPr/>
          </xdr:nvSpPr>
          <xdr:spPr>
            <a:xfrm>
              <a:off x="0" y="0"/>
              <a:ext cx="0" cy="0"/>
            </a:xfrm>
            <a:prstGeom prst="rect">
              <a:avLst/>
            </a:prstGeom>
          </xdr:spPr>
        </xdr:sp>
        <xdr:clientData/>
      </xdr:twoCellAnchor>
    </mc:Choice>
    <mc:Fallback/>
  </mc:AlternateContent>
  <xdr:twoCellAnchor>
    <xdr:from>
      <xdr:col>9</xdr:col>
      <xdr:colOff>866775</xdr:colOff>
      <xdr:row>1</xdr:row>
      <xdr:rowOff>66675</xdr:rowOff>
    </xdr:from>
    <xdr:to>
      <xdr:col>9</xdr:col>
      <xdr:colOff>2047875</xdr:colOff>
      <xdr:row>1</xdr:row>
      <xdr:rowOff>803910</xdr:rowOff>
    </xdr:to>
    <xdr:grpSp>
      <xdr:nvGrpSpPr>
        <xdr:cNvPr id="2" name="Group 1"/>
        <xdr:cNvGrpSpPr/>
      </xdr:nvGrpSpPr>
      <xdr:grpSpPr>
        <a:xfrm>
          <a:off x="9001125" y="257175"/>
          <a:ext cx="1181100" cy="737235"/>
          <a:chOff x="12477750" y="2105025"/>
          <a:chExt cx="1181100" cy="737235"/>
        </a:xfrm>
      </xdr:grpSpPr>
      <xdr:sp macro="" textlink="">
        <xdr:nvSpPr>
          <xdr:cNvPr id="356" name="Rectangle 355">
            <a:hlinkClick xmlns:r="http://schemas.openxmlformats.org/officeDocument/2006/relationships" r:id="rId4"/>
          </xdr:cNvPr>
          <xdr:cNvSpPr/>
        </xdr:nvSpPr>
        <xdr:spPr>
          <a:xfrm>
            <a:off x="12496800" y="210502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7" name="Rectangle 356">
            <a:hlinkClick xmlns:r="http://schemas.openxmlformats.org/officeDocument/2006/relationships" r:id="rId5"/>
          </xdr:cNvPr>
          <xdr:cNvSpPr/>
        </xdr:nvSpPr>
        <xdr:spPr>
          <a:xfrm>
            <a:off x="12477750" y="252412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8" name="Rectangle 357">
            <a:hlinkClick xmlns:r="http://schemas.openxmlformats.org/officeDocument/2006/relationships" r:id="rId2"/>
          </xdr:cNvPr>
          <xdr:cNvSpPr/>
        </xdr:nvSpPr>
        <xdr:spPr>
          <a:xfrm>
            <a:off x="13201650" y="231457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9" name="Rectangle 358">
            <a:hlinkClick xmlns:r="http://schemas.openxmlformats.org/officeDocument/2006/relationships" r:id="rId6"/>
          </xdr:cNvPr>
          <xdr:cNvSpPr/>
        </xdr:nvSpPr>
        <xdr:spPr>
          <a:xfrm>
            <a:off x="13201650" y="249555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0" name="Rectangle 359">
            <a:hlinkClick xmlns:r="http://schemas.openxmlformats.org/officeDocument/2006/relationships" r:id="rId7"/>
          </xdr:cNvPr>
          <xdr:cNvSpPr/>
        </xdr:nvSpPr>
        <xdr:spPr>
          <a:xfrm>
            <a:off x="13192125" y="270510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2</xdr:col>
      <xdr:colOff>0</xdr:colOff>
      <xdr:row>1</xdr:row>
      <xdr:rowOff>95250</xdr:rowOff>
    </xdr:from>
    <xdr:to>
      <xdr:col>8</xdr:col>
      <xdr:colOff>0</xdr:colOff>
      <xdr:row>1</xdr:row>
      <xdr:rowOff>559898</xdr:rowOff>
    </xdr:to>
    <xdr:grpSp>
      <xdr:nvGrpSpPr>
        <xdr:cNvPr id="24" name="Group 23"/>
        <xdr:cNvGrpSpPr/>
      </xdr:nvGrpSpPr>
      <xdr:grpSpPr>
        <a:xfrm>
          <a:off x="361950" y="276225"/>
          <a:ext cx="8096250" cy="464648"/>
          <a:chOff x="81064" y="137103"/>
          <a:chExt cx="8798870" cy="464648"/>
        </a:xfrm>
      </xdr:grpSpPr>
      <xdr:sp macro="" textlink="">
        <xdr:nvSpPr>
          <xdr:cNvPr id="25" name="Text Box 1"/>
          <xdr:cNvSpPr txBox="1">
            <a:spLocks noChangeArrowheads="1"/>
          </xdr:cNvSpPr>
        </xdr:nvSpPr>
        <xdr:spPr bwMode="auto">
          <a:xfrm>
            <a:off x="832358" y="142873"/>
            <a:ext cx="8047576" cy="457200"/>
          </a:xfrm>
          <a:prstGeom prst="rect">
            <a:avLst/>
          </a:prstGeom>
          <a:solidFill>
            <a:srgbClr val="365F91"/>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ctr" upright="1"/>
          <a:lstStyle/>
          <a:p>
            <a:pPr algn="l" rtl="0">
              <a:defRPr sz="1000"/>
            </a:pPr>
            <a:r>
              <a:rPr lang="en-US" sz="1200" b="0" i="1" u="none" strike="noStrike" baseline="0">
                <a:solidFill>
                  <a:srgbClr val="FFFFFF"/>
                </a:solidFill>
                <a:latin typeface="+mn-lt"/>
                <a:cs typeface="Calibri"/>
              </a:rPr>
              <a:t>Smart School Siting Tool: Assessment &amp; Planning Workbook </a:t>
            </a:r>
          </a:p>
        </xdr:txBody>
      </xdr:sp>
      <xdr:pic>
        <xdr:nvPicPr>
          <xdr:cNvPr id="26" name="Picture 25" descr="Smart Growth Progra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64" y="137103"/>
            <a:ext cx="743436" cy="46464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absolute">
    <xdr:from>
      <xdr:col>7</xdr:col>
      <xdr:colOff>421005</xdr:colOff>
      <xdr:row>4</xdr:row>
      <xdr:rowOff>371475</xdr:rowOff>
    </xdr:from>
    <xdr:to>
      <xdr:col>7</xdr:col>
      <xdr:colOff>2066925</xdr:colOff>
      <xdr:row>4</xdr:row>
      <xdr:rowOff>828675</xdr:rowOff>
    </xdr:to>
    <xdr:sp macro="" textlink="">
      <xdr:nvSpPr>
        <xdr:cNvPr id="7" name="Rounded Rectangle 6">
          <a:hlinkClick xmlns:r="http://schemas.openxmlformats.org/officeDocument/2006/relationships" r:id="rId2"/>
        </xdr:cNvPr>
        <xdr:cNvSpPr/>
      </xdr:nvSpPr>
      <xdr:spPr>
        <a:xfrm>
          <a:off x="6717030" y="3000375"/>
          <a:ext cx="1645920" cy="457200"/>
        </a:xfrm>
        <a:prstGeom prst="roundRect">
          <a:avLst/>
        </a:prstGeom>
        <a:solidFill>
          <a:schemeClr val="tx1">
            <a:lumMod val="50000"/>
            <a:lumOff val="50000"/>
          </a:schemeClr>
        </a:solidFill>
        <a:ln w="12700">
          <a:noFill/>
        </a:ln>
        <a:effectLst>
          <a:outerShdw blurRad="50800" dist="38100" dir="2700000" algn="tl"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ctr"/>
          <a:r>
            <a:rPr lang="en-US" sz="1100" b="1"/>
            <a:t>See</a:t>
          </a:r>
          <a:r>
            <a:rPr lang="en-US" sz="1100" b="1" baseline="0"/>
            <a:t> Scoring Detail</a:t>
          </a:r>
          <a:r>
            <a:rPr lang="en-US" sz="1100" b="1"/>
            <a:t> </a:t>
          </a:r>
        </a:p>
      </xdr:txBody>
    </xdr:sp>
    <xdr:clientData/>
  </xdr:twoCellAnchor>
  <xdr:twoCellAnchor editAs="absolute">
    <xdr:from>
      <xdr:col>7</xdr:col>
      <xdr:colOff>697230</xdr:colOff>
      <xdr:row>26</xdr:row>
      <xdr:rowOff>114300</xdr:rowOff>
    </xdr:from>
    <xdr:to>
      <xdr:col>9</xdr:col>
      <xdr:colOff>0</xdr:colOff>
      <xdr:row>29</xdr:row>
      <xdr:rowOff>0</xdr:rowOff>
    </xdr:to>
    <xdr:sp macro="" textlink="">
      <xdr:nvSpPr>
        <xdr:cNvPr id="5" name="Rounded Rectangle 4">
          <a:hlinkClick xmlns:r="http://schemas.openxmlformats.org/officeDocument/2006/relationships" r:id="rId3"/>
        </xdr:cNvPr>
        <xdr:cNvSpPr/>
      </xdr:nvSpPr>
      <xdr:spPr>
        <a:xfrm>
          <a:off x="6993255" y="8296275"/>
          <a:ext cx="1645920" cy="457200"/>
        </a:xfrm>
        <a:prstGeom prst="roundRect">
          <a:avLst/>
        </a:prstGeom>
        <a:solidFill>
          <a:srgbClr val="00B050"/>
        </a:solidFill>
        <a:ln w="12700">
          <a:noFill/>
        </a:ln>
        <a:effectLst>
          <a:outerShdw blurRad="50800" dist="38100" dir="2700000" algn="tl"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ctr"/>
          <a:r>
            <a:rPr lang="en-US" sz="1100" b="1"/>
            <a:t>Set</a:t>
          </a:r>
          <a:r>
            <a:rPr lang="en-US" sz="1100" b="1" baseline="0"/>
            <a:t> Priorities</a:t>
          </a:r>
          <a:endParaRPr lang="en-US" sz="1100" b="1"/>
        </a:p>
      </xdr:txBody>
    </xdr:sp>
    <xdr:clientData/>
  </xdr:twoCellAnchor>
  <xdr:twoCellAnchor editAs="absolute">
    <xdr:from>
      <xdr:col>7</xdr:col>
      <xdr:colOff>421005</xdr:colOff>
      <xdr:row>9</xdr:row>
      <xdr:rowOff>114300</xdr:rowOff>
    </xdr:from>
    <xdr:to>
      <xdr:col>7</xdr:col>
      <xdr:colOff>2066925</xdr:colOff>
      <xdr:row>11</xdr:row>
      <xdr:rowOff>0</xdr:rowOff>
    </xdr:to>
    <xdr:sp macro="" textlink="">
      <xdr:nvSpPr>
        <xdr:cNvPr id="9" name="Rounded Rectangle 8">
          <a:hlinkClick xmlns:r="http://schemas.openxmlformats.org/officeDocument/2006/relationships" r:id="rId4"/>
        </xdr:cNvPr>
        <xdr:cNvSpPr/>
      </xdr:nvSpPr>
      <xdr:spPr>
        <a:xfrm>
          <a:off x="6717030" y="4857750"/>
          <a:ext cx="1645920" cy="457200"/>
        </a:xfrm>
        <a:prstGeom prst="roundRect">
          <a:avLst/>
        </a:prstGeom>
        <a:solidFill>
          <a:schemeClr val="tx1">
            <a:lumMod val="50000"/>
            <a:lumOff val="50000"/>
          </a:schemeClr>
        </a:solidFill>
        <a:ln w="12700">
          <a:noFill/>
        </a:ln>
        <a:effectLst>
          <a:outerShdw blurRad="50800" dist="38100" dir="2700000" algn="tl"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ctr"/>
          <a:r>
            <a:rPr lang="en-US" sz="1100" b="1"/>
            <a:t>Return to Section 1.a to</a:t>
          </a:r>
          <a:r>
            <a:rPr lang="en-US" sz="1100" b="1" baseline="0"/>
            <a:t> Review/Complete</a:t>
          </a:r>
          <a:endParaRPr lang="en-US" sz="1100" b="1"/>
        </a:p>
      </xdr:txBody>
    </xdr:sp>
    <xdr:clientData/>
  </xdr:twoCellAnchor>
  <xdr:twoCellAnchor editAs="absolute">
    <xdr:from>
      <xdr:col>7</xdr:col>
      <xdr:colOff>421005</xdr:colOff>
      <xdr:row>13</xdr:row>
      <xdr:rowOff>114300</xdr:rowOff>
    </xdr:from>
    <xdr:to>
      <xdr:col>7</xdr:col>
      <xdr:colOff>2066925</xdr:colOff>
      <xdr:row>16</xdr:row>
      <xdr:rowOff>0</xdr:rowOff>
    </xdr:to>
    <xdr:sp macro="" textlink="">
      <xdr:nvSpPr>
        <xdr:cNvPr id="10" name="Rounded Rectangle 9">
          <a:hlinkClick xmlns:r="http://schemas.openxmlformats.org/officeDocument/2006/relationships" r:id="rId5"/>
        </xdr:cNvPr>
        <xdr:cNvSpPr/>
      </xdr:nvSpPr>
      <xdr:spPr>
        <a:xfrm>
          <a:off x="6717030" y="5810250"/>
          <a:ext cx="1645920" cy="457200"/>
        </a:xfrm>
        <a:prstGeom prst="roundRect">
          <a:avLst/>
        </a:prstGeom>
        <a:solidFill>
          <a:schemeClr val="tx1">
            <a:lumMod val="50000"/>
            <a:lumOff val="50000"/>
          </a:schemeClr>
        </a:solidFill>
        <a:ln w="12700">
          <a:noFill/>
        </a:ln>
        <a:effectLst>
          <a:outerShdw blurRad="50800" dist="38100" dir="2700000" algn="tl"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ctr"/>
          <a:r>
            <a:rPr lang="en-US" sz="1100" b="1"/>
            <a:t>Return to Section 1.b to</a:t>
          </a:r>
          <a:r>
            <a:rPr lang="en-US" sz="1100" b="1" baseline="0"/>
            <a:t> Review/Complete</a:t>
          </a:r>
          <a:endParaRPr lang="en-US" sz="1100" b="1"/>
        </a:p>
      </xdr:txBody>
    </xdr:sp>
    <xdr:clientData/>
  </xdr:twoCellAnchor>
  <xdr:twoCellAnchor editAs="absolute">
    <xdr:from>
      <xdr:col>7</xdr:col>
      <xdr:colOff>421005</xdr:colOff>
      <xdr:row>17</xdr:row>
      <xdr:rowOff>114300</xdr:rowOff>
    </xdr:from>
    <xdr:to>
      <xdr:col>7</xdr:col>
      <xdr:colOff>2066925</xdr:colOff>
      <xdr:row>20</xdr:row>
      <xdr:rowOff>0</xdr:rowOff>
    </xdr:to>
    <xdr:sp macro="" textlink="">
      <xdr:nvSpPr>
        <xdr:cNvPr id="11" name="Rounded Rectangle 10">
          <a:hlinkClick xmlns:r="http://schemas.openxmlformats.org/officeDocument/2006/relationships" r:id="rId6"/>
        </xdr:cNvPr>
        <xdr:cNvSpPr/>
      </xdr:nvSpPr>
      <xdr:spPr>
        <a:xfrm>
          <a:off x="6717030" y="6572250"/>
          <a:ext cx="1645920" cy="457200"/>
        </a:xfrm>
        <a:prstGeom prst="roundRect">
          <a:avLst/>
        </a:prstGeom>
        <a:solidFill>
          <a:schemeClr val="tx1">
            <a:lumMod val="50000"/>
            <a:lumOff val="50000"/>
          </a:schemeClr>
        </a:solidFill>
        <a:ln w="12700">
          <a:noFill/>
        </a:ln>
        <a:effectLst>
          <a:outerShdw blurRad="50800" dist="38100" dir="2700000" algn="tl"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ctr"/>
          <a:r>
            <a:rPr lang="en-US" sz="1100" b="1"/>
            <a:t>Return to Section</a:t>
          </a:r>
          <a:r>
            <a:rPr lang="en-US" sz="1100" b="1" baseline="0"/>
            <a:t> 1.c</a:t>
          </a:r>
          <a:r>
            <a:rPr lang="en-US" sz="1100" b="1"/>
            <a:t> to</a:t>
          </a:r>
          <a:r>
            <a:rPr lang="en-US" sz="1100" b="1" baseline="0"/>
            <a:t> Review/Complete</a:t>
          </a:r>
          <a:endParaRPr lang="en-US" sz="1100" b="1"/>
        </a:p>
      </xdr:txBody>
    </xdr:sp>
    <xdr:clientData/>
  </xdr:twoCellAnchor>
  <xdr:twoCellAnchor>
    <xdr:from>
      <xdr:col>7</xdr:col>
      <xdr:colOff>0</xdr:colOff>
      <xdr:row>6</xdr:row>
      <xdr:rowOff>1</xdr:rowOff>
    </xdr:from>
    <xdr:to>
      <xdr:col>7</xdr:col>
      <xdr:colOff>219075</xdr:colOff>
      <xdr:row>14</xdr:row>
      <xdr:rowOff>1</xdr:rowOff>
    </xdr:to>
    <xdr:sp macro="" textlink="">
      <xdr:nvSpPr>
        <xdr:cNvPr id="2" name="Right Brace 1"/>
        <xdr:cNvSpPr/>
      </xdr:nvSpPr>
      <xdr:spPr>
        <a:xfrm>
          <a:off x="6296025" y="3952876"/>
          <a:ext cx="219075" cy="1714500"/>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7</xdr:col>
      <xdr:colOff>0</xdr:colOff>
      <xdr:row>14</xdr:row>
      <xdr:rowOff>9525</xdr:rowOff>
    </xdr:from>
    <xdr:to>
      <xdr:col>7</xdr:col>
      <xdr:colOff>238125</xdr:colOff>
      <xdr:row>16</xdr:row>
      <xdr:rowOff>0</xdr:rowOff>
    </xdr:to>
    <xdr:sp macro="" textlink="">
      <xdr:nvSpPr>
        <xdr:cNvPr id="12" name="Right Brace 11"/>
        <xdr:cNvSpPr/>
      </xdr:nvSpPr>
      <xdr:spPr>
        <a:xfrm>
          <a:off x="6296025" y="5410200"/>
          <a:ext cx="238125" cy="37147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7</xdr:col>
      <xdr:colOff>0</xdr:colOff>
      <xdr:row>16</xdr:row>
      <xdr:rowOff>0</xdr:rowOff>
    </xdr:from>
    <xdr:to>
      <xdr:col>7</xdr:col>
      <xdr:colOff>219075</xdr:colOff>
      <xdr:row>22</xdr:row>
      <xdr:rowOff>1</xdr:rowOff>
    </xdr:to>
    <xdr:sp macro="" textlink="">
      <xdr:nvSpPr>
        <xdr:cNvPr id="13" name="Right Brace 12"/>
        <xdr:cNvSpPr/>
      </xdr:nvSpPr>
      <xdr:spPr>
        <a:xfrm>
          <a:off x="6296025" y="6048375"/>
          <a:ext cx="219075" cy="1143001"/>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editAs="absolute">
    <xdr:from>
      <xdr:col>2</xdr:col>
      <xdr:colOff>0</xdr:colOff>
      <xdr:row>4</xdr:row>
      <xdr:rowOff>0</xdr:rowOff>
    </xdr:from>
    <xdr:to>
      <xdr:col>6</xdr:col>
      <xdr:colOff>0</xdr:colOff>
      <xdr:row>5</xdr:row>
      <xdr:rowOff>0</xdr:rowOff>
    </xdr:to>
    <xdr:grpSp>
      <xdr:nvGrpSpPr>
        <xdr:cNvPr id="8" name="Group 7"/>
        <xdr:cNvGrpSpPr/>
      </xdr:nvGrpSpPr>
      <xdr:grpSpPr>
        <a:xfrm>
          <a:off x="361950" y="2619375"/>
          <a:ext cx="5791200" cy="1466850"/>
          <a:chOff x="333375" y="1420714"/>
          <a:chExt cx="5819775" cy="1566635"/>
        </a:xfrm>
      </xdr:grpSpPr>
      <xdr:sp macro="" textlink="">
        <xdr:nvSpPr>
          <xdr:cNvPr id="14" name="Rectangle 13"/>
          <xdr:cNvSpPr/>
        </xdr:nvSpPr>
        <xdr:spPr>
          <a:xfrm>
            <a:off x="333375" y="1420714"/>
            <a:ext cx="5819775" cy="1566635"/>
          </a:xfrm>
          <a:prstGeom prst="rect">
            <a:avLst/>
          </a:prstGeom>
          <a:solidFill>
            <a:schemeClr val="bg1">
              <a:lumMod val="95000"/>
            </a:schemeClr>
          </a:solidFill>
          <a:ln w="12700">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algn="l">
              <a:spcAft>
                <a:spcPts val="400"/>
              </a:spcAft>
            </a:pPr>
            <a:r>
              <a:rPr lang="en-US" sz="1000" b="0" u="sng" baseline="0">
                <a:solidFill>
                  <a:sysClr val="windowText" lastClr="000000"/>
                </a:solidFill>
              </a:rPr>
              <a:t>Key to Symbols:</a:t>
            </a:r>
            <a:endParaRPr lang="en-US" sz="1000" b="0" u="none" baseline="0">
              <a:solidFill>
                <a:sysClr val="windowText" lastClr="000000"/>
              </a:solidFill>
            </a:endParaRPr>
          </a:p>
          <a:p>
            <a:pPr algn="l">
              <a:spcAft>
                <a:spcPts val="300"/>
              </a:spcAft>
            </a:pPr>
            <a:r>
              <a:rPr lang="en-US" sz="1000" b="0" baseline="0">
                <a:solidFill>
                  <a:sysClr val="windowText" lastClr="000000"/>
                </a:solidFill>
              </a:rPr>
              <a:t>        All or a majority of actions have been completed</a:t>
            </a:r>
          </a:p>
          <a:p>
            <a:pPr algn="l">
              <a:spcAft>
                <a:spcPts val="300"/>
              </a:spcAft>
            </a:pPr>
            <a:r>
              <a:rPr lang="en-US" sz="1000" b="0" baseline="0">
                <a:solidFill>
                  <a:sysClr val="windowText" lastClr="000000"/>
                </a:solidFill>
              </a:rPr>
              <a:t>        Some action has been taken, more is needed</a:t>
            </a:r>
            <a:endParaRPr lang="en-US" sz="10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300"/>
              </a:spcAft>
              <a:buClrTx/>
              <a:buSzTx/>
              <a:buFontTx/>
              <a:buNone/>
              <a:tabLst/>
              <a:defRPr/>
            </a:pPr>
            <a:r>
              <a:rPr lang="en-US" sz="1000" b="0" baseline="0">
                <a:solidFill>
                  <a:sysClr val="windowText" lastClr="000000"/>
                </a:solidFill>
              </a:rPr>
              <a:t>        Actions have yet to be initiated or more action is needed</a:t>
            </a:r>
            <a:endParaRPr lang="en-US" sz="1000">
              <a:solidFill>
                <a:sysClr val="windowText" lastClr="000000"/>
              </a:solidFill>
              <a:effectLst/>
            </a:endParaRPr>
          </a:p>
          <a:p>
            <a:pPr algn="l">
              <a:spcAft>
                <a:spcPts val="300"/>
              </a:spcAft>
            </a:pPr>
            <a:r>
              <a:rPr lang="en-US" sz="1000" b="0" baseline="0">
                <a:solidFill>
                  <a:sysClr val="windowText" lastClr="000000"/>
                </a:solidFill>
              </a:rPr>
              <a:t>        "Unclear" was answered for more than half of the questions in this area</a:t>
            </a:r>
          </a:p>
          <a:p>
            <a:pPr algn="l">
              <a:spcAft>
                <a:spcPts val="300"/>
              </a:spcAft>
            </a:pPr>
            <a:r>
              <a:rPr lang="en-US" sz="1000" b="0" baseline="0">
                <a:solidFill>
                  <a:sysClr val="windowText" lastClr="000000"/>
                </a:solidFill>
              </a:rPr>
              <a:t> </a:t>
            </a:r>
            <a:r>
              <a:rPr lang="en-US" sz="1000" b="1" baseline="0">
                <a:solidFill>
                  <a:sysClr val="windowText" lastClr="000000"/>
                </a:solidFill>
              </a:rPr>
              <a:t>X</a:t>
            </a:r>
            <a:r>
              <a:rPr lang="en-US" sz="1000" b="0" baseline="0">
                <a:solidFill>
                  <a:sysClr val="windowText" lastClr="000000"/>
                </a:solidFill>
              </a:rPr>
              <a:t>    One or more questions in this area have yet to be answered (or have been skipped)</a:t>
            </a:r>
          </a:p>
          <a:p>
            <a:pPr algn="l">
              <a:spcAft>
                <a:spcPts val="300"/>
              </a:spcAft>
            </a:pPr>
            <a:r>
              <a:rPr lang="en-US" sz="1000" b="1" baseline="0">
                <a:solidFill>
                  <a:sysClr val="windowText" lastClr="000000"/>
                </a:solidFill>
                <a:effectLst/>
                <a:latin typeface="+mn-lt"/>
                <a:ea typeface="+mn-ea"/>
                <a:cs typeface="+mn-cs"/>
              </a:rPr>
              <a:t>NA</a:t>
            </a:r>
            <a:r>
              <a:rPr lang="en-US" sz="1000" b="0" baseline="0">
                <a:solidFill>
                  <a:sysClr val="windowText" lastClr="000000"/>
                </a:solidFill>
                <a:effectLst/>
                <a:latin typeface="+mn-lt"/>
                <a:ea typeface="+mn-ea"/>
                <a:cs typeface="+mn-cs"/>
              </a:rPr>
              <a:t>  "NA" was answered for all of the questions in this area</a:t>
            </a:r>
            <a:endParaRPr lang="en-US" sz="1000" b="1" baseline="0">
              <a:solidFill>
                <a:sysClr val="windowText" lastClr="000000"/>
              </a:solidFill>
            </a:endParaRPr>
          </a:p>
        </xdr:txBody>
      </xdr:sp>
      <xdr:sp macro="" textlink="">
        <xdr:nvSpPr>
          <xdr:cNvPr id="3" name="Oval 2"/>
          <xdr:cNvSpPr/>
        </xdr:nvSpPr>
        <xdr:spPr>
          <a:xfrm>
            <a:off x="428625" y="1717934"/>
            <a:ext cx="133350" cy="146491"/>
          </a:xfrm>
          <a:prstGeom prst="ellipse">
            <a:avLst/>
          </a:prstGeom>
          <a:gradFill>
            <a:gsLst>
              <a:gs pos="0">
                <a:srgbClr val="339933"/>
              </a:gs>
              <a:gs pos="100000">
                <a:srgbClr val="00CC00"/>
              </a:gs>
            </a:gsLst>
            <a:lin ang="12600000" scaled="0"/>
          </a:gradFill>
          <a:ln w="6350">
            <a:solidFill>
              <a:srgbClr val="006600"/>
            </a:solidFill>
          </a:ln>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5" name="Oval 14"/>
          <xdr:cNvSpPr/>
        </xdr:nvSpPr>
        <xdr:spPr>
          <a:xfrm>
            <a:off x="428625" y="1918607"/>
            <a:ext cx="133350" cy="146491"/>
          </a:xfrm>
          <a:prstGeom prst="ellipse">
            <a:avLst/>
          </a:prstGeom>
          <a:gradFill>
            <a:gsLst>
              <a:gs pos="0">
                <a:srgbClr val="FFCC00"/>
              </a:gs>
              <a:gs pos="100000">
                <a:srgbClr val="FFFF00"/>
              </a:gs>
            </a:gsLst>
            <a:lin ang="12600000" scaled="0"/>
          </a:gradFill>
          <a:ln w="6350">
            <a:solidFill>
              <a:schemeClr val="accent6">
                <a:lumMod val="50000"/>
              </a:schemeClr>
            </a:solidFill>
          </a:ln>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6" name="Oval 15"/>
          <xdr:cNvSpPr/>
        </xdr:nvSpPr>
        <xdr:spPr>
          <a:xfrm>
            <a:off x="428625" y="2118632"/>
            <a:ext cx="133350" cy="146491"/>
          </a:xfrm>
          <a:prstGeom prst="ellipse">
            <a:avLst/>
          </a:prstGeom>
          <a:gradFill>
            <a:gsLst>
              <a:gs pos="0">
                <a:srgbClr val="FF0000"/>
              </a:gs>
              <a:gs pos="100000">
                <a:schemeClr val="accent2">
                  <a:lumMod val="40000"/>
                  <a:lumOff val="60000"/>
                </a:schemeClr>
              </a:gs>
            </a:gsLst>
            <a:lin ang="12600000" scaled="0"/>
          </a:gradFill>
          <a:ln w="6350">
            <a:solidFill>
              <a:schemeClr val="accent6">
                <a:lumMod val="50000"/>
              </a:schemeClr>
            </a:solidFill>
          </a:ln>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7" name="Oval 16"/>
          <xdr:cNvSpPr/>
        </xdr:nvSpPr>
        <xdr:spPr>
          <a:xfrm>
            <a:off x="428625" y="2328831"/>
            <a:ext cx="133350" cy="146491"/>
          </a:xfrm>
          <a:prstGeom prst="ellipse">
            <a:avLst/>
          </a:prstGeom>
          <a:solidFill>
            <a:schemeClr val="bg1"/>
          </a:solidFill>
          <a:ln w="6350">
            <a:solidFill>
              <a:schemeClr val="tx1"/>
            </a:solidFill>
          </a:ln>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0</xdr:colOff>
      <xdr:row>1</xdr:row>
      <xdr:rowOff>647700</xdr:rowOff>
    </xdr:from>
    <xdr:to>
      <xdr:col>8</xdr:col>
      <xdr:colOff>0</xdr:colOff>
      <xdr:row>1</xdr:row>
      <xdr:rowOff>934280</xdr:rowOff>
    </xdr:to>
    <xdr:sp macro="" textlink="">
      <xdr:nvSpPr>
        <xdr:cNvPr id="18" name="Rectangle 17"/>
        <xdr:cNvSpPr/>
      </xdr:nvSpPr>
      <xdr:spPr>
        <a:xfrm>
          <a:off x="361950" y="828675"/>
          <a:ext cx="8096250" cy="286580"/>
        </a:xfrm>
        <a:prstGeom prst="rect">
          <a:avLst/>
        </a:prstGeom>
        <a:solidFill>
          <a:srgbClr val="00B05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t>Section 2: Review Assessment Results</a:t>
          </a:r>
        </a:p>
      </xdr:txBody>
    </xdr:sp>
    <xdr:clientData/>
  </xdr:twoCellAnchor>
  <xdr:twoCellAnchor editAs="oneCell">
    <xdr:from>
      <xdr:col>7</xdr:col>
      <xdr:colOff>838200</xdr:colOff>
      <xdr:row>0</xdr:row>
      <xdr:rowOff>123824</xdr:rowOff>
    </xdr:from>
    <xdr:to>
      <xdr:col>8</xdr:col>
      <xdr:colOff>68817</xdr:colOff>
      <xdr:row>1</xdr:row>
      <xdr:rowOff>902969</xdr:rowOff>
    </xdr:to>
    <xdr:pic>
      <xdr:nvPicPr>
        <xdr:cNvPr id="4" name="Picture 3"/>
        <xdr:cNvPicPr>
          <a:picLocks noChangeAspect="1"/>
        </xdr:cNvPicPr>
      </xdr:nvPicPr>
      <xdr:blipFill>
        <a:blip xmlns:r="http://schemas.openxmlformats.org/officeDocument/2006/relationships" r:embed="rId7"/>
        <a:stretch>
          <a:fillRect/>
        </a:stretch>
      </xdr:blipFill>
      <xdr:spPr>
        <a:xfrm>
          <a:off x="7134225" y="123824"/>
          <a:ext cx="1392792" cy="960120"/>
        </a:xfrm>
        <a:prstGeom prst="rect">
          <a:avLst/>
        </a:prstGeom>
      </xdr:spPr>
    </xdr:pic>
    <xdr:clientData/>
  </xdr:twoCellAnchor>
  <xdr:twoCellAnchor editAs="absolute">
    <xdr:from>
      <xdr:col>2</xdr:col>
      <xdr:colOff>0</xdr:colOff>
      <xdr:row>2</xdr:row>
      <xdr:rowOff>1</xdr:rowOff>
    </xdr:from>
    <xdr:to>
      <xdr:col>8</xdr:col>
      <xdr:colOff>0</xdr:colOff>
      <xdr:row>3</xdr:row>
      <xdr:rowOff>0</xdr:rowOff>
    </xdr:to>
    <xdr:sp macro="" textlink="">
      <xdr:nvSpPr>
        <xdr:cNvPr id="23" name="Rectangle 22"/>
        <xdr:cNvSpPr/>
      </xdr:nvSpPr>
      <xdr:spPr>
        <a:xfrm>
          <a:off x="361950" y="1200151"/>
          <a:ext cx="8096250" cy="1343024"/>
        </a:xfrm>
        <a:prstGeom prst="rect">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spcAft>
              <a:spcPts val="600"/>
            </a:spcAft>
          </a:pPr>
          <a:r>
            <a:rPr lang="en-US" sz="1000" b="1">
              <a:solidFill>
                <a:sysClr val="windowText" lastClr="000000"/>
              </a:solidFill>
            </a:rPr>
            <a:t>Overview: </a:t>
          </a:r>
          <a:r>
            <a:rPr lang="en-US" sz="1000" b="0">
              <a:solidFill>
                <a:sysClr val="windowText" lastClr="000000"/>
              </a:solidFill>
            </a:rPr>
            <a:t>The following tables summarizes how well the community coordinates its schools siting and other planning processes based on your responses to the assessment worksheets in Section 1. The Tool uses  responses in each subsection where you answered "yes" or "to some extent" to generate the color-coding. If you did not answer one or more questions in a section (including questions for which you selected "Answer Later"), the summary shows an "X" in the circle.</a:t>
          </a:r>
          <a:endParaRPr lang="en-US" sz="1000" b="0" baseline="0">
            <a:solidFill>
              <a:sysClr val="windowText" lastClr="000000"/>
            </a:solidFill>
          </a:endParaRPr>
        </a:p>
        <a:p>
          <a:pPr algn="l">
            <a:spcAft>
              <a:spcPts val="600"/>
            </a:spcAft>
          </a:pPr>
          <a:r>
            <a:rPr lang="en-US" sz="1000" b="1" baseline="0">
              <a:solidFill>
                <a:sysClr val="windowText" lastClr="000000"/>
              </a:solidFill>
            </a:rPr>
            <a:t>Instructions:</a:t>
          </a:r>
          <a:r>
            <a:rPr lang="en-US" sz="1000" b="0" baseline="0">
              <a:solidFill>
                <a:sysClr val="windowText" lastClr="000000"/>
              </a:solidFill>
            </a:rPr>
            <a:t> Click on the "See Scoring Detail" button for more information about the color-coded results. Click on the "Return to Section..." buttons to return to sections with incomplete questions or click on the section in the navigation graphic above. If you are ready to start setting priorities for addressing coordination, click on the "Set Priorities" button below or the next workbook tab. </a:t>
          </a:r>
          <a:endParaRPr lang="en-US" sz="1000" b="0">
            <a:solidFill>
              <a:sysClr val="windowText" lastClr="000000"/>
            </a:solidFill>
          </a:endParaRPr>
        </a:p>
      </xdr:txBody>
    </xdr:sp>
    <xdr:clientData/>
  </xdr:twoCellAnchor>
  <xdr:twoCellAnchor>
    <xdr:from>
      <xdr:col>7</xdr:col>
      <xdr:colOff>895350</xdr:colOff>
      <xdr:row>1</xdr:row>
      <xdr:rowOff>76200</xdr:rowOff>
    </xdr:from>
    <xdr:to>
      <xdr:col>7</xdr:col>
      <xdr:colOff>2057400</xdr:colOff>
      <xdr:row>1</xdr:row>
      <xdr:rowOff>813435</xdr:rowOff>
    </xdr:to>
    <xdr:grpSp>
      <xdr:nvGrpSpPr>
        <xdr:cNvPr id="22" name="Group 21"/>
        <xdr:cNvGrpSpPr/>
      </xdr:nvGrpSpPr>
      <xdr:grpSpPr>
        <a:xfrm>
          <a:off x="7191375" y="257175"/>
          <a:ext cx="1162050" cy="737235"/>
          <a:chOff x="0" y="0"/>
          <a:chExt cx="1162050" cy="737235"/>
        </a:xfrm>
      </xdr:grpSpPr>
      <xdr:sp macro="" textlink="">
        <xdr:nvSpPr>
          <xdr:cNvPr id="27" name="Rectangle 26">
            <a:hlinkClick xmlns:r="http://schemas.openxmlformats.org/officeDocument/2006/relationships" r:id="rId8"/>
          </xdr:cNvPr>
          <xdr:cNvSpPr/>
        </xdr:nvSpPr>
        <xdr:spPr>
          <a:xfrm>
            <a:off x="0" y="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Rectangle 27">
            <a:hlinkClick xmlns:r="http://schemas.openxmlformats.org/officeDocument/2006/relationships" r:id="rId9"/>
          </xdr:cNvPr>
          <xdr:cNvSpPr/>
        </xdr:nvSpPr>
        <xdr:spPr>
          <a:xfrm>
            <a:off x="0" y="20002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Rectangle 28">
            <a:hlinkClick xmlns:r="http://schemas.openxmlformats.org/officeDocument/2006/relationships" r:id="rId10"/>
          </xdr:cNvPr>
          <xdr:cNvSpPr/>
        </xdr:nvSpPr>
        <xdr:spPr>
          <a:xfrm>
            <a:off x="0" y="40957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Rectangle 29">
            <a:hlinkClick xmlns:r="http://schemas.openxmlformats.org/officeDocument/2006/relationships" r:id="rId3"/>
          </xdr:cNvPr>
          <xdr:cNvSpPr/>
        </xdr:nvSpPr>
        <xdr:spPr>
          <a:xfrm>
            <a:off x="704850" y="39052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Rectangle 30">
            <a:hlinkClick xmlns:r="http://schemas.openxmlformats.org/officeDocument/2006/relationships" r:id="rId11"/>
          </xdr:cNvPr>
          <xdr:cNvSpPr/>
        </xdr:nvSpPr>
        <xdr:spPr>
          <a:xfrm>
            <a:off x="695325" y="60007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xdr:col>
      <xdr:colOff>0</xdr:colOff>
      <xdr:row>1</xdr:row>
      <xdr:rowOff>87802</xdr:rowOff>
    </xdr:from>
    <xdr:to>
      <xdr:col>10</xdr:col>
      <xdr:colOff>0</xdr:colOff>
      <xdr:row>3</xdr:row>
      <xdr:rowOff>152400</xdr:rowOff>
    </xdr:to>
    <xdr:grpSp>
      <xdr:nvGrpSpPr>
        <xdr:cNvPr id="20" name="Group 19"/>
        <xdr:cNvGrpSpPr/>
      </xdr:nvGrpSpPr>
      <xdr:grpSpPr>
        <a:xfrm>
          <a:off x="361950" y="278302"/>
          <a:ext cx="11620500" cy="464648"/>
          <a:chOff x="81064" y="137103"/>
          <a:chExt cx="12628966" cy="464648"/>
        </a:xfrm>
      </xdr:grpSpPr>
      <xdr:sp macro="" textlink="">
        <xdr:nvSpPr>
          <xdr:cNvPr id="21" name="Text Box 1"/>
          <xdr:cNvSpPr txBox="1">
            <a:spLocks noChangeArrowheads="1"/>
          </xdr:cNvSpPr>
        </xdr:nvSpPr>
        <xdr:spPr bwMode="auto">
          <a:xfrm>
            <a:off x="832358" y="142873"/>
            <a:ext cx="11877672" cy="457200"/>
          </a:xfrm>
          <a:prstGeom prst="rect">
            <a:avLst/>
          </a:prstGeom>
          <a:solidFill>
            <a:srgbClr val="365F91"/>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ctr" upright="1"/>
          <a:lstStyle/>
          <a:p>
            <a:pPr algn="l" rtl="0">
              <a:defRPr sz="1000"/>
            </a:pPr>
            <a:r>
              <a:rPr lang="en-US" sz="1200" b="0" i="1" u="none" strike="noStrike" baseline="0">
                <a:solidFill>
                  <a:srgbClr val="FFFFFF"/>
                </a:solidFill>
                <a:latin typeface="+mn-lt"/>
                <a:cs typeface="Calibri"/>
              </a:rPr>
              <a:t>Smart School Siting Tool: Assessment &amp; Planning Workbook </a:t>
            </a:r>
          </a:p>
        </xdr:txBody>
      </xdr:sp>
      <xdr:pic>
        <xdr:nvPicPr>
          <xdr:cNvPr id="22" name="Picture 21" descr="Smart Growth Progra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64" y="137103"/>
            <a:ext cx="743436" cy="46464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absolute">
    <xdr:from>
      <xdr:col>11</xdr:col>
      <xdr:colOff>70168</xdr:colOff>
      <xdr:row>1</xdr:row>
      <xdr:rowOff>66675</xdr:rowOff>
    </xdr:from>
    <xdr:to>
      <xdr:col>13</xdr:col>
      <xdr:colOff>492125</xdr:colOff>
      <xdr:row>3</xdr:row>
      <xdr:rowOff>104775</xdr:rowOff>
    </xdr:to>
    <xdr:sp macro="" textlink="">
      <xdr:nvSpPr>
        <xdr:cNvPr id="3" name="Rounded Rectangle 2">
          <a:hlinkClick xmlns:r="http://schemas.openxmlformats.org/officeDocument/2006/relationships" r:id="rId2"/>
        </xdr:cNvPr>
        <xdr:cNvSpPr/>
      </xdr:nvSpPr>
      <xdr:spPr>
        <a:xfrm>
          <a:off x="12236768" y="266700"/>
          <a:ext cx="1641157" cy="457200"/>
        </a:xfrm>
        <a:prstGeom prst="roundRect">
          <a:avLst/>
        </a:prstGeom>
        <a:solidFill>
          <a:srgbClr val="00B050"/>
        </a:solidFill>
        <a:ln w="12700">
          <a:noFill/>
        </a:ln>
        <a:effectLst>
          <a:outerShdw blurRad="50800" dist="38100" dir="2700000" algn="tl"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ctr"/>
          <a:r>
            <a:rPr lang="en-US" sz="1100" b="1"/>
            <a:t>Go To Action Plan </a:t>
          </a:r>
        </a:p>
      </xdr:txBody>
    </xdr:sp>
    <xdr:clientData/>
  </xdr:twoCellAnchor>
  <xdr:twoCellAnchor editAs="absolute">
    <xdr:from>
      <xdr:col>2</xdr:col>
      <xdr:colOff>5602</xdr:colOff>
      <xdr:row>6</xdr:row>
      <xdr:rowOff>0</xdr:rowOff>
    </xdr:from>
    <xdr:to>
      <xdr:col>8</xdr:col>
      <xdr:colOff>116728</xdr:colOff>
      <xdr:row>15</xdr:row>
      <xdr:rowOff>0</xdr:rowOff>
    </xdr:to>
    <xdr:sp macro="" textlink="">
      <xdr:nvSpPr>
        <xdr:cNvPr id="5" name="Rectangle 4"/>
        <xdr:cNvSpPr/>
      </xdr:nvSpPr>
      <xdr:spPr>
        <a:xfrm>
          <a:off x="367552" y="1190625"/>
          <a:ext cx="8578851" cy="1800225"/>
        </a:xfrm>
        <a:prstGeom prst="rect">
          <a:avLst/>
        </a:prstGeom>
        <a:solidFill>
          <a:schemeClr val="bg1">
            <a:lumMod val="95000"/>
          </a:schemeClr>
        </a:solidFill>
        <a:ln w="12700">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algn="l">
            <a:spcAft>
              <a:spcPts val="600"/>
            </a:spcAft>
          </a:pPr>
          <a:r>
            <a:rPr lang="en-US" sz="1000" b="1" u="none" baseline="0">
              <a:solidFill>
                <a:sysClr val="windowText" lastClr="000000"/>
              </a:solidFill>
              <a:latin typeface="+mn-lt"/>
              <a:ea typeface="+mn-ea"/>
              <a:cs typeface="+mn-cs"/>
            </a:rPr>
            <a:t>Overview:</a:t>
          </a:r>
          <a:r>
            <a:rPr lang="en-US" sz="1000" b="0" u="none" baseline="0">
              <a:solidFill>
                <a:sysClr val="windowText" lastClr="000000"/>
              </a:solidFill>
              <a:latin typeface="+mn-lt"/>
              <a:ea typeface="+mn-ea"/>
              <a:cs typeface="+mn-cs"/>
            </a:rPr>
            <a:t> To help sort through the questions that you answered in Section 1, the following table lists the questions that were answered "no," "unclear," or "to some extent" or where potential coordination improvements were noted. The table rephrases the questions as actions and identifies a potential next step. A response of "no" indicates that the community might want to initiate an action, "unclear" indicates the community might want to gather more information, and "to some extent" indicates the community might want to continue that action. The community can develop an action plan by assigning a priority to each action.</a:t>
          </a:r>
        </a:p>
        <a:p>
          <a:pPr algn="l"/>
          <a:r>
            <a:rPr lang="en-US" sz="1000" b="1" u="none" baseline="0">
              <a:solidFill>
                <a:sysClr val="windowText" lastClr="000000"/>
              </a:solidFill>
              <a:latin typeface="+mn-lt"/>
              <a:ea typeface="+mn-ea"/>
              <a:cs typeface="+mn-cs"/>
            </a:rPr>
            <a:t>Instructions:</a:t>
          </a:r>
          <a:endParaRPr lang="en-US" sz="1000" b="0" u="none" baseline="0">
            <a:solidFill>
              <a:sysClr val="windowText" lastClr="000000"/>
            </a:solidFill>
            <a:latin typeface="+mn-lt"/>
            <a:ea typeface="+mn-ea"/>
            <a:cs typeface="+mn-cs"/>
          </a:endParaRPr>
        </a:p>
        <a:p>
          <a:pPr marL="228600" indent="-228600" algn="l">
            <a:buFont typeface="+mj-lt"/>
            <a:buAutoNum type="arabicPeriod"/>
          </a:pPr>
          <a:r>
            <a:rPr lang="en-US" sz="1000" b="0" u="none" baseline="0">
              <a:solidFill>
                <a:sysClr val="windowText" lastClr="000000"/>
              </a:solidFill>
            </a:rPr>
            <a:t>To see full text of each action, follow the instructions in the "How to Expand Rows" box to the right.</a:t>
          </a:r>
        </a:p>
        <a:p>
          <a:pPr marL="228600" indent="-228600" algn="l">
            <a:buFont typeface="+mj-lt"/>
            <a:buAutoNum type="arabicPeriod"/>
          </a:pPr>
          <a:r>
            <a:rPr lang="en-US" sz="1000" b="0" u="none" baseline="0">
              <a:solidFill>
                <a:sysClr val="windowText" lastClr="000000"/>
              </a:solidFill>
            </a:rPr>
            <a:t>For each action that the community would like to pursue, choose a priority level from the drop down menu in the "Priority" column (high, medium, or low) and add comments in the "Action Comments/Notes" column to describe how the community will complete each action.</a:t>
          </a:r>
        </a:p>
        <a:p>
          <a:pPr marL="228600" indent="-228600" algn="l">
            <a:buFont typeface="+mj-lt"/>
            <a:buAutoNum type="arabicPeriod"/>
          </a:pPr>
          <a:r>
            <a:rPr lang="en-US" sz="1000" b="0" u="none" baseline="0">
              <a:solidFill>
                <a:sysClr val="windowText" lastClr="000000"/>
              </a:solidFill>
            </a:rPr>
            <a:t>When you have filled the "Priority" column, click "Go to Action Plan."</a:t>
          </a:r>
        </a:p>
      </xdr:txBody>
    </xdr:sp>
    <xdr:clientData/>
  </xdr:twoCellAnchor>
  <xdr:twoCellAnchor editAs="absolute">
    <xdr:from>
      <xdr:col>2</xdr:col>
      <xdr:colOff>1</xdr:colOff>
      <xdr:row>4</xdr:row>
      <xdr:rowOff>37270</xdr:rowOff>
    </xdr:from>
    <xdr:to>
      <xdr:col>10</xdr:col>
      <xdr:colOff>1</xdr:colOff>
      <xdr:row>5</xdr:row>
      <xdr:rowOff>114300</xdr:rowOff>
    </xdr:to>
    <xdr:sp macro="" textlink="">
      <xdr:nvSpPr>
        <xdr:cNvPr id="9" name="Rectangle 8"/>
        <xdr:cNvSpPr/>
      </xdr:nvSpPr>
      <xdr:spPr>
        <a:xfrm>
          <a:off x="361951" y="827845"/>
          <a:ext cx="11620500" cy="277055"/>
        </a:xfrm>
        <a:prstGeom prst="rect">
          <a:avLst/>
        </a:prstGeom>
        <a:solidFill>
          <a:srgbClr val="00B05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t>Section 3: Set Priorities</a:t>
          </a:r>
        </a:p>
      </xdr:txBody>
    </xdr:sp>
    <xdr:clientData/>
  </xdr:twoCellAnchor>
  <xdr:twoCellAnchor editAs="absolute">
    <xdr:from>
      <xdr:col>6</xdr:col>
      <xdr:colOff>1215470</xdr:colOff>
      <xdr:row>0</xdr:row>
      <xdr:rowOff>123824</xdr:rowOff>
    </xdr:from>
    <xdr:to>
      <xdr:col>7</xdr:col>
      <xdr:colOff>948008</xdr:colOff>
      <xdr:row>5</xdr:row>
      <xdr:rowOff>93344</xdr:rowOff>
    </xdr:to>
    <xdr:pic>
      <xdr:nvPicPr>
        <xdr:cNvPr id="10" name="Picture 9"/>
        <xdr:cNvPicPr>
          <a:picLocks/>
        </xdr:cNvPicPr>
      </xdr:nvPicPr>
      <xdr:blipFill>
        <a:blip xmlns:r="http://schemas.openxmlformats.org/officeDocument/2006/relationships" r:embed="rId3"/>
        <a:stretch>
          <a:fillRect/>
        </a:stretch>
      </xdr:blipFill>
      <xdr:spPr>
        <a:xfrm>
          <a:off x="7130495" y="123824"/>
          <a:ext cx="1389888" cy="960120"/>
        </a:xfrm>
        <a:prstGeom prst="rect">
          <a:avLst/>
        </a:prstGeom>
      </xdr:spPr>
    </xdr:pic>
    <xdr:clientData/>
  </xdr:twoCellAnchor>
  <xdr:twoCellAnchor editAs="absolute">
    <xdr:from>
      <xdr:col>8</xdr:col>
      <xdr:colOff>152400</xdr:colOff>
      <xdr:row>6</xdr:row>
      <xdr:rowOff>0</xdr:rowOff>
    </xdr:from>
    <xdr:to>
      <xdr:col>9</xdr:col>
      <xdr:colOff>2295524</xdr:colOff>
      <xdr:row>15</xdr:row>
      <xdr:rowOff>0</xdr:rowOff>
    </xdr:to>
    <xdr:grpSp>
      <xdr:nvGrpSpPr>
        <xdr:cNvPr id="109" name="Group 108"/>
        <xdr:cNvGrpSpPr/>
      </xdr:nvGrpSpPr>
      <xdr:grpSpPr>
        <a:xfrm>
          <a:off x="8982075" y="1190625"/>
          <a:ext cx="3000374" cy="1800225"/>
          <a:chOff x="9048750" y="1200150"/>
          <a:chExt cx="3000374" cy="1800225"/>
        </a:xfrm>
      </xdr:grpSpPr>
      <xdr:grpSp>
        <xdr:nvGrpSpPr>
          <xdr:cNvPr id="67" name="Group 66"/>
          <xdr:cNvGrpSpPr/>
        </xdr:nvGrpSpPr>
        <xdr:grpSpPr>
          <a:xfrm>
            <a:off x="9048750" y="1200150"/>
            <a:ext cx="3000374" cy="1800225"/>
            <a:chOff x="9048750" y="1200150"/>
            <a:chExt cx="3000374" cy="1800225"/>
          </a:xfrm>
        </xdr:grpSpPr>
        <xdr:sp macro="" textlink="">
          <xdr:nvSpPr>
            <xdr:cNvPr id="65" name="Rectangle 64"/>
            <xdr:cNvSpPr/>
          </xdr:nvSpPr>
          <xdr:spPr>
            <a:xfrm>
              <a:off x="9048750" y="1200150"/>
              <a:ext cx="3000374" cy="1800225"/>
            </a:xfrm>
            <a:prstGeom prst="rect">
              <a:avLst/>
            </a:prstGeom>
            <a:solidFill>
              <a:schemeClr val="accent1">
                <a:lumMod val="20000"/>
                <a:lumOff val="80000"/>
              </a:schemeClr>
            </a:solidFill>
            <a:ln w="12700">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algn="l">
                <a:spcAft>
                  <a:spcPts val="600"/>
                </a:spcAft>
              </a:pPr>
              <a:r>
                <a:rPr lang="en-US" sz="1000" b="1" u="none" baseline="0">
                  <a:solidFill>
                    <a:sysClr val="windowText" lastClr="000000"/>
                  </a:solidFill>
                </a:rPr>
                <a:t>How to Expand Rows</a:t>
              </a:r>
            </a:p>
          </xdr:txBody>
        </xdr:sp>
        <xdr:sp macro="" textlink="">
          <xdr:nvSpPr>
            <xdr:cNvPr id="66" name="TextBox 65"/>
            <xdr:cNvSpPr txBox="1"/>
          </xdr:nvSpPr>
          <xdr:spPr>
            <a:xfrm>
              <a:off x="9172574" y="1485900"/>
              <a:ext cx="1562101" cy="1419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28600" marR="0" indent="-228600" defTabSz="914400" eaLnBrk="1" fontAlgn="auto" latinLnBrk="0" hangingPunct="1">
                <a:lnSpc>
                  <a:spcPct val="100000"/>
                </a:lnSpc>
                <a:spcBef>
                  <a:spcPts val="0"/>
                </a:spcBef>
                <a:spcAft>
                  <a:spcPts val="0"/>
                </a:spcAft>
                <a:buClrTx/>
                <a:buSzTx/>
                <a:buFont typeface="+mj-lt"/>
                <a:buAutoNum type="alphaLcParenR"/>
                <a:tabLst/>
                <a:defRPr/>
              </a:pPr>
              <a:r>
                <a:rPr lang="en-US" sz="1000" b="0" baseline="0">
                  <a:solidFill>
                    <a:schemeClr val="dk1"/>
                  </a:solidFill>
                  <a:effectLst/>
                  <a:latin typeface="+mn-lt"/>
                  <a:ea typeface="+mn-ea"/>
                  <a:cs typeface="+mn-cs"/>
                </a:rPr>
                <a:t>Click on the box above the row headers.</a:t>
              </a:r>
            </a:p>
            <a:p>
              <a:pPr marL="228600" marR="0" indent="-228600" defTabSz="914400" eaLnBrk="1" fontAlgn="auto" latinLnBrk="0" hangingPunct="1">
                <a:lnSpc>
                  <a:spcPct val="100000"/>
                </a:lnSpc>
                <a:spcBef>
                  <a:spcPts val="0"/>
                </a:spcBef>
                <a:spcAft>
                  <a:spcPts val="0"/>
                </a:spcAft>
                <a:buClrTx/>
                <a:buSzTx/>
                <a:buFont typeface="+mj-lt"/>
                <a:buAutoNum type="alphaLcParenR"/>
                <a:tabLst/>
                <a:defRPr/>
              </a:pPr>
              <a:r>
                <a:rPr lang="en-US" sz="1000" b="0" baseline="0">
                  <a:solidFill>
                    <a:schemeClr val="dk1"/>
                  </a:solidFill>
                  <a:effectLst/>
                  <a:latin typeface="+mn-lt"/>
                  <a:ea typeface="+mn-ea"/>
                  <a:cs typeface="+mn-cs"/>
                </a:rPr>
                <a:t>Select the "Home" tab (if not already selected).</a:t>
              </a:r>
            </a:p>
            <a:p>
              <a:pPr marL="228600" marR="0" indent="-228600" defTabSz="914400" eaLnBrk="1" fontAlgn="auto" latinLnBrk="0" hangingPunct="1">
                <a:lnSpc>
                  <a:spcPct val="100000"/>
                </a:lnSpc>
                <a:spcBef>
                  <a:spcPts val="0"/>
                </a:spcBef>
                <a:spcAft>
                  <a:spcPts val="0"/>
                </a:spcAft>
                <a:buClrTx/>
                <a:buSzTx/>
                <a:buFont typeface="+mj-lt"/>
                <a:buAutoNum type="alphaLcParenR"/>
                <a:tabLst/>
                <a:defRPr/>
              </a:pPr>
              <a:r>
                <a:rPr lang="en-US" sz="1000" b="0" baseline="0">
                  <a:solidFill>
                    <a:schemeClr val="dk1"/>
                  </a:solidFill>
                  <a:effectLst/>
                  <a:latin typeface="+mn-lt"/>
                  <a:ea typeface="+mn-ea"/>
                  <a:cs typeface="+mn-cs"/>
                </a:rPr>
                <a:t>Click on "Format."</a:t>
              </a:r>
            </a:p>
            <a:p>
              <a:pPr marL="228600" marR="0" indent="-228600" defTabSz="914400" eaLnBrk="1" fontAlgn="auto" latinLnBrk="0" hangingPunct="1">
                <a:lnSpc>
                  <a:spcPct val="100000"/>
                </a:lnSpc>
                <a:spcBef>
                  <a:spcPts val="0"/>
                </a:spcBef>
                <a:spcAft>
                  <a:spcPts val="0"/>
                </a:spcAft>
                <a:buClrTx/>
                <a:buSzTx/>
                <a:buFont typeface="+mj-lt"/>
                <a:buAutoNum type="alphaLcParenR"/>
                <a:tabLst/>
                <a:defRPr/>
              </a:pPr>
              <a:r>
                <a:rPr lang="en-US" sz="1000" b="0" baseline="0">
                  <a:solidFill>
                    <a:schemeClr val="dk1"/>
                  </a:solidFill>
                  <a:effectLst/>
                  <a:latin typeface="+mn-lt"/>
                  <a:ea typeface="+mn-ea"/>
                  <a:cs typeface="+mn-cs"/>
                </a:rPr>
                <a:t>Select "Autofit Row Height."</a:t>
              </a:r>
              <a:endParaRPr lang="en-US" sz="1000">
                <a:effectLst/>
              </a:endParaRPr>
            </a:p>
          </xdr:txBody>
        </xdr:sp>
      </xdr:grpSp>
      <xdr:pic>
        <xdr:nvPicPr>
          <xdr:cNvPr id="108" name="Picture 107"/>
          <xdr:cNvPicPr>
            <a:picLocks noChangeAspect="1"/>
          </xdr:cNvPicPr>
        </xdr:nvPicPr>
        <xdr:blipFill>
          <a:blip xmlns:r="http://schemas.openxmlformats.org/officeDocument/2006/relationships" r:embed="rId4"/>
          <a:stretch>
            <a:fillRect/>
          </a:stretch>
        </xdr:blipFill>
        <xdr:spPr>
          <a:xfrm>
            <a:off x="10829926" y="1314450"/>
            <a:ext cx="1114244" cy="1647825"/>
          </a:xfrm>
          <a:prstGeom prst="rect">
            <a:avLst/>
          </a:prstGeom>
        </xdr:spPr>
      </xdr:pic>
    </xdr:grpSp>
    <xdr:clientData/>
  </xdr:twoCellAnchor>
  <xdr:twoCellAnchor>
    <xdr:from>
      <xdr:col>6</xdr:col>
      <xdr:colOff>1209675</xdr:colOff>
      <xdr:row>1</xdr:row>
      <xdr:rowOff>57150</xdr:rowOff>
    </xdr:from>
    <xdr:to>
      <xdr:col>7</xdr:col>
      <xdr:colOff>714375</xdr:colOff>
      <xdr:row>4</xdr:row>
      <xdr:rowOff>194310</xdr:rowOff>
    </xdr:to>
    <xdr:grpSp>
      <xdr:nvGrpSpPr>
        <xdr:cNvPr id="115" name="Group 114"/>
        <xdr:cNvGrpSpPr/>
      </xdr:nvGrpSpPr>
      <xdr:grpSpPr>
        <a:xfrm>
          <a:off x="7124700" y="247650"/>
          <a:ext cx="1162050" cy="737235"/>
          <a:chOff x="0" y="-9525"/>
          <a:chExt cx="1162050" cy="737235"/>
        </a:xfrm>
      </xdr:grpSpPr>
      <xdr:sp macro="" textlink="">
        <xdr:nvSpPr>
          <xdr:cNvPr id="110" name="Rectangle 109">
            <a:hlinkClick xmlns:r="http://schemas.openxmlformats.org/officeDocument/2006/relationships" r:id="rId5"/>
          </xdr:cNvPr>
          <xdr:cNvSpPr/>
        </xdr:nvSpPr>
        <xdr:spPr>
          <a:xfrm>
            <a:off x="0" y="-952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1" name="Rectangle 110">
            <a:hlinkClick xmlns:r="http://schemas.openxmlformats.org/officeDocument/2006/relationships" r:id="rId6"/>
          </xdr:cNvPr>
          <xdr:cNvSpPr/>
        </xdr:nvSpPr>
        <xdr:spPr>
          <a:xfrm>
            <a:off x="0" y="19050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2" name="Rectangle 111">
            <a:hlinkClick xmlns:r="http://schemas.openxmlformats.org/officeDocument/2006/relationships" r:id="rId7"/>
          </xdr:cNvPr>
          <xdr:cNvSpPr/>
        </xdr:nvSpPr>
        <xdr:spPr>
          <a:xfrm>
            <a:off x="0" y="40005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3" name="Rectangle 112">
            <a:hlinkClick xmlns:r="http://schemas.openxmlformats.org/officeDocument/2006/relationships" r:id="rId8"/>
          </xdr:cNvPr>
          <xdr:cNvSpPr/>
        </xdr:nvSpPr>
        <xdr:spPr>
          <a:xfrm>
            <a:off x="704850" y="20955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4" name="Rectangle 113">
            <a:hlinkClick xmlns:r="http://schemas.openxmlformats.org/officeDocument/2006/relationships" r:id="rId2"/>
          </xdr:cNvPr>
          <xdr:cNvSpPr/>
        </xdr:nvSpPr>
        <xdr:spPr>
          <a:xfrm>
            <a:off x="695325" y="59055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xdr:col>
      <xdr:colOff>0</xdr:colOff>
      <xdr:row>1</xdr:row>
      <xdr:rowOff>85725</xdr:rowOff>
    </xdr:from>
    <xdr:to>
      <xdr:col>8</xdr:col>
      <xdr:colOff>0</xdr:colOff>
      <xdr:row>3</xdr:row>
      <xdr:rowOff>150323</xdr:rowOff>
    </xdr:to>
    <xdr:grpSp>
      <xdr:nvGrpSpPr>
        <xdr:cNvPr id="30" name="Group 29"/>
        <xdr:cNvGrpSpPr/>
      </xdr:nvGrpSpPr>
      <xdr:grpSpPr>
        <a:xfrm>
          <a:off x="361950" y="276225"/>
          <a:ext cx="10610850" cy="464648"/>
          <a:chOff x="81064" y="137103"/>
          <a:chExt cx="11531695" cy="464648"/>
        </a:xfrm>
      </xdr:grpSpPr>
      <xdr:sp macro="" textlink="">
        <xdr:nvSpPr>
          <xdr:cNvPr id="31" name="Text Box 1"/>
          <xdr:cNvSpPr txBox="1">
            <a:spLocks noChangeArrowheads="1"/>
          </xdr:cNvSpPr>
        </xdr:nvSpPr>
        <xdr:spPr bwMode="auto">
          <a:xfrm>
            <a:off x="832358" y="142873"/>
            <a:ext cx="10780401" cy="457200"/>
          </a:xfrm>
          <a:prstGeom prst="rect">
            <a:avLst/>
          </a:prstGeom>
          <a:solidFill>
            <a:srgbClr val="365F91"/>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ctr" upright="1"/>
          <a:lstStyle/>
          <a:p>
            <a:pPr algn="l" rtl="0">
              <a:defRPr sz="1000"/>
            </a:pPr>
            <a:r>
              <a:rPr lang="en-US" sz="1200" b="0" i="1" u="none" strike="noStrike" baseline="0">
                <a:solidFill>
                  <a:srgbClr val="FFFFFF"/>
                </a:solidFill>
                <a:latin typeface="+mn-lt"/>
                <a:cs typeface="Calibri"/>
              </a:rPr>
              <a:t>Smart School Siting Tool: Assessment &amp; Planning Workbook </a:t>
            </a:r>
          </a:p>
        </xdr:txBody>
      </xdr:sp>
      <xdr:pic>
        <xdr:nvPicPr>
          <xdr:cNvPr id="32" name="Picture 31" descr="Smart Growth Progra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64" y="137103"/>
            <a:ext cx="743436" cy="46464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absolute">
    <xdr:from>
      <xdr:col>2</xdr:col>
      <xdr:colOff>0</xdr:colOff>
      <xdr:row>6</xdr:row>
      <xdr:rowOff>0</xdr:rowOff>
    </xdr:from>
    <xdr:to>
      <xdr:col>6</xdr:col>
      <xdr:colOff>1009650</xdr:colOff>
      <xdr:row>15</xdr:row>
      <xdr:rowOff>95250</xdr:rowOff>
    </xdr:to>
    <xdr:sp macro="" textlink="">
      <xdr:nvSpPr>
        <xdr:cNvPr id="5" name="Rectangle 4"/>
        <xdr:cNvSpPr/>
      </xdr:nvSpPr>
      <xdr:spPr>
        <a:xfrm>
          <a:off x="361950" y="1190625"/>
          <a:ext cx="7486650" cy="1809750"/>
        </a:xfrm>
        <a:prstGeom prst="rect">
          <a:avLst/>
        </a:prstGeom>
        <a:solidFill>
          <a:schemeClr val="bg1">
            <a:lumMod val="95000"/>
          </a:schemeClr>
        </a:solidFill>
        <a:ln w="12700">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algn="l">
            <a:spcAft>
              <a:spcPts val="600"/>
            </a:spcAft>
          </a:pPr>
          <a:r>
            <a:rPr lang="en-US" sz="1000" b="1" u="none" baseline="0">
              <a:solidFill>
                <a:sysClr val="windowText" lastClr="000000"/>
              </a:solidFill>
            </a:rPr>
            <a:t>Overview:</a:t>
          </a:r>
          <a:r>
            <a:rPr lang="en-US" sz="1000" b="0" u="none" baseline="0">
              <a:solidFill>
                <a:sysClr val="windowText" lastClr="000000"/>
              </a:solidFill>
            </a:rPr>
            <a:t> This table sorts all of the actions that you identified as a high, medium, or low priority in the "Set Priorities" table (Section 3) and arranges the actions by subsection, in order of priority. The community can use this prioritized list to develop an action plan to enhance school siting and land use coordination by identifying the person, group, or organization responsible for each action and a target timeframe.</a:t>
          </a:r>
        </a:p>
        <a:p>
          <a:pPr algn="l"/>
          <a:r>
            <a:rPr lang="en-US" sz="1000" b="1" u="none" baseline="0">
              <a:solidFill>
                <a:sysClr val="windowText" lastClr="000000"/>
              </a:solidFill>
            </a:rPr>
            <a:t>Instructions: </a:t>
          </a:r>
        </a:p>
        <a:p>
          <a:pPr marL="228600" indent="-228600" algn="l">
            <a:buFont typeface="+mj-lt"/>
            <a:buAutoNum type="arabicPeriod"/>
          </a:pPr>
          <a:r>
            <a:rPr lang="en-US" sz="1000" b="0" u="none" baseline="0">
              <a:solidFill>
                <a:sysClr val="windowText" lastClr="000000"/>
              </a:solidFill>
            </a:rPr>
            <a:t>To see full text of each action, follow the instructions in the "How to Expand Rows" box to the right.</a:t>
          </a:r>
        </a:p>
        <a:p>
          <a:pPr marL="228600" indent="-228600" algn="l">
            <a:buFont typeface="+mj-lt"/>
            <a:buAutoNum type="arabicPeriod"/>
          </a:pPr>
          <a:r>
            <a:rPr lang="en-US" sz="1000" b="0" u="none" baseline="0">
              <a:solidFill>
                <a:sysClr val="windowText" lastClr="000000"/>
              </a:solidFill>
            </a:rPr>
            <a:t>For each action that the community would like to pursue, identify the person (people), group(s), and organization(s) responsible for each action in the "Responsible Party" column and establish a target timeframe for the action in the "Timeframe" column.</a:t>
          </a:r>
        </a:p>
      </xdr:txBody>
    </xdr:sp>
    <xdr:clientData/>
  </xdr:twoCellAnchor>
  <xdr:twoCellAnchor editAs="absolute">
    <xdr:from>
      <xdr:col>2</xdr:col>
      <xdr:colOff>0</xdr:colOff>
      <xdr:row>4</xdr:row>
      <xdr:rowOff>40005</xdr:rowOff>
    </xdr:from>
    <xdr:to>
      <xdr:col>8</xdr:col>
      <xdr:colOff>9525</xdr:colOff>
      <xdr:row>5</xdr:row>
      <xdr:rowOff>114300</xdr:rowOff>
    </xdr:to>
    <xdr:sp macro="" textlink="">
      <xdr:nvSpPr>
        <xdr:cNvPr id="9" name="Rectangle 8"/>
        <xdr:cNvSpPr/>
      </xdr:nvSpPr>
      <xdr:spPr>
        <a:xfrm>
          <a:off x="361950" y="830580"/>
          <a:ext cx="10620375" cy="274320"/>
        </a:xfrm>
        <a:prstGeom prst="rect">
          <a:avLst/>
        </a:prstGeom>
        <a:solidFill>
          <a:srgbClr val="00B05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t>Section 4: Develop Action Plan</a:t>
          </a:r>
        </a:p>
      </xdr:txBody>
    </xdr:sp>
    <xdr:clientData/>
  </xdr:twoCellAnchor>
  <xdr:twoCellAnchor editAs="absolute">
    <xdr:from>
      <xdr:col>6</xdr:col>
      <xdr:colOff>295275</xdr:colOff>
      <xdr:row>0</xdr:row>
      <xdr:rowOff>123824</xdr:rowOff>
    </xdr:from>
    <xdr:to>
      <xdr:col>6</xdr:col>
      <xdr:colOff>1688067</xdr:colOff>
      <xdr:row>5</xdr:row>
      <xdr:rowOff>93344</xdr:rowOff>
    </xdr:to>
    <xdr:pic>
      <xdr:nvPicPr>
        <xdr:cNvPr id="2" name="Picture 1"/>
        <xdr:cNvPicPr>
          <a:picLocks noChangeAspect="1"/>
        </xdr:cNvPicPr>
      </xdr:nvPicPr>
      <xdr:blipFill>
        <a:blip xmlns:r="http://schemas.openxmlformats.org/officeDocument/2006/relationships" r:embed="rId2"/>
        <a:stretch>
          <a:fillRect/>
        </a:stretch>
      </xdr:blipFill>
      <xdr:spPr>
        <a:xfrm>
          <a:off x="7134225" y="123824"/>
          <a:ext cx="1392792" cy="960120"/>
        </a:xfrm>
        <a:prstGeom prst="rect">
          <a:avLst/>
        </a:prstGeom>
      </xdr:spPr>
    </xdr:pic>
    <xdr:clientData/>
  </xdr:twoCellAnchor>
  <xdr:twoCellAnchor editAs="absolute">
    <xdr:from>
      <xdr:col>6</xdr:col>
      <xdr:colOff>1133476</xdr:colOff>
      <xdr:row>6</xdr:row>
      <xdr:rowOff>0</xdr:rowOff>
    </xdr:from>
    <xdr:to>
      <xdr:col>8</xdr:col>
      <xdr:colOff>0</xdr:colOff>
      <xdr:row>15</xdr:row>
      <xdr:rowOff>95249</xdr:rowOff>
    </xdr:to>
    <xdr:grpSp>
      <xdr:nvGrpSpPr>
        <xdr:cNvPr id="16" name="Group 15"/>
        <xdr:cNvGrpSpPr/>
      </xdr:nvGrpSpPr>
      <xdr:grpSpPr>
        <a:xfrm>
          <a:off x="7972426" y="1190625"/>
          <a:ext cx="3000374" cy="1809749"/>
          <a:chOff x="9048750" y="1200150"/>
          <a:chExt cx="3000374" cy="1809749"/>
        </a:xfrm>
      </xdr:grpSpPr>
      <xdr:grpSp>
        <xdr:nvGrpSpPr>
          <xdr:cNvPr id="17" name="Group 16"/>
          <xdr:cNvGrpSpPr/>
        </xdr:nvGrpSpPr>
        <xdr:grpSpPr>
          <a:xfrm>
            <a:off x="9048750" y="1200150"/>
            <a:ext cx="3000374" cy="1809749"/>
            <a:chOff x="9048750" y="1200150"/>
            <a:chExt cx="3000374" cy="1809749"/>
          </a:xfrm>
        </xdr:grpSpPr>
        <xdr:sp macro="" textlink="">
          <xdr:nvSpPr>
            <xdr:cNvPr id="19" name="Rectangle 18"/>
            <xdr:cNvSpPr/>
          </xdr:nvSpPr>
          <xdr:spPr>
            <a:xfrm>
              <a:off x="9048750" y="1200150"/>
              <a:ext cx="3000374" cy="1809749"/>
            </a:xfrm>
            <a:prstGeom prst="rect">
              <a:avLst/>
            </a:prstGeom>
            <a:solidFill>
              <a:schemeClr val="accent1">
                <a:lumMod val="20000"/>
                <a:lumOff val="80000"/>
              </a:schemeClr>
            </a:solidFill>
            <a:ln w="12700">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algn="l">
                <a:spcAft>
                  <a:spcPts val="600"/>
                </a:spcAft>
              </a:pPr>
              <a:r>
                <a:rPr lang="en-US" sz="1000" b="1" u="none" baseline="0">
                  <a:solidFill>
                    <a:sysClr val="windowText" lastClr="000000"/>
                  </a:solidFill>
                </a:rPr>
                <a:t>How to Expand Rows</a:t>
              </a:r>
            </a:p>
          </xdr:txBody>
        </xdr:sp>
        <xdr:sp macro="" textlink="">
          <xdr:nvSpPr>
            <xdr:cNvPr id="20" name="TextBox 19"/>
            <xdr:cNvSpPr txBox="1"/>
          </xdr:nvSpPr>
          <xdr:spPr>
            <a:xfrm>
              <a:off x="9172574" y="1485900"/>
              <a:ext cx="1562101" cy="1419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28600" marR="0" indent="-228600" defTabSz="914400" eaLnBrk="1" fontAlgn="auto" latinLnBrk="0" hangingPunct="1">
                <a:lnSpc>
                  <a:spcPct val="100000"/>
                </a:lnSpc>
                <a:spcBef>
                  <a:spcPts val="0"/>
                </a:spcBef>
                <a:spcAft>
                  <a:spcPts val="0"/>
                </a:spcAft>
                <a:buClrTx/>
                <a:buSzTx/>
                <a:buFont typeface="+mj-lt"/>
                <a:buAutoNum type="alphaLcParenR"/>
                <a:tabLst/>
                <a:defRPr/>
              </a:pPr>
              <a:r>
                <a:rPr lang="en-US" sz="1000" b="0" baseline="0">
                  <a:solidFill>
                    <a:schemeClr val="dk1"/>
                  </a:solidFill>
                  <a:effectLst/>
                  <a:latin typeface="+mn-lt"/>
                  <a:ea typeface="+mn-ea"/>
                  <a:cs typeface="+mn-cs"/>
                </a:rPr>
                <a:t>Click on the box above the row headers.</a:t>
              </a:r>
            </a:p>
            <a:p>
              <a:pPr marL="228600" marR="0" indent="-228600" defTabSz="914400" eaLnBrk="1" fontAlgn="auto" latinLnBrk="0" hangingPunct="1">
                <a:lnSpc>
                  <a:spcPct val="100000"/>
                </a:lnSpc>
                <a:spcBef>
                  <a:spcPts val="0"/>
                </a:spcBef>
                <a:spcAft>
                  <a:spcPts val="0"/>
                </a:spcAft>
                <a:buClrTx/>
                <a:buSzTx/>
                <a:buFont typeface="+mj-lt"/>
                <a:buAutoNum type="alphaLcParenR"/>
                <a:tabLst/>
                <a:defRPr/>
              </a:pPr>
              <a:r>
                <a:rPr lang="en-US" sz="1000" b="0" baseline="0">
                  <a:solidFill>
                    <a:schemeClr val="dk1"/>
                  </a:solidFill>
                  <a:effectLst/>
                  <a:latin typeface="+mn-lt"/>
                  <a:ea typeface="+mn-ea"/>
                  <a:cs typeface="+mn-cs"/>
                </a:rPr>
                <a:t>Select the "Home" tab (if not already selected).</a:t>
              </a:r>
            </a:p>
            <a:p>
              <a:pPr marL="228600" marR="0" indent="-228600" defTabSz="914400" eaLnBrk="1" fontAlgn="auto" latinLnBrk="0" hangingPunct="1">
                <a:lnSpc>
                  <a:spcPct val="100000"/>
                </a:lnSpc>
                <a:spcBef>
                  <a:spcPts val="0"/>
                </a:spcBef>
                <a:spcAft>
                  <a:spcPts val="0"/>
                </a:spcAft>
                <a:buClrTx/>
                <a:buSzTx/>
                <a:buFont typeface="+mj-lt"/>
                <a:buAutoNum type="alphaLcParenR"/>
                <a:tabLst/>
                <a:defRPr/>
              </a:pPr>
              <a:r>
                <a:rPr lang="en-US" sz="1000" b="0" baseline="0">
                  <a:solidFill>
                    <a:schemeClr val="dk1"/>
                  </a:solidFill>
                  <a:effectLst/>
                  <a:latin typeface="+mn-lt"/>
                  <a:ea typeface="+mn-ea"/>
                  <a:cs typeface="+mn-cs"/>
                </a:rPr>
                <a:t>Click on "Format."</a:t>
              </a:r>
            </a:p>
            <a:p>
              <a:pPr marL="228600" marR="0" indent="-228600" defTabSz="914400" eaLnBrk="1" fontAlgn="auto" latinLnBrk="0" hangingPunct="1">
                <a:lnSpc>
                  <a:spcPct val="100000"/>
                </a:lnSpc>
                <a:spcBef>
                  <a:spcPts val="0"/>
                </a:spcBef>
                <a:spcAft>
                  <a:spcPts val="0"/>
                </a:spcAft>
                <a:buClrTx/>
                <a:buSzTx/>
                <a:buFont typeface="+mj-lt"/>
                <a:buAutoNum type="alphaLcParenR"/>
                <a:tabLst/>
                <a:defRPr/>
              </a:pPr>
              <a:r>
                <a:rPr lang="en-US" sz="1000" b="0" baseline="0">
                  <a:solidFill>
                    <a:schemeClr val="dk1"/>
                  </a:solidFill>
                  <a:effectLst/>
                  <a:latin typeface="+mn-lt"/>
                  <a:ea typeface="+mn-ea"/>
                  <a:cs typeface="+mn-cs"/>
                </a:rPr>
                <a:t>Select "Autofit Row Height."</a:t>
              </a:r>
              <a:endParaRPr lang="en-US" sz="1000">
                <a:effectLst/>
              </a:endParaRPr>
            </a:p>
          </xdr:txBody>
        </xdr:sp>
      </xdr:grpSp>
      <xdr:pic>
        <xdr:nvPicPr>
          <xdr:cNvPr id="18" name="Picture 17"/>
          <xdr:cNvPicPr>
            <a:picLocks noChangeAspect="1"/>
          </xdr:cNvPicPr>
        </xdr:nvPicPr>
        <xdr:blipFill>
          <a:blip xmlns:r="http://schemas.openxmlformats.org/officeDocument/2006/relationships" r:embed="rId3"/>
          <a:stretch>
            <a:fillRect/>
          </a:stretch>
        </xdr:blipFill>
        <xdr:spPr>
          <a:xfrm>
            <a:off x="10829926" y="1314450"/>
            <a:ext cx="1114244" cy="1647825"/>
          </a:xfrm>
          <a:prstGeom prst="rect">
            <a:avLst/>
          </a:prstGeom>
        </xdr:spPr>
      </xdr:pic>
    </xdr:grpSp>
    <xdr:clientData/>
  </xdr:twoCellAnchor>
  <xdr:twoCellAnchor>
    <xdr:from>
      <xdr:col>6</xdr:col>
      <xdr:colOff>400050</xdr:colOff>
      <xdr:row>1</xdr:row>
      <xdr:rowOff>66675</xdr:rowOff>
    </xdr:from>
    <xdr:to>
      <xdr:col>6</xdr:col>
      <xdr:colOff>1571625</xdr:colOff>
      <xdr:row>4</xdr:row>
      <xdr:rowOff>51435</xdr:rowOff>
    </xdr:to>
    <xdr:grpSp>
      <xdr:nvGrpSpPr>
        <xdr:cNvPr id="26" name="Group 25"/>
        <xdr:cNvGrpSpPr/>
      </xdr:nvGrpSpPr>
      <xdr:grpSpPr>
        <a:xfrm>
          <a:off x="7239000" y="257175"/>
          <a:ext cx="1171575" cy="584835"/>
          <a:chOff x="0" y="0"/>
          <a:chExt cx="1171575" cy="556260"/>
        </a:xfrm>
      </xdr:grpSpPr>
      <xdr:sp macro="" textlink="">
        <xdr:nvSpPr>
          <xdr:cNvPr id="21" name="Rectangle 20">
            <a:hlinkClick xmlns:r="http://schemas.openxmlformats.org/officeDocument/2006/relationships" r:id="rId4"/>
          </xdr:cNvPr>
          <xdr:cNvSpPr/>
        </xdr:nvSpPr>
        <xdr:spPr>
          <a:xfrm>
            <a:off x="0" y="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Rectangle 21">
            <a:hlinkClick xmlns:r="http://schemas.openxmlformats.org/officeDocument/2006/relationships" r:id="rId5"/>
          </xdr:cNvPr>
          <xdr:cNvSpPr/>
        </xdr:nvSpPr>
        <xdr:spPr>
          <a:xfrm>
            <a:off x="0" y="20002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Rectangle 22">
            <a:hlinkClick xmlns:r="http://schemas.openxmlformats.org/officeDocument/2006/relationships" r:id="rId6"/>
          </xdr:cNvPr>
          <xdr:cNvSpPr/>
        </xdr:nvSpPr>
        <xdr:spPr>
          <a:xfrm>
            <a:off x="0" y="40957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Rectangle 23">
            <a:hlinkClick xmlns:r="http://schemas.openxmlformats.org/officeDocument/2006/relationships" r:id="rId7"/>
          </xdr:cNvPr>
          <xdr:cNvSpPr/>
        </xdr:nvSpPr>
        <xdr:spPr>
          <a:xfrm>
            <a:off x="714375" y="20955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Rectangle 24">
            <a:hlinkClick xmlns:r="http://schemas.openxmlformats.org/officeDocument/2006/relationships" r:id="rId8"/>
          </xdr:cNvPr>
          <xdr:cNvSpPr/>
        </xdr:nvSpPr>
        <xdr:spPr>
          <a:xfrm>
            <a:off x="704850" y="41910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absolute">
    <xdr:from>
      <xdr:col>2</xdr:col>
      <xdr:colOff>0</xdr:colOff>
      <xdr:row>1</xdr:row>
      <xdr:rowOff>76200</xdr:rowOff>
    </xdr:from>
    <xdr:to>
      <xdr:col>12</xdr:col>
      <xdr:colOff>0</xdr:colOff>
      <xdr:row>2</xdr:row>
      <xdr:rowOff>302723</xdr:rowOff>
    </xdr:to>
    <xdr:grpSp>
      <xdr:nvGrpSpPr>
        <xdr:cNvPr id="23" name="Group 22"/>
        <xdr:cNvGrpSpPr/>
      </xdr:nvGrpSpPr>
      <xdr:grpSpPr>
        <a:xfrm>
          <a:off x="361950" y="276225"/>
          <a:ext cx="9963150" cy="464648"/>
          <a:chOff x="81064" y="137103"/>
          <a:chExt cx="10827785" cy="464648"/>
        </a:xfrm>
      </xdr:grpSpPr>
      <xdr:sp macro="" textlink="">
        <xdr:nvSpPr>
          <xdr:cNvPr id="24" name="Text Box 1"/>
          <xdr:cNvSpPr txBox="1">
            <a:spLocks noChangeArrowheads="1"/>
          </xdr:cNvSpPr>
        </xdr:nvSpPr>
        <xdr:spPr bwMode="auto">
          <a:xfrm>
            <a:off x="832358" y="142873"/>
            <a:ext cx="10076491" cy="457200"/>
          </a:xfrm>
          <a:prstGeom prst="rect">
            <a:avLst/>
          </a:prstGeom>
          <a:solidFill>
            <a:srgbClr val="365F91"/>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ctr" upright="1"/>
          <a:lstStyle/>
          <a:p>
            <a:pPr algn="l" rtl="0">
              <a:defRPr sz="1000"/>
            </a:pPr>
            <a:r>
              <a:rPr lang="en-US" sz="1200" b="0" i="1" u="none" strike="noStrike" baseline="0">
                <a:solidFill>
                  <a:srgbClr val="FFFFFF"/>
                </a:solidFill>
                <a:latin typeface="+mn-lt"/>
                <a:cs typeface="Calibri"/>
              </a:rPr>
              <a:t>Smart School Siting Tool: Assessment &amp; Planning Workbook </a:t>
            </a:r>
          </a:p>
        </xdr:txBody>
      </xdr:sp>
      <xdr:pic>
        <xdr:nvPicPr>
          <xdr:cNvPr id="25" name="Picture 24" descr="Smart Growth Progra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64" y="137103"/>
            <a:ext cx="743436" cy="46464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1</xdr:colOff>
      <xdr:row>5</xdr:row>
      <xdr:rowOff>28573</xdr:rowOff>
    </xdr:from>
    <xdr:to>
      <xdr:col>12</xdr:col>
      <xdr:colOff>1</xdr:colOff>
      <xdr:row>11</xdr:row>
      <xdr:rowOff>0</xdr:rowOff>
    </xdr:to>
    <xdr:sp macro="" textlink="">
      <xdr:nvSpPr>
        <xdr:cNvPr id="2" name="Rectangle 1"/>
        <xdr:cNvSpPr/>
      </xdr:nvSpPr>
      <xdr:spPr>
        <a:xfrm>
          <a:off x="6972301" y="1647823"/>
          <a:ext cx="3352800" cy="1114427"/>
        </a:xfrm>
        <a:prstGeom prst="rect">
          <a:avLst/>
        </a:prstGeom>
        <a:solidFill>
          <a:schemeClr val="bg1">
            <a:lumMod val="95000"/>
          </a:schemeClr>
        </a:solidFill>
        <a:ln w="12700">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algn="l">
            <a:spcAft>
              <a:spcPts val="600"/>
            </a:spcAft>
          </a:pPr>
          <a:r>
            <a:rPr lang="en-US" sz="1000" b="1" baseline="0">
              <a:solidFill>
                <a:sysClr val="windowText" lastClr="000000"/>
              </a:solidFill>
            </a:rPr>
            <a:t>Section Index = [(# of "Yes" Answers) + (# of "Some" Answers)*0.5]/[Total # of Applicable Questions]</a:t>
          </a:r>
        </a:p>
        <a:p>
          <a:pPr algn="l"/>
          <a:r>
            <a:rPr lang="en-US" sz="1000" b="0" baseline="0">
              <a:solidFill>
                <a:sysClr val="windowText" lastClr="000000"/>
              </a:solidFill>
            </a:rPr>
            <a:t>Index is not calculated for sections with one or more missing values</a:t>
          </a:r>
        </a:p>
        <a:p>
          <a:pPr algn="l"/>
          <a:r>
            <a:rPr lang="en-US" sz="1000" b="0" baseline="0">
              <a:solidFill>
                <a:sysClr val="windowText" lastClr="000000"/>
              </a:solidFill>
            </a:rPr>
            <a:t>NA values are not included in the calculation</a:t>
          </a:r>
        </a:p>
      </xdr:txBody>
    </xdr:sp>
    <xdr:clientData/>
  </xdr:twoCellAnchor>
  <xdr:twoCellAnchor>
    <xdr:from>
      <xdr:col>11</xdr:col>
      <xdr:colOff>0</xdr:colOff>
      <xdr:row>31</xdr:row>
      <xdr:rowOff>0</xdr:rowOff>
    </xdr:from>
    <xdr:to>
      <xdr:col>12</xdr:col>
      <xdr:colOff>0</xdr:colOff>
      <xdr:row>35</xdr:row>
      <xdr:rowOff>180976</xdr:rowOff>
    </xdr:to>
    <xdr:sp macro="" textlink="">
      <xdr:nvSpPr>
        <xdr:cNvPr id="4" name="Rectangle 3"/>
        <xdr:cNvSpPr/>
      </xdr:nvSpPr>
      <xdr:spPr>
        <a:xfrm>
          <a:off x="6972300" y="6572250"/>
          <a:ext cx="3352800" cy="942976"/>
        </a:xfrm>
        <a:prstGeom prst="rect">
          <a:avLst/>
        </a:prstGeom>
        <a:solidFill>
          <a:schemeClr val="bg1">
            <a:lumMod val="95000"/>
          </a:schemeClr>
        </a:solidFill>
        <a:ln w="12700">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algn="l">
            <a:spcAft>
              <a:spcPts val="600"/>
            </a:spcAft>
          </a:pPr>
          <a:r>
            <a:rPr lang="en-US" sz="1000" b="1" baseline="0">
              <a:solidFill>
                <a:sysClr val="windowText" lastClr="000000"/>
              </a:solidFill>
            </a:rPr>
            <a:t>Overall Baseline/Enhanced Index = Average of Section Indices</a:t>
          </a:r>
        </a:p>
        <a:p>
          <a:pPr algn="l"/>
          <a:r>
            <a:rPr lang="en-US" sz="1000" b="0" baseline="0">
              <a:solidFill>
                <a:sysClr val="windowText" lastClr="000000"/>
              </a:solidFill>
            </a:rPr>
            <a:t>* Sections with one or more missing values are excluded from calculations</a:t>
          </a:r>
        </a:p>
      </xdr:txBody>
    </xdr:sp>
    <xdr:clientData/>
  </xdr:twoCellAnchor>
  <xdr:twoCellAnchor editAs="absolute">
    <xdr:from>
      <xdr:col>11</xdr:col>
      <xdr:colOff>1887855</xdr:colOff>
      <xdr:row>37</xdr:row>
      <xdr:rowOff>114300</xdr:rowOff>
    </xdr:from>
    <xdr:to>
      <xdr:col>13</xdr:col>
      <xdr:colOff>0</xdr:colOff>
      <xdr:row>40</xdr:row>
      <xdr:rowOff>0</xdr:rowOff>
    </xdr:to>
    <xdr:sp macro="" textlink="">
      <xdr:nvSpPr>
        <xdr:cNvPr id="6" name="Rounded Rectangle 5">
          <a:hlinkClick xmlns:r="http://schemas.openxmlformats.org/officeDocument/2006/relationships" r:id="rId2"/>
        </xdr:cNvPr>
        <xdr:cNvSpPr/>
      </xdr:nvSpPr>
      <xdr:spPr>
        <a:xfrm>
          <a:off x="8860155" y="7829550"/>
          <a:ext cx="1645920" cy="457200"/>
        </a:xfrm>
        <a:prstGeom prst="roundRect">
          <a:avLst/>
        </a:prstGeom>
        <a:solidFill>
          <a:srgbClr val="00B050"/>
        </a:solidFill>
        <a:ln w="12700">
          <a:noFill/>
        </a:ln>
        <a:effectLst>
          <a:outerShdw blurRad="50800" dist="38100" dir="2700000" algn="tl"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ctr"/>
          <a:r>
            <a:rPr lang="en-US" sz="1100" b="1"/>
            <a:t>Return to Review Assessment Results</a:t>
          </a:r>
        </a:p>
      </xdr:txBody>
    </xdr:sp>
    <xdr:clientData/>
  </xdr:twoCellAnchor>
  <xdr:twoCellAnchor>
    <xdr:from>
      <xdr:col>11</xdr:col>
      <xdr:colOff>1</xdr:colOff>
      <xdr:row>17</xdr:row>
      <xdr:rowOff>0</xdr:rowOff>
    </xdr:from>
    <xdr:to>
      <xdr:col>12</xdr:col>
      <xdr:colOff>1</xdr:colOff>
      <xdr:row>29</xdr:row>
      <xdr:rowOff>180975</xdr:rowOff>
    </xdr:to>
    <xdr:sp macro="" textlink="">
      <xdr:nvSpPr>
        <xdr:cNvPr id="7" name="Rectangle 6"/>
        <xdr:cNvSpPr/>
      </xdr:nvSpPr>
      <xdr:spPr>
        <a:xfrm>
          <a:off x="6972301" y="3905250"/>
          <a:ext cx="3352800" cy="2466975"/>
        </a:xfrm>
        <a:prstGeom prst="rect">
          <a:avLst/>
        </a:prstGeom>
        <a:solidFill>
          <a:schemeClr val="bg1">
            <a:lumMod val="95000"/>
          </a:schemeClr>
        </a:solidFill>
        <a:ln w="12700">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algn="l">
            <a:spcAft>
              <a:spcPts val="600"/>
            </a:spcAft>
          </a:pPr>
          <a:r>
            <a:rPr lang="en-US" sz="1000" b="1" baseline="0">
              <a:solidFill>
                <a:sysClr val="windowText" lastClr="000000"/>
              </a:solidFill>
            </a:rPr>
            <a:t>For Section 1.c.i, Enhanced, scores for questions regarding representation on the school siting committee are calculated as follows:</a:t>
          </a:r>
        </a:p>
        <a:p>
          <a:pPr algn="l"/>
          <a:r>
            <a:rPr lang="en-US" sz="1000" b="0" baseline="0">
              <a:solidFill>
                <a:sysClr val="windowText" lastClr="000000"/>
              </a:solidFill>
            </a:rPr>
            <a:t>- A category of representatives (e.g., the "local school agency") is scored as "yes" if the answer to more than half of types of representatives is "yes."</a:t>
          </a:r>
        </a:p>
        <a:p>
          <a:pPr algn="l"/>
          <a:r>
            <a:rPr lang="en-US" sz="1000" b="0" baseline="0">
              <a:solidFill>
                <a:sysClr val="windowText" lastClr="000000"/>
              </a:solidFill>
            </a:rPr>
            <a:t>- A category is scored "to some extent" if the answer to at least one (but less than half) of the types of representatives is "yes."</a:t>
          </a:r>
        </a:p>
        <a:p>
          <a:pPr algn="l"/>
          <a:r>
            <a:rPr lang="en-US" sz="1000" b="0" baseline="0">
              <a:solidFill>
                <a:sysClr val="windowText" lastClr="000000"/>
              </a:solidFill>
            </a:rPr>
            <a:t>- If one or more questions is not answered (or is skipped), the category as a whole is considered to be "missing" data.</a:t>
          </a:r>
        </a:p>
        <a:p>
          <a:pPr algn="l"/>
          <a:r>
            <a:rPr lang="en-US" sz="1000" b="0" baseline="0">
              <a:solidFill>
                <a:sysClr val="windowText" lastClr="000000"/>
              </a:solidFill>
            </a:rPr>
            <a:t>- If one or more questions is answered "unclear," representation for the category as a whole is considered "unclear."</a:t>
          </a:r>
        </a:p>
        <a:p>
          <a:pPr algn="l"/>
          <a:endParaRPr lang="en-US" sz="1000" b="0" baseline="0">
            <a:solidFill>
              <a:sysClr val="windowText" lastClr="000000"/>
            </a:solidFill>
          </a:endParaRPr>
        </a:p>
      </xdr:txBody>
    </xdr:sp>
    <xdr:clientData/>
  </xdr:twoCellAnchor>
  <xdr:twoCellAnchor editAs="absolute">
    <xdr:from>
      <xdr:col>2</xdr:col>
      <xdr:colOff>11642</xdr:colOff>
      <xdr:row>2</xdr:row>
      <xdr:rowOff>390525</xdr:rowOff>
    </xdr:from>
    <xdr:to>
      <xdr:col>12</xdr:col>
      <xdr:colOff>0</xdr:colOff>
      <xdr:row>2</xdr:row>
      <xdr:rowOff>664845</xdr:rowOff>
    </xdr:to>
    <xdr:sp macro="" textlink="">
      <xdr:nvSpPr>
        <xdr:cNvPr id="8" name="Rectangle 7"/>
        <xdr:cNvSpPr/>
      </xdr:nvSpPr>
      <xdr:spPr>
        <a:xfrm>
          <a:off x="373592" y="828675"/>
          <a:ext cx="9951508" cy="274320"/>
        </a:xfrm>
        <a:prstGeom prst="rect">
          <a:avLst/>
        </a:prstGeom>
        <a:solidFill>
          <a:srgbClr val="00B05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t>Scoring Detail</a:t>
          </a:r>
        </a:p>
      </xdr:txBody>
    </xdr:sp>
    <xdr:clientData/>
  </xdr:twoCellAnchor>
  <xdr:twoCellAnchor>
    <xdr:from>
      <xdr:col>11</xdr:col>
      <xdr:colOff>161926</xdr:colOff>
      <xdr:row>0</xdr:row>
      <xdr:rowOff>123825</xdr:rowOff>
    </xdr:from>
    <xdr:to>
      <xdr:col>11</xdr:col>
      <xdr:colOff>1554719</xdr:colOff>
      <xdr:row>2</xdr:row>
      <xdr:rowOff>645795</xdr:rowOff>
    </xdr:to>
    <xdr:grpSp>
      <xdr:nvGrpSpPr>
        <xdr:cNvPr id="22" name="Group 21"/>
        <xdr:cNvGrpSpPr/>
      </xdr:nvGrpSpPr>
      <xdr:grpSpPr>
        <a:xfrm>
          <a:off x="7134226" y="123825"/>
          <a:ext cx="1392793" cy="960120"/>
          <a:chOff x="6829426" y="228600"/>
          <a:chExt cx="1392793" cy="960120"/>
        </a:xfrm>
      </xdr:grpSpPr>
      <xdr:pic>
        <xdr:nvPicPr>
          <xdr:cNvPr id="9" name="Picture 8"/>
          <xdr:cNvPicPr>
            <a:picLocks noChangeAspect="1"/>
          </xdr:cNvPicPr>
        </xdr:nvPicPr>
        <xdr:blipFill>
          <a:blip xmlns:r="http://schemas.openxmlformats.org/officeDocument/2006/relationships" r:embed="rId3"/>
          <a:stretch>
            <a:fillRect/>
          </a:stretch>
        </xdr:blipFill>
        <xdr:spPr>
          <a:xfrm>
            <a:off x="6829426" y="228600"/>
            <a:ext cx="1392793" cy="960120"/>
          </a:xfrm>
          <a:prstGeom prst="rect">
            <a:avLst/>
          </a:prstGeom>
        </xdr:spPr>
      </xdr:pic>
      <xdr:grpSp>
        <xdr:nvGrpSpPr>
          <xdr:cNvPr id="21" name="Group 20"/>
          <xdr:cNvGrpSpPr/>
        </xdr:nvGrpSpPr>
        <xdr:grpSpPr>
          <a:xfrm>
            <a:off x="6886575" y="361950"/>
            <a:ext cx="1162050" cy="737235"/>
            <a:chOff x="6886575" y="361950"/>
            <a:chExt cx="1162050" cy="737235"/>
          </a:xfrm>
        </xdr:grpSpPr>
        <xdr:sp macro="" textlink="">
          <xdr:nvSpPr>
            <xdr:cNvPr id="15" name="Rectangle 14">
              <a:hlinkClick xmlns:r="http://schemas.openxmlformats.org/officeDocument/2006/relationships" r:id="rId4"/>
            </xdr:cNvPr>
            <xdr:cNvSpPr/>
          </xdr:nvSpPr>
          <xdr:spPr>
            <a:xfrm>
              <a:off x="6886575" y="36195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Rectangle 15">
              <a:hlinkClick xmlns:r="http://schemas.openxmlformats.org/officeDocument/2006/relationships" r:id="rId5"/>
            </xdr:cNvPr>
            <xdr:cNvSpPr/>
          </xdr:nvSpPr>
          <xdr:spPr>
            <a:xfrm>
              <a:off x="6886575" y="56197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 name="Rectangle 16">
              <a:hlinkClick xmlns:r="http://schemas.openxmlformats.org/officeDocument/2006/relationships" r:id="rId6"/>
            </xdr:cNvPr>
            <xdr:cNvSpPr/>
          </xdr:nvSpPr>
          <xdr:spPr>
            <a:xfrm>
              <a:off x="6886575" y="77152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 name="Rectangle 17">
              <a:hlinkClick xmlns:r="http://schemas.openxmlformats.org/officeDocument/2006/relationships" r:id="rId2"/>
            </xdr:cNvPr>
            <xdr:cNvSpPr/>
          </xdr:nvSpPr>
          <xdr:spPr>
            <a:xfrm>
              <a:off x="7591425" y="58102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Rectangle 18">
              <a:hlinkClick xmlns:r="http://schemas.openxmlformats.org/officeDocument/2006/relationships" r:id="rId7"/>
            </xdr:cNvPr>
            <xdr:cNvSpPr/>
          </xdr:nvSpPr>
          <xdr:spPr>
            <a:xfrm>
              <a:off x="7581900" y="96202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0" name="Rectangle 19">
              <a:hlinkClick xmlns:r="http://schemas.openxmlformats.org/officeDocument/2006/relationships" r:id="rId8"/>
            </xdr:cNvPr>
            <xdr:cNvSpPr/>
          </xdr:nvSpPr>
          <xdr:spPr>
            <a:xfrm>
              <a:off x="7591425" y="771524"/>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control" Target="../activeX/activeX111.xml"/><Relationship Id="rId299" Type="http://schemas.openxmlformats.org/officeDocument/2006/relationships/control" Target="../activeX/activeX292.xml"/><Relationship Id="rId21" Type="http://schemas.openxmlformats.org/officeDocument/2006/relationships/control" Target="../activeX/activeX16.xml"/><Relationship Id="rId63" Type="http://schemas.openxmlformats.org/officeDocument/2006/relationships/control" Target="../activeX/activeX57.xml"/><Relationship Id="rId159" Type="http://schemas.openxmlformats.org/officeDocument/2006/relationships/control" Target="../activeX/activeX153.xml"/><Relationship Id="rId324" Type="http://schemas.openxmlformats.org/officeDocument/2006/relationships/control" Target="../activeX/activeX317.xml"/><Relationship Id="rId366" Type="http://schemas.openxmlformats.org/officeDocument/2006/relationships/control" Target="../activeX/activeX359.xml"/><Relationship Id="rId170" Type="http://schemas.openxmlformats.org/officeDocument/2006/relationships/control" Target="../activeX/activeX163.xml"/><Relationship Id="rId226" Type="http://schemas.openxmlformats.org/officeDocument/2006/relationships/control" Target="../activeX/activeX219.xml"/><Relationship Id="rId433" Type="http://schemas.openxmlformats.org/officeDocument/2006/relationships/control" Target="../activeX/activeX426.xml"/><Relationship Id="rId268" Type="http://schemas.openxmlformats.org/officeDocument/2006/relationships/control" Target="../activeX/activeX261.xml"/><Relationship Id="rId475" Type="http://schemas.openxmlformats.org/officeDocument/2006/relationships/control" Target="../activeX/activeX468.xml"/><Relationship Id="rId32" Type="http://schemas.openxmlformats.org/officeDocument/2006/relationships/control" Target="../activeX/activeX27.xml"/><Relationship Id="rId74" Type="http://schemas.openxmlformats.org/officeDocument/2006/relationships/control" Target="../activeX/activeX68.xml"/><Relationship Id="rId128" Type="http://schemas.openxmlformats.org/officeDocument/2006/relationships/control" Target="../activeX/activeX122.xml"/><Relationship Id="rId335" Type="http://schemas.openxmlformats.org/officeDocument/2006/relationships/control" Target="../activeX/activeX328.xml"/><Relationship Id="rId377" Type="http://schemas.openxmlformats.org/officeDocument/2006/relationships/control" Target="../activeX/activeX370.xml"/><Relationship Id="rId5" Type="http://schemas.openxmlformats.org/officeDocument/2006/relationships/image" Target="../media/image3.emf"/><Relationship Id="rId181" Type="http://schemas.openxmlformats.org/officeDocument/2006/relationships/control" Target="../activeX/activeX174.xml"/><Relationship Id="rId237" Type="http://schemas.openxmlformats.org/officeDocument/2006/relationships/control" Target="../activeX/activeX230.xml"/><Relationship Id="rId402" Type="http://schemas.openxmlformats.org/officeDocument/2006/relationships/control" Target="../activeX/activeX395.xml"/><Relationship Id="rId279" Type="http://schemas.openxmlformats.org/officeDocument/2006/relationships/control" Target="../activeX/activeX272.xml"/><Relationship Id="rId444" Type="http://schemas.openxmlformats.org/officeDocument/2006/relationships/control" Target="../activeX/activeX437.xml"/><Relationship Id="rId486" Type="http://schemas.openxmlformats.org/officeDocument/2006/relationships/control" Target="../activeX/activeX479.xml"/><Relationship Id="rId43" Type="http://schemas.openxmlformats.org/officeDocument/2006/relationships/control" Target="../activeX/activeX38.xml"/><Relationship Id="rId139" Type="http://schemas.openxmlformats.org/officeDocument/2006/relationships/control" Target="../activeX/activeX133.xml"/><Relationship Id="rId290" Type="http://schemas.openxmlformats.org/officeDocument/2006/relationships/control" Target="../activeX/activeX283.xml"/><Relationship Id="rId304" Type="http://schemas.openxmlformats.org/officeDocument/2006/relationships/control" Target="../activeX/activeX297.xml"/><Relationship Id="rId346" Type="http://schemas.openxmlformats.org/officeDocument/2006/relationships/control" Target="../activeX/activeX339.xml"/><Relationship Id="rId388" Type="http://schemas.openxmlformats.org/officeDocument/2006/relationships/control" Target="../activeX/activeX381.xml"/><Relationship Id="rId85" Type="http://schemas.openxmlformats.org/officeDocument/2006/relationships/control" Target="../activeX/activeX79.xml"/><Relationship Id="rId150" Type="http://schemas.openxmlformats.org/officeDocument/2006/relationships/control" Target="../activeX/activeX144.xml"/><Relationship Id="rId192" Type="http://schemas.openxmlformats.org/officeDocument/2006/relationships/control" Target="../activeX/activeX185.xml"/><Relationship Id="rId206" Type="http://schemas.openxmlformats.org/officeDocument/2006/relationships/control" Target="../activeX/activeX199.xml"/><Relationship Id="rId413" Type="http://schemas.openxmlformats.org/officeDocument/2006/relationships/control" Target="../activeX/activeX406.xml"/><Relationship Id="rId248" Type="http://schemas.openxmlformats.org/officeDocument/2006/relationships/control" Target="../activeX/activeX241.xml"/><Relationship Id="rId455" Type="http://schemas.openxmlformats.org/officeDocument/2006/relationships/control" Target="../activeX/activeX448.xml"/><Relationship Id="rId12" Type="http://schemas.openxmlformats.org/officeDocument/2006/relationships/control" Target="../activeX/activeX7.xml"/><Relationship Id="rId108" Type="http://schemas.openxmlformats.org/officeDocument/2006/relationships/control" Target="../activeX/activeX102.xml"/><Relationship Id="rId315" Type="http://schemas.openxmlformats.org/officeDocument/2006/relationships/control" Target="../activeX/activeX308.xml"/><Relationship Id="rId357" Type="http://schemas.openxmlformats.org/officeDocument/2006/relationships/control" Target="../activeX/activeX350.xml"/><Relationship Id="rId54" Type="http://schemas.openxmlformats.org/officeDocument/2006/relationships/control" Target="../activeX/activeX48.xml"/><Relationship Id="rId96" Type="http://schemas.openxmlformats.org/officeDocument/2006/relationships/control" Target="../activeX/activeX90.xml"/><Relationship Id="rId161" Type="http://schemas.openxmlformats.org/officeDocument/2006/relationships/control" Target="../activeX/activeX155.xml"/><Relationship Id="rId217" Type="http://schemas.openxmlformats.org/officeDocument/2006/relationships/control" Target="../activeX/activeX210.xml"/><Relationship Id="rId399" Type="http://schemas.openxmlformats.org/officeDocument/2006/relationships/control" Target="../activeX/activeX392.xml"/><Relationship Id="rId259" Type="http://schemas.openxmlformats.org/officeDocument/2006/relationships/control" Target="../activeX/activeX252.xml"/><Relationship Id="rId424" Type="http://schemas.openxmlformats.org/officeDocument/2006/relationships/control" Target="../activeX/activeX417.xml"/><Relationship Id="rId466" Type="http://schemas.openxmlformats.org/officeDocument/2006/relationships/control" Target="../activeX/activeX459.xml"/><Relationship Id="rId23" Type="http://schemas.openxmlformats.org/officeDocument/2006/relationships/control" Target="../activeX/activeX18.xml"/><Relationship Id="rId119" Type="http://schemas.openxmlformats.org/officeDocument/2006/relationships/control" Target="../activeX/activeX113.xml"/><Relationship Id="rId270" Type="http://schemas.openxmlformats.org/officeDocument/2006/relationships/control" Target="../activeX/activeX263.xml"/><Relationship Id="rId326" Type="http://schemas.openxmlformats.org/officeDocument/2006/relationships/control" Target="../activeX/activeX319.xml"/><Relationship Id="rId65" Type="http://schemas.openxmlformats.org/officeDocument/2006/relationships/control" Target="../activeX/activeX59.xml"/><Relationship Id="rId130" Type="http://schemas.openxmlformats.org/officeDocument/2006/relationships/control" Target="../activeX/activeX124.xml"/><Relationship Id="rId368" Type="http://schemas.openxmlformats.org/officeDocument/2006/relationships/control" Target="../activeX/activeX361.xml"/><Relationship Id="rId172" Type="http://schemas.openxmlformats.org/officeDocument/2006/relationships/control" Target="../activeX/activeX165.xml"/><Relationship Id="rId228" Type="http://schemas.openxmlformats.org/officeDocument/2006/relationships/control" Target="../activeX/activeX221.xml"/><Relationship Id="rId435" Type="http://schemas.openxmlformats.org/officeDocument/2006/relationships/control" Target="../activeX/activeX428.xml"/><Relationship Id="rId477" Type="http://schemas.openxmlformats.org/officeDocument/2006/relationships/control" Target="../activeX/activeX470.xml"/><Relationship Id="rId281" Type="http://schemas.openxmlformats.org/officeDocument/2006/relationships/control" Target="../activeX/activeX274.xml"/><Relationship Id="rId337" Type="http://schemas.openxmlformats.org/officeDocument/2006/relationships/control" Target="../activeX/activeX330.xml"/><Relationship Id="rId34" Type="http://schemas.openxmlformats.org/officeDocument/2006/relationships/control" Target="../activeX/activeX29.xml"/><Relationship Id="rId76" Type="http://schemas.openxmlformats.org/officeDocument/2006/relationships/control" Target="../activeX/activeX70.xml"/><Relationship Id="rId141" Type="http://schemas.openxmlformats.org/officeDocument/2006/relationships/control" Target="../activeX/activeX135.xml"/><Relationship Id="rId379" Type="http://schemas.openxmlformats.org/officeDocument/2006/relationships/control" Target="../activeX/activeX372.xml"/><Relationship Id="rId7" Type="http://schemas.openxmlformats.org/officeDocument/2006/relationships/image" Target="../media/image4.emf"/><Relationship Id="rId183" Type="http://schemas.openxmlformats.org/officeDocument/2006/relationships/control" Target="../activeX/activeX176.xml"/><Relationship Id="rId239" Type="http://schemas.openxmlformats.org/officeDocument/2006/relationships/control" Target="../activeX/activeX232.xml"/><Relationship Id="rId390" Type="http://schemas.openxmlformats.org/officeDocument/2006/relationships/control" Target="../activeX/activeX383.xml"/><Relationship Id="rId404" Type="http://schemas.openxmlformats.org/officeDocument/2006/relationships/control" Target="../activeX/activeX397.xml"/><Relationship Id="rId446" Type="http://schemas.openxmlformats.org/officeDocument/2006/relationships/control" Target="../activeX/activeX439.xml"/><Relationship Id="rId250" Type="http://schemas.openxmlformats.org/officeDocument/2006/relationships/control" Target="../activeX/activeX243.xml"/><Relationship Id="rId271" Type="http://schemas.openxmlformats.org/officeDocument/2006/relationships/control" Target="../activeX/activeX264.xml"/><Relationship Id="rId292" Type="http://schemas.openxmlformats.org/officeDocument/2006/relationships/control" Target="../activeX/activeX285.xml"/><Relationship Id="rId306" Type="http://schemas.openxmlformats.org/officeDocument/2006/relationships/control" Target="../activeX/activeX299.xml"/><Relationship Id="rId488" Type="http://schemas.openxmlformats.org/officeDocument/2006/relationships/control" Target="../activeX/activeX481.xml"/><Relationship Id="rId24" Type="http://schemas.openxmlformats.org/officeDocument/2006/relationships/control" Target="../activeX/activeX19.xml"/><Relationship Id="rId45" Type="http://schemas.openxmlformats.org/officeDocument/2006/relationships/image" Target="../media/image5.emf"/><Relationship Id="rId66" Type="http://schemas.openxmlformats.org/officeDocument/2006/relationships/control" Target="../activeX/activeX60.xml"/><Relationship Id="rId87" Type="http://schemas.openxmlformats.org/officeDocument/2006/relationships/control" Target="../activeX/activeX81.xml"/><Relationship Id="rId110" Type="http://schemas.openxmlformats.org/officeDocument/2006/relationships/control" Target="../activeX/activeX104.xml"/><Relationship Id="rId131" Type="http://schemas.openxmlformats.org/officeDocument/2006/relationships/control" Target="../activeX/activeX125.xml"/><Relationship Id="rId327" Type="http://schemas.openxmlformats.org/officeDocument/2006/relationships/control" Target="../activeX/activeX320.xml"/><Relationship Id="rId348" Type="http://schemas.openxmlformats.org/officeDocument/2006/relationships/control" Target="../activeX/activeX341.xml"/><Relationship Id="rId369" Type="http://schemas.openxmlformats.org/officeDocument/2006/relationships/control" Target="../activeX/activeX362.xml"/><Relationship Id="rId152" Type="http://schemas.openxmlformats.org/officeDocument/2006/relationships/control" Target="../activeX/activeX146.xml"/><Relationship Id="rId173" Type="http://schemas.openxmlformats.org/officeDocument/2006/relationships/control" Target="../activeX/activeX166.xml"/><Relationship Id="rId194" Type="http://schemas.openxmlformats.org/officeDocument/2006/relationships/control" Target="../activeX/activeX187.xml"/><Relationship Id="rId208" Type="http://schemas.openxmlformats.org/officeDocument/2006/relationships/control" Target="../activeX/activeX201.xml"/><Relationship Id="rId229" Type="http://schemas.openxmlformats.org/officeDocument/2006/relationships/control" Target="../activeX/activeX222.xml"/><Relationship Id="rId380" Type="http://schemas.openxmlformats.org/officeDocument/2006/relationships/control" Target="../activeX/activeX373.xml"/><Relationship Id="rId415" Type="http://schemas.openxmlformats.org/officeDocument/2006/relationships/control" Target="../activeX/activeX408.xml"/><Relationship Id="rId436" Type="http://schemas.openxmlformats.org/officeDocument/2006/relationships/control" Target="../activeX/activeX429.xml"/><Relationship Id="rId457" Type="http://schemas.openxmlformats.org/officeDocument/2006/relationships/control" Target="../activeX/activeX450.xml"/><Relationship Id="rId240" Type="http://schemas.openxmlformats.org/officeDocument/2006/relationships/control" Target="../activeX/activeX233.xml"/><Relationship Id="rId261" Type="http://schemas.openxmlformats.org/officeDocument/2006/relationships/control" Target="../activeX/activeX254.xml"/><Relationship Id="rId478" Type="http://schemas.openxmlformats.org/officeDocument/2006/relationships/control" Target="../activeX/activeX471.xml"/><Relationship Id="rId14" Type="http://schemas.openxmlformats.org/officeDocument/2006/relationships/control" Target="../activeX/activeX9.xml"/><Relationship Id="rId35" Type="http://schemas.openxmlformats.org/officeDocument/2006/relationships/control" Target="../activeX/activeX30.xml"/><Relationship Id="rId56" Type="http://schemas.openxmlformats.org/officeDocument/2006/relationships/control" Target="../activeX/activeX50.xml"/><Relationship Id="rId77" Type="http://schemas.openxmlformats.org/officeDocument/2006/relationships/control" Target="../activeX/activeX71.xml"/><Relationship Id="rId100" Type="http://schemas.openxmlformats.org/officeDocument/2006/relationships/control" Target="../activeX/activeX94.xml"/><Relationship Id="rId282" Type="http://schemas.openxmlformats.org/officeDocument/2006/relationships/control" Target="../activeX/activeX275.xml"/><Relationship Id="rId317" Type="http://schemas.openxmlformats.org/officeDocument/2006/relationships/control" Target="../activeX/activeX310.xml"/><Relationship Id="rId338" Type="http://schemas.openxmlformats.org/officeDocument/2006/relationships/control" Target="../activeX/activeX331.xml"/><Relationship Id="rId359" Type="http://schemas.openxmlformats.org/officeDocument/2006/relationships/control" Target="../activeX/activeX352.xml"/><Relationship Id="rId8" Type="http://schemas.openxmlformats.org/officeDocument/2006/relationships/control" Target="../activeX/activeX3.xml"/><Relationship Id="rId98" Type="http://schemas.openxmlformats.org/officeDocument/2006/relationships/control" Target="../activeX/activeX92.xml"/><Relationship Id="rId121" Type="http://schemas.openxmlformats.org/officeDocument/2006/relationships/control" Target="../activeX/activeX115.xml"/><Relationship Id="rId142" Type="http://schemas.openxmlformats.org/officeDocument/2006/relationships/control" Target="../activeX/activeX136.xml"/><Relationship Id="rId163" Type="http://schemas.openxmlformats.org/officeDocument/2006/relationships/control" Target="../activeX/activeX157.xml"/><Relationship Id="rId184" Type="http://schemas.openxmlformats.org/officeDocument/2006/relationships/control" Target="../activeX/activeX177.xml"/><Relationship Id="rId219" Type="http://schemas.openxmlformats.org/officeDocument/2006/relationships/control" Target="../activeX/activeX212.xml"/><Relationship Id="rId370" Type="http://schemas.openxmlformats.org/officeDocument/2006/relationships/control" Target="../activeX/activeX363.xml"/><Relationship Id="rId391" Type="http://schemas.openxmlformats.org/officeDocument/2006/relationships/control" Target="../activeX/activeX384.xml"/><Relationship Id="rId405" Type="http://schemas.openxmlformats.org/officeDocument/2006/relationships/control" Target="../activeX/activeX398.xml"/><Relationship Id="rId426" Type="http://schemas.openxmlformats.org/officeDocument/2006/relationships/control" Target="../activeX/activeX419.xml"/><Relationship Id="rId447" Type="http://schemas.openxmlformats.org/officeDocument/2006/relationships/control" Target="../activeX/activeX440.xml"/><Relationship Id="rId230" Type="http://schemas.openxmlformats.org/officeDocument/2006/relationships/control" Target="../activeX/activeX223.xml"/><Relationship Id="rId251" Type="http://schemas.openxmlformats.org/officeDocument/2006/relationships/control" Target="../activeX/activeX244.xml"/><Relationship Id="rId468" Type="http://schemas.openxmlformats.org/officeDocument/2006/relationships/control" Target="../activeX/activeX461.xml"/><Relationship Id="rId489" Type="http://schemas.openxmlformats.org/officeDocument/2006/relationships/control" Target="../activeX/activeX482.xml"/><Relationship Id="rId25" Type="http://schemas.openxmlformats.org/officeDocument/2006/relationships/control" Target="../activeX/activeX20.xml"/><Relationship Id="rId46" Type="http://schemas.openxmlformats.org/officeDocument/2006/relationships/control" Target="../activeX/activeX40.xml"/><Relationship Id="rId67" Type="http://schemas.openxmlformats.org/officeDocument/2006/relationships/control" Target="../activeX/activeX61.xml"/><Relationship Id="rId272" Type="http://schemas.openxmlformats.org/officeDocument/2006/relationships/control" Target="../activeX/activeX265.xml"/><Relationship Id="rId293" Type="http://schemas.openxmlformats.org/officeDocument/2006/relationships/control" Target="../activeX/activeX286.xml"/><Relationship Id="rId307" Type="http://schemas.openxmlformats.org/officeDocument/2006/relationships/control" Target="../activeX/activeX300.xml"/><Relationship Id="rId328" Type="http://schemas.openxmlformats.org/officeDocument/2006/relationships/control" Target="../activeX/activeX321.xml"/><Relationship Id="rId349" Type="http://schemas.openxmlformats.org/officeDocument/2006/relationships/control" Target="../activeX/activeX342.xml"/><Relationship Id="rId88" Type="http://schemas.openxmlformats.org/officeDocument/2006/relationships/control" Target="../activeX/activeX82.xml"/><Relationship Id="rId111" Type="http://schemas.openxmlformats.org/officeDocument/2006/relationships/control" Target="../activeX/activeX105.xml"/><Relationship Id="rId132" Type="http://schemas.openxmlformats.org/officeDocument/2006/relationships/control" Target="../activeX/activeX126.xml"/><Relationship Id="rId153" Type="http://schemas.openxmlformats.org/officeDocument/2006/relationships/control" Target="../activeX/activeX147.xml"/><Relationship Id="rId174" Type="http://schemas.openxmlformats.org/officeDocument/2006/relationships/control" Target="../activeX/activeX167.xml"/><Relationship Id="rId195" Type="http://schemas.openxmlformats.org/officeDocument/2006/relationships/control" Target="../activeX/activeX188.xml"/><Relationship Id="rId209" Type="http://schemas.openxmlformats.org/officeDocument/2006/relationships/control" Target="../activeX/activeX202.xml"/><Relationship Id="rId360" Type="http://schemas.openxmlformats.org/officeDocument/2006/relationships/control" Target="../activeX/activeX353.xml"/><Relationship Id="rId381" Type="http://schemas.openxmlformats.org/officeDocument/2006/relationships/control" Target="../activeX/activeX374.xml"/><Relationship Id="rId416" Type="http://schemas.openxmlformats.org/officeDocument/2006/relationships/control" Target="../activeX/activeX409.xml"/><Relationship Id="rId220" Type="http://schemas.openxmlformats.org/officeDocument/2006/relationships/control" Target="../activeX/activeX213.xml"/><Relationship Id="rId241" Type="http://schemas.openxmlformats.org/officeDocument/2006/relationships/control" Target="../activeX/activeX234.xml"/><Relationship Id="rId437" Type="http://schemas.openxmlformats.org/officeDocument/2006/relationships/control" Target="../activeX/activeX430.xml"/><Relationship Id="rId458" Type="http://schemas.openxmlformats.org/officeDocument/2006/relationships/control" Target="../activeX/activeX451.xml"/><Relationship Id="rId479" Type="http://schemas.openxmlformats.org/officeDocument/2006/relationships/control" Target="../activeX/activeX472.xml"/><Relationship Id="rId15" Type="http://schemas.openxmlformats.org/officeDocument/2006/relationships/control" Target="../activeX/activeX10.xml"/><Relationship Id="rId36" Type="http://schemas.openxmlformats.org/officeDocument/2006/relationships/control" Target="../activeX/activeX31.xml"/><Relationship Id="rId57" Type="http://schemas.openxmlformats.org/officeDocument/2006/relationships/control" Target="../activeX/activeX51.xml"/><Relationship Id="rId262" Type="http://schemas.openxmlformats.org/officeDocument/2006/relationships/control" Target="../activeX/activeX255.xml"/><Relationship Id="rId283" Type="http://schemas.openxmlformats.org/officeDocument/2006/relationships/control" Target="../activeX/activeX276.xml"/><Relationship Id="rId318" Type="http://schemas.openxmlformats.org/officeDocument/2006/relationships/control" Target="../activeX/activeX311.xml"/><Relationship Id="rId339" Type="http://schemas.openxmlformats.org/officeDocument/2006/relationships/control" Target="../activeX/activeX332.xml"/><Relationship Id="rId490" Type="http://schemas.openxmlformats.org/officeDocument/2006/relationships/control" Target="../activeX/activeX483.xml"/><Relationship Id="rId78" Type="http://schemas.openxmlformats.org/officeDocument/2006/relationships/control" Target="../activeX/activeX72.xml"/><Relationship Id="rId99" Type="http://schemas.openxmlformats.org/officeDocument/2006/relationships/control" Target="../activeX/activeX93.xml"/><Relationship Id="rId101" Type="http://schemas.openxmlformats.org/officeDocument/2006/relationships/control" Target="../activeX/activeX95.xml"/><Relationship Id="rId122" Type="http://schemas.openxmlformats.org/officeDocument/2006/relationships/control" Target="../activeX/activeX116.xml"/><Relationship Id="rId143" Type="http://schemas.openxmlformats.org/officeDocument/2006/relationships/control" Target="../activeX/activeX137.xml"/><Relationship Id="rId164" Type="http://schemas.openxmlformats.org/officeDocument/2006/relationships/image" Target="../media/image6.emf"/><Relationship Id="rId185" Type="http://schemas.openxmlformats.org/officeDocument/2006/relationships/control" Target="../activeX/activeX178.xml"/><Relationship Id="rId350" Type="http://schemas.openxmlformats.org/officeDocument/2006/relationships/control" Target="../activeX/activeX343.xml"/><Relationship Id="rId371" Type="http://schemas.openxmlformats.org/officeDocument/2006/relationships/control" Target="../activeX/activeX364.xml"/><Relationship Id="rId406" Type="http://schemas.openxmlformats.org/officeDocument/2006/relationships/control" Target="../activeX/activeX399.xml"/><Relationship Id="rId9" Type="http://schemas.openxmlformats.org/officeDocument/2006/relationships/control" Target="../activeX/activeX4.xml"/><Relationship Id="rId210" Type="http://schemas.openxmlformats.org/officeDocument/2006/relationships/control" Target="../activeX/activeX203.xml"/><Relationship Id="rId392" Type="http://schemas.openxmlformats.org/officeDocument/2006/relationships/control" Target="../activeX/activeX385.xml"/><Relationship Id="rId427" Type="http://schemas.openxmlformats.org/officeDocument/2006/relationships/control" Target="../activeX/activeX420.xml"/><Relationship Id="rId448" Type="http://schemas.openxmlformats.org/officeDocument/2006/relationships/control" Target="../activeX/activeX441.xml"/><Relationship Id="rId469" Type="http://schemas.openxmlformats.org/officeDocument/2006/relationships/control" Target="../activeX/activeX462.xml"/><Relationship Id="rId26" Type="http://schemas.openxmlformats.org/officeDocument/2006/relationships/control" Target="../activeX/activeX21.xml"/><Relationship Id="rId231" Type="http://schemas.openxmlformats.org/officeDocument/2006/relationships/control" Target="../activeX/activeX224.xml"/><Relationship Id="rId252" Type="http://schemas.openxmlformats.org/officeDocument/2006/relationships/control" Target="../activeX/activeX245.xml"/><Relationship Id="rId273" Type="http://schemas.openxmlformats.org/officeDocument/2006/relationships/control" Target="../activeX/activeX266.xml"/><Relationship Id="rId294" Type="http://schemas.openxmlformats.org/officeDocument/2006/relationships/control" Target="../activeX/activeX287.xml"/><Relationship Id="rId308" Type="http://schemas.openxmlformats.org/officeDocument/2006/relationships/control" Target="../activeX/activeX301.xml"/><Relationship Id="rId329" Type="http://schemas.openxmlformats.org/officeDocument/2006/relationships/control" Target="../activeX/activeX322.xml"/><Relationship Id="rId480" Type="http://schemas.openxmlformats.org/officeDocument/2006/relationships/control" Target="../activeX/activeX473.xml"/><Relationship Id="rId47" Type="http://schemas.openxmlformats.org/officeDocument/2006/relationships/control" Target="../activeX/activeX41.xml"/><Relationship Id="rId68" Type="http://schemas.openxmlformats.org/officeDocument/2006/relationships/control" Target="../activeX/activeX62.xml"/><Relationship Id="rId89" Type="http://schemas.openxmlformats.org/officeDocument/2006/relationships/control" Target="../activeX/activeX83.xml"/><Relationship Id="rId112" Type="http://schemas.openxmlformats.org/officeDocument/2006/relationships/control" Target="../activeX/activeX106.xml"/><Relationship Id="rId133" Type="http://schemas.openxmlformats.org/officeDocument/2006/relationships/control" Target="../activeX/activeX127.xml"/><Relationship Id="rId154" Type="http://schemas.openxmlformats.org/officeDocument/2006/relationships/control" Target="../activeX/activeX148.xml"/><Relationship Id="rId175" Type="http://schemas.openxmlformats.org/officeDocument/2006/relationships/control" Target="../activeX/activeX168.xml"/><Relationship Id="rId340" Type="http://schemas.openxmlformats.org/officeDocument/2006/relationships/control" Target="../activeX/activeX333.xml"/><Relationship Id="rId361" Type="http://schemas.openxmlformats.org/officeDocument/2006/relationships/control" Target="../activeX/activeX354.xml"/><Relationship Id="rId196" Type="http://schemas.openxmlformats.org/officeDocument/2006/relationships/control" Target="../activeX/activeX189.xml"/><Relationship Id="rId200" Type="http://schemas.openxmlformats.org/officeDocument/2006/relationships/control" Target="../activeX/activeX193.xml"/><Relationship Id="rId382" Type="http://schemas.openxmlformats.org/officeDocument/2006/relationships/control" Target="../activeX/activeX375.xml"/><Relationship Id="rId417" Type="http://schemas.openxmlformats.org/officeDocument/2006/relationships/control" Target="../activeX/activeX410.xml"/><Relationship Id="rId438" Type="http://schemas.openxmlformats.org/officeDocument/2006/relationships/control" Target="../activeX/activeX431.xml"/><Relationship Id="rId459" Type="http://schemas.openxmlformats.org/officeDocument/2006/relationships/control" Target="../activeX/activeX452.xml"/><Relationship Id="rId16" Type="http://schemas.openxmlformats.org/officeDocument/2006/relationships/control" Target="../activeX/activeX11.xml"/><Relationship Id="rId221" Type="http://schemas.openxmlformats.org/officeDocument/2006/relationships/control" Target="../activeX/activeX214.xml"/><Relationship Id="rId242" Type="http://schemas.openxmlformats.org/officeDocument/2006/relationships/control" Target="../activeX/activeX235.xml"/><Relationship Id="rId263" Type="http://schemas.openxmlformats.org/officeDocument/2006/relationships/control" Target="../activeX/activeX256.xml"/><Relationship Id="rId284" Type="http://schemas.openxmlformats.org/officeDocument/2006/relationships/control" Target="../activeX/activeX277.xml"/><Relationship Id="rId319" Type="http://schemas.openxmlformats.org/officeDocument/2006/relationships/control" Target="../activeX/activeX312.xml"/><Relationship Id="rId470" Type="http://schemas.openxmlformats.org/officeDocument/2006/relationships/control" Target="../activeX/activeX463.xml"/><Relationship Id="rId491" Type="http://schemas.openxmlformats.org/officeDocument/2006/relationships/control" Target="../activeX/activeX484.xml"/><Relationship Id="rId37" Type="http://schemas.openxmlformats.org/officeDocument/2006/relationships/control" Target="../activeX/activeX32.xml"/><Relationship Id="rId58" Type="http://schemas.openxmlformats.org/officeDocument/2006/relationships/control" Target="../activeX/activeX52.xml"/><Relationship Id="rId79" Type="http://schemas.openxmlformats.org/officeDocument/2006/relationships/control" Target="../activeX/activeX73.xml"/><Relationship Id="rId102" Type="http://schemas.openxmlformats.org/officeDocument/2006/relationships/control" Target="../activeX/activeX96.xml"/><Relationship Id="rId123" Type="http://schemas.openxmlformats.org/officeDocument/2006/relationships/control" Target="../activeX/activeX117.xml"/><Relationship Id="rId144" Type="http://schemas.openxmlformats.org/officeDocument/2006/relationships/control" Target="../activeX/activeX138.xml"/><Relationship Id="rId330" Type="http://schemas.openxmlformats.org/officeDocument/2006/relationships/control" Target="../activeX/activeX323.xml"/><Relationship Id="rId90" Type="http://schemas.openxmlformats.org/officeDocument/2006/relationships/control" Target="../activeX/activeX84.xml"/><Relationship Id="rId165" Type="http://schemas.openxmlformats.org/officeDocument/2006/relationships/control" Target="../activeX/activeX158.xml"/><Relationship Id="rId186" Type="http://schemas.openxmlformats.org/officeDocument/2006/relationships/control" Target="../activeX/activeX179.xml"/><Relationship Id="rId351" Type="http://schemas.openxmlformats.org/officeDocument/2006/relationships/control" Target="../activeX/activeX344.xml"/><Relationship Id="rId372" Type="http://schemas.openxmlformats.org/officeDocument/2006/relationships/control" Target="../activeX/activeX365.xml"/><Relationship Id="rId393" Type="http://schemas.openxmlformats.org/officeDocument/2006/relationships/control" Target="../activeX/activeX386.xml"/><Relationship Id="rId407" Type="http://schemas.openxmlformats.org/officeDocument/2006/relationships/control" Target="../activeX/activeX400.xml"/><Relationship Id="rId428" Type="http://schemas.openxmlformats.org/officeDocument/2006/relationships/control" Target="../activeX/activeX421.xml"/><Relationship Id="rId449" Type="http://schemas.openxmlformats.org/officeDocument/2006/relationships/control" Target="../activeX/activeX442.xml"/><Relationship Id="rId211" Type="http://schemas.openxmlformats.org/officeDocument/2006/relationships/control" Target="../activeX/activeX204.xml"/><Relationship Id="rId232" Type="http://schemas.openxmlformats.org/officeDocument/2006/relationships/control" Target="../activeX/activeX225.xml"/><Relationship Id="rId253" Type="http://schemas.openxmlformats.org/officeDocument/2006/relationships/control" Target="../activeX/activeX246.xml"/><Relationship Id="rId274" Type="http://schemas.openxmlformats.org/officeDocument/2006/relationships/control" Target="../activeX/activeX267.xml"/><Relationship Id="rId295" Type="http://schemas.openxmlformats.org/officeDocument/2006/relationships/control" Target="../activeX/activeX288.xml"/><Relationship Id="rId309" Type="http://schemas.openxmlformats.org/officeDocument/2006/relationships/control" Target="../activeX/activeX302.xml"/><Relationship Id="rId460" Type="http://schemas.openxmlformats.org/officeDocument/2006/relationships/control" Target="../activeX/activeX453.xml"/><Relationship Id="rId481" Type="http://schemas.openxmlformats.org/officeDocument/2006/relationships/control" Target="../activeX/activeX474.xml"/><Relationship Id="rId27" Type="http://schemas.openxmlformats.org/officeDocument/2006/relationships/control" Target="../activeX/activeX22.xml"/><Relationship Id="rId48" Type="http://schemas.openxmlformats.org/officeDocument/2006/relationships/control" Target="../activeX/activeX42.xml"/><Relationship Id="rId69" Type="http://schemas.openxmlformats.org/officeDocument/2006/relationships/control" Target="../activeX/activeX63.xml"/><Relationship Id="rId113" Type="http://schemas.openxmlformats.org/officeDocument/2006/relationships/control" Target="../activeX/activeX107.xml"/><Relationship Id="rId134" Type="http://schemas.openxmlformats.org/officeDocument/2006/relationships/control" Target="../activeX/activeX128.xml"/><Relationship Id="rId320" Type="http://schemas.openxmlformats.org/officeDocument/2006/relationships/control" Target="../activeX/activeX313.xml"/><Relationship Id="rId80" Type="http://schemas.openxmlformats.org/officeDocument/2006/relationships/control" Target="../activeX/activeX74.xml"/><Relationship Id="rId155" Type="http://schemas.openxmlformats.org/officeDocument/2006/relationships/control" Target="../activeX/activeX149.xml"/><Relationship Id="rId176" Type="http://schemas.openxmlformats.org/officeDocument/2006/relationships/control" Target="../activeX/activeX169.xml"/><Relationship Id="rId197" Type="http://schemas.openxmlformats.org/officeDocument/2006/relationships/control" Target="../activeX/activeX190.xml"/><Relationship Id="rId341" Type="http://schemas.openxmlformats.org/officeDocument/2006/relationships/control" Target="../activeX/activeX334.xml"/><Relationship Id="rId362" Type="http://schemas.openxmlformats.org/officeDocument/2006/relationships/control" Target="../activeX/activeX355.xml"/><Relationship Id="rId383" Type="http://schemas.openxmlformats.org/officeDocument/2006/relationships/control" Target="../activeX/activeX376.xml"/><Relationship Id="rId418" Type="http://schemas.openxmlformats.org/officeDocument/2006/relationships/control" Target="../activeX/activeX411.xml"/><Relationship Id="rId439" Type="http://schemas.openxmlformats.org/officeDocument/2006/relationships/control" Target="../activeX/activeX432.xml"/><Relationship Id="rId201" Type="http://schemas.openxmlformats.org/officeDocument/2006/relationships/control" Target="../activeX/activeX194.xml"/><Relationship Id="rId222" Type="http://schemas.openxmlformats.org/officeDocument/2006/relationships/control" Target="../activeX/activeX215.xml"/><Relationship Id="rId243" Type="http://schemas.openxmlformats.org/officeDocument/2006/relationships/control" Target="../activeX/activeX236.xml"/><Relationship Id="rId264" Type="http://schemas.openxmlformats.org/officeDocument/2006/relationships/control" Target="../activeX/activeX257.xml"/><Relationship Id="rId285" Type="http://schemas.openxmlformats.org/officeDocument/2006/relationships/control" Target="../activeX/activeX278.xml"/><Relationship Id="rId450" Type="http://schemas.openxmlformats.org/officeDocument/2006/relationships/control" Target="../activeX/activeX443.xml"/><Relationship Id="rId471" Type="http://schemas.openxmlformats.org/officeDocument/2006/relationships/control" Target="../activeX/activeX464.xml"/><Relationship Id="rId17" Type="http://schemas.openxmlformats.org/officeDocument/2006/relationships/control" Target="../activeX/activeX12.xml"/><Relationship Id="rId38" Type="http://schemas.openxmlformats.org/officeDocument/2006/relationships/control" Target="../activeX/activeX33.xml"/><Relationship Id="rId59" Type="http://schemas.openxmlformats.org/officeDocument/2006/relationships/control" Target="../activeX/activeX53.xml"/><Relationship Id="rId103" Type="http://schemas.openxmlformats.org/officeDocument/2006/relationships/control" Target="../activeX/activeX97.xml"/><Relationship Id="rId124" Type="http://schemas.openxmlformats.org/officeDocument/2006/relationships/control" Target="../activeX/activeX118.xml"/><Relationship Id="rId310" Type="http://schemas.openxmlformats.org/officeDocument/2006/relationships/control" Target="../activeX/activeX303.xml"/><Relationship Id="rId492" Type="http://schemas.openxmlformats.org/officeDocument/2006/relationships/control" Target="../activeX/activeX485.xml"/><Relationship Id="rId70" Type="http://schemas.openxmlformats.org/officeDocument/2006/relationships/control" Target="../activeX/activeX64.xml"/><Relationship Id="rId91" Type="http://schemas.openxmlformats.org/officeDocument/2006/relationships/control" Target="../activeX/activeX85.xml"/><Relationship Id="rId145" Type="http://schemas.openxmlformats.org/officeDocument/2006/relationships/control" Target="../activeX/activeX139.xml"/><Relationship Id="rId166" Type="http://schemas.openxmlformats.org/officeDocument/2006/relationships/control" Target="../activeX/activeX159.xml"/><Relationship Id="rId187" Type="http://schemas.openxmlformats.org/officeDocument/2006/relationships/control" Target="../activeX/activeX180.xml"/><Relationship Id="rId331" Type="http://schemas.openxmlformats.org/officeDocument/2006/relationships/control" Target="../activeX/activeX324.xml"/><Relationship Id="rId352" Type="http://schemas.openxmlformats.org/officeDocument/2006/relationships/control" Target="../activeX/activeX345.xml"/><Relationship Id="rId373" Type="http://schemas.openxmlformats.org/officeDocument/2006/relationships/control" Target="../activeX/activeX366.xml"/><Relationship Id="rId394" Type="http://schemas.openxmlformats.org/officeDocument/2006/relationships/control" Target="../activeX/activeX387.xml"/><Relationship Id="rId408" Type="http://schemas.openxmlformats.org/officeDocument/2006/relationships/control" Target="../activeX/activeX401.xml"/><Relationship Id="rId429" Type="http://schemas.openxmlformats.org/officeDocument/2006/relationships/control" Target="../activeX/activeX422.xml"/><Relationship Id="rId1" Type="http://schemas.openxmlformats.org/officeDocument/2006/relationships/printerSettings" Target="../printerSettings/printerSettings3.bin"/><Relationship Id="rId212" Type="http://schemas.openxmlformats.org/officeDocument/2006/relationships/control" Target="../activeX/activeX205.xml"/><Relationship Id="rId233" Type="http://schemas.openxmlformats.org/officeDocument/2006/relationships/control" Target="../activeX/activeX226.xml"/><Relationship Id="rId254" Type="http://schemas.openxmlformats.org/officeDocument/2006/relationships/control" Target="../activeX/activeX247.xml"/><Relationship Id="rId440" Type="http://schemas.openxmlformats.org/officeDocument/2006/relationships/control" Target="../activeX/activeX433.xml"/><Relationship Id="rId28" Type="http://schemas.openxmlformats.org/officeDocument/2006/relationships/control" Target="../activeX/activeX23.xml"/><Relationship Id="rId49" Type="http://schemas.openxmlformats.org/officeDocument/2006/relationships/control" Target="../activeX/activeX43.xml"/><Relationship Id="rId114" Type="http://schemas.openxmlformats.org/officeDocument/2006/relationships/control" Target="../activeX/activeX108.xml"/><Relationship Id="rId275" Type="http://schemas.openxmlformats.org/officeDocument/2006/relationships/control" Target="../activeX/activeX268.xml"/><Relationship Id="rId296" Type="http://schemas.openxmlformats.org/officeDocument/2006/relationships/control" Target="../activeX/activeX289.xml"/><Relationship Id="rId300" Type="http://schemas.openxmlformats.org/officeDocument/2006/relationships/control" Target="../activeX/activeX293.xml"/><Relationship Id="rId461" Type="http://schemas.openxmlformats.org/officeDocument/2006/relationships/control" Target="../activeX/activeX454.xml"/><Relationship Id="rId482" Type="http://schemas.openxmlformats.org/officeDocument/2006/relationships/control" Target="../activeX/activeX475.xml"/><Relationship Id="rId60" Type="http://schemas.openxmlformats.org/officeDocument/2006/relationships/control" Target="../activeX/activeX54.xml"/><Relationship Id="rId81" Type="http://schemas.openxmlformats.org/officeDocument/2006/relationships/control" Target="../activeX/activeX75.xml"/><Relationship Id="rId135" Type="http://schemas.openxmlformats.org/officeDocument/2006/relationships/control" Target="../activeX/activeX129.xml"/><Relationship Id="rId156" Type="http://schemas.openxmlformats.org/officeDocument/2006/relationships/control" Target="../activeX/activeX150.xml"/><Relationship Id="rId177" Type="http://schemas.openxmlformats.org/officeDocument/2006/relationships/control" Target="../activeX/activeX170.xml"/><Relationship Id="rId198" Type="http://schemas.openxmlformats.org/officeDocument/2006/relationships/control" Target="../activeX/activeX191.xml"/><Relationship Id="rId321" Type="http://schemas.openxmlformats.org/officeDocument/2006/relationships/control" Target="../activeX/activeX314.xml"/><Relationship Id="rId342" Type="http://schemas.openxmlformats.org/officeDocument/2006/relationships/control" Target="../activeX/activeX335.xml"/><Relationship Id="rId363" Type="http://schemas.openxmlformats.org/officeDocument/2006/relationships/control" Target="../activeX/activeX356.xml"/><Relationship Id="rId384" Type="http://schemas.openxmlformats.org/officeDocument/2006/relationships/control" Target="../activeX/activeX377.xml"/><Relationship Id="rId419" Type="http://schemas.openxmlformats.org/officeDocument/2006/relationships/control" Target="../activeX/activeX412.xml"/><Relationship Id="rId202" Type="http://schemas.openxmlformats.org/officeDocument/2006/relationships/control" Target="../activeX/activeX195.xml"/><Relationship Id="rId223" Type="http://schemas.openxmlformats.org/officeDocument/2006/relationships/control" Target="../activeX/activeX216.xml"/><Relationship Id="rId244" Type="http://schemas.openxmlformats.org/officeDocument/2006/relationships/control" Target="../activeX/activeX237.xml"/><Relationship Id="rId430" Type="http://schemas.openxmlformats.org/officeDocument/2006/relationships/control" Target="../activeX/activeX423.xml"/><Relationship Id="rId18" Type="http://schemas.openxmlformats.org/officeDocument/2006/relationships/control" Target="../activeX/activeX13.xml"/><Relationship Id="rId39" Type="http://schemas.openxmlformats.org/officeDocument/2006/relationships/control" Target="../activeX/activeX34.xml"/><Relationship Id="rId265" Type="http://schemas.openxmlformats.org/officeDocument/2006/relationships/control" Target="../activeX/activeX258.xml"/><Relationship Id="rId286" Type="http://schemas.openxmlformats.org/officeDocument/2006/relationships/control" Target="../activeX/activeX279.xml"/><Relationship Id="rId451" Type="http://schemas.openxmlformats.org/officeDocument/2006/relationships/control" Target="../activeX/activeX444.xml"/><Relationship Id="rId472" Type="http://schemas.openxmlformats.org/officeDocument/2006/relationships/control" Target="../activeX/activeX465.xml"/><Relationship Id="rId493" Type="http://schemas.openxmlformats.org/officeDocument/2006/relationships/control" Target="../activeX/activeX486.xml"/><Relationship Id="rId50" Type="http://schemas.openxmlformats.org/officeDocument/2006/relationships/control" Target="../activeX/activeX44.xml"/><Relationship Id="rId104" Type="http://schemas.openxmlformats.org/officeDocument/2006/relationships/control" Target="../activeX/activeX98.xml"/><Relationship Id="rId125" Type="http://schemas.openxmlformats.org/officeDocument/2006/relationships/control" Target="../activeX/activeX119.xml"/><Relationship Id="rId146" Type="http://schemas.openxmlformats.org/officeDocument/2006/relationships/control" Target="../activeX/activeX140.xml"/><Relationship Id="rId167" Type="http://schemas.openxmlformats.org/officeDocument/2006/relationships/control" Target="../activeX/activeX160.xml"/><Relationship Id="rId188" Type="http://schemas.openxmlformats.org/officeDocument/2006/relationships/control" Target="../activeX/activeX181.xml"/><Relationship Id="rId311" Type="http://schemas.openxmlformats.org/officeDocument/2006/relationships/control" Target="../activeX/activeX304.xml"/><Relationship Id="rId332" Type="http://schemas.openxmlformats.org/officeDocument/2006/relationships/control" Target="../activeX/activeX325.xml"/><Relationship Id="rId353" Type="http://schemas.openxmlformats.org/officeDocument/2006/relationships/control" Target="../activeX/activeX346.xml"/><Relationship Id="rId374" Type="http://schemas.openxmlformats.org/officeDocument/2006/relationships/control" Target="../activeX/activeX367.xml"/><Relationship Id="rId395" Type="http://schemas.openxmlformats.org/officeDocument/2006/relationships/control" Target="../activeX/activeX388.xml"/><Relationship Id="rId409" Type="http://schemas.openxmlformats.org/officeDocument/2006/relationships/control" Target="../activeX/activeX402.xml"/><Relationship Id="rId71" Type="http://schemas.openxmlformats.org/officeDocument/2006/relationships/control" Target="../activeX/activeX65.xml"/><Relationship Id="rId92" Type="http://schemas.openxmlformats.org/officeDocument/2006/relationships/control" Target="../activeX/activeX86.xml"/><Relationship Id="rId213" Type="http://schemas.openxmlformats.org/officeDocument/2006/relationships/control" Target="../activeX/activeX206.xml"/><Relationship Id="rId234" Type="http://schemas.openxmlformats.org/officeDocument/2006/relationships/control" Target="../activeX/activeX227.xml"/><Relationship Id="rId420" Type="http://schemas.openxmlformats.org/officeDocument/2006/relationships/control" Target="../activeX/activeX413.xml"/><Relationship Id="rId2" Type="http://schemas.openxmlformats.org/officeDocument/2006/relationships/drawing" Target="../drawings/drawing3.xml"/><Relationship Id="rId29" Type="http://schemas.openxmlformats.org/officeDocument/2006/relationships/control" Target="../activeX/activeX24.xml"/><Relationship Id="rId255" Type="http://schemas.openxmlformats.org/officeDocument/2006/relationships/control" Target="../activeX/activeX248.xml"/><Relationship Id="rId276" Type="http://schemas.openxmlformats.org/officeDocument/2006/relationships/control" Target="../activeX/activeX269.xml"/><Relationship Id="rId297" Type="http://schemas.openxmlformats.org/officeDocument/2006/relationships/control" Target="../activeX/activeX290.xml"/><Relationship Id="rId441" Type="http://schemas.openxmlformats.org/officeDocument/2006/relationships/control" Target="../activeX/activeX434.xml"/><Relationship Id="rId462" Type="http://schemas.openxmlformats.org/officeDocument/2006/relationships/control" Target="../activeX/activeX455.xml"/><Relationship Id="rId483" Type="http://schemas.openxmlformats.org/officeDocument/2006/relationships/control" Target="../activeX/activeX476.xml"/><Relationship Id="rId40" Type="http://schemas.openxmlformats.org/officeDocument/2006/relationships/control" Target="../activeX/activeX35.xml"/><Relationship Id="rId115" Type="http://schemas.openxmlformats.org/officeDocument/2006/relationships/control" Target="../activeX/activeX109.xml"/><Relationship Id="rId136" Type="http://schemas.openxmlformats.org/officeDocument/2006/relationships/control" Target="../activeX/activeX130.xml"/><Relationship Id="rId157" Type="http://schemas.openxmlformats.org/officeDocument/2006/relationships/control" Target="../activeX/activeX151.xml"/><Relationship Id="rId178" Type="http://schemas.openxmlformats.org/officeDocument/2006/relationships/control" Target="../activeX/activeX171.xml"/><Relationship Id="rId301" Type="http://schemas.openxmlformats.org/officeDocument/2006/relationships/control" Target="../activeX/activeX294.xml"/><Relationship Id="rId322" Type="http://schemas.openxmlformats.org/officeDocument/2006/relationships/control" Target="../activeX/activeX315.xml"/><Relationship Id="rId343" Type="http://schemas.openxmlformats.org/officeDocument/2006/relationships/control" Target="../activeX/activeX336.xml"/><Relationship Id="rId364" Type="http://schemas.openxmlformats.org/officeDocument/2006/relationships/control" Target="../activeX/activeX357.xml"/><Relationship Id="rId61" Type="http://schemas.openxmlformats.org/officeDocument/2006/relationships/control" Target="../activeX/activeX55.xml"/><Relationship Id="rId82" Type="http://schemas.openxmlformats.org/officeDocument/2006/relationships/control" Target="../activeX/activeX76.xml"/><Relationship Id="rId199" Type="http://schemas.openxmlformats.org/officeDocument/2006/relationships/control" Target="../activeX/activeX192.xml"/><Relationship Id="rId203" Type="http://schemas.openxmlformats.org/officeDocument/2006/relationships/control" Target="../activeX/activeX196.xml"/><Relationship Id="rId385" Type="http://schemas.openxmlformats.org/officeDocument/2006/relationships/control" Target="../activeX/activeX378.xml"/><Relationship Id="rId19" Type="http://schemas.openxmlformats.org/officeDocument/2006/relationships/control" Target="../activeX/activeX14.xml"/><Relationship Id="rId224" Type="http://schemas.openxmlformats.org/officeDocument/2006/relationships/control" Target="../activeX/activeX217.xml"/><Relationship Id="rId245" Type="http://schemas.openxmlformats.org/officeDocument/2006/relationships/control" Target="../activeX/activeX238.xml"/><Relationship Id="rId266" Type="http://schemas.openxmlformats.org/officeDocument/2006/relationships/control" Target="../activeX/activeX259.xml"/><Relationship Id="rId287" Type="http://schemas.openxmlformats.org/officeDocument/2006/relationships/control" Target="../activeX/activeX280.xml"/><Relationship Id="rId410" Type="http://schemas.openxmlformats.org/officeDocument/2006/relationships/control" Target="../activeX/activeX403.xml"/><Relationship Id="rId431" Type="http://schemas.openxmlformats.org/officeDocument/2006/relationships/control" Target="../activeX/activeX424.xml"/><Relationship Id="rId452" Type="http://schemas.openxmlformats.org/officeDocument/2006/relationships/control" Target="../activeX/activeX445.xml"/><Relationship Id="rId473" Type="http://schemas.openxmlformats.org/officeDocument/2006/relationships/control" Target="../activeX/activeX466.xml"/><Relationship Id="rId494" Type="http://schemas.openxmlformats.org/officeDocument/2006/relationships/comments" Target="../comments1.xml"/><Relationship Id="rId30" Type="http://schemas.openxmlformats.org/officeDocument/2006/relationships/control" Target="../activeX/activeX25.xml"/><Relationship Id="rId105" Type="http://schemas.openxmlformats.org/officeDocument/2006/relationships/control" Target="../activeX/activeX99.xml"/><Relationship Id="rId126" Type="http://schemas.openxmlformats.org/officeDocument/2006/relationships/control" Target="../activeX/activeX120.xml"/><Relationship Id="rId147" Type="http://schemas.openxmlformats.org/officeDocument/2006/relationships/control" Target="../activeX/activeX141.xml"/><Relationship Id="rId168" Type="http://schemas.openxmlformats.org/officeDocument/2006/relationships/control" Target="../activeX/activeX161.xml"/><Relationship Id="rId312" Type="http://schemas.openxmlformats.org/officeDocument/2006/relationships/control" Target="../activeX/activeX305.xml"/><Relationship Id="rId333" Type="http://schemas.openxmlformats.org/officeDocument/2006/relationships/control" Target="../activeX/activeX326.xml"/><Relationship Id="rId354" Type="http://schemas.openxmlformats.org/officeDocument/2006/relationships/control" Target="../activeX/activeX347.xml"/><Relationship Id="rId51" Type="http://schemas.openxmlformats.org/officeDocument/2006/relationships/control" Target="../activeX/activeX45.xml"/><Relationship Id="rId72" Type="http://schemas.openxmlformats.org/officeDocument/2006/relationships/control" Target="../activeX/activeX66.xml"/><Relationship Id="rId93" Type="http://schemas.openxmlformats.org/officeDocument/2006/relationships/control" Target="../activeX/activeX87.xml"/><Relationship Id="rId189" Type="http://schemas.openxmlformats.org/officeDocument/2006/relationships/control" Target="../activeX/activeX182.xml"/><Relationship Id="rId375" Type="http://schemas.openxmlformats.org/officeDocument/2006/relationships/control" Target="../activeX/activeX368.xml"/><Relationship Id="rId396" Type="http://schemas.openxmlformats.org/officeDocument/2006/relationships/control" Target="../activeX/activeX389.xml"/><Relationship Id="rId3" Type="http://schemas.openxmlformats.org/officeDocument/2006/relationships/vmlDrawing" Target="../drawings/vmlDrawing1.vml"/><Relationship Id="rId214" Type="http://schemas.openxmlformats.org/officeDocument/2006/relationships/control" Target="../activeX/activeX207.xml"/><Relationship Id="rId235" Type="http://schemas.openxmlformats.org/officeDocument/2006/relationships/control" Target="../activeX/activeX228.xml"/><Relationship Id="rId256" Type="http://schemas.openxmlformats.org/officeDocument/2006/relationships/control" Target="../activeX/activeX249.xml"/><Relationship Id="rId277" Type="http://schemas.openxmlformats.org/officeDocument/2006/relationships/control" Target="../activeX/activeX270.xml"/><Relationship Id="rId298" Type="http://schemas.openxmlformats.org/officeDocument/2006/relationships/control" Target="../activeX/activeX291.xml"/><Relationship Id="rId400" Type="http://schemas.openxmlformats.org/officeDocument/2006/relationships/control" Target="../activeX/activeX393.xml"/><Relationship Id="rId421" Type="http://schemas.openxmlformats.org/officeDocument/2006/relationships/control" Target="../activeX/activeX414.xml"/><Relationship Id="rId442" Type="http://schemas.openxmlformats.org/officeDocument/2006/relationships/control" Target="../activeX/activeX435.xml"/><Relationship Id="rId463" Type="http://schemas.openxmlformats.org/officeDocument/2006/relationships/control" Target="../activeX/activeX456.xml"/><Relationship Id="rId484" Type="http://schemas.openxmlformats.org/officeDocument/2006/relationships/control" Target="../activeX/activeX477.xml"/><Relationship Id="rId116" Type="http://schemas.openxmlformats.org/officeDocument/2006/relationships/control" Target="../activeX/activeX110.xml"/><Relationship Id="rId137" Type="http://schemas.openxmlformats.org/officeDocument/2006/relationships/control" Target="../activeX/activeX131.xml"/><Relationship Id="rId158" Type="http://schemas.openxmlformats.org/officeDocument/2006/relationships/control" Target="../activeX/activeX152.xml"/><Relationship Id="rId302" Type="http://schemas.openxmlformats.org/officeDocument/2006/relationships/control" Target="../activeX/activeX295.xml"/><Relationship Id="rId323" Type="http://schemas.openxmlformats.org/officeDocument/2006/relationships/control" Target="../activeX/activeX316.xml"/><Relationship Id="rId344" Type="http://schemas.openxmlformats.org/officeDocument/2006/relationships/control" Target="../activeX/activeX337.xml"/><Relationship Id="rId20" Type="http://schemas.openxmlformats.org/officeDocument/2006/relationships/control" Target="../activeX/activeX15.xml"/><Relationship Id="rId41" Type="http://schemas.openxmlformats.org/officeDocument/2006/relationships/control" Target="../activeX/activeX36.xml"/><Relationship Id="rId62" Type="http://schemas.openxmlformats.org/officeDocument/2006/relationships/control" Target="../activeX/activeX56.xml"/><Relationship Id="rId83" Type="http://schemas.openxmlformats.org/officeDocument/2006/relationships/control" Target="../activeX/activeX77.xml"/><Relationship Id="rId179" Type="http://schemas.openxmlformats.org/officeDocument/2006/relationships/control" Target="../activeX/activeX172.xml"/><Relationship Id="rId365" Type="http://schemas.openxmlformats.org/officeDocument/2006/relationships/control" Target="../activeX/activeX358.xml"/><Relationship Id="rId386" Type="http://schemas.openxmlformats.org/officeDocument/2006/relationships/control" Target="../activeX/activeX379.xml"/><Relationship Id="rId190" Type="http://schemas.openxmlformats.org/officeDocument/2006/relationships/control" Target="../activeX/activeX183.xml"/><Relationship Id="rId204" Type="http://schemas.openxmlformats.org/officeDocument/2006/relationships/control" Target="../activeX/activeX197.xml"/><Relationship Id="rId225" Type="http://schemas.openxmlformats.org/officeDocument/2006/relationships/control" Target="../activeX/activeX218.xml"/><Relationship Id="rId246" Type="http://schemas.openxmlformats.org/officeDocument/2006/relationships/control" Target="../activeX/activeX239.xml"/><Relationship Id="rId267" Type="http://schemas.openxmlformats.org/officeDocument/2006/relationships/control" Target="../activeX/activeX260.xml"/><Relationship Id="rId288" Type="http://schemas.openxmlformats.org/officeDocument/2006/relationships/control" Target="../activeX/activeX281.xml"/><Relationship Id="rId411" Type="http://schemas.openxmlformats.org/officeDocument/2006/relationships/control" Target="../activeX/activeX404.xml"/><Relationship Id="rId432" Type="http://schemas.openxmlformats.org/officeDocument/2006/relationships/control" Target="../activeX/activeX425.xml"/><Relationship Id="rId453" Type="http://schemas.openxmlformats.org/officeDocument/2006/relationships/control" Target="../activeX/activeX446.xml"/><Relationship Id="rId474" Type="http://schemas.openxmlformats.org/officeDocument/2006/relationships/control" Target="../activeX/activeX467.xml"/><Relationship Id="rId106" Type="http://schemas.openxmlformats.org/officeDocument/2006/relationships/control" Target="../activeX/activeX100.xml"/><Relationship Id="rId127" Type="http://schemas.openxmlformats.org/officeDocument/2006/relationships/control" Target="../activeX/activeX121.xml"/><Relationship Id="rId313" Type="http://schemas.openxmlformats.org/officeDocument/2006/relationships/control" Target="../activeX/activeX306.xml"/><Relationship Id="rId10" Type="http://schemas.openxmlformats.org/officeDocument/2006/relationships/control" Target="../activeX/activeX5.xml"/><Relationship Id="rId31" Type="http://schemas.openxmlformats.org/officeDocument/2006/relationships/control" Target="../activeX/activeX26.xml"/><Relationship Id="rId52" Type="http://schemas.openxmlformats.org/officeDocument/2006/relationships/control" Target="../activeX/activeX46.xml"/><Relationship Id="rId73" Type="http://schemas.openxmlformats.org/officeDocument/2006/relationships/control" Target="../activeX/activeX67.xml"/><Relationship Id="rId94" Type="http://schemas.openxmlformats.org/officeDocument/2006/relationships/control" Target="../activeX/activeX88.xml"/><Relationship Id="rId148" Type="http://schemas.openxmlformats.org/officeDocument/2006/relationships/control" Target="../activeX/activeX142.xml"/><Relationship Id="rId169" Type="http://schemas.openxmlformats.org/officeDocument/2006/relationships/control" Target="../activeX/activeX162.xml"/><Relationship Id="rId334" Type="http://schemas.openxmlformats.org/officeDocument/2006/relationships/control" Target="../activeX/activeX327.xml"/><Relationship Id="rId355" Type="http://schemas.openxmlformats.org/officeDocument/2006/relationships/control" Target="../activeX/activeX348.xml"/><Relationship Id="rId376" Type="http://schemas.openxmlformats.org/officeDocument/2006/relationships/control" Target="../activeX/activeX369.xml"/><Relationship Id="rId397" Type="http://schemas.openxmlformats.org/officeDocument/2006/relationships/control" Target="../activeX/activeX390.xml"/><Relationship Id="rId4" Type="http://schemas.openxmlformats.org/officeDocument/2006/relationships/control" Target="../activeX/activeX1.xml"/><Relationship Id="rId180" Type="http://schemas.openxmlformats.org/officeDocument/2006/relationships/control" Target="../activeX/activeX173.xml"/><Relationship Id="rId215" Type="http://schemas.openxmlformats.org/officeDocument/2006/relationships/control" Target="../activeX/activeX208.xml"/><Relationship Id="rId236" Type="http://schemas.openxmlformats.org/officeDocument/2006/relationships/control" Target="../activeX/activeX229.xml"/><Relationship Id="rId257" Type="http://schemas.openxmlformats.org/officeDocument/2006/relationships/control" Target="../activeX/activeX250.xml"/><Relationship Id="rId278" Type="http://schemas.openxmlformats.org/officeDocument/2006/relationships/control" Target="../activeX/activeX271.xml"/><Relationship Id="rId401" Type="http://schemas.openxmlformats.org/officeDocument/2006/relationships/control" Target="../activeX/activeX394.xml"/><Relationship Id="rId422" Type="http://schemas.openxmlformats.org/officeDocument/2006/relationships/control" Target="../activeX/activeX415.xml"/><Relationship Id="rId443" Type="http://schemas.openxmlformats.org/officeDocument/2006/relationships/control" Target="../activeX/activeX436.xml"/><Relationship Id="rId464" Type="http://schemas.openxmlformats.org/officeDocument/2006/relationships/control" Target="../activeX/activeX457.xml"/><Relationship Id="rId303" Type="http://schemas.openxmlformats.org/officeDocument/2006/relationships/control" Target="../activeX/activeX296.xml"/><Relationship Id="rId485" Type="http://schemas.openxmlformats.org/officeDocument/2006/relationships/control" Target="../activeX/activeX478.xml"/><Relationship Id="rId42" Type="http://schemas.openxmlformats.org/officeDocument/2006/relationships/control" Target="../activeX/activeX37.xml"/><Relationship Id="rId84" Type="http://schemas.openxmlformats.org/officeDocument/2006/relationships/control" Target="../activeX/activeX78.xml"/><Relationship Id="rId138" Type="http://schemas.openxmlformats.org/officeDocument/2006/relationships/control" Target="../activeX/activeX132.xml"/><Relationship Id="rId345" Type="http://schemas.openxmlformats.org/officeDocument/2006/relationships/control" Target="../activeX/activeX338.xml"/><Relationship Id="rId387" Type="http://schemas.openxmlformats.org/officeDocument/2006/relationships/control" Target="../activeX/activeX380.xml"/><Relationship Id="rId191" Type="http://schemas.openxmlformats.org/officeDocument/2006/relationships/control" Target="../activeX/activeX184.xml"/><Relationship Id="rId205" Type="http://schemas.openxmlformats.org/officeDocument/2006/relationships/control" Target="../activeX/activeX198.xml"/><Relationship Id="rId247" Type="http://schemas.openxmlformats.org/officeDocument/2006/relationships/control" Target="../activeX/activeX240.xml"/><Relationship Id="rId412" Type="http://schemas.openxmlformats.org/officeDocument/2006/relationships/control" Target="../activeX/activeX405.xml"/><Relationship Id="rId107" Type="http://schemas.openxmlformats.org/officeDocument/2006/relationships/control" Target="../activeX/activeX101.xml"/><Relationship Id="rId289" Type="http://schemas.openxmlformats.org/officeDocument/2006/relationships/control" Target="../activeX/activeX282.xml"/><Relationship Id="rId454" Type="http://schemas.openxmlformats.org/officeDocument/2006/relationships/control" Target="../activeX/activeX447.xml"/><Relationship Id="rId11" Type="http://schemas.openxmlformats.org/officeDocument/2006/relationships/control" Target="../activeX/activeX6.xml"/><Relationship Id="rId53" Type="http://schemas.openxmlformats.org/officeDocument/2006/relationships/control" Target="../activeX/activeX47.xml"/><Relationship Id="rId149" Type="http://schemas.openxmlformats.org/officeDocument/2006/relationships/control" Target="../activeX/activeX143.xml"/><Relationship Id="rId314" Type="http://schemas.openxmlformats.org/officeDocument/2006/relationships/control" Target="../activeX/activeX307.xml"/><Relationship Id="rId356" Type="http://schemas.openxmlformats.org/officeDocument/2006/relationships/control" Target="../activeX/activeX349.xml"/><Relationship Id="rId398" Type="http://schemas.openxmlformats.org/officeDocument/2006/relationships/control" Target="../activeX/activeX391.xml"/><Relationship Id="rId95" Type="http://schemas.openxmlformats.org/officeDocument/2006/relationships/control" Target="../activeX/activeX89.xml"/><Relationship Id="rId160" Type="http://schemas.openxmlformats.org/officeDocument/2006/relationships/control" Target="../activeX/activeX154.xml"/><Relationship Id="rId216" Type="http://schemas.openxmlformats.org/officeDocument/2006/relationships/control" Target="../activeX/activeX209.xml"/><Relationship Id="rId423" Type="http://schemas.openxmlformats.org/officeDocument/2006/relationships/control" Target="../activeX/activeX416.xml"/><Relationship Id="rId258" Type="http://schemas.openxmlformats.org/officeDocument/2006/relationships/control" Target="../activeX/activeX251.xml"/><Relationship Id="rId465" Type="http://schemas.openxmlformats.org/officeDocument/2006/relationships/control" Target="../activeX/activeX458.xml"/><Relationship Id="rId22" Type="http://schemas.openxmlformats.org/officeDocument/2006/relationships/control" Target="../activeX/activeX17.xml"/><Relationship Id="rId64" Type="http://schemas.openxmlformats.org/officeDocument/2006/relationships/control" Target="../activeX/activeX58.xml"/><Relationship Id="rId118" Type="http://schemas.openxmlformats.org/officeDocument/2006/relationships/control" Target="../activeX/activeX112.xml"/><Relationship Id="rId325" Type="http://schemas.openxmlformats.org/officeDocument/2006/relationships/control" Target="../activeX/activeX318.xml"/><Relationship Id="rId367" Type="http://schemas.openxmlformats.org/officeDocument/2006/relationships/control" Target="../activeX/activeX360.xml"/><Relationship Id="rId171" Type="http://schemas.openxmlformats.org/officeDocument/2006/relationships/control" Target="../activeX/activeX164.xml"/><Relationship Id="rId227" Type="http://schemas.openxmlformats.org/officeDocument/2006/relationships/control" Target="../activeX/activeX220.xml"/><Relationship Id="rId269" Type="http://schemas.openxmlformats.org/officeDocument/2006/relationships/control" Target="../activeX/activeX262.xml"/><Relationship Id="rId434" Type="http://schemas.openxmlformats.org/officeDocument/2006/relationships/control" Target="../activeX/activeX427.xml"/><Relationship Id="rId476" Type="http://schemas.openxmlformats.org/officeDocument/2006/relationships/control" Target="../activeX/activeX469.xml"/><Relationship Id="rId33" Type="http://schemas.openxmlformats.org/officeDocument/2006/relationships/control" Target="../activeX/activeX28.xml"/><Relationship Id="rId129" Type="http://schemas.openxmlformats.org/officeDocument/2006/relationships/control" Target="../activeX/activeX123.xml"/><Relationship Id="rId280" Type="http://schemas.openxmlformats.org/officeDocument/2006/relationships/control" Target="../activeX/activeX273.xml"/><Relationship Id="rId336" Type="http://schemas.openxmlformats.org/officeDocument/2006/relationships/control" Target="../activeX/activeX329.xml"/><Relationship Id="rId75" Type="http://schemas.openxmlformats.org/officeDocument/2006/relationships/control" Target="../activeX/activeX69.xml"/><Relationship Id="rId140" Type="http://schemas.openxmlformats.org/officeDocument/2006/relationships/control" Target="../activeX/activeX134.xml"/><Relationship Id="rId182" Type="http://schemas.openxmlformats.org/officeDocument/2006/relationships/control" Target="../activeX/activeX175.xml"/><Relationship Id="rId378" Type="http://schemas.openxmlformats.org/officeDocument/2006/relationships/control" Target="../activeX/activeX371.xml"/><Relationship Id="rId403" Type="http://schemas.openxmlformats.org/officeDocument/2006/relationships/control" Target="../activeX/activeX396.xml"/><Relationship Id="rId6" Type="http://schemas.openxmlformats.org/officeDocument/2006/relationships/control" Target="../activeX/activeX2.xml"/><Relationship Id="rId238" Type="http://schemas.openxmlformats.org/officeDocument/2006/relationships/control" Target="../activeX/activeX231.xml"/><Relationship Id="rId445" Type="http://schemas.openxmlformats.org/officeDocument/2006/relationships/control" Target="../activeX/activeX438.xml"/><Relationship Id="rId487" Type="http://schemas.openxmlformats.org/officeDocument/2006/relationships/control" Target="../activeX/activeX480.xml"/><Relationship Id="rId291" Type="http://schemas.openxmlformats.org/officeDocument/2006/relationships/control" Target="../activeX/activeX284.xml"/><Relationship Id="rId305" Type="http://schemas.openxmlformats.org/officeDocument/2006/relationships/control" Target="../activeX/activeX298.xml"/><Relationship Id="rId347" Type="http://schemas.openxmlformats.org/officeDocument/2006/relationships/control" Target="../activeX/activeX340.xml"/><Relationship Id="rId44" Type="http://schemas.openxmlformats.org/officeDocument/2006/relationships/control" Target="../activeX/activeX39.xml"/><Relationship Id="rId86" Type="http://schemas.openxmlformats.org/officeDocument/2006/relationships/control" Target="../activeX/activeX80.xml"/><Relationship Id="rId151" Type="http://schemas.openxmlformats.org/officeDocument/2006/relationships/control" Target="../activeX/activeX145.xml"/><Relationship Id="rId389" Type="http://schemas.openxmlformats.org/officeDocument/2006/relationships/control" Target="../activeX/activeX382.xml"/><Relationship Id="rId193" Type="http://schemas.openxmlformats.org/officeDocument/2006/relationships/control" Target="../activeX/activeX186.xml"/><Relationship Id="rId207" Type="http://schemas.openxmlformats.org/officeDocument/2006/relationships/control" Target="../activeX/activeX200.xml"/><Relationship Id="rId249" Type="http://schemas.openxmlformats.org/officeDocument/2006/relationships/control" Target="../activeX/activeX242.xml"/><Relationship Id="rId414" Type="http://schemas.openxmlformats.org/officeDocument/2006/relationships/control" Target="../activeX/activeX407.xml"/><Relationship Id="rId456" Type="http://schemas.openxmlformats.org/officeDocument/2006/relationships/control" Target="../activeX/activeX449.xml"/><Relationship Id="rId13" Type="http://schemas.openxmlformats.org/officeDocument/2006/relationships/control" Target="../activeX/activeX8.xml"/><Relationship Id="rId109" Type="http://schemas.openxmlformats.org/officeDocument/2006/relationships/control" Target="../activeX/activeX103.xml"/><Relationship Id="rId260" Type="http://schemas.openxmlformats.org/officeDocument/2006/relationships/control" Target="../activeX/activeX253.xml"/><Relationship Id="rId316" Type="http://schemas.openxmlformats.org/officeDocument/2006/relationships/control" Target="../activeX/activeX309.xml"/><Relationship Id="rId55" Type="http://schemas.openxmlformats.org/officeDocument/2006/relationships/control" Target="../activeX/activeX49.xml"/><Relationship Id="rId97" Type="http://schemas.openxmlformats.org/officeDocument/2006/relationships/control" Target="../activeX/activeX91.xml"/><Relationship Id="rId120" Type="http://schemas.openxmlformats.org/officeDocument/2006/relationships/control" Target="../activeX/activeX114.xml"/><Relationship Id="rId358" Type="http://schemas.openxmlformats.org/officeDocument/2006/relationships/control" Target="../activeX/activeX351.xml"/><Relationship Id="rId162" Type="http://schemas.openxmlformats.org/officeDocument/2006/relationships/control" Target="../activeX/activeX156.xml"/><Relationship Id="rId218" Type="http://schemas.openxmlformats.org/officeDocument/2006/relationships/control" Target="../activeX/activeX211.xml"/><Relationship Id="rId425" Type="http://schemas.openxmlformats.org/officeDocument/2006/relationships/control" Target="../activeX/activeX418.xml"/><Relationship Id="rId467" Type="http://schemas.openxmlformats.org/officeDocument/2006/relationships/control" Target="../activeX/activeX460.xml"/></Relationships>
</file>

<file path=xl/worksheets/_rels/sheet4.xml.rels><?xml version="1.0" encoding="UTF-8" standalone="yes"?>
<Relationships xmlns="http://schemas.openxmlformats.org/package/2006/relationships"><Relationship Id="rId117" Type="http://schemas.openxmlformats.org/officeDocument/2006/relationships/control" Target="../activeX/activeX596.xml"/><Relationship Id="rId299" Type="http://schemas.openxmlformats.org/officeDocument/2006/relationships/control" Target="../activeX/activeX778.xml"/><Relationship Id="rId303" Type="http://schemas.openxmlformats.org/officeDocument/2006/relationships/control" Target="../activeX/activeX782.xml"/><Relationship Id="rId21" Type="http://schemas.openxmlformats.org/officeDocument/2006/relationships/control" Target="../activeX/activeX502.xml"/><Relationship Id="rId42" Type="http://schemas.openxmlformats.org/officeDocument/2006/relationships/control" Target="../activeX/activeX523.xml"/><Relationship Id="rId63" Type="http://schemas.openxmlformats.org/officeDocument/2006/relationships/control" Target="../activeX/activeX544.xml"/><Relationship Id="rId84" Type="http://schemas.openxmlformats.org/officeDocument/2006/relationships/control" Target="../activeX/activeX565.xml"/><Relationship Id="rId138" Type="http://schemas.openxmlformats.org/officeDocument/2006/relationships/control" Target="../activeX/activeX617.xml"/><Relationship Id="rId159" Type="http://schemas.openxmlformats.org/officeDocument/2006/relationships/control" Target="../activeX/activeX638.xml"/><Relationship Id="rId170" Type="http://schemas.openxmlformats.org/officeDocument/2006/relationships/control" Target="../activeX/activeX649.xml"/><Relationship Id="rId191" Type="http://schemas.openxmlformats.org/officeDocument/2006/relationships/control" Target="../activeX/activeX670.xml"/><Relationship Id="rId205" Type="http://schemas.openxmlformats.org/officeDocument/2006/relationships/control" Target="../activeX/activeX684.xml"/><Relationship Id="rId226" Type="http://schemas.openxmlformats.org/officeDocument/2006/relationships/control" Target="../activeX/activeX705.xml"/><Relationship Id="rId247" Type="http://schemas.openxmlformats.org/officeDocument/2006/relationships/control" Target="../activeX/activeX726.xml"/><Relationship Id="rId107" Type="http://schemas.openxmlformats.org/officeDocument/2006/relationships/image" Target="../media/image6.emf"/><Relationship Id="rId268" Type="http://schemas.openxmlformats.org/officeDocument/2006/relationships/control" Target="../activeX/activeX747.xml"/><Relationship Id="rId289" Type="http://schemas.openxmlformats.org/officeDocument/2006/relationships/control" Target="../activeX/activeX768.xml"/><Relationship Id="rId11" Type="http://schemas.openxmlformats.org/officeDocument/2006/relationships/control" Target="../activeX/activeX492.xml"/><Relationship Id="rId32" Type="http://schemas.openxmlformats.org/officeDocument/2006/relationships/control" Target="../activeX/activeX513.xml"/><Relationship Id="rId53" Type="http://schemas.openxmlformats.org/officeDocument/2006/relationships/control" Target="../activeX/activeX534.xml"/><Relationship Id="rId74" Type="http://schemas.openxmlformats.org/officeDocument/2006/relationships/control" Target="../activeX/activeX555.xml"/><Relationship Id="rId128" Type="http://schemas.openxmlformats.org/officeDocument/2006/relationships/control" Target="../activeX/activeX607.xml"/><Relationship Id="rId149" Type="http://schemas.openxmlformats.org/officeDocument/2006/relationships/control" Target="../activeX/activeX628.xml"/><Relationship Id="rId5" Type="http://schemas.openxmlformats.org/officeDocument/2006/relationships/image" Target="../media/image4.emf"/><Relationship Id="rId95" Type="http://schemas.openxmlformats.org/officeDocument/2006/relationships/control" Target="../activeX/activeX576.xml"/><Relationship Id="rId160" Type="http://schemas.openxmlformats.org/officeDocument/2006/relationships/control" Target="../activeX/activeX639.xml"/><Relationship Id="rId181" Type="http://schemas.openxmlformats.org/officeDocument/2006/relationships/control" Target="../activeX/activeX660.xml"/><Relationship Id="rId216" Type="http://schemas.openxmlformats.org/officeDocument/2006/relationships/control" Target="../activeX/activeX695.xml"/><Relationship Id="rId237" Type="http://schemas.openxmlformats.org/officeDocument/2006/relationships/control" Target="../activeX/activeX716.xml"/><Relationship Id="rId258" Type="http://schemas.openxmlformats.org/officeDocument/2006/relationships/control" Target="../activeX/activeX737.xml"/><Relationship Id="rId279" Type="http://schemas.openxmlformats.org/officeDocument/2006/relationships/control" Target="../activeX/activeX758.xml"/><Relationship Id="rId22" Type="http://schemas.openxmlformats.org/officeDocument/2006/relationships/control" Target="../activeX/activeX503.xml"/><Relationship Id="rId43" Type="http://schemas.openxmlformats.org/officeDocument/2006/relationships/control" Target="../activeX/activeX524.xml"/><Relationship Id="rId64" Type="http://schemas.openxmlformats.org/officeDocument/2006/relationships/control" Target="../activeX/activeX545.xml"/><Relationship Id="rId118" Type="http://schemas.openxmlformats.org/officeDocument/2006/relationships/control" Target="../activeX/activeX597.xml"/><Relationship Id="rId139" Type="http://schemas.openxmlformats.org/officeDocument/2006/relationships/control" Target="../activeX/activeX618.xml"/><Relationship Id="rId290" Type="http://schemas.openxmlformats.org/officeDocument/2006/relationships/control" Target="../activeX/activeX769.xml"/><Relationship Id="rId304" Type="http://schemas.openxmlformats.org/officeDocument/2006/relationships/control" Target="../activeX/activeX783.xml"/><Relationship Id="rId85" Type="http://schemas.openxmlformats.org/officeDocument/2006/relationships/control" Target="../activeX/activeX566.xml"/><Relationship Id="rId150" Type="http://schemas.openxmlformats.org/officeDocument/2006/relationships/control" Target="../activeX/activeX629.xml"/><Relationship Id="rId171" Type="http://schemas.openxmlformats.org/officeDocument/2006/relationships/control" Target="../activeX/activeX650.xml"/><Relationship Id="rId192" Type="http://schemas.openxmlformats.org/officeDocument/2006/relationships/control" Target="../activeX/activeX671.xml"/><Relationship Id="rId206" Type="http://schemas.openxmlformats.org/officeDocument/2006/relationships/control" Target="../activeX/activeX685.xml"/><Relationship Id="rId227" Type="http://schemas.openxmlformats.org/officeDocument/2006/relationships/control" Target="../activeX/activeX706.xml"/><Relationship Id="rId248" Type="http://schemas.openxmlformats.org/officeDocument/2006/relationships/control" Target="../activeX/activeX727.xml"/><Relationship Id="rId269" Type="http://schemas.openxmlformats.org/officeDocument/2006/relationships/control" Target="../activeX/activeX748.xml"/><Relationship Id="rId12" Type="http://schemas.openxmlformats.org/officeDocument/2006/relationships/control" Target="../activeX/activeX493.xml"/><Relationship Id="rId33" Type="http://schemas.openxmlformats.org/officeDocument/2006/relationships/control" Target="../activeX/activeX514.xml"/><Relationship Id="rId108" Type="http://schemas.openxmlformats.org/officeDocument/2006/relationships/control" Target="../activeX/activeX588.xml"/><Relationship Id="rId129" Type="http://schemas.openxmlformats.org/officeDocument/2006/relationships/control" Target="../activeX/activeX608.xml"/><Relationship Id="rId280" Type="http://schemas.openxmlformats.org/officeDocument/2006/relationships/control" Target="../activeX/activeX759.xml"/><Relationship Id="rId54" Type="http://schemas.openxmlformats.org/officeDocument/2006/relationships/control" Target="../activeX/activeX535.xml"/><Relationship Id="rId75" Type="http://schemas.openxmlformats.org/officeDocument/2006/relationships/control" Target="../activeX/activeX556.xml"/><Relationship Id="rId96" Type="http://schemas.openxmlformats.org/officeDocument/2006/relationships/control" Target="../activeX/activeX577.xml"/><Relationship Id="rId140" Type="http://schemas.openxmlformats.org/officeDocument/2006/relationships/control" Target="../activeX/activeX619.xml"/><Relationship Id="rId161" Type="http://schemas.openxmlformats.org/officeDocument/2006/relationships/control" Target="../activeX/activeX640.xml"/><Relationship Id="rId182" Type="http://schemas.openxmlformats.org/officeDocument/2006/relationships/control" Target="../activeX/activeX661.xml"/><Relationship Id="rId217" Type="http://schemas.openxmlformats.org/officeDocument/2006/relationships/control" Target="../activeX/activeX696.xml"/><Relationship Id="rId6" Type="http://schemas.openxmlformats.org/officeDocument/2006/relationships/control" Target="../activeX/activeX488.xml"/><Relationship Id="rId238" Type="http://schemas.openxmlformats.org/officeDocument/2006/relationships/control" Target="../activeX/activeX717.xml"/><Relationship Id="rId259" Type="http://schemas.openxmlformats.org/officeDocument/2006/relationships/control" Target="../activeX/activeX738.xml"/><Relationship Id="rId23" Type="http://schemas.openxmlformats.org/officeDocument/2006/relationships/control" Target="../activeX/activeX504.xml"/><Relationship Id="rId119" Type="http://schemas.openxmlformats.org/officeDocument/2006/relationships/control" Target="../activeX/activeX598.xml"/><Relationship Id="rId270" Type="http://schemas.openxmlformats.org/officeDocument/2006/relationships/control" Target="../activeX/activeX749.xml"/><Relationship Id="rId291" Type="http://schemas.openxmlformats.org/officeDocument/2006/relationships/control" Target="../activeX/activeX770.xml"/><Relationship Id="rId305" Type="http://schemas.openxmlformats.org/officeDocument/2006/relationships/control" Target="../activeX/activeX784.xml"/><Relationship Id="rId44" Type="http://schemas.openxmlformats.org/officeDocument/2006/relationships/control" Target="../activeX/activeX525.xml"/><Relationship Id="rId65" Type="http://schemas.openxmlformats.org/officeDocument/2006/relationships/control" Target="../activeX/activeX546.xml"/><Relationship Id="rId86" Type="http://schemas.openxmlformats.org/officeDocument/2006/relationships/control" Target="../activeX/activeX567.xml"/><Relationship Id="rId130" Type="http://schemas.openxmlformats.org/officeDocument/2006/relationships/control" Target="../activeX/activeX609.xml"/><Relationship Id="rId151" Type="http://schemas.openxmlformats.org/officeDocument/2006/relationships/control" Target="../activeX/activeX630.xml"/><Relationship Id="rId172" Type="http://schemas.openxmlformats.org/officeDocument/2006/relationships/control" Target="../activeX/activeX651.xml"/><Relationship Id="rId193" Type="http://schemas.openxmlformats.org/officeDocument/2006/relationships/control" Target="../activeX/activeX672.xml"/><Relationship Id="rId207" Type="http://schemas.openxmlformats.org/officeDocument/2006/relationships/control" Target="../activeX/activeX686.xml"/><Relationship Id="rId228" Type="http://schemas.openxmlformats.org/officeDocument/2006/relationships/control" Target="../activeX/activeX707.xml"/><Relationship Id="rId249" Type="http://schemas.openxmlformats.org/officeDocument/2006/relationships/control" Target="../activeX/activeX728.xml"/><Relationship Id="rId13" Type="http://schemas.openxmlformats.org/officeDocument/2006/relationships/control" Target="../activeX/activeX494.xml"/><Relationship Id="rId109" Type="http://schemas.openxmlformats.org/officeDocument/2006/relationships/control" Target="../activeX/activeX589.xml"/><Relationship Id="rId260" Type="http://schemas.openxmlformats.org/officeDocument/2006/relationships/control" Target="../activeX/activeX739.xml"/><Relationship Id="rId281" Type="http://schemas.openxmlformats.org/officeDocument/2006/relationships/control" Target="../activeX/activeX760.xml"/><Relationship Id="rId34" Type="http://schemas.openxmlformats.org/officeDocument/2006/relationships/control" Target="../activeX/activeX515.xml"/><Relationship Id="rId55" Type="http://schemas.openxmlformats.org/officeDocument/2006/relationships/control" Target="../activeX/activeX536.xml"/><Relationship Id="rId76" Type="http://schemas.openxmlformats.org/officeDocument/2006/relationships/control" Target="../activeX/activeX557.xml"/><Relationship Id="rId97" Type="http://schemas.openxmlformats.org/officeDocument/2006/relationships/control" Target="../activeX/activeX578.xml"/><Relationship Id="rId120" Type="http://schemas.openxmlformats.org/officeDocument/2006/relationships/control" Target="../activeX/activeX599.xml"/><Relationship Id="rId141" Type="http://schemas.openxmlformats.org/officeDocument/2006/relationships/control" Target="../activeX/activeX620.xml"/><Relationship Id="rId7" Type="http://schemas.openxmlformats.org/officeDocument/2006/relationships/control" Target="../activeX/activeX489.xml"/><Relationship Id="rId162" Type="http://schemas.openxmlformats.org/officeDocument/2006/relationships/control" Target="../activeX/activeX641.xml"/><Relationship Id="rId183" Type="http://schemas.openxmlformats.org/officeDocument/2006/relationships/control" Target="../activeX/activeX662.xml"/><Relationship Id="rId218" Type="http://schemas.openxmlformats.org/officeDocument/2006/relationships/control" Target="../activeX/activeX697.xml"/><Relationship Id="rId239" Type="http://schemas.openxmlformats.org/officeDocument/2006/relationships/control" Target="../activeX/activeX718.xml"/><Relationship Id="rId250" Type="http://schemas.openxmlformats.org/officeDocument/2006/relationships/control" Target="../activeX/activeX729.xml"/><Relationship Id="rId271" Type="http://schemas.openxmlformats.org/officeDocument/2006/relationships/control" Target="../activeX/activeX750.xml"/><Relationship Id="rId292" Type="http://schemas.openxmlformats.org/officeDocument/2006/relationships/control" Target="../activeX/activeX771.xml"/><Relationship Id="rId306" Type="http://schemas.openxmlformats.org/officeDocument/2006/relationships/control" Target="../activeX/activeX785.xml"/><Relationship Id="rId24" Type="http://schemas.openxmlformats.org/officeDocument/2006/relationships/control" Target="../activeX/activeX505.xml"/><Relationship Id="rId40" Type="http://schemas.openxmlformats.org/officeDocument/2006/relationships/control" Target="../activeX/activeX521.xml"/><Relationship Id="rId45" Type="http://schemas.openxmlformats.org/officeDocument/2006/relationships/control" Target="../activeX/activeX526.xml"/><Relationship Id="rId66" Type="http://schemas.openxmlformats.org/officeDocument/2006/relationships/control" Target="../activeX/activeX547.xml"/><Relationship Id="rId87" Type="http://schemas.openxmlformats.org/officeDocument/2006/relationships/control" Target="../activeX/activeX568.xml"/><Relationship Id="rId110" Type="http://schemas.openxmlformats.org/officeDocument/2006/relationships/control" Target="../activeX/activeX590.xml"/><Relationship Id="rId115" Type="http://schemas.openxmlformats.org/officeDocument/2006/relationships/control" Target="../activeX/activeX594.xml"/><Relationship Id="rId131" Type="http://schemas.openxmlformats.org/officeDocument/2006/relationships/control" Target="../activeX/activeX610.xml"/><Relationship Id="rId136" Type="http://schemas.openxmlformats.org/officeDocument/2006/relationships/control" Target="../activeX/activeX615.xml"/><Relationship Id="rId157" Type="http://schemas.openxmlformats.org/officeDocument/2006/relationships/control" Target="../activeX/activeX636.xml"/><Relationship Id="rId178" Type="http://schemas.openxmlformats.org/officeDocument/2006/relationships/control" Target="../activeX/activeX657.xml"/><Relationship Id="rId301" Type="http://schemas.openxmlformats.org/officeDocument/2006/relationships/control" Target="../activeX/activeX780.xml"/><Relationship Id="rId61" Type="http://schemas.openxmlformats.org/officeDocument/2006/relationships/control" Target="../activeX/activeX542.xml"/><Relationship Id="rId82" Type="http://schemas.openxmlformats.org/officeDocument/2006/relationships/control" Target="../activeX/activeX563.xml"/><Relationship Id="rId152" Type="http://schemas.openxmlformats.org/officeDocument/2006/relationships/control" Target="../activeX/activeX631.xml"/><Relationship Id="rId173" Type="http://schemas.openxmlformats.org/officeDocument/2006/relationships/control" Target="../activeX/activeX652.xml"/><Relationship Id="rId194" Type="http://schemas.openxmlformats.org/officeDocument/2006/relationships/control" Target="../activeX/activeX673.xml"/><Relationship Id="rId199" Type="http://schemas.openxmlformats.org/officeDocument/2006/relationships/control" Target="../activeX/activeX678.xml"/><Relationship Id="rId203" Type="http://schemas.openxmlformats.org/officeDocument/2006/relationships/control" Target="../activeX/activeX682.xml"/><Relationship Id="rId208" Type="http://schemas.openxmlformats.org/officeDocument/2006/relationships/control" Target="../activeX/activeX687.xml"/><Relationship Id="rId229" Type="http://schemas.openxmlformats.org/officeDocument/2006/relationships/control" Target="../activeX/activeX708.xml"/><Relationship Id="rId19" Type="http://schemas.openxmlformats.org/officeDocument/2006/relationships/control" Target="../activeX/activeX500.xml"/><Relationship Id="rId224" Type="http://schemas.openxmlformats.org/officeDocument/2006/relationships/control" Target="../activeX/activeX703.xml"/><Relationship Id="rId240" Type="http://schemas.openxmlformats.org/officeDocument/2006/relationships/control" Target="../activeX/activeX719.xml"/><Relationship Id="rId245" Type="http://schemas.openxmlformats.org/officeDocument/2006/relationships/control" Target="../activeX/activeX724.xml"/><Relationship Id="rId261" Type="http://schemas.openxmlformats.org/officeDocument/2006/relationships/control" Target="../activeX/activeX740.xml"/><Relationship Id="rId266" Type="http://schemas.openxmlformats.org/officeDocument/2006/relationships/control" Target="../activeX/activeX745.xml"/><Relationship Id="rId287" Type="http://schemas.openxmlformats.org/officeDocument/2006/relationships/control" Target="../activeX/activeX766.xml"/><Relationship Id="rId14" Type="http://schemas.openxmlformats.org/officeDocument/2006/relationships/control" Target="../activeX/activeX495.xml"/><Relationship Id="rId30" Type="http://schemas.openxmlformats.org/officeDocument/2006/relationships/control" Target="../activeX/activeX511.xml"/><Relationship Id="rId35" Type="http://schemas.openxmlformats.org/officeDocument/2006/relationships/control" Target="../activeX/activeX516.xml"/><Relationship Id="rId56" Type="http://schemas.openxmlformats.org/officeDocument/2006/relationships/control" Target="../activeX/activeX537.xml"/><Relationship Id="rId77" Type="http://schemas.openxmlformats.org/officeDocument/2006/relationships/control" Target="../activeX/activeX558.xml"/><Relationship Id="rId100" Type="http://schemas.openxmlformats.org/officeDocument/2006/relationships/control" Target="../activeX/activeX581.xml"/><Relationship Id="rId105" Type="http://schemas.openxmlformats.org/officeDocument/2006/relationships/control" Target="../activeX/activeX586.xml"/><Relationship Id="rId126" Type="http://schemas.openxmlformats.org/officeDocument/2006/relationships/control" Target="../activeX/activeX605.xml"/><Relationship Id="rId147" Type="http://schemas.openxmlformats.org/officeDocument/2006/relationships/control" Target="../activeX/activeX626.xml"/><Relationship Id="rId168" Type="http://schemas.openxmlformats.org/officeDocument/2006/relationships/control" Target="../activeX/activeX647.xml"/><Relationship Id="rId282" Type="http://schemas.openxmlformats.org/officeDocument/2006/relationships/control" Target="../activeX/activeX761.xml"/><Relationship Id="rId8" Type="http://schemas.openxmlformats.org/officeDocument/2006/relationships/control" Target="../activeX/activeX490.xml"/><Relationship Id="rId51" Type="http://schemas.openxmlformats.org/officeDocument/2006/relationships/control" Target="../activeX/activeX532.xml"/><Relationship Id="rId72" Type="http://schemas.openxmlformats.org/officeDocument/2006/relationships/control" Target="../activeX/activeX553.xml"/><Relationship Id="rId93" Type="http://schemas.openxmlformats.org/officeDocument/2006/relationships/control" Target="../activeX/activeX574.xml"/><Relationship Id="rId98" Type="http://schemas.openxmlformats.org/officeDocument/2006/relationships/control" Target="../activeX/activeX579.xml"/><Relationship Id="rId121" Type="http://schemas.openxmlformats.org/officeDocument/2006/relationships/control" Target="../activeX/activeX600.xml"/><Relationship Id="rId142" Type="http://schemas.openxmlformats.org/officeDocument/2006/relationships/control" Target="../activeX/activeX621.xml"/><Relationship Id="rId163" Type="http://schemas.openxmlformats.org/officeDocument/2006/relationships/control" Target="../activeX/activeX642.xml"/><Relationship Id="rId184" Type="http://schemas.openxmlformats.org/officeDocument/2006/relationships/control" Target="../activeX/activeX663.xml"/><Relationship Id="rId189" Type="http://schemas.openxmlformats.org/officeDocument/2006/relationships/control" Target="../activeX/activeX668.xml"/><Relationship Id="rId219" Type="http://schemas.openxmlformats.org/officeDocument/2006/relationships/control" Target="../activeX/activeX698.xml"/><Relationship Id="rId3" Type="http://schemas.openxmlformats.org/officeDocument/2006/relationships/vmlDrawing" Target="../drawings/vmlDrawing2.vml"/><Relationship Id="rId214" Type="http://schemas.openxmlformats.org/officeDocument/2006/relationships/control" Target="../activeX/activeX693.xml"/><Relationship Id="rId230" Type="http://schemas.openxmlformats.org/officeDocument/2006/relationships/control" Target="../activeX/activeX709.xml"/><Relationship Id="rId235" Type="http://schemas.openxmlformats.org/officeDocument/2006/relationships/control" Target="../activeX/activeX714.xml"/><Relationship Id="rId251" Type="http://schemas.openxmlformats.org/officeDocument/2006/relationships/control" Target="../activeX/activeX730.xml"/><Relationship Id="rId256" Type="http://schemas.openxmlformats.org/officeDocument/2006/relationships/control" Target="../activeX/activeX735.xml"/><Relationship Id="rId277" Type="http://schemas.openxmlformats.org/officeDocument/2006/relationships/control" Target="../activeX/activeX756.xml"/><Relationship Id="rId298" Type="http://schemas.openxmlformats.org/officeDocument/2006/relationships/control" Target="../activeX/activeX777.xml"/><Relationship Id="rId25" Type="http://schemas.openxmlformats.org/officeDocument/2006/relationships/control" Target="../activeX/activeX506.xml"/><Relationship Id="rId46" Type="http://schemas.openxmlformats.org/officeDocument/2006/relationships/control" Target="../activeX/activeX527.xml"/><Relationship Id="rId67" Type="http://schemas.openxmlformats.org/officeDocument/2006/relationships/control" Target="../activeX/activeX548.xml"/><Relationship Id="rId116" Type="http://schemas.openxmlformats.org/officeDocument/2006/relationships/control" Target="../activeX/activeX595.xml"/><Relationship Id="rId137" Type="http://schemas.openxmlformats.org/officeDocument/2006/relationships/control" Target="../activeX/activeX616.xml"/><Relationship Id="rId158" Type="http://schemas.openxmlformats.org/officeDocument/2006/relationships/control" Target="../activeX/activeX637.xml"/><Relationship Id="rId272" Type="http://schemas.openxmlformats.org/officeDocument/2006/relationships/control" Target="../activeX/activeX751.xml"/><Relationship Id="rId293" Type="http://schemas.openxmlformats.org/officeDocument/2006/relationships/control" Target="../activeX/activeX772.xml"/><Relationship Id="rId302" Type="http://schemas.openxmlformats.org/officeDocument/2006/relationships/control" Target="../activeX/activeX781.xml"/><Relationship Id="rId307" Type="http://schemas.openxmlformats.org/officeDocument/2006/relationships/control" Target="../activeX/activeX786.xml"/><Relationship Id="rId20" Type="http://schemas.openxmlformats.org/officeDocument/2006/relationships/control" Target="../activeX/activeX501.xml"/><Relationship Id="rId41" Type="http://schemas.openxmlformats.org/officeDocument/2006/relationships/control" Target="../activeX/activeX522.xml"/><Relationship Id="rId62" Type="http://schemas.openxmlformats.org/officeDocument/2006/relationships/control" Target="../activeX/activeX543.xml"/><Relationship Id="rId83" Type="http://schemas.openxmlformats.org/officeDocument/2006/relationships/control" Target="../activeX/activeX564.xml"/><Relationship Id="rId88" Type="http://schemas.openxmlformats.org/officeDocument/2006/relationships/control" Target="../activeX/activeX569.xml"/><Relationship Id="rId111" Type="http://schemas.openxmlformats.org/officeDocument/2006/relationships/image" Target="../media/image5.emf"/><Relationship Id="rId132" Type="http://schemas.openxmlformats.org/officeDocument/2006/relationships/control" Target="../activeX/activeX611.xml"/><Relationship Id="rId153" Type="http://schemas.openxmlformats.org/officeDocument/2006/relationships/control" Target="../activeX/activeX632.xml"/><Relationship Id="rId174" Type="http://schemas.openxmlformats.org/officeDocument/2006/relationships/control" Target="../activeX/activeX653.xml"/><Relationship Id="rId179" Type="http://schemas.openxmlformats.org/officeDocument/2006/relationships/control" Target="../activeX/activeX658.xml"/><Relationship Id="rId195" Type="http://schemas.openxmlformats.org/officeDocument/2006/relationships/control" Target="../activeX/activeX674.xml"/><Relationship Id="rId209" Type="http://schemas.openxmlformats.org/officeDocument/2006/relationships/control" Target="../activeX/activeX688.xml"/><Relationship Id="rId190" Type="http://schemas.openxmlformats.org/officeDocument/2006/relationships/control" Target="../activeX/activeX669.xml"/><Relationship Id="rId204" Type="http://schemas.openxmlformats.org/officeDocument/2006/relationships/control" Target="../activeX/activeX683.xml"/><Relationship Id="rId220" Type="http://schemas.openxmlformats.org/officeDocument/2006/relationships/control" Target="../activeX/activeX699.xml"/><Relationship Id="rId225" Type="http://schemas.openxmlformats.org/officeDocument/2006/relationships/control" Target="../activeX/activeX704.xml"/><Relationship Id="rId241" Type="http://schemas.openxmlformats.org/officeDocument/2006/relationships/control" Target="../activeX/activeX720.xml"/><Relationship Id="rId246" Type="http://schemas.openxmlformats.org/officeDocument/2006/relationships/control" Target="../activeX/activeX725.xml"/><Relationship Id="rId267" Type="http://schemas.openxmlformats.org/officeDocument/2006/relationships/control" Target="../activeX/activeX746.xml"/><Relationship Id="rId288" Type="http://schemas.openxmlformats.org/officeDocument/2006/relationships/control" Target="../activeX/activeX767.xml"/><Relationship Id="rId15" Type="http://schemas.openxmlformats.org/officeDocument/2006/relationships/control" Target="../activeX/activeX496.xml"/><Relationship Id="rId36" Type="http://schemas.openxmlformats.org/officeDocument/2006/relationships/control" Target="../activeX/activeX517.xml"/><Relationship Id="rId57" Type="http://schemas.openxmlformats.org/officeDocument/2006/relationships/control" Target="../activeX/activeX538.xml"/><Relationship Id="rId106" Type="http://schemas.openxmlformats.org/officeDocument/2006/relationships/control" Target="../activeX/activeX587.xml"/><Relationship Id="rId127" Type="http://schemas.openxmlformats.org/officeDocument/2006/relationships/control" Target="../activeX/activeX606.xml"/><Relationship Id="rId262" Type="http://schemas.openxmlformats.org/officeDocument/2006/relationships/control" Target="../activeX/activeX741.xml"/><Relationship Id="rId283" Type="http://schemas.openxmlformats.org/officeDocument/2006/relationships/control" Target="../activeX/activeX762.xml"/><Relationship Id="rId10" Type="http://schemas.openxmlformats.org/officeDocument/2006/relationships/control" Target="../activeX/activeX491.xml"/><Relationship Id="rId31" Type="http://schemas.openxmlformats.org/officeDocument/2006/relationships/control" Target="../activeX/activeX512.xml"/><Relationship Id="rId52" Type="http://schemas.openxmlformats.org/officeDocument/2006/relationships/control" Target="../activeX/activeX533.xml"/><Relationship Id="rId73" Type="http://schemas.openxmlformats.org/officeDocument/2006/relationships/control" Target="../activeX/activeX554.xml"/><Relationship Id="rId78" Type="http://schemas.openxmlformats.org/officeDocument/2006/relationships/control" Target="../activeX/activeX559.xml"/><Relationship Id="rId94" Type="http://schemas.openxmlformats.org/officeDocument/2006/relationships/control" Target="../activeX/activeX575.xml"/><Relationship Id="rId99" Type="http://schemas.openxmlformats.org/officeDocument/2006/relationships/control" Target="../activeX/activeX580.xml"/><Relationship Id="rId101" Type="http://schemas.openxmlformats.org/officeDocument/2006/relationships/control" Target="../activeX/activeX582.xml"/><Relationship Id="rId122" Type="http://schemas.openxmlformats.org/officeDocument/2006/relationships/control" Target="../activeX/activeX601.xml"/><Relationship Id="rId143" Type="http://schemas.openxmlformats.org/officeDocument/2006/relationships/control" Target="../activeX/activeX622.xml"/><Relationship Id="rId148" Type="http://schemas.openxmlformats.org/officeDocument/2006/relationships/control" Target="../activeX/activeX627.xml"/><Relationship Id="rId164" Type="http://schemas.openxmlformats.org/officeDocument/2006/relationships/control" Target="../activeX/activeX643.xml"/><Relationship Id="rId169" Type="http://schemas.openxmlformats.org/officeDocument/2006/relationships/control" Target="../activeX/activeX648.xml"/><Relationship Id="rId185" Type="http://schemas.openxmlformats.org/officeDocument/2006/relationships/control" Target="../activeX/activeX664.xml"/><Relationship Id="rId4" Type="http://schemas.openxmlformats.org/officeDocument/2006/relationships/control" Target="../activeX/activeX487.xml"/><Relationship Id="rId9" Type="http://schemas.openxmlformats.org/officeDocument/2006/relationships/image" Target="../media/image3.emf"/><Relationship Id="rId180" Type="http://schemas.openxmlformats.org/officeDocument/2006/relationships/control" Target="../activeX/activeX659.xml"/><Relationship Id="rId210" Type="http://schemas.openxmlformats.org/officeDocument/2006/relationships/control" Target="../activeX/activeX689.xml"/><Relationship Id="rId215" Type="http://schemas.openxmlformats.org/officeDocument/2006/relationships/control" Target="../activeX/activeX694.xml"/><Relationship Id="rId236" Type="http://schemas.openxmlformats.org/officeDocument/2006/relationships/control" Target="../activeX/activeX715.xml"/><Relationship Id="rId257" Type="http://schemas.openxmlformats.org/officeDocument/2006/relationships/control" Target="../activeX/activeX736.xml"/><Relationship Id="rId278" Type="http://schemas.openxmlformats.org/officeDocument/2006/relationships/control" Target="../activeX/activeX757.xml"/><Relationship Id="rId26" Type="http://schemas.openxmlformats.org/officeDocument/2006/relationships/control" Target="../activeX/activeX507.xml"/><Relationship Id="rId231" Type="http://schemas.openxmlformats.org/officeDocument/2006/relationships/control" Target="../activeX/activeX710.xml"/><Relationship Id="rId252" Type="http://schemas.openxmlformats.org/officeDocument/2006/relationships/control" Target="../activeX/activeX731.xml"/><Relationship Id="rId273" Type="http://schemas.openxmlformats.org/officeDocument/2006/relationships/control" Target="../activeX/activeX752.xml"/><Relationship Id="rId294" Type="http://schemas.openxmlformats.org/officeDocument/2006/relationships/control" Target="../activeX/activeX773.xml"/><Relationship Id="rId308" Type="http://schemas.openxmlformats.org/officeDocument/2006/relationships/comments" Target="../comments2.xml"/><Relationship Id="rId47" Type="http://schemas.openxmlformats.org/officeDocument/2006/relationships/control" Target="../activeX/activeX528.xml"/><Relationship Id="rId68" Type="http://schemas.openxmlformats.org/officeDocument/2006/relationships/control" Target="../activeX/activeX549.xml"/><Relationship Id="rId89" Type="http://schemas.openxmlformats.org/officeDocument/2006/relationships/control" Target="../activeX/activeX570.xml"/><Relationship Id="rId112" Type="http://schemas.openxmlformats.org/officeDocument/2006/relationships/control" Target="../activeX/activeX591.xml"/><Relationship Id="rId133" Type="http://schemas.openxmlformats.org/officeDocument/2006/relationships/control" Target="../activeX/activeX612.xml"/><Relationship Id="rId154" Type="http://schemas.openxmlformats.org/officeDocument/2006/relationships/control" Target="../activeX/activeX633.xml"/><Relationship Id="rId175" Type="http://schemas.openxmlformats.org/officeDocument/2006/relationships/control" Target="../activeX/activeX654.xml"/><Relationship Id="rId196" Type="http://schemas.openxmlformats.org/officeDocument/2006/relationships/control" Target="../activeX/activeX675.xml"/><Relationship Id="rId200" Type="http://schemas.openxmlformats.org/officeDocument/2006/relationships/control" Target="../activeX/activeX679.xml"/><Relationship Id="rId16" Type="http://schemas.openxmlformats.org/officeDocument/2006/relationships/control" Target="../activeX/activeX497.xml"/><Relationship Id="rId221" Type="http://schemas.openxmlformats.org/officeDocument/2006/relationships/control" Target="../activeX/activeX700.xml"/><Relationship Id="rId242" Type="http://schemas.openxmlformats.org/officeDocument/2006/relationships/control" Target="../activeX/activeX721.xml"/><Relationship Id="rId263" Type="http://schemas.openxmlformats.org/officeDocument/2006/relationships/control" Target="../activeX/activeX742.xml"/><Relationship Id="rId284" Type="http://schemas.openxmlformats.org/officeDocument/2006/relationships/control" Target="../activeX/activeX763.xml"/><Relationship Id="rId37" Type="http://schemas.openxmlformats.org/officeDocument/2006/relationships/control" Target="../activeX/activeX518.xml"/><Relationship Id="rId58" Type="http://schemas.openxmlformats.org/officeDocument/2006/relationships/control" Target="../activeX/activeX539.xml"/><Relationship Id="rId79" Type="http://schemas.openxmlformats.org/officeDocument/2006/relationships/control" Target="../activeX/activeX560.xml"/><Relationship Id="rId102" Type="http://schemas.openxmlformats.org/officeDocument/2006/relationships/control" Target="../activeX/activeX583.xml"/><Relationship Id="rId123" Type="http://schemas.openxmlformats.org/officeDocument/2006/relationships/control" Target="../activeX/activeX602.xml"/><Relationship Id="rId144" Type="http://schemas.openxmlformats.org/officeDocument/2006/relationships/control" Target="../activeX/activeX623.xml"/><Relationship Id="rId90" Type="http://schemas.openxmlformats.org/officeDocument/2006/relationships/control" Target="../activeX/activeX571.xml"/><Relationship Id="rId165" Type="http://schemas.openxmlformats.org/officeDocument/2006/relationships/control" Target="../activeX/activeX644.xml"/><Relationship Id="rId186" Type="http://schemas.openxmlformats.org/officeDocument/2006/relationships/control" Target="../activeX/activeX665.xml"/><Relationship Id="rId211" Type="http://schemas.openxmlformats.org/officeDocument/2006/relationships/control" Target="../activeX/activeX690.xml"/><Relationship Id="rId232" Type="http://schemas.openxmlformats.org/officeDocument/2006/relationships/control" Target="../activeX/activeX711.xml"/><Relationship Id="rId253" Type="http://schemas.openxmlformats.org/officeDocument/2006/relationships/control" Target="../activeX/activeX732.xml"/><Relationship Id="rId274" Type="http://schemas.openxmlformats.org/officeDocument/2006/relationships/control" Target="../activeX/activeX753.xml"/><Relationship Id="rId295" Type="http://schemas.openxmlformats.org/officeDocument/2006/relationships/control" Target="../activeX/activeX774.xml"/><Relationship Id="rId27" Type="http://schemas.openxmlformats.org/officeDocument/2006/relationships/control" Target="../activeX/activeX508.xml"/><Relationship Id="rId48" Type="http://schemas.openxmlformats.org/officeDocument/2006/relationships/control" Target="../activeX/activeX529.xml"/><Relationship Id="rId69" Type="http://schemas.openxmlformats.org/officeDocument/2006/relationships/control" Target="../activeX/activeX550.xml"/><Relationship Id="rId113" Type="http://schemas.openxmlformats.org/officeDocument/2006/relationships/control" Target="../activeX/activeX592.xml"/><Relationship Id="rId134" Type="http://schemas.openxmlformats.org/officeDocument/2006/relationships/control" Target="../activeX/activeX613.xml"/><Relationship Id="rId80" Type="http://schemas.openxmlformats.org/officeDocument/2006/relationships/control" Target="../activeX/activeX561.xml"/><Relationship Id="rId155" Type="http://schemas.openxmlformats.org/officeDocument/2006/relationships/control" Target="../activeX/activeX634.xml"/><Relationship Id="rId176" Type="http://schemas.openxmlformats.org/officeDocument/2006/relationships/control" Target="../activeX/activeX655.xml"/><Relationship Id="rId197" Type="http://schemas.openxmlformats.org/officeDocument/2006/relationships/control" Target="../activeX/activeX676.xml"/><Relationship Id="rId201" Type="http://schemas.openxmlformats.org/officeDocument/2006/relationships/control" Target="../activeX/activeX680.xml"/><Relationship Id="rId222" Type="http://schemas.openxmlformats.org/officeDocument/2006/relationships/control" Target="../activeX/activeX701.xml"/><Relationship Id="rId243" Type="http://schemas.openxmlformats.org/officeDocument/2006/relationships/control" Target="../activeX/activeX722.xml"/><Relationship Id="rId264" Type="http://schemas.openxmlformats.org/officeDocument/2006/relationships/control" Target="../activeX/activeX743.xml"/><Relationship Id="rId285" Type="http://schemas.openxmlformats.org/officeDocument/2006/relationships/control" Target="../activeX/activeX764.xml"/><Relationship Id="rId17" Type="http://schemas.openxmlformats.org/officeDocument/2006/relationships/control" Target="../activeX/activeX498.xml"/><Relationship Id="rId38" Type="http://schemas.openxmlformats.org/officeDocument/2006/relationships/control" Target="../activeX/activeX519.xml"/><Relationship Id="rId59" Type="http://schemas.openxmlformats.org/officeDocument/2006/relationships/control" Target="../activeX/activeX540.xml"/><Relationship Id="rId103" Type="http://schemas.openxmlformats.org/officeDocument/2006/relationships/control" Target="../activeX/activeX584.xml"/><Relationship Id="rId124" Type="http://schemas.openxmlformats.org/officeDocument/2006/relationships/control" Target="../activeX/activeX603.xml"/><Relationship Id="rId70" Type="http://schemas.openxmlformats.org/officeDocument/2006/relationships/control" Target="../activeX/activeX551.xml"/><Relationship Id="rId91" Type="http://schemas.openxmlformats.org/officeDocument/2006/relationships/control" Target="../activeX/activeX572.xml"/><Relationship Id="rId145" Type="http://schemas.openxmlformats.org/officeDocument/2006/relationships/control" Target="../activeX/activeX624.xml"/><Relationship Id="rId166" Type="http://schemas.openxmlformats.org/officeDocument/2006/relationships/control" Target="../activeX/activeX645.xml"/><Relationship Id="rId187" Type="http://schemas.openxmlformats.org/officeDocument/2006/relationships/control" Target="../activeX/activeX666.xml"/><Relationship Id="rId1" Type="http://schemas.openxmlformats.org/officeDocument/2006/relationships/printerSettings" Target="../printerSettings/printerSettings4.bin"/><Relationship Id="rId212" Type="http://schemas.openxmlformats.org/officeDocument/2006/relationships/control" Target="../activeX/activeX691.xml"/><Relationship Id="rId233" Type="http://schemas.openxmlformats.org/officeDocument/2006/relationships/control" Target="../activeX/activeX712.xml"/><Relationship Id="rId254" Type="http://schemas.openxmlformats.org/officeDocument/2006/relationships/control" Target="../activeX/activeX733.xml"/><Relationship Id="rId28" Type="http://schemas.openxmlformats.org/officeDocument/2006/relationships/control" Target="../activeX/activeX509.xml"/><Relationship Id="rId49" Type="http://schemas.openxmlformats.org/officeDocument/2006/relationships/control" Target="../activeX/activeX530.xml"/><Relationship Id="rId114" Type="http://schemas.openxmlformats.org/officeDocument/2006/relationships/control" Target="../activeX/activeX593.xml"/><Relationship Id="rId275" Type="http://schemas.openxmlformats.org/officeDocument/2006/relationships/control" Target="../activeX/activeX754.xml"/><Relationship Id="rId296" Type="http://schemas.openxmlformats.org/officeDocument/2006/relationships/control" Target="../activeX/activeX775.xml"/><Relationship Id="rId300" Type="http://schemas.openxmlformats.org/officeDocument/2006/relationships/control" Target="../activeX/activeX779.xml"/><Relationship Id="rId60" Type="http://schemas.openxmlformats.org/officeDocument/2006/relationships/control" Target="../activeX/activeX541.xml"/><Relationship Id="rId81" Type="http://schemas.openxmlformats.org/officeDocument/2006/relationships/control" Target="../activeX/activeX562.xml"/><Relationship Id="rId135" Type="http://schemas.openxmlformats.org/officeDocument/2006/relationships/control" Target="../activeX/activeX614.xml"/><Relationship Id="rId156" Type="http://schemas.openxmlformats.org/officeDocument/2006/relationships/control" Target="../activeX/activeX635.xml"/><Relationship Id="rId177" Type="http://schemas.openxmlformats.org/officeDocument/2006/relationships/control" Target="../activeX/activeX656.xml"/><Relationship Id="rId198" Type="http://schemas.openxmlformats.org/officeDocument/2006/relationships/control" Target="../activeX/activeX677.xml"/><Relationship Id="rId202" Type="http://schemas.openxmlformats.org/officeDocument/2006/relationships/control" Target="../activeX/activeX681.xml"/><Relationship Id="rId223" Type="http://schemas.openxmlformats.org/officeDocument/2006/relationships/control" Target="../activeX/activeX702.xml"/><Relationship Id="rId244" Type="http://schemas.openxmlformats.org/officeDocument/2006/relationships/control" Target="../activeX/activeX723.xml"/><Relationship Id="rId18" Type="http://schemas.openxmlformats.org/officeDocument/2006/relationships/control" Target="../activeX/activeX499.xml"/><Relationship Id="rId39" Type="http://schemas.openxmlformats.org/officeDocument/2006/relationships/control" Target="../activeX/activeX520.xml"/><Relationship Id="rId265" Type="http://schemas.openxmlformats.org/officeDocument/2006/relationships/control" Target="../activeX/activeX744.xml"/><Relationship Id="rId286" Type="http://schemas.openxmlformats.org/officeDocument/2006/relationships/control" Target="../activeX/activeX765.xml"/><Relationship Id="rId50" Type="http://schemas.openxmlformats.org/officeDocument/2006/relationships/control" Target="../activeX/activeX531.xml"/><Relationship Id="rId104" Type="http://schemas.openxmlformats.org/officeDocument/2006/relationships/control" Target="../activeX/activeX585.xml"/><Relationship Id="rId125" Type="http://schemas.openxmlformats.org/officeDocument/2006/relationships/control" Target="../activeX/activeX604.xml"/><Relationship Id="rId146" Type="http://schemas.openxmlformats.org/officeDocument/2006/relationships/control" Target="../activeX/activeX625.xml"/><Relationship Id="rId167" Type="http://schemas.openxmlformats.org/officeDocument/2006/relationships/control" Target="../activeX/activeX646.xml"/><Relationship Id="rId188" Type="http://schemas.openxmlformats.org/officeDocument/2006/relationships/control" Target="../activeX/activeX667.xml"/><Relationship Id="rId71" Type="http://schemas.openxmlformats.org/officeDocument/2006/relationships/control" Target="../activeX/activeX552.xml"/><Relationship Id="rId92" Type="http://schemas.openxmlformats.org/officeDocument/2006/relationships/control" Target="../activeX/activeX573.xml"/><Relationship Id="rId213" Type="http://schemas.openxmlformats.org/officeDocument/2006/relationships/control" Target="../activeX/activeX692.xml"/><Relationship Id="rId234" Type="http://schemas.openxmlformats.org/officeDocument/2006/relationships/control" Target="../activeX/activeX713.xml"/><Relationship Id="rId2" Type="http://schemas.openxmlformats.org/officeDocument/2006/relationships/drawing" Target="../drawings/drawing4.xml"/><Relationship Id="rId29" Type="http://schemas.openxmlformats.org/officeDocument/2006/relationships/control" Target="../activeX/activeX510.xml"/><Relationship Id="rId255" Type="http://schemas.openxmlformats.org/officeDocument/2006/relationships/control" Target="../activeX/activeX734.xml"/><Relationship Id="rId276" Type="http://schemas.openxmlformats.org/officeDocument/2006/relationships/control" Target="../activeX/activeX755.xml"/><Relationship Id="rId297" Type="http://schemas.openxmlformats.org/officeDocument/2006/relationships/control" Target="../activeX/activeX776.xml"/></Relationships>
</file>

<file path=xl/worksheets/_rels/sheet5.xml.rels><?xml version="1.0" encoding="UTF-8" standalone="yes"?>
<Relationships xmlns="http://schemas.openxmlformats.org/package/2006/relationships"><Relationship Id="rId117" Type="http://schemas.openxmlformats.org/officeDocument/2006/relationships/image" Target="../media/image6.emf"/><Relationship Id="rId299" Type="http://schemas.openxmlformats.org/officeDocument/2006/relationships/control" Target="../activeX/activeX1078.xml"/><Relationship Id="rId303" Type="http://schemas.openxmlformats.org/officeDocument/2006/relationships/control" Target="../activeX/activeX1082.xml"/><Relationship Id="rId21" Type="http://schemas.openxmlformats.org/officeDocument/2006/relationships/control" Target="../activeX/activeX803.xml"/><Relationship Id="rId42" Type="http://schemas.openxmlformats.org/officeDocument/2006/relationships/control" Target="../activeX/activeX823.xml"/><Relationship Id="rId63" Type="http://schemas.openxmlformats.org/officeDocument/2006/relationships/control" Target="../activeX/activeX844.xml"/><Relationship Id="rId84" Type="http://schemas.openxmlformats.org/officeDocument/2006/relationships/control" Target="../activeX/activeX865.xml"/><Relationship Id="rId138" Type="http://schemas.openxmlformats.org/officeDocument/2006/relationships/control" Target="../activeX/activeX917.xml"/><Relationship Id="rId159" Type="http://schemas.openxmlformats.org/officeDocument/2006/relationships/control" Target="../activeX/activeX938.xml"/><Relationship Id="rId324" Type="http://schemas.openxmlformats.org/officeDocument/2006/relationships/control" Target="../activeX/activeX1103.xml"/><Relationship Id="rId170" Type="http://schemas.openxmlformats.org/officeDocument/2006/relationships/control" Target="../activeX/activeX949.xml"/><Relationship Id="rId191" Type="http://schemas.openxmlformats.org/officeDocument/2006/relationships/control" Target="../activeX/activeX970.xml"/><Relationship Id="rId205" Type="http://schemas.openxmlformats.org/officeDocument/2006/relationships/control" Target="../activeX/activeX984.xml"/><Relationship Id="rId226" Type="http://schemas.openxmlformats.org/officeDocument/2006/relationships/control" Target="../activeX/activeX1005.xml"/><Relationship Id="rId247" Type="http://schemas.openxmlformats.org/officeDocument/2006/relationships/control" Target="../activeX/activeX1026.xml"/><Relationship Id="rId107" Type="http://schemas.openxmlformats.org/officeDocument/2006/relationships/control" Target="../activeX/activeX888.xml"/><Relationship Id="rId268" Type="http://schemas.openxmlformats.org/officeDocument/2006/relationships/control" Target="../activeX/activeX1047.xml"/><Relationship Id="rId289" Type="http://schemas.openxmlformats.org/officeDocument/2006/relationships/control" Target="../activeX/activeX1068.xml"/><Relationship Id="rId11" Type="http://schemas.openxmlformats.org/officeDocument/2006/relationships/control" Target="../activeX/activeX793.xml"/><Relationship Id="rId32" Type="http://schemas.openxmlformats.org/officeDocument/2006/relationships/control" Target="../activeX/activeX813.xml"/><Relationship Id="rId53" Type="http://schemas.openxmlformats.org/officeDocument/2006/relationships/control" Target="../activeX/activeX834.xml"/><Relationship Id="rId74" Type="http://schemas.openxmlformats.org/officeDocument/2006/relationships/control" Target="../activeX/activeX855.xml"/><Relationship Id="rId128" Type="http://schemas.openxmlformats.org/officeDocument/2006/relationships/control" Target="../activeX/activeX907.xml"/><Relationship Id="rId149" Type="http://schemas.openxmlformats.org/officeDocument/2006/relationships/control" Target="../activeX/activeX928.xml"/><Relationship Id="rId314" Type="http://schemas.openxmlformats.org/officeDocument/2006/relationships/control" Target="../activeX/activeX1093.xml"/><Relationship Id="rId5" Type="http://schemas.openxmlformats.org/officeDocument/2006/relationships/image" Target="../media/image3.emf"/><Relationship Id="rId95" Type="http://schemas.openxmlformats.org/officeDocument/2006/relationships/control" Target="../activeX/activeX876.xml"/><Relationship Id="rId160" Type="http://schemas.openxmlformats.org/officeDocument/2006/relationships/control" Target="../activeX/activeX939.xml"/><Relationship Id="rId181" Type="http://schemas.openxmlformats.org/officeDocument/2006/relationships/control" Target="../activeX/activeX960.xml"/><Relationship Id="rId216" Type="http://schemas.openxmlformats.org/officeDocument/2006/relationships/control" Target="../activeX/activeX995.xml"/><Relationship Id="rId237" Type="http://schemas.openxmlformats.org/officeDocument/2006/relationships/control" Target="../activeX/activeX1016.xml"/><Relationship Id="rId258" Type="http://schemas.openxmlformats.org/officeDocument/2006/relationships/control" Target="../activeX/activeX1037.xml"/><Relationship Id="rId279" Type="http://schemas.openxmlformats.org/officeDocument/2006/relationships/control" Target="../activeX/activeX1058.xml"/><Relationship Id="rId22" Type="http://schemas.openxmlformats.org/officeDocument/2006/relationships/control" Target="../activeX/activeX804.xml"/><Relationship Id="rId43" Type="http://schemas.openxmlformats.org/officeDocument/2006/relationships/control" Target="../activeX/activeX824.xml"/><Relationship Id="rId64" Type="http://schemas.openxmlformats.org/officeDocument/2006/relationships/control" Target="../activeX/activeX845.xml"/><Relationship Id="rId118" Type="http://schemas.openxmlformats.org/officeDocument/2006/relationships/control" Target="../activeX/activeX897.xml"/><Relationship Id="rId139" Type="http://schemas.openxmlformats.org/officeDocument/2006/relationships/control" Target="../activeX/activeX918.xml"/><Relationship Id="rId290" Type="http://schemas.openxmlformats.org/officeDocument/2006/relationships/control" Target="../activeX/activeX1069.xml"/><Relationship Id="rId304" Type="http://schemas.openxmlformats.org/officeDocument/2006/relationships/control" Target="../activeX/activeX1083.xml"/><Relationship Id="rId325" Type="http://schemas.openxmlformats.org/officeDocument/2006/relationships/control" Target="../activeX/activeX1104.xml"/><Relationship Id="rId85" Type="http://schemas.openxmlformats.org/officeDocument/2006/relationships/control" Target="../activeX/activeX866.xml"/><Relationship Id="rId150" Type="http://schemas.openxmlformats.org/officeDocument/2006/relationships/control" Target="../activeX/activeX929.xml"/><Relationship Id="rId171" Type="http://schemas.openxmlformats.org/officeDocument/2006/relationships/control" Target="../activeX/activeX950.xml"/><Relationship Id="rId192" Type="http://schemas.openxmlformats.org/officeDocument/2006/relationships/control" Target="../activeX/activeX971.xml"/><Relationship Id="rId206" Type="http://schemas.openxmlformats.org/officeDocument/2006/relationships/control" Target="../activeX/activeX985.xml"/><Relationship Id="rId227" Type="http://schemas.openxmlformats.org/officeDocument/2006/relationships/control" Target="../activeX/activeX1006.xml"/><Relationship Id="rId248" Type="http://schemas.openxmlformats.org/officeDocument/2006/relationships/control" Target="../activeX/activeX1027.xml"/><Relationship Id="rId269" Type="http://schemas.openxmlformats.org/officeDocument/2006/relationships/control" Target="../activeX/activeX1048.xml"/><Relationship Id="rId12" Type="http://schemas.openxmlformats.org/officeDocument/2006/relationships/control" Target="../activeX/activeX794.xml"/><Relationship Id="rId33" Type="http://schemas.openxmlformats.org/officeDocument/2006/relationships/control" Target="../activeX/activeX814.xml"/><Relationship Id="rId108" Type="http://schemas.openxmlformats.org/officeDocument/2006/relationships/image" Target="../media/image5.emf"/><Relationship Id="rId129" Type="http://schemas.openxmlformats.org/officeDocument/2006/relationships/control" Target="../activeX/activeX908.xml"/><Relationship Id="rId280" Type="http://schemas.openxmlformats.org/officeDocument/2006/relationships/control" Target="../activeX/activeX1059.xml"/><Relationship Id="rId315" Type="http://schemas.openxmlformats.org/officeDocument/2006/relationships/control" Target="../activeX/activeX1094.xml"/><Relationship Id="rId54" Type="http://schemas.openxmlformats.org/officeDocument/2006/relationships/control" Target="../activeX/activeX835.xml"/><Relationship Id="rId75" Type="http://schemas.openxmlformats.org/officeDocument/2006/relationships/control" Target="../activeX/activeX856.xml"/><Relationship Id="rId96" Type="http://schemas.openxmlformats.org/officeDocument/2006/relationships/control" Target="../activeX/activeX877.xml"/><Relationship Id="rId140" Type="http://schemas.openxmlformats.org/officeDocument/2006/relationships/control" Target="../activeX/activeX919.xml"/><Relationship Id="rId161" Type="http://schemas.openxmlformats.org/officeDocument/2006/relationships/control" Target="../activeX/activeX940.xml"/><Relationship Id="rId182" Type="http://schemas.openxmlformats.org/officeDocument/2006/relationships/control" Target="../activeX/activeX961.xml"/><Relationship Id="rId217" Type="http://schemas.openxmlformats.org/officeDocument/2006/relationships/control" Target="../activeX/activeX996.xml"/><Relationship Id="rId6" Type="http://schemas.openxmlformats.org/officeDocument/2006/relationships/control" Target="../activeX/activeX788.xml"/><Relationship Id="rId238" Type="http://schemas.openxmlformats.org/officeDocument/2006/relationships/control" Target="../activeX/activeX1017.xml"/><Relationship Id="rId259" Type="http://schemas.openxmlformats.org/officeDocument/2006/relationships/control" Target="../activeX/activeX1038.xml"/><Relationship Id="rId23" Type="http://schemas.openxmlformats.org/officeDocument/2006/relationships/control" Target="../activeX/activeX805.xml"/><Relationship Id="rId119" Type="http://schemas.openxmlformats.org/officeDocument/2006/relationships/control" Target="../activeX/activeX898.xml"/><Relationship Id="rId270" Type="http://schemas.openxmlformats.org/officeDocument/2006/relationships/control" Target="../activeX/activeX1049.xml"/><Relationship Id="rId291" Type="http://schemas.openxmlformats.org/officeDocument/2006/relationships/control" Target="../activeX/activeX1070.xml"/><Relationship Id="rId305" Type="http://schemas.openxmlformats.org/officeDocument/2006/relationships/control" Target="../activeX/activeX1084.xml"/><Relationship Id="rId326" Type="http://schemas.openxmlformats.org/officeDocument/2006/relationships/control" Target="../activeX/activeX1105.xml"/><Relationship Id="rId44" Type="http://schemas.openxmlformats.org/officeDocument/2006/relationships/control" Target="../activeX/activeX825.xml"/><Relationship Id="rId65" Type="http://schemas.openxmlformats.org/officeDocument/2006/relationships/control" Target="../activeX/activeX846.xml"/><Relationship Id="rId86" Type="http://schemas.openxmlformats.org/officeDocument/2006/relationships/control" Target="../activeX/activeX867.xml"/><Relationship Id="rId130" Type="http://schemas.openxmlformats.org/officeDocument/2006/relationships/control" Target="../activeX/activeX909.xml"/><Relationship Id="rId151" Type="http://schemas.openxmlformats.org/officeDocument/2006/relationships/control" Target="../activeX/activeX930.xml"/><Relationship Id="rId172" Type="http://schemas.openxmlformats.org/officeDocument/2006/relationships/control" Target="../activeX/activeX951.xml"/><Relationship Id="rId193" Type="http://schemas.openxmlformats.org/officeDocument/2006/relationships/control" Target="../activeX/activeX972.xml"/><Relationship Id="rId207" Type="http://schemas.openxmlformats.org/officeDocument/2006/relationships/control" Target="../activeX/activeX986.xml"/><Relationship Id="rId228" Type="http://schemas.openxmlformats.org/officeDocument/2006/relationships/control" Target="../activeX/activeX1007.xml"/><Relationship Id="rId249" Type="http://schemas.openxmlformats.org/officeDocument/2006/relationships/control" Target="../activeX/activeX1028.xml"/><Relationship Id="rId13" Type="http://schemas.openxmlformats.org/officeDocument/2006/relationships/control" Target="../activeX/activeX795.xml"/><Relationship Id="rId109" Type="http://schemas.openxmlformats.org/officeDocument/2006/relationships/control" Target="../activeX/activeX889.xml"/><Relationship Id="rId260" Type="http://schemas.openxmlformats.org/officeDocument/2006/relationships/control" Target="../activeX/activeX1039.xml"/><Relationship Id="rId281" Type="http://schemas.openxmlformats.org/officeDocument/2006/relationships/control" Target="../activeX/activeX1060.xml"/><Relationship Id="rId316" Type="http://schemas.openxmlformats.org/officeDocument/2006/relationships/control" Target="../activeX/activeX1095.xml"/><Relationship Id="rId34" Type="http://schemas.openxmlformats.org/officeDocument/2006/relationships/control" Target="../activeX/activeX815.xml"/><Relationship Id="rId55" Type="http://schemas.openxmlformats.org/officeDocument/2006/relationships/control" Target="../activeX/activeX836.xml"/><Relationship Id="rId76" Type="http://schemas.openxmlformats.org/officeDocument/2006/relationships/control" Target="../activeX/activeX857.xml"/><Relationship Id="rId97" Type="http://schemas.openxmlformats.org/officeDocument/2006/relationships/control" Target="../activeX/activeX878.xml"/><Relationship Id="rId120" Type="http://schemas.openxmlformats.org/officeDocument/2006/relationships/control" Target="../activeX/activeX899.xml"/><Relationship Id="rId141" Type="http://schemas.openxmlformats.org/officeDocument/2006/relationships/control" Target="../activeX/activeX920.xml"/><Relationship Id="rId7" Type="http://schemas.openxmlformats.org/officeDocument/2006/relationships/control" Target="../activeX/activeX789.xml"/><Relationship Id="rId162" Type="http://schemas.openxmlformats.org/officeDocument/2006/relationships/control" Target="../activeX/activeX941.xml"/><Relationship Id="rId183" Type="http://schemas.openxmlformats.org/officeDocument/2006/relationships/control" Target="../activeX/activeX962.xml"/><Relationship Id="rId218" Type="http://schemas.openxmlformats.org/officeDocument/2006/relationships/control" Target="../activeX/activeX997.xml"/><Relationship Id="rId239" Type="http://schemas.openxmlformats.org/officeDocument/2006/relationships/control" Target="../activeX/activeX1018.xml"/><Relationship Id="rId250" Type="http://schemas.openxmlformats.org/officeDocument/2006/relationships/control" Target="../activeX/activeX1029.xml"/><Relationship Id="rId271" Type="http://schemas.openxmlformats.org/officeDocument/2006/relationships/control" Target="../activeX/activeX1050.xml"/><Relationship Id="rId292" Type="http://schemas.openxmlformats.org/officeDocument/2006/relationships/control" Target="../activeX/activeX1071.xml"/><Relationship Id="rId306" Type="http://schemas.openxmlformats.org/officeDocument/2006/relationships/control" Target="../activeX/activeX1085.xml"/><Relationship Id="rId24" Type="http://schemas.openxmlformats.org/officeDocument/2006/relationships/image" Target="../media/image4.emf"/><Relationship Id="rId45" Type="http://schemas.openxmlformats.org/officeDocument/2006/relationships/control" Target="../activeX/activeX826.xml"/><Relationship Id="rId66" Type="http://schemas.openxmlformats.org/officeDocument/2006/relationships/control" Target="../activeX/activeX847.xml"/><Relationship Id="rId87" Type="http://schemas.openxmlformats.org/officeDocument/2006/relationships/control" Target="../activeX/activeX868.xml"/><Relationship Id="rId110" Type="http://schemas.openxmlformats.org/officeDocument/2006/relationships/control" Target="../activeX/activeX890.xml"/><Relationship Id="rId131" Type="http://schemas.openxmlformats.org/officeDocument/2006/relationships/control" Target="../activeX/activeX910.xml"/><Relationship Id="rId327" Type="http://schemas.openxmlformats.org/officeDocument/2006/relationships/control" Target="../activeX/activeX1106.xml"/><Relationship Id="rId152" Type="http://schemas.openxmlformats.org/officeDocument/2006/relationships/control" Target="../activeX/activeX931.xml"/><Relationship Id="rId173" Type="http://schemas.openxmlformats.org/officeDocument/2006/relationships/control" Target="../activeX/activeX952.xml"/><Relationship Id="rId194" Type="http://schemas.openxmlformats.org/officeDocument/2006/relationships/control" Target="../activeX/activeX973.xml"/><Relationship Id="rId208" Type="http://schemas.openxmlformats.org/officeDocument/2006/relationships/control" Target="../activeX/activeX987.xml"/><Relationship Id="rId229" Type="http://schemas.openxmlformats.org/officeDocument/2006/relationships/control" Target="../activeX/activeX1008.xml"/><Relationship Id="rId240" Type="http://schemas.openxmlformats.org/officeDocument/2006/relationships/control" Target="../activeX/activeX1019.xml"/><Relationship Id="rId261" Type="http://schemas.openxmlformats.org/officeDocument/2006/relationships/control" Target="../activeX/activeX1040.xml"/><Relationship Id="rId14" Type="http://schemas.openxmlformats.org/officeDocument/2006/relationships/control" Target="../activeX/activeX796.xml"/><Relationship Id="rId35" Type="http://schemas.openxmlformats.org/officeDocument/2006/relationships/control" Target="../activeX/activeX816.xml"/><Relationship Id="rId56" Type="http://schemas.openxmlformats.org/officeDocument/2006/relationships/control" Target="../activeX/activeX837.xml"/><Relationship Id="rId77" Type="http://schemas.openxmlformats.org/officeDocument/2006/relationships/control" Target="../activeX/activeX858.xml"/><Relationship Id="rId100" Type="http://schemas.openxmlformats.org/officeDocument/2006/relationships/control" Target="../activeX/activeX881.xml"/><Relationship Id="rId282" Type="http://schemas.openxmlformats.org/officeDocument/2006/relationships/control" Target="../activeX/activeX1061.xml"/><Relationship Id="rId317" Type="http://schemas.openxmlformats.org/officeDocument/2006/relationships/control" Target="../activeX/activeX1096.xml"/><Relationship Id="rId8" Type="http://schemas.openxmlformats.org/officeDocument/2006/relationships/control" Target="../activeX/activeX790.xml"/><Relationship Id="rId51" Type="http://schemas.openxmlformats.org/officeDocument/2006/relationships/control" Target="../activeX/activeX832.xml"/><Relationship Id="rId72" Type="http://schemas.openxmlformats.org/officeDocument/2006/relationships/control" Target="../activeX/activeX853.xml"/><Relationship Id="rId93" Type="http://schemas.openxmlformats.org/officeDocument/2006/relationships/control" Target="../activeX/activeX874.xml"/><Relationship Id="rId98" Type="http://schemas.openxmlformats.org/officeDocument/2006/relationships/control" Target="../activeX/activeX879.xml"/><Relationship Id="rId121" Type="http://schemas.openxmlformats.org/officeDocument/2006/relationships/control" Target="../activeX/activeX900.xml"/><Relationship Id="rId142" Type="http://schemas.openxmlformats.org/officeDocument/2006/relationships/control" Target="../activeX/activeX921.xml"/><Relationship Id="rId163" Type="http://schemas.openxmlformats.org/officeDocument/2006/relationships/control" Target="../activeX/activeX942.xml"/><Relationship Id="rId184" Type="http://schemas.openxmlformats.org/officeDocument/2006/relationships/control" Target="../activeX/activeX963.xml"/><Relationship Id="rId189" Type="http://schemas.openxmlformats.org/officeDocument/2006/relationships/control" Target="../activeX/activeX968.xml"/><Relationship Id="rId219" Type="http://schemas.openxmlformats.org/officeDocument/2006/relationships/control" Target="../activeX/activeX998.xml"/><Relationship Id="rId3" Type="http://schemas.openxmlformats.org/officeDocument/2006/relationships/vmlDrawing" Target="../drawings/vmlDrawing3.vml"/><Relationship Id="rId214" Type="http://schemas.openxmlformats.org/officeDocument/2006/relationships/control" Target="../activeX/activeX993.xml"/><Relationship Id="rId230" Type="http://schemas.openxmlformats.org/officeDocument/2006/relationships/control" Target="../activeX/activeX1009.xml"/><Relationship Id="rId235" Type="http://schemas.openxmlformats.org/officeDocument/2006/relationships/control" Target="../activeX/activeX1014.xml"/><Relationship Id="rId251" Type="http://schemas.openxmlformats.org/officeDocument/2006/relationships/control" Target="../activeX/activeX1030.xml"/><Relationship Id="rId256" Type="http://schemas.openxmlformats.org/officeDocument/2006/relationships/control" Target="../activeX/activeX1035.xml"/><Relationship Id="rId277" Type="http://schemas.openxmlformats.org/officeDocument/2006/relationships/control" Target="../activeX/activeX1056.xml"/><Relationship Id="rId298" Type="http://schemas.openxmlformats.org/officeDocument/2006/relationships/control" Target="../activeX/activeX1077.xml"/><Relationship Id="rId25" Type="http://schemas.openxmlformats.org/officeDocument/2006/relationships/control" Target="../activeX/activeX806.xml"/><Relationship Id="rId46" Type="http://schemas.openxmlformats.org/officeDocument/2006/relationships/control" Target="../activeX/activeX827.xml"/><Relationship Id="rId67" Type="http://schemas.openxmlformats.org/officeDocument/2006/relationships/control" Target="../activeX/activeX848.xml"/><Relationship Id="rId116" Type="http://schemas.openxmlformats.org/officeDocument/2006/relationships/control" Target="../activeX/activeX896.xml"/><Relationship Id="rId137" Type="http://schemas.openxmlformats.org/officeDocument/2006/relationships/control" Target="../activeX/activeX916.xml"/><Relationship Id="rId158" Type="http://schemas.openxmlformats.org/officeDocument/2006/relationships/control" Target="../activeX/activeX937.xml"/><Relationship Id="rId272" Type="http://schemas.openxmlformats.org/officeDocument/2006/relationships/control" Target="../activeX/activeX1051.xml"/><Relationship Id="rId293" Type="http://schemas.openxmlformats.org/officeDocument/2006/relationships/control" Target="../activeX/activeX1072.xml"/><Relationship Id="rId302" Type="http://schemas.openxmlformats.org/officeDocument/2006/relationships/control" Target="../activeX/activeX1081.xml"/><Relationship Id="rId307" Type="http://schemas.openxmlformats.org/officeDocument/2006/relationships/control" Target="../activeX/activeX1086.xml"/><Relationship Id="rId323" Type="http://schemas.openxmlformats.org/officeDocument/2006/relationships/control" Target="../activeX/activeX1102.xml"/><Relationship Id="rId328" Type="http://schemas.openxmlformats.org/officeDocument/2006/relationships/control" Target="../activeX/activeX1107.xml"/><Relationship Id="rId20" Type="http://schemas.openxmlformats.org/officeDocument/2006/relationships/control" Target="../activeX/activeX802.xml"/><Relationship Id="rId41" Type="http://schemas.openxmlformats.org/officeDocument/2006/relationships/control" Target="../activeX/activeX822.xml"/><Relationship Id="rId62" Type="http://schemas.openxmlformats.org/officeDocument/2006/relationships/control" Target="../activeX/activeX843.xml"/><Relationship Id="rId83" Type="http://schemas.openxmlformats.org/officeDocument/2006/relationships/control" Target="../activeX/activeX864.xml"/><Relationship Id="rId88" Type="http://schemas.openxmlformats.org/officeDocument/2006/relationships/control" Target="../activeX/activeX869.xml"/><Relationship Id="rId111" Type="http://schemas.openxmlformats.org/officeDocument/2006/relationships/control" Target="../activeX/activeX891.xml"/><Relationship Id="rId132" Type="http://schemas.openxmlformats.org/officeDocument/2006/relationships/control" Target="../activeX/activeX911.xml"/><Relationship Id="rId153" Type="http://schemas.openxmlformats.org/officeDocument/2006/relationships/control" Target="../activeX/activeX932.xml"/><Relationship Id="rId174" Type="http://schemas.openxmlformats.org/officeDocument/2006/relationships/control" Target="../activeX/activeX953.xml"/><Relationship Id="rId179" Type="http://schemas.openxmlformats.org/officeDocument/2006/relationships/control" Target="../activeX/activeX958.xml"/><Relationship Id="rId195" Type="http://schemas.openxmlformats.org/officeDocument/2006/relationships/control" Target="../activeX/activeX974.xml"/><Relationship Id="rId209" Type="http://schemas.openxmlformats.org/officeDocument/2006/relationships/control" Target="../activeX/activeX988.xml"/><Relationship Id="rId190" Type="http://schemas.openxmlformats.org/officeDocument/2006/relationships/control" Target="../activeX/activeX969.xml"/><Relationship Id="rId204" Type="http://schemas.openxmlformats.org/officeDocument/2006/relationships/control" Target="../activeX/activeX983.xml"/><Relationship Id="rId220" Type="http://schemas.openxmlformats.org/officeDocument/2006/relationships/control" Target="../activeX/activeX999.xml"/><Relationship Id="rId225" Type="http://schemas.openxmlformats.org/officeDocument/2006/relationships/control" Target="../activeX/activeX1004.xml"/><Relationship Id="rId241" Type="http://schemas.openxmlformats.org/officeDocument/2006/relationships/control" Target="../activeX/activeX1020.xml"/><Relationship Id="rId246" Type="http://schemas.openxmlformats.org/officeDocument/2006/relationships/control" Target="../activeX/activeX1025.xml"/><Relationship Id="rId267" Type="http://schemas.openxmlformats.org/officeDocument/2006/relationships/control" Target="../activeX/activeX1046.xml"/><Relationship Id="rId288" Type="http://schemas.openxmlformats.org/officeDocument/2006/relationships/control" Target="../activeX/activeX1067.xml"/><Relationship Id="rId15" Type="http://schemas.openxmlformats.org/officeDocument/2006/relationships/control" Target="../activeX/activeX797.xml"/><Relationship Id="rId36" Type="http://schemas.openxmlformats.org/officeDocument/2006/relationships/control" Target="../activeX/activeX817.xml"/><Relationship Id="rId57" Type="http://schemas.openxmlformats.org/officeDocument/2006/relationships/control" Target="../activeX/activeX838.xml"/><Relationship Id="rId106" Type="http://schemas.openxmlformats.org/officeDocument/2006/relationships/control" Target="../activeX/activeX887.xml"/><Relationship Id="rId127" Type="http://schemas.openxmlformats.org/officeDocument/2006/relationships/control" Target="../activeX/activeX906.xml"/><Relationship Id="rId262" Type="http://schemas.openxmlformats.org/officeDocument/2006/relationships/control" Target="../activeX/activeX1041.xml"/><Relationship Id="rId283" Type="http://schemas.openxmlformats.org/officeDocument/2006/relationships/control" Target="../activeX/activeX1062.xml"/><Relationship Id="rId313" Type="http://schemas.openxmlformats.org/officeDocument/2006/relationships/control" Target="../activeX/activeX1092.xml"/><Relationship Id="rId318" Type="http://schemas.openxmlformats.org/officeDocument/2006/relationships/control" Target="../activeX/activeX1097.xml"/><Relationship Id="rId10" Type="http://schemas.openxmlformats.org/officeDocument/2006/relationships/control" Target="../activeX/activeX792.xml"/><Relationship Id="rId31" Type="http://schemas.openxmlformats.org/officeDocument/2006/relationships/control" Target="../activeX/activeX812.xml"/><Relationship Id="rId52" Type="http://schemas.openxmlformats.org/officeDocument/2006/relationships/control" Target="../activeX/activeX833.xml"/><Relationship Id="rId73" Type="http://schemas.openxmlformats.org/officeDocument/2006/relationships/control" Target="../activeX/activeX854.xml"/><Relationship Id="rId78" Type="http://schemas.openxmlformats.org/officeDocument/2006/relationships/control" Target="../activeX/activeX859.xml"/><Relationship Id="rId94" Type="http://schemas.openxmlformats.org/officeDocument/2006/relationships/control" Target="../activeX/activeX875.xml"/><Relationship Id="rId99" Type="http://schemas.openxmlformats.org/officeDocument/2006/relationships/control" Target="../activeX/activeX880.xml"/><Relationship Id="rId101" Type="http://schemas.openxmlformats.org/officeDocument/2006/relationships/control" Target="../activeX/activeX882.xml"/><Relationship Id="rId122" Type="http://schemas.openxmlformats.org/officeDocument/2006/relationships/control" Target="../activeX/activeX901.xml"/><Relationship Id="rId143" Type="http://schemas.openxmlformats.org/officeDocument/2006/relationships/control" Target="../activeX/activeX922.xml"/><Relationship Id="rId148" Type="http://schemas.openxmlformats.org/officeDocument/2006/relationships/control" Target="../activeX/activeX927.xml"/><Relationship Id="rId164" Type="http://schemas.openxmlformats.org/officeDocument/2006/relationships/control" Target="../activeX/activeX943.xml"/><Relationship Id="rId169" Type="http://schemas.openxmlformats.org/officeDocument/2006/relationships/control" Target="../activeX/activeX948.xml"/><Relationship Id="rId185" Type="http://schemas.openxmlformats.org/officeDocument/2006/relationships/control" Target="../activeX/activeX964.xml"/><Relationship Id="rId4" Type="http://schemas.openxmlformats.org/officeDocument/2006/relationships/control" Target="../activeX/activeX787.xml"/><Relationship Id="rId9" Type="http://schemas.openxmlformats.org/officeDocument/2006/relationships/control" Target="../activeX/activeX791.xml"/><Relationship Id="rId180" Type="http://schemas.openxmlformats.org/officeDocument/2006/relationships/control" Target="../activeX/activeX959.xml"/><Relationship Id="rId210" Type="http://schemas.openxmlformats.org/officeDocument/2006/relationships/control" Target="../activeX/activeX989.xml"/><Relationship Id="rId215" Type="http://schemas.openxmlformats.org/officeDocument/2006/relationships/control" Target="../activeX/activeX994.xml"/><Relationship Id="rId236" Type="http://schemas.openxmlformats.org/officeDocument/2006/relationships/control" Target="../activeX/activeX1015.xml"/><Relationship Id="rId257" Type="http://schemas.openxmlformats.org/officeDocument/2006/relationships/control" Target="../activeX/activeX1036.xml"/><Relationship Id="rId278" Type="http://schemas.openxmlformats.org/officeDocument/2006/relationships/control" Target="../activeX/activeX1057.xml"/><Relationship Id="rId26" Type="http://schemas.openxmlformats.org/officeDocument/2006/relationships/control" Target="../activeX/activeX807.xml"/><Relationship Id="rId231" Type="http://schemas.openxmlformats.org/officeDocument/2006/relationships/control" Target="../activeX/activeX1010.xml"/><Relationship Id="rId252" Type="http://schemas.openxmlformats.org/officeDocument/2006/relationships/control" Target="../activeX/activeX1031.xml"/><Relationship Id="rId273" Type="http://schemas.openxmlformats.org/officeDocument/2006/relationships/control" Target="../activeX/activeX1052.xml"/><Relationship Id="rId294" Type="http://schemas.openxmlformats.org/officeDocument/2006/relationships/control" Target="../activeX/activeX1073.xml"/><Relationship Id="rId308" Type="http://schemas.openxmlformats.org/officeDocument/2006/relationships/control" Target="../activeX/activeX1087.xml"/><Relationship Id="rId329" Type="http://schemas.openxmlformats.org/officeDocument/2006/relationships/control" Target="../activeX/activeX1108.xml"/><Relationship Id="rId47" Type="http://schemas.openxmlformats.org/officeDocument/2006/relationships/control" Target="../activeX/activeX828.xml"/><Relationship Id="rId68" Type="http://schemas.openxmlformats.org/officeDocument/2006/relationships/control" Target="../activeX/activeX849.xml"/><Relationship Id="rId89" Type="http://schemas.openxmlformats.org/officeDocument/2006/relationships/control" Target="../activeX/activeX870.xml"/><Relationship Id="rId112" Type="http://schemas.openxmlformats.org/officeDocument/2006/relationships/control" Target="../activeX/activeX892.xml"/><Relationship Id="rId133" Type="http://schemas.openxmlformats.org/officeDocument/2006/relationships/control" Target="../activeX/activeX912.xml"/><Relationship Id="rId154" Type="http://schemas.openxmlformats.org/officeDocument/2006/relationships/control" Target="../activeX/activeX933.xml"/><Relationship Id="rId175" Type="http://schemas.openxmlformats.org/officeDocument/2006/relationships/control" Target="../activeX/activeX954.xml"/><Relationship Id="rId196" Type="http://schemas.openxmlformats.org/officeDocument/2006/relationships/control" Target="../activeX/activeX975.xml"/><Relationship Id="rId200" Type="http://schemas.openxmlformats.org/officeDocument/2006/relationships/control" Target="../activeX/activeX979.xml"/><Relationship Id="rId16" Type="http://schemas.openxmlformats.org/officeDocument/2006/relationships/control" Target="../activeX/activeX798.xml"/><Relationship Id="rId221" Type="http://schemas.openxmlformats.org/officeDocument/2006/relationships/control" Target="../activeX/activeX1000.xml"/><Relationship Id="rId242" Type="http://schemas.openxmlformats.org/officeDocument/2006/relationships/control" Target="../activeX/activeX1021.xml"/><Relationship Id="rId263" Type="http://schemas.openxmlformats.org/officeDocument/2006/relationships/control" Target="../activeX/activeX1042.xml"/><Relationship Id="rId284" Type="http://schemas.openxmlformats.org/officeDocument/2006/relationships/control" Target="../activeX/activeX1063.xml"/><Relationship Id="rId319" Type="http://schemas.openxmlformats.org/officeDocument/2006/relationships/control" Target="../activeX/activeX1098.xml"/><Relationship Id="rId37" Type="http://schemas.openxmlformats.org/officeDocument/2006/relationships/control" Target="../activeX/activeX818.xml"/><Relationship Id="rId58" Type="http://schemas.openxmlformats.org/officeDocument/2006/relationships/control" Target="../activeX/activeX839.xml"/><Relationship Id="rId79" Type="http://schemas.openxmlformats.org/officeDocument/2006/relationships/control" Target="../activeX/activeX860.xml"/><Relationship Id="rId102" Type="http://schemas.openxmlformats.org/officeDocument/2006/relationships/control" Target="../activeX/activeX883.xml"/><Relationship Id="rId123" Type="http://schemas.openxmlformats.org/officeDocument/2006/relationships/control" Target="../activeX/activeX902.xml"/><Relationship Id="rId144" Type="http://schemas.openxmlformats.org/officeDocument/2006/relationships/control" Target="../activeX/activeX923.xml"/><Relationship Id="rId330" Type="http://schemas.openxmlformats.org/officeDocument/2006/relationships/control" Target="../activeX/activeX1109.xml"/><Relationship Id="rId90" Type="http://schemas.openxmlformats.org/officeDocument/2006/relationships/control" Target="../activeX/activeX871.xml"/><Relationship Id="rId165" Type="http://schemas.openxmlformats.org/officeDocument/2006/relationships/control" Target="../activeX/activeX944.xml"/><Relationship Id="rId186" Type="http://schemas.openxmlformats.org/officeDocument/2006/relationships/control" Target="../activeX/activeX965.xml"/><Relationship Id="rId211" Type="http://schemas.openxmlformats.org/officeDocument/2006/relationships/control" Target="../activeX/activeX990.xml"/><Relationship Id="rId232" Type="http://schemas.openxmlformats.org/officeDocument/2006/relationships/control" Target="../activeX/activeX1011.xml"/><Relationship Id="rId253" Type="http://schemas.openxmlformats.org/officeDocument/2006/relationships/control" Target="../activeX/activeX1032.xml"/><Relationship Id="rId274" Type="http://schemas.openxmlformats.org/officeDocument/2006/relationships/control" Target="../activeX/activeX1053.xml"/><Relationship Id="rId295" Type="http://schemas.openxmlformats.org/officeDocument/2006/relationships/control" Target="../activeX/activeX1074.xml"/><Relationship Id="rId309" Type="http://schemas.openxmlformats.org/officeDocument/2006/relationships/control" Target="../activeX/activeX1088.xml"/><Relationship Id="rId27" Type="http://schemas.openxmlformats.org/officeDocument/2006/relationships/control" Target="../activeX/activeX808.xml"/><Relationship Id="rId48" Type="http://schemas.openxmlformats.org/officeDocument/2006/relationships/control" Target="../activeX/activeX829.xml"/><Relationship Id="rId69" Type="http://schemas.openxmlformats.org/officeDocument/2006/relationships/control" Target="../activeX/activeX850.xml"/><Relationship Id="rId113" Type="http://schemas.openxmlformats.org/officeDocument/2006/relationships/control" Target="../activeX/activeX893.xml"/><Relationship Id="rId134" Type="http://schemas.openxmlformats.org/officeDocument/2006/relationships/control" Target="../activeX/activeX913.xml"/><Relationship Id="rId320" Type="http://schemas.openxmlformats.org/officeDocument/2006/relationships/control" Target="../activeX/activeX1099.xml"/><Relationship Id="rId80" Type="http://schemas.openxmlformats.org/officeDocument/2006/relationships/control" Target="../activeX/activeX861.xml"/><Relationship Id="rId155" Type="http://schemas.openxmlformats.org/officeDocument/2006/relationships/control" Target="../activeX/activeX934.xml"/><Relationship Id="rId176" Type="http://schemas.openxmlformats.org/officeDocument/2006/relationships/control" Target="../activeX/activeX955.xml"/><Relationship Id="rId197" Type="http://schemas.openxmlformats.org/officeDocument/2006/relationships/control" Target="../activeX/activeX976.xml"/><Relationship Id="rId201" Type="http://schemas.openxmlformats.org/officeDocument/2006/relationships/control" Target="../activeX/activeX980.xml"/><Relationship Id="rId222" Type="http://schemas.openxmlformats.org/officeDocument/2006/relationships/control" Target="../activeX/activeX1001.xml"/><Relationship Id="rId243" Type="http://schemas.openxmlformats.org/officeDocument/2006/relationships/control" Target="../activeX/activeX1022.xml"/><Relationship Id="rId264" Type="http://schemas.openxmlformats.org/officeDocument/2006/relationships/control" Target="../activeX/activeX1043.xml"/><Relationship Id="rId285" Type="http://schemas.openxmlformats.org/officeDocument/2006/relationships/control" Target="../activeX/activeX1064.xml"/><Relationship Id="rId17" Type="http://schemas.openxmlformats.org/officeDocument/2006/relationships/control" Target="../activeX/activeX799.xml"/><Relationship Id="rId38" Type="http://schemas.openxmlformats.org/officeDocument/2006/relationships/control" Target="../activeX/activeX819.xml"/><Relationship Id="rId59" Type="http://schemas.openxmlformats.org/officeDocument/2006/relationships/control" Target="../activeX/activeX840.xml"/><Relationship Id="rId103" Type="http://schemas.openxmlformats.org/officeDocument/2006/relationships/control" Target="../activeX/activeX884.xml"/><Relationship Id="rId124" Type="http://schemas.openxmlformats.org/officeDocument/2006/relationships/control" Target="../activeX/activeX903.xml"/><Relationship Id="rId310" Type="http://schemas.openxmlformats.org/officeDocument/2006/relationships/control" Target="../activeX/activeX1089.xml"/><Relationship Id="rId70" Type="http://schemas.openxmlformats.org/officeDocument/2006/relationships/control" Target="../activeX/activeX851.xml"/><Relationship Id="rId91" Type="http://schemas.openxmlformats.org/officeDocument/2006/relationships/control" Target="../activeX/activeX872.xml"/><Relationship Id="rId145" Type="http://schemas.openxmlformats.org/officeDocument/2006/relationships/control" Target="../activeX/activeX924.xml"/><Relationship Id="rId166" Type="http://schemas.openxmlformats.org/officeDocument/2006/relationships/control" Target="../activeX/activeX945.xml"/><Relationship Id="rId187" Type="http://schemas.openxmlformats.org/officeDocument/2006/relationships/control" Target="../activeX/activeX966.xml"/><Relationship Id="rId331" Type="http://schemas.openxmlformats.org/officeDocument/2006/relationships/control" Target="../activeX/activeX1110.xml"/><Relationship Id="rId1" Type="http://schemas.openxmlformats.org/officeDocument/2006/relationships/printerSettings" Target="../printerSettings/printerSettings5.bin"/><Relationship Id="rId212" Type="http://schemas.openxmlformats.org/officeDocument/2006/relationships/control" Target="../activeX/activeX991.xml"/><Relationship Id="rId233" Type="http://schemas.openxmlformats.org/officeDocument/2006/relationships/control" Target="../activeX/activeX1012.xml"/><Relationship Id="rId254" Type="http://schemas.openxmlformats.org/officeDocument/2006/relationships/control" Target="../activeX/activeX1033.xml"/><Relationship Id="rId28" Type="http://schemas.openxmlformats.org/officeDocument/2006/relationships/control" Target="../activeX/activeX809.xml"/><Relationship Id="rId49" Type="http://schemas.openxmlformats.org/officeDocument/2006/relationships/control" Target="../activeX/activeX830.xml"/><Relationship Id="rId114" Type="http://schemas.openxmlformats.org/officeDocument/2006/relationships/control" Target="../activeX/activeX894.xml"/><Relationship Id="rId275" Type="http://schemas.openxmlformats.org/officeDocument/2006/relationships/control" Target="../activeX/activeX1054.xml"/><Relationship Id="rId296" Type="http://schemas.openxmlformats.org/officeDocument/2006/relationships/control" Target="../activeX/activeX1075.xml"/><Relationship Id="rId300" Type="http://schemas.openxmlformats.org/officeDocument/2006/relationships/control" Target="../activeX/activeX1079.xml"/><Relationship Id="rId60" Type="http://schemas.openxmlformats.org/officeDocument/2006/relationships/control" Target="../activeX/activeX841.xml"/><Relationship Id="rId81" Type="http://schemas.openxmlformats.org/officeDocument/2006/relationships/control" Target="../activeX/activeX862.xml"/><Relationship Id="rId135" Type="http://schemas.openxmlformats.org/officeDocument/2006/relationships/control" Target="../activeX/activeX914.xml"/><Relationship Id="rId156" Type="http://schemas.openxmlformats.org/officeDocument/2006/relationships/control" Target="../activeX/activeX935.xml"/><Relationship Id="rId177" Type="http://schemas.openxmlformats.org/officeDocument/2006/relationships/control" Target="../activeX/activeX956.xml"/><Relationship Id="rId198" Type="http://schemas.openxmlformats.org/officeDocument/2006/relationships/control" Target="../activeX/activeX977.xml"/><Relationship Id="rId321" Type="http://schemas.openxmlformats.org/officeDocument/2006/relationships/control" Target="../activeX/activeX1100.xml"/><Relationship Id="rId202" Type="http://schemas.openxmlformats.org/officeDocument/2006/relationships/control" Target="../activeX/activeX981.xml"/><Relationship Id="rId223" Type="http://schemas.openxmlformats.org/officeDocument/2006/relationships/control" Target="../activeX/activeX1002.xml"/><Relationship Id="rId244" Type="http://schemas.openxmlformats.org/officeDocument/2006/relationships/control" Target="../activeX/activeX1023.xml"/><Relationship Id="rId18" Type="http://schemas.openxmlformats.org/officeDocument/2006/relationships/control" Target="../activeX/activeX800.xml"/><Relationship Id="rId39" Type="http://schemas.openxmlformats.org/officeDocument/2006/relationships/control" Target="../activeX/activeX820.xml"/><Relationship Id="rId265" Type="http://schemas.openxmlformats.org/officeDocument/2006/relationships/control" Target="../activeX/activeX1044.xml"/><Relationship Id="rId286" Type="http://schemas.openxmlformats.org/officeDocument/2006/relationships/control" Target="../activeX/activeX1065.xml"/><Relationship Id="rId50" Type="http://schemas.openxmlformats.org/officeDocument/2006/relationships/control" Target="../activeX/activeX831.xml"/><Relationship Id="rId104" Type="http://schemas.openxmlformats.org/officeDocument/2006/relationships/control" Target="../activeX/activeX885.xml"/><Relationship Id="rId125" Type="http://schemas.openxmlformats.org/officeDocument/2006/relationships/control" Target="../activeX/activeX904.xml"/><Relationship Id="rId146" Type="http://schemas.openxmlformats.org/officeDocument/2006/relationships/control" Target="../activeX/activeX925.xml"/><Relationship Id="rId167" Type="http://schemas.openxmlformats.org/officeDocument/2006/relationships/control" Target="../activeX/activeX946.xml"/><Relationship Id="rId188" Type="http://schemas.openxmlformats.org/officeDocument/2006/relationships/control" Target="../activeX/activeX967.xml"/><Relationship Id="rId311" Type="http://schemas.openxmlformats.org/officeDocument/2006/relationships/control" Target="../activeX/activeX1090.xml"/><Relationship Id="rId332" Type="http://schemas.openxmlformats.org/officeDocument/2006/relationships/comments" Target="../comments3.xml"/><Relationship Id="rId71" Type="http://schemas.openxmlformats.org/officeDocument/2006/relationships/control" Target="../activeX/activeX852.xml"/><Relationship Id="rId92" Type="http://schemas.openxmlformats.org/officeDocument/2006/relationships/control" Target="../activeX/activeX873.xml"/><Relationship Id="rId213" Type="http://schemas.openxmlformats.org/officeDocument/2006/relationships/control" Target="../activeX/activeX992.xml"/><Relationship Id="rId234" Type="http://schemas.openxmlformats.org/officeDocument/2006/relationships/control" Target="../activeX/activeX1013.xml"/><Relationship Id="rId2" Type="http://schemas.openxmlformats.org/officeDocument/2006/relationships/drawing" Target="../drawings/drawing5.xml"/><Relationship Id="rId29" Type="http://schemas.openxmlformats.org/officeDocument/2006/relationships/control" Target="../activeX/activeX810.xml"/><Relationship Id="rId255" Type="http://schemas.openxmlformats.org/officeDocument/2006/relationships/control" Target="../activeX/activeX1034.xml"/><Relationship Id="rId276" Type="http://schemas.openxmlformats.org/officeDocument/2006/relationships/control" Target="../activeX/activeX1055.xml"/><Relationship Id="rId297" Type="http://schemas.openxmlformats.org/officeDocument/2006/relationships/control" Target="../activeX/activeX1076.xml"/><Relationship Id="rId40" Type="http://schemas.openxmlformats.org/officeDocument/2006/relationships/control" Target="../activeX/activeX821.xml"/><Relationship Id="rId115" Type="http://schemas.openxmlformats.org/officeDocument/2006/relationships/control" Target="../activeX/activeX895.xml"/><Relationship Id="rId136" Type="http://schemas.openxmlformats.org/officeDocument/2006/relationships/control" Target="../activeX/activeX915.xml"/><Relationship Id="rId157" Type="http://schemas.openxmlformats.org/officeDocument/2006/relationships/control" Target="../activeX/activeX936.xml"/><Relationship Id="rId178" Type="http://schemas.openxmlformats.org/officeDocument/2006/relationships/control" Target="../activeX/activeX957.xml"/><Relationship Id="rId301" Type="http://schemas.openxmlformats.org/officeDocument/2006/relationships/control" Target="../activeX/activeX1080.xml"/><Relationship Id="rId322" Type="http://schemas.openxmlformats.org/officeDocument/2006/relationships/control" Target="../activeX/activeX1101.xml"/><Relationship Id="rId61" Type="http://schemas.openxmlformats.org/officeDocument/2006/relationships/control" Target="../activeX/activeX842.xml"/><Relationship Id="rId82" Type="http://schemas.openxmlformats.org/officeDocument/2006/relationships/control" Target="../activeX/activeX863.xml"/><Relationship Id="rId199" Type="http://schemas.openxmlformats.org/officeDocument/2006/relationships/control" Target="../activeX/activeX978.xml"/><Relationship Id="rId203" Type="http://schemas.openxmlformats.org/officeDocument/2006/relationships/control" Target="../activeX/activeX982.xml"/><Relationship Id="rId19" Type="http://schemas.openxmlformats.org/officeDocument/2006/relationships/control" Target="../activeX/activeX801.xml"/><Relationship Id="rId224" Type="http://schemas.openxmlformats.org/officeDocument/2006/relationships/control" Target="../activeX/activeX1003.xml"/><Relationship Id="rId245" Type="http://schemas.openxmlformats.org/officeDocument/2006/relationships/control" Target="../activeX/activeX1024.xml"/><Relationship Id="rId266" Type="http://schemas.openxmlformats.org/officeDocument/2006/relationships/control" Target="../activeX/activeX1045.xml"/><Relationship Id="rId287" Type="http://schemas.openxmlformats.org/officeDocument/2006/relationships/control" Target="../activeX/activeX1066.xml"/><Relationship Id="rId30" Type="http://schemas.openxmlformats.org/officeDocument/2006/relationships/control" Target="../activeX/activeX811.xml"/><Relationship Id="rId105" Type="http://schemas.openxmlformats.org/officeDocument/2006/relationships/control" Target="../activeX/activeX886.xml"/><Relationship Id="rId126" Type="http://schemas.openxmlformats.org/officeDocument/2006/relationships/control" Target="../activeX/activeX905.xml"/><Relationship Id="rId147" Type="http://schemas.openxmlformats.org/officeDocument/2006/relationships/control" Target="../activeX/activeX926.xml"/><Relationship Id="rId168" Type="http://schemas.openxmlformats.org/officeDocument/2006/relationships/control" Target="../activeX/activeX947.xml"/><Relationship Id="rId312" Type="http://schemas.openxmlformats.org/officeDocument/2006/relationships/control" Target="../activeX/activeX109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tint="-0.249977111117893"/>
  </sheetPr>
  <dimension ref="B2:D39"/>
  <sheetViews>
    <sheetView showGridLines="0" showRowColHeaders="0" tabSelected="1" zoomScaleNormal="100" workbookViewId="0"/>
  </sheetViews>
  <sheetFormatPr defaultRowHeight="15" x14ac:dyDescent="0.25"/>
  <cols>
    <col min="1" max="2" width="2.7109375" customWidth="1"/>
    <col min="3" max="3" width="126.7109375" customWidth="1"/>
    <col min="4" max="4" width="2.7109375" customWidth="1"/>
  </cols>
  <sheetData>
    <row r="2" spans="2:4" x14ac:dyDescent="0.25">
      <c r="B2" s="209"/>
      <c r="C2" s="215"/>
      <c r="D2" s="212"/>
    </row>
    <row r="3" spans="2:4" x14ac:dyDescent="0.25">
      <c r="B3" s="210"/>
      <c r="C3" s="116"/>
      <c r="D3" s="213"/>
    </row>
    <row r="4" spans="2:4" x14ac:dyDescent="0.25">
      <c r="B4" s="210"/>
      <c r="C4" s="116"/>
      <c r="D4" s="213"/>
    </row>
    <row r="5" spans="2:4" x14ac:dyDescent="0.25">
      <c r="B5" s="210"/>
      <c r="C5" s="116"/>
      <c r="D5" s="213"/>
    </row>
    <row r="6" spans="2:4" x14ac:dyDescent="0.25">
      <c r="B6" s="210"/>
      <c r="C6" s="116"/>
      <c r="D6" s="213"/>
    </row>
    <row r="7" spans="2:4" x14ac:dyDescent="0.25">
      <c r="B7" s="210"/>
      <c r="C7" s="116"/>
      <c r="D7" s="213"/>
    </row>
    <row r="8" spans="2:4" x14ac:dyDescent="0.25">
      <c r="B8" s="210"/>
      <c r="C8" s="116"/>
      <c r="D8" s="213"/>
    </row>
    <row r="9" spans="2:4" x14ac:dyDescent="0.25">
      <c r="B9" s="210"/>
      <c r="C9" s="116"/>
      <c r="D9" s="213"/>
    </row>
    <row r="10" spans="2:4" x14ac:dyDescent="0.25">
      <c r="B10" s="210"/>
      <c r="C10" s="116"/>
      <c r="D10" s="213"/>
    </row>
    <row r="11" spans="2:4" x14ac:dyDescent="0.25">
      <c r="B11" s="210"/>
      <c r="C11" s="116"/>
      <c r="D11" s="213"/>
    </row>
    <row r="12" spans="2:4" x14ac:dyDescent="0.25">
      <c r="B12" s="210"/>
      <c r="C12" s="116"/>
      <c r="D12" s="213"/>
    </row>
    <row r="13" spans="2:4" x14ac:dyDescent="0.25">
      <c r="B13" s="210"/>
      <c r="C13" s="116"/>
      <c r="D13" s="213"/>
    </row>
    <row r="14" spans="2:4" x14ac:dyDescent="0.25">
      <c r="B14" s="210"/>
      <c r="C14" s="116"/>
      <c r="D14" s="213"/>
    </row>
    <row r="15" spans="2:4" x14ac:dyDescent="0.25">
      <c r="B15" s="210"/>
      <c r="C15" s="116"/>
      <c r="D15" s="213"/>
    </row>
    <row r="16" spans="2:4" x14ac:dyDescent="0.25">
      <c r="B16" s="210"/>
      <c r="C16" s="116"/>
      <c r="D16" s="213"/>
    </row>
    <row r="17" spans="2:4" x14ac:dyDescent="0.25">
      <c r="B17" s="210"/>
      <c r="C17" s="116"/>
      <c r="D17" s="213"/>
    </row>
    <row r="18" spans="2:4" x14ac:dyDescent="0.25">
      <c r="B18" s="210"/>
      <c r="C18" s="116"/>
      <c r="D18" s="213"/>
    </row>
    <row r="19" spans="2:4" x14ac:dyDescent="0.25">
      <c r="B19" s="210"/>
      <c r="C19" s="116"/>
      <c r="D19" s="213"/>
    </row>
    <row r="20" spans="2:4" x14ac:dyDescent="0.25">
      <c r="B20" s="210"/>
      <c r="C20" s="116"/>
      <c r="D20" s="213"/>
    </row>
    <row r="21" spans="2:4" x14ac:dyDescent="0.25">
      <c r="B21" s="210"/>
      <c r="C21" s="116"/>
      <c r="D21" s="213"/>
    </row>
    <row r="22" spans="2:4" x14ac:dyDescent="0.25">
      <c r="B22" s="210"/>
      <c r="C22" s="116"/>
      <c r="D22" s="213"/>
    </row>
    <row r="23" spans="2:4" x14ac:dyDescent="0.25">
      <c r="B23" s="210"/>
      <c r="C23" s="116"/>
      <c r="D23" s="213"/>
    </row>
    <row r="24" spans="2:4" x14ac:dyDescent="0.25">
      <c r="B24" s="210"/>
      <c r="C24" s="116"/>
      <c r="D24" s="213"/>
    </row>
    <row r="25" spans="2:4" ht="14.45" x14ac:dyDescent="0.35">
      <c r="B25" s="210"/>
      <c r="C25" s="116"/>
      <c r="D25" s="213"/>
    </row>
    <row r="26" spans="2:4" ht="14.45" x14ac:dyDescent="0.35">
      <c r="B26" s="211"/>
      <c r="C26" s="216"/>
      <c r="D26" s="214"/>
    </row>
    <row r="27" spans="2:4" ht="14.45" x14ac:dyDescent="0.35">
      <c r="C27" s="116"/>
      <c r="D27" s="116"/>
    </row>
    <row r="28" spans="2:4" ht="14.45" x14ac:dyDescent="0.35">
      <c r="C28" s="116"/>
      <c r="D28" s="116"/>
    </row>
    <row r="29" spans="2:4" ht="14.45" x14ac:dyDescent="0.35">
      <c r="C29" s="116"/>
      <c r="D29" s="116"/>
    </row>
    <row r="30" spans="2:4" ht="14.45" x14ac:dyDescent="0.35">
      <c r="C30" s="116"/>
      <c r="D30" s="116"/>
    </row>
    <row r="31" spans="2:4" ht="14.45" x14ac:dyDescent="0.35">
      <c r="C31" s="116"/>
      <c r="D31" s="116"/>
    </row>
    <row r="32" spans="2:4" ht="14.45" x14ac:dyDescent="0.35">
      <c r="C32" s="116"/>
      <c r="D32" s="116"/>
    </row>
    <row r="33" spans="3:4" ht="14.45" x14ac:dyDescent="0.35">
      <c r="C33" s="116"/>
      <c r="D33" s="116"/>
    </row>
    <row r="34" spans="3:4" x14ac:dyDescent="0.25">
      <c r="C34" s="116"/>
      <c r="D34" s="116"/>
    </row>
    <row r="35" spans="3:4" x14ac:dyDescent="0.25">
      <c r="C35" s="116"/>
      <c r="D35" s="116"/>
    </row>
    <row r="36" spans="3:4" x14ac:dyDescent="0.25">
      <c r="C36" s="116"/>
      <c r="D36" s="116"/>
    </row>
    <row r="37" spans="3:4" ht="19.5" customHeight="1" x14ac:dyDescent="0.25">
      <c r="C37" s="116"/>
      <c r="D37" s="116"/>
    </row>
    <row r="38" spans="3:4" x14ac:dyDescent="0.25">
      <c r="C38" s="116"/>
      <c r="D38" s="116"/>
    </row>
    <row r="39" spans="3:4" ht="15" customHeight="1" x14ac:dyDescent="0.25">
      <c r="C39" s="116"/>
      <c r="D39" s="117"/>
    </row>
  </sheetData>
  <sheetProtection sheet="1" objects="1" scenarios="1"/>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279"/>
  <sheetViews>
    <sheetView topLeftCell="A177" zoomScaleNormal="100" workbookViewId="0">
      <selection activeCell="B258" sqref="B258:G259"/>
    </sheetView>
  </sheetViews>
  <sheetFormatPr defaultRowHeight="15" x14ac:dyDescent="0.25"/>
  <cols>
    <col min="1" max="1" width="12.7109375" customWidth="1"/>
    <col min="8" max="11" width="10.42578125" customWidth="1"/>
    <col min="12" max="12" width="98.85546875" style="13" customWidth="1"/>
    <col min="13" max="15" width="22.7109375" style="13" customWidth="1"/>
    <col min="16" max="16" width="23.28515625" customWidth="1"/>
    <col min="17" max="17" width="23" customWidth="1"/>
    <col min="18" max="19" width="19.42578125" customWidth="1"/>
    <col min="20" max="22" width="9.28515625" customWidth="1"/>
    <col min="23" max="23" width="9.7109375" customWidth="1"/>
  </cols>
  <sheetData>
    <row r="1" spans="1:24" x14ac:dyDescent="0.25">
      <c r="A1" s="2" t="s">
        <v>21</v>
      </c>
    </row>
    <row r="2" spans="1:24" x14ac:dyDescent="0.25">
      <c r="A2" s="2"/>
    </row>
    <row r="3" spans="1:24" x14ac:dyDescent="0.25">
      <c r="A3" s="2"/>
      <c r="B3" s="345" t="s">
        <v>428</v>
      </c>
      <c r="C3" s="346"/>
      <c r="D3" s="346"/>
      <c r="E3" s="346"/>
      <c r="F3" s="346"/>
      <c r="G3" s="85"/>
    </row>
    <row r="4" spans="1:24" ht="30" x14ac:dyDescent="0.25">
      <c r="A4" s="68" t="s">
        <v>430</v>
      </c>
      <c r="B4" s="67" t="s">
        <v>23</v>
      </c>
      <c r="C4" s="67" t="s">
        <v>25</v>
      </c>
      <c r="D4" s="67" t="s">
        <v>26</v>
      </c>
      <c r="E4" s="67" t="s">
        <v>24</v>
      </c>
      <c r="F4" s="67" t="s">
        <v>444</v>
      </c>
      <c r="G4" s="67" t="s">
        <v>445</v>
      </c>
      <c r="H4" s="68" t="s">
        <v>424</v>
      </c>
      <c r="I4" s="68" t="s">
        <v>39</v>
      </c>
      <c r="J4" s="68" t="s">
        <v>40</v>
      </c>
      <c r="K4" s="68" t="s">
        <v>105</v>
      </c>
      <c r="L4" s="69" t="s">
        <v>339</v>
      </c>
      <c r="M4" s="69" t="s">
        <v>104</v>
      </c>
      <c r="N4" s="69" t="s">
        <v>429</v>
      </c>
      <c r="O4" s="69" t="s">
        <v>70</v>
      </c>
      <c r="P4" s="68" t="s">
        <v>425</v>
      </c>
      <c r="Q4" s="67" t="s">
        <v>427</v>
      </c>
      <c r="R4" s="68" t="s">
        <v>69</v>
      </c>
      <c r="S4" s="73"/>
      <c r="T4" s="73" t="s">
        <v>71</v>
      </c>
      <c r="U4" s="73" t="s">
        <v>72</v>
      </c>
      <c r="V4" s="73" t="s">
        <v>431</v>
      </c>
    </row>
    <row r="5" spans="1:24" x14ac:dyDescent="0.25">
      <c r="A5" s="33" t="s">
        <v>521</v>
      </c>
      <c r="B5" s="34"/>
      <c r="C5" s="34"/>
      <c r="D5" s="34"/>
      <c r="E5" s="34"/>
      <c r="F5" s="34"/>
      <c r="G5" s="34"/>
      <c r="H5" s="34"/>
      <c r="I5" s="35"/>
      <c r="J5" s="35"/>
      <c r="K5" s="14"/>
      <c r="L5" s="14"/>
      <c r="M5" s="36" t="str">
        <f>A5</f>
        <v>Section 1.a  Assess Plans and Codes</v>
      </c>
      <c r="N5" s="36"/>
      <c r="O5" s="36"/>
      <c r="P5" s="14" t="s">
        <v>426</v>
      </c>
      <c r="Q5" s="4"/>
      <c r="R5" s="4"/>
      <c r="S5" s="74"/>
      <c r="T5" s="74"/>
      <c r="U5" s="74"/>
      <c r="V5" s="74"/>
    </row>
    <row r="6" spans="1:24" x14ac:dyDescent="0.25">
      <c r="A6" s="36" t="s">
        <v>661</v>
      </c>
      <c r="B6" s="34"/>
      <c r="C6" s="34"/>
      <c r="D6" s="34"/>
      <c r="E6" s="34"/>
      <c r="F6" s="34"/>
      <c r="G6" s="34"/>
      <c r="H6" s="34"/>
      <c r="I6" s="35"/>
      <c r="J6" s="35"/>
      <c r="K6" s="14"/>
      <c r="L6" s="14"/>
      <c r="M6" s="36" t="str">
        <f>A6</f>
        <v xml:space="preserve">1.a.i  Long-Range School Facilities Plan </v>
      </c>
      <c r="N6" s="36"/>
      <c r="O6" s="36"/>
      <c r="P6" s="14" t="s">
        <v>426</v>
      </c>
      <c r="Q6" s="4"/>
      <c r="R6" s="4"/>
      <c r="S6" s="74"/>
      <c r="T6" s="74"/>
      <c r="U6" s="74"/>
      <c r="V6" s="74"/>
    </row>
    <row r="7" spans="1:24" x14ac:dyDescent="0.25">
      <c r="A7" s="33" t="s">
        <v>41</v>
      </c>
      <c r="B7" s="34"/>
      <c r="C7" s="34"/>
      <c r="D7" s="34"/>
      <c r="E7" s="34"/>
      <c r="F7" s="34"/>
      <c r="G7" s="34"/>
      <c r="H7" s="34"/>
      <c r="I7" s="35"/>
      <c r="J7" s="35">
        <v>0</v>
      </c>
      <c r="K7" s="14"/>
      <c r="L7" s="14"/>
      <c r="M7" s="36" t="str">
        <f>A7</f>
        <v>Baseline</v>
      </c>
      <c r="N7" s="36"/>
      <c r="O7" s="36"/>
      <c r="P7" s="14" t="s">
        <v>426</v>
      </c>
      <c r="Q7" s="4"/>
      <c r="R7" s="4"/>
      <c r="S7" s="74"/>
      <c r="T7" s="74"/>
      <c r="U7" s="74"/>
      <c r="V7" s="74"/>
    </row>
    <row r="8" spans="1:24" x14ac:dyDescent="0.25">
      <c r="A8" s="23" t="s">
        <v>22</v>
      </c>
      <c r="B8" s="37" t="b">
        <v>0</v>
      </c>
      <c r="C8" s="37" t="b">
        <v>0</v>
      </c>
      <c r="D8" s="37" t="b">
        <v>0</v>
      </c>
      <c r="E8" s="37" t="b">
        <v>0</v>
      </c>
      <c r="F8" s="37" t="b">
        <v>0</v>
      </c>
      <c r="G8" s="37" t="b">
        <v>0</v>
      </c>
      <c r="H8" s="38"/>
      <c r="I8" s="38"/>
      <c r="J8" s="38"/>
      <c r="K8" s="15" t="str">
        <f>IF(COUNTIF(B8:F8,TRUE)&lt;&gt;1,"Missing",IF(OR(B8=TRUE,F8=TRUE),0,IF(E8=TRUE,J$7+COUNTIF(E$7:E7,TRUE)+1,IF(D8=TRUE,J$7+COUNTIF(E$7:E$39,TRUE)+COUNTIF(D$7:D7,TRUE)+1,J$7+COUNTIF(E$8:E$40,TRUE)+COUNTIF(D$8:D$40,TRUE)+COUNTIF(C$7:C7,TRUE)+1))))</f>
        <v>Missing</v>
      </c>
      <c r="L8" s="25" t="str">
        <f>'1a_Plans and Codes'!C17</f>
        <v>Has a long-range school facilities plan been developed to establish school needs?</v>
      </c>
      <c r="M8" s="26" t="s">
        <v>306</v>
      </c>
      <c r="N8" s="26" t="str">
        <f>$A$6</f>
        <v xml:space="preserve">1.a.i  Long-Range School Facilities Plan </v>
      </c>
      <c r="O8" s="26" t="str">
        <f>$A$7</f>
        <v>Baseline</v>
      </c>
      <c r="P8" s="25" t="str">
        <f>IF(VLOOKUP(L8,'1a_Plans and Codes'!$C$17:$J$119,8,FALSE)=0,"",VLOOKUP(L8,'1a_Plans and Codes'!$C$17:$J$119,8,FALSE))</f>
        <v/>
      </c>
      <c r="Q8" s="25" t="str">
        <f>IF(C8=TRUE,"Continue action",IF(D8=TRUE,"Gather more information",IF(E8=TRUE,"Initiate action",IF(H8=TRUE,"Make improvements",""))))</f>
        <v/>
      </c>
      <c r="R8" s="25" t="str">
        <f>IF(AND($K8&lt;&gt;0,$K8&lt;&gt;"Missing"),VLOOKUP($M8,'3_Set Priorities'!$E$18:$J$209,5,FALSE),"")</f>
        <v/>
      </c>
      <c r="S8" s="25" t="str">
        <f>IF(AND($K8&lt;&gt;0,$K8&lt;&gt;"Missing"),VLOOKUP($M8,'3_Set Priorities'!$E$18:$J$209,6,FALSE),"")</f>
        <v/>
      </c>
      <c r="T8" s="89">
        <f>IF($R8=T$4,$K8,500)</f>
        <v>500</v>
      </c>
      <c r="U8" s="89">
        <f>IF($R8=U$4,$K8,500)</f>
        <v>500</v>
      </c>
      <c r="V8" s="89">
        <f>IF($R8=V$4,$K8,500)</f>
        <v>500</v>
      </c>
      <c r="W8">
        <f t="shared" ref="W8:W71" si="0">IF(R8="High",RANK(T8,T$8:T$260,1),IF(R8="Medium",RANK(U8,U$8:U$260,1)+R$265,IF(R8="Low",RANK(V8,V$8:V$260,1)+R$265+R$266,0)))</f>
        <v>0</v>
      </c>
      <c r="X8">
        <f>RANK(V8,V8:V21,1)</f>
        <v>1</v>
      </c>
    </row>
    <row r="9" spans="1:24" x14ac:dyDescent="0.25">
      <c r="A9" s="23" t="s">
        <v>27</v>
      </c>
      <c r="B9" s="37" t="b">
        <v>0</v>
      </c>
      <c r="C9" s="37" t="b">
        <v>0</v>
      </c>
      <c r="D9" s="37" t="b">
        <v>0</v>
      </c>
      <c r="E9" s="37" t="b">
        <v>0</v>
      </c>
      <c r="F9" s="37" t="b">
        <v>0</v>
      </c>
      <c r="G9" s="37" t="b">
        <v>0</v>
      </c>
      <c r="H9" s="38"/>
      <c r="I9" s="38"/>
      <c r="J9" s="38"/>
      <c r="K9" s="15" t="str">
        <f>IF(COUNTIF(B9:F9,TRUE)&lt;&gt;1,"Missing",IF(OR(B9=TRUE,F9=TRUE),0,IF(E9=TRUE,J$7+COUNTIF(E$7:E8,TRUE)+1,IF(D9=TRUE,J$7+COUNTIF(E$7:E$39,TRUE)+COUNTIF(D$7:D8,TRUE)+1,J$7+COUNTIF(E$8:E$40,TRUE)+COUNTIF(D$8:D$40,TRUE)+COUNTIF(C$7:C8,TRUE)+1))))</f>
        <v>Missing</v>
      </c>
      <c r="L9" s="25" t="str">
        <f>'1a_Plans and Codes'!C18</f>
        <v>Does the long-range school facilities plan consider district-wide needs?</v>
      </c>
      <c r="M9" s="26" t="s">
        <v>307</v>
      </c>
      <c r="N9" s="26" t="str">
        <f t="shared" ref="N9:N20" si="1">$A$6</f>
        <v xml:space="preserve">1.a.i  Long-Range School Facilities Plan </v>
      </c>
      <c r="O9" s="26" t="str">
        <f t="shared" ref="O9:O20" si="2">$A$7</f>
        <v>Baseline</v>
      </c>
      <c r="P9" s="25" t="str">
        <f>IF(VLOOKUP(L9,'1a_Plans and Codes'!$C$17:$J$119,8,FALSE)=0,"",VLOOKUP(L9,'1a_Plans and Codes'!$C$17:$J$119,8,FALSE))</f>
        <v/>
      </c>
      <c r="Q9" s="25" t="str">
        <f t="shared" ref="Q9:Q20" si="3">IF(C9=TRUE,"Continue action",IF(D9=TRUE,"Gather more information",IF(E9=TRUE,"Initiate action",IF(H9=TRUE,"Make improvements",""))))</f>
        <v/>
      </c>
      <c r="R9" s="25" t="str">
        <f>IF(AND($K9&lt;&gt;0,$K9&lt;&gt;"Missing"),VLOOKUP($M9,'3_Set Priorities'!$E$18:$J$209,5,FALSE),"")</f>
        <v/>
      </c>
      <c r="S9" s="25" t="str">
        <f>IF(AND($K9&lt;&gt;0,$K9&lt;&gt;"Missing"),VLOOKUP($M9,'3_Set Priorities'!$E$18:$J$209,6,FALSE),"")</f>
        <v/>
      </c>
      <c r="T9" s="89">
        <f t="shared" ref="T9:V20" si="4">IF($R9=T$4,$K9,500)</f>
        <v>500</v>
      </c>
      <c r="U9" s="89">
        <f t="shared" si="4"/>
        <v>500</v>
      </c>
      <c r="V9" s="89">
        <f t="shared" si="4"/>
        <v>500</v>
      </c>
      <c r="W9">
        <f t="shared" si="0"/>
        <v>0</v>
      </c>
    </row>
    <row r="10" spans="1:24" x14ac:dyDescent="0.25">
      <c r="A10" s="23" t="s">
        <v>28</v>
      </c>
      <c r="B10" s="37" t="b">
        <v>0</v>
      </c>
      <c r="C10" s="37" t="b">
        <v>0</v>
      </c>
      <c r="D10" s="37" t="b">
        <v>0</v>
      </c>
      <c r="E10" s="37" t="b">
        <v>0</v>
      </c>
      <c r="F10" s="37" t="b">
        <v>0</v>
      </c>
      <c r="G10" s="37" t="b">
        <v>0</v>
      </c>
      <c r="H10" s="38"/>
      <c r="I10" s="38"/>
      <c r="J10" s="38"/>
      <c r="K10" s="15" t="str">
        <f>IF(COUNTIF(B10:F10,TRUE)&lt;&gt;1,"Missing",IF(OR(B10=TRUE,F10=TRUE),0,IF(E10=TRUE,J$7+COUNTIF(E$7:E9,TRUE)+1,IF(D10=TRUE,J$7+COUNTIF(E$7:E$39,TRUE)+COUNTIF(D$7:D9,TRUE)+1,J$7+COUNTIF(E$8:E$40,TRUE)+COUNTIF(D$8:D$40,TRUE)+COUNTIF(C$7:C9,TRUE)+1))))</f>
        <v>Missing</v>
      </c>
      <c r="L10" s="25" t="str">
        <f>'1a_Plans and Codes'!C19</f>
        <v>Is the long-range school facilities plan adequate to guide your current school siting needs (e.g., was it recently created, does it include all needed school facility upgrades)?</v>
      </c>
      <c r="M10" s="26" t="s">
        <v>450</v>
      </c>
      <c r="N10" s="26" t="str">
        <f t="shared" si="1"/>
        <v xml:space="preserve">1.a.i  Long-Range School Facilities Plan </v>
      </c>
      <c r="O10" s="26" t="str">
        <f t="shared" si="2"/>
        <v>Baseline</v>
      </c>
      <c r="P10" s="25" t="str">
        <f>IF(VLOOKUP(L10,'1a_Plans and Codes'!$C$17:$J$119,8,FALSE)=0,"",VLOOKUP(L10,'1a_Plans and Codes'!$C$17:$J$119,8,FALSE))</f>
        <v/>
      </c>
      <c r="Q10" s="25" t="str">
        <f t="shared" si="3"/>
        <v/>
      </c>
      <c r="R10" s="25" t="str">
        <f>IF(AND($K10&lt;&gt;0,$K10&lt;&gt;"Missing"),VLOOKUP($M10,'3_Set Priorities'!$E$18:$J$209,5,FALSE),"")</f>
        <v/>
      </c>
      <c r="S10" s="25" t="str">
        <f>IF(AND($K10&lt;&gt;0,$K10&lt;&gt;"Missing"),VLOOKUP($M10,'3_Set Priorities'!$E$18:$J$209,6,FALSE),"")</f>
        <v/>
      </c>
      <c r="T10" s="89">
        <f t="shared" si="4"/>
        <v>500</v>
      </c>
      <c r="U10" s="89">
        <f t="shared" si="4"/>
        <v>500</v>
      </c>
      <c r="V10" s="89">
        <f t="shared" si="4"/>
        <v>500</v>
      </c>
      <c r="W10">
        <f t="shared" si="0"/>
        <v>0</v>
      </c>
    </row>
    <row r="11" spans="1:24" x14ac:dyDescent="0.25">
      <c r="A11" s="23" t="s">
        <v>29</v>
      </c>
      <c r="B11" s="37" t="b">
        <v>0</v>
      </c>
      <c r="C11" s="37" t="b">
        <v>0</v>
      </c>
      <c r="D11" s="37" t="b">
        <v>0</v>
      </c>
      <c r="E11" s="37" t="b">
        <v>0</v>
      </c>
      <c r="F11" s="37" t="b">
        <v>0</v>
      </c>
      <c r="G11" s="37" t="b">
        <v>0</v>
      </c>
      <c r="H11" s="38"/>
      <c r="I11" s="38"/>
      <c r="J11" s="38"/>
      <c r="K11" s="15" t="str">
        <f>IF(COUNTIF(B11:F11,TRUE)&lt;&gt;1,"Missing",IF(OR(B11=TRUE,F11=TRUE),0,IF(E11=TRUE,J$7+COUNTIF(E$7:E10,TRUE)+1,IF(D11=TRUE,J$7+COUNTIF(E$7:E$39,TRUE)+COUNTIF(D$7:D10,TRUE)+1,J$7+COUNTIF(E$8:E$40,TRUE)+COUNTIF(D$8:D$40,TRUE)+COUNTIF(C$7:C10,TRUE)+1))))</f>
        <v>Missing</v>
      </c>
      <c r="L11" s="25" t="str">
        <f>'1a_Plans and Codes'!C21</f>
        <v>Use demographic data to project school district enrollments for the foreseeable future (5-20 years)?</v>
      </c>
      <c r="M11" s="26" t="s">
        <v>308</v>
      </c>
      <c r="N11" s="26" t="str">
        <f t="shared" si="1"/>
        <v xml:space="preserve">1.a.i  Long-Range School Facilities Plan </v>
      </c>
      <c r="O11" s="26" t="str">
        <f t="shared" si="2"/>
        <v>Baseline</v>
      </c>
      <c r="P11" s="25" t="str">
        <f>IF(VLOOKUP(L11,'1a_Plans and Codes'!$C$17:$J$119,8,FALSE)=0,"",VLOOKUP(L11,'1a_Plans and Codes'!$C$17:$J$119,8,FALSE))</f>
        <v/>
      </c>
      <c r="Q11" s="25" t="str">
        <f t="shared" si="3"/>
        <v/>
      </c>
      <c r="R11" s="25" t="str">
        <f>IF(AND($K11&lt;&gt;0,$K11&lt;&gt;"Missing"),VLOOKUP($M11,'3_Set Priorities'!$E$18:$J$209,5,FALSE),"")</f>
        <v/>
      </c>
      <c r="S11" s="25" t="str">
        <f>IF(AND($K11&lt;&gt;0,$K11&lt;&gt;"Missing"),VLOOKUP($M11,'3_Set Priorities'!$E$18:$J$209,6,FALSE),"")</f>
        <v/>
      </c>
      <c r="T11" s="89">
        <f t="shared" si="4"/>
        <v>500</v>
      </c>
      <c r="U11" s="89">
        <f t="shared" si="4"/>
        <v>500</v>
      </c>
      <c r="V11" s="89">
        <f t="shared" si="4"/>
        <v>500</v>
      </c>
      <c r="W11">
        <f t="shared" si="0"/>
        <v>0</v>
      </c>
    </row>
    <row r="12" spans="1:24" x14ac:dyDescent="0.25">
      <c r="A12" s="23" t="s">
        <v>30</v>
      </c>
      <c r="B12" s="37" t="b">
        <v>0</v>
      </c>
      <c r="C12" s="37" t="b">
        <v>0</v>
      </c>
      <c r="D12" s="37" t="b">
        <v>0</v>
      </c>
      <c r="E12" s="37" t="b">
        <v>0</v>
      </c>
      <c r="F12" s="37" t="b">
        <v>0</v>
      </c>
      <c r="G12" s="37" t="b">
        <v>0</v>
      </c>
      <c r="H12" s="38"/>
      <c r="I12" s="38"/>
      <c r="J12" s="38"/>
      <c r="K12" s="15" t="str">
        <f>IF(COUNTIF(B12:F12,TRUE)&lt;&gt;1,"Missing",IF(OR(B12=TRUE,F12=TRUE),0,IF(E12=TRUE,J$7+COUNTIF(E$7:E11,TRUE)+1,IF(D12=TRUE,J$7+COUNTIF(E$7:E$39,TRUE)+COUNTIF(D$7:D11,TRUE)+1,J$7+COUNTIF(E$8:E$40,TRUE)+COUNTIF(D$8:D$40,TRUE)+COUNTIF(C$7:C11,TRUE)+1))))</f>
        <v>Missing</v>
      </c>
      <c r="L12" s="25" t="str">
        <f>'1a_Plans and Codes'!C22</f>
        <v xml:space="preserve">Assess current and projected capacity? </v>
      </c>
      <c r="M12" s="26" t="s">
        <v>309</v>
      </c>
      <c r="N12" s="26" t="str">
        <f t="shared" si="1"/>
        <v xml:space="preserve">1.a.i  Long-Range School Facilities Plan </v>
      </c>
      <c r="O12" s="26" t="str">
        <f t="shared" si="2"/>
        <v>Baseline</v>
      </c>
      <c r="P12" s="25" t="str">
        <f>IF(VLOOKUP(L12,'1a_Plans and Codes'!$C$17:$J$119,8,FALSE)=0,"",VLOOKUP(L12,'1a_Plans and Codes'!$C$17:$J$119,8,FALSE))</f>
        <v/>
      </c>
      <c r="Q12" s="25" t="str">
        <f t="shared" si="3"/>
        <v/>
      </c>
      <c r="R12" s="25" t="str">
        <f>IF(AND($K12&lt;&gt;0,$K12&lt;&gt;"Missing"),VLOOKUP($M12,'3_Set Priorities'!$E$18:$J$209,5,FALSE),"")</f>
        <v/>
      </c>
      <c r="S12" s="25" t="str">
        <f>IF(AND($K12&lt;&gt;0,$K12&lt;&gt;"Missing"),VLOOKUP($M12,'3_Set Priorities'!$E$18:$J$209,6,FALSE),"")</f>
        <v/>
      </c>
      <c r="T12" s="89">
        <f t="shared" si="4"/>
        <v>500</v>
      </c>
      <c r="U12" s="89">
        <f t="shared" si="4"/>
        <v>500</v>
      </c>
      <c r="V12" s="89">
        <f t="shared" si="4"/>
        <v>500</v>
      </c>
      <c r="W12">
        <f t="shared" si="0"/>
        <v>0</v>
      </c>
    </row>
    <row r="13" spans="1:24" x14ac:dyDescent="0.25">
      <c r="A13" s="23" t="s">
        <v>31</v>
      </c>
      <c r="B13" s="37" t="b">
        <v>0</v>
      </c>
      <c r="C13" s="37" t="b">
        <v>0</v>
      </c>
      <c r="D13" s="37" t="b">
        <v>0</v>
      </c>
      <c r="E13" s="37" t="b">
        <v>0</v>
      </c>
      <c r="F13" s="37" t="b">
        <v>0</v>
      </c>
      <c r="G13" s="37" t="b">
        <v>0</v>
      </c>
      <c r="H13" s="38"/>
      <c r="I13" s="38"/>
      <c r="J13" s="38"/>
      <c r="K13" s="15" t="str">
        <f>IF(COUNTIF(B13:F13,TRUE)&lt;&gt;1,"Missing",IF(OR(B13=TRUE,F13=TRUE),0,IF(E13=TRUE,J$7+COUNTIF(E$7:E12,TRUE)+1,IF(D13=TRUE,J$7+COUNTIF(E$7:E$39,TRUE)+COUNTIF(D$7:D12,TRUE)+1,J$7+COUNTIF(E$8:E$40,TRUE)+COUNTIF(D$8:D$40,TRUE)+COUNTIF(C$7:C12,TRUE)+1))))</f>
        <v>Missing</v>
      </c>
      <c r="L13" s="25" t="str">
        <f>'1a_Plans and Codes'!C23</f>
        <v>Assess current conditions of existing schools?</v>
      </c>
      <c r="M13" s="26" t="s">
        <v>310</v>
      </c>
      <c r="N13" s="26" t="str">
        <f t="shared" si="1"/>
        <v xml:space="preserve">1.a.i  Long-Range School Facilities Plan </v>
      </c>
      <c r="O13" s="26" t="str">
        <f t="shared" si="2"/>
        <v>Baseline</v>
      </c>
      <c r="P13" s="25" t="str">
        <f>IF(VLOOKUP(L13,'1a_Plans and Codes'!$C$17:$J$119,8,FALSE)=0,"",VLOOKUP(L13,'1a_Plans and Codes'!$C$17:$J$119,8,FALSE))</f>
        <v/>
      </c>
      <c r="Q13" s="25" t="str">
        <f t="shared" si="3"/>
        <v/>
      </c>
      <c r="R13" s="25" t="str">
        <f>IF(AND($K13&lt;&gt;0,$K13&lt;&gt;"Missing"),VLOOKUP($M13,'3_Set Priorities'!$E$18:$J$209,5,FALSE),"")</f>
        <v/>
      </c>
      <c r="S13" s="25" t="str">
        <f>IF(AND($K13&lt;&gt;0,$K13&lt;&gt;"Missing"),VLOOKUP($M13,'3_Set Priorities'!$E$18:$J$209,6,FALSE),"")</f>
        <v/>
      </c>
      <c r="T13" s="89">
        <f t="shared" si="4"/>
        <v>500</v>
      </c>
      <c r="U13" s="89">
        <f t="shared" si="4"/>
        <v>500</v>
      </c>
      <c r="V13" s="89">
        <f t="shared" si="4"/>
        <v>500</v>
      </c>
      <c r="W13">
        <f t="shared" si="0"/>
        <v>0</v>
      </c>
    </row>
    <row r="14" spans="1:24" x14ac:dyDescent="0.25">
      <c r="A14" s="23" t="s">
        <v>32</v>
      </c>
      <c r="B14" s="37" t="b">
        <v>0</v>
      </c>
      <c r="C14" s="37" t="b">
        <v>0</v>
      </c>
      <c r="D14" s="37" t="b">
        <v>0</v>
      </c>
      <c r="E14" s="37" t="b">
        <v>0</v>
      </c>
      <c r="F14" s="37" t="b">
        <v>0</v>
      </c>
      <c r="G14" s="37" t="b">
        <v>0</v>
      </c>
      <c r="H14" s="38"/>
      <c r="I14" s="38"/>
      <c r="J14" s="38"/>
      <c r="K14" s="15" t="str">
        <f>IF(COUNTIF(B14:F14,TRUE)&lt;&gt;1,"Missing",IF(OR(B14=TRUE,F14=TRUE),0,IF(E14=TRUE,J$7+COUNTIF(E$7:E13,TRUE)+1,IF(D14=TRUE,J$7+COUNTIF(E$7:E$39,TRUE)+COUNTIF(D$7:D13,TRUE)+1,J$7+COUNTIF(E$8:E$40,TRUE)+COUNTIF(D$8:D$40,TRUE)+COUNTIF(C$7:C13,TRUE)+1))))</f>
        <v>Missing</v>
      </c>
      <c r="L14" s="25" t="str">
        <f>'1a_Plans and Codes'!C24</f>
        <v>Assess educational suitability of existing schools?</v>
      </c>
      <c r="M14" s="26" t="s">
        <v>311</v>
      </c>
      <c r="N14" s="26" t="str">
        <f t="shared" si="1"/>
        <v xml:space="preserve">1.a.i  Long-Range School Facilities Plan </v>
      </c>
      <c r="O14" s="26" t="str">
        <f t="shared" si="2"/>
        <v>Baseline</v>
      </c>
      <c r="P14" s="25" t="str">
        <f>IF(VLOOKUP(L14,'1a_Plans and Codes'!$C$17:$J$119,8,FALSE)=0,"",VLOOKUP(L14,'1a_Plans and Codes'!$C$17:$J$119,8,FALSE))</f>
        <v/>
      </c>
      <c r="Q14" s="25" t="str">
        <f t="shared" si="3"/>
        <v/>
      </c>
      <c r="R14" s="25" t="str">
        <f>IF(AND($K14&lt;&gt;0,$K14&lt;&gt;"Missing"),VLOOKUP($M14,'3_Set Priorities'!$E$18:$J$209,5,FALSE),"")</f>
        <v/>
      </c>
      <c r="S14" s="25" t="str">
        <f>IF(AND($K14&lt;&gt;0,$K14&lt;&gt;"Missing"),VLOOKUP($M14,'3_Set Priorities'!$E$18:$J$209,6,FALSE),"")</f>
        <v/>
      </c>
      <c r="T14" s="89">
        <f t="shared" si="4"/>
        <v>500</v>
      </c>
      <c r="U14" s="89">
        <f t="shared" si="4"/>
        <v>500</v>
      </c>
      <c r="V14" s="89">
        <f t="shared" si="4"/>
        <v>500</v>
      </c>
      <c r="W14">
        <f t="shared" si="0"/>
        <v>0</v>
      </c>
    </row>
    <row r="15" spans="1:24" x14ac:dyDescent="0.25">
      <c r="A15" s="23" t="s">
        <v>33</v>
      </c>
      <c r="B15" s="37" t="b">
        <v>0</v>
      </c>
      <c r="C15" s="37" t="b">
        <v>0</v>
      </c>
      <c r="D15" s="37" t="b">
        <v>0</v>
      </c>
      <c r="E15" s="37" t="b">
        <v>0</v>
      </c>
      <c r="F15" s="37" t="b">
        <v>0</v>
      </c>
      <c r="G15" s="37" t="b">
        <v>0</v>
      </c>
      <c r="H15" s="38"/>
      <c r="I15" s="38"/>
      <c r="J15" s="38"/>
      <c r="K15" s="15" t="str">
        <f>IF(COUNTIF(B15:F15,TRUE)&lt;&gt;1,"Missing",IF(OR(B15=TRUE,F15=TRUE),0,IF(E15=TRUE,J$7+COUNTIF(E$7:E14,TRUE)+1,IF(D15=TRUE,J$7+COUNTIF(E$7:E$39,TRUE)+COUNTIF(D$7:D14,TRUE)+1,J$7+COUNTIF(E$8:E$40,TRUE)+COUNTIF(D$8:D$40,TRUE)+COUNTIF(C$7:C14,TRUE)+1))))</f>
        <v>Missing</v>
      </c>
      <c r="L15" s="25" t="str">
        <f>'1a_Plans and Codes'!C25</f>
        <v>Identify facility space requirements (gross square feet)? </v>
      </c>
      <c r="M15" s="26" t="s">
        <v>312</v>
      </c>
      <c r="N15" s="26" t="str">
        <f t="shared" si="1"/>
        <v xml:space="preserve">1.a.i  Long-Range School Facilities Plan </v>
      </c>
      <c r="O15" s="26" t="str">
        <f t="shared" si="2"/>
        <v>Baseline</v>
      </c>
      <c r="P15" s="25" t="str">
        <f>IF(VLOOKUP(L15,'1a_Plans and Codes'!$C$17:$J$119,8,FALSE)=0,"",VLOOKUP(L15,'1a_Plans and Codes'!$C$17:$J$119,8,FALSE))</f>
        <v/>
      </c>
      <c r="Q15" s="25" t="str">
        <f t="shared" si="3"/>
        <v/>
      </c>
      <c r="R15" s="25" t="str">
        <f>IF(AND($K15&lt;&gt;0,$K15&lt;&gt;"Missing"),VLOOKUP($M15,'3_Set Priorities'!$E$18:$J$209,5,FALSE),"")</f>
        <v/>
      </c>
      <c r="S15" s="25" t="str">
        <f>IF(AND($K15&lt;&gt;0,$K15&lt;&gt;"Missing"),VLOOKUP($M15,'3_Set Priorities'!$E$18:$J$209,6,FALSE),"")</f>
        <v/>
      </c>
      <c r="T15" s="89">
        <f t="shared" si="4"/>
        <v>500</v>
      </c>
      <c r="U15" s="89">
        <f t="shared" si="4"/>
        <v>500</v>
      </c>
      <c r="V15" s="89">
        <f t="shared" si="4"/>
        <v>500</v>
      </c>
      <c r="W15">
        <f t="shared" si="0"/>
        <v>0</v>
      </c>
    </row>
    <row r="16" spans="1:24" x14ac:dyDescent="0.25">
      <c r="A16" s="23" t="s">
        <v>34</v>
      </c>
      <c r="B16" s="37" t="b">
        <v>0</v>
      </c>
      <c r="C16" s="37" t="b">
        <v>0</v>
      </c>
      <c r="D16" s="37" t="b">
        <v>0</v>
      </c>
      <c r="E16" s="37" t="b">
        <v>0</v>
      </c>
      <c r="F16" s="37" t="b">
        <v>0</v>
      </c>
      <c r="G16" s="37" t="b">
        <v>0</v>
      </c>
      <c r="H16" s="38"/>
      <c r="I16" s="38"/>
      <c r="J16" s="38"/>
      <c r="K16" s="15" t="str">
        <f>IF(COUNTIF(B16:F16,TRUE)&lt;&gt;1,"Missing",IF(OR(B16=TRUE,F16=TRUE),0,IF(E16=TRUE,J$7+COUNTIF(E$7:E15,TRUE)+1,IF(D16=TRUE,J$7+COUNTIF(E$7:E$39,TRUE)+COUNTIF(D$7:D15,TRUE)+1,J$7+COUNTIF(E$8:E$40,TRUE)+COUNTIF(D$8:D$40,TRUE)+COUNTIF(C$7:C15,TRUE)+1))))</f>
        <v>Missing</v>
      </c>
      <c r="L16" s="25" t="str">
        <f>'1a_Plans and Codes'!C26</f>
        <v>Identify acreage requirements for outdoor or supplemental facilities (e.g., recreational/athletic space, parking, bus staging areas, bus maintenance facilities, buffer zones, stormwater management needs)?</v>
      </c>
      <c r="M16" s="26" t="s">
        <v>531</v>
      </c>
      <c r="N16" s="26" t="str">
        <f t="shared" si="1"/>
        <v xml:space="preserve">1.a.i  Long-Range School Facilities Plan </v>
      </c>
      <c r="O16" s="26" t="str">
        <f t="shared" si="2"/>
        <v>Baseline</v>
      </c>
      <c r="P16" s="25" t="str">
        <f>IF(VLOOKUP(L16,'1a_Plans and Codes'!$C$17:$J$119,8,FALSE)=0,"",VLOOKUP(L16,'1a_Plans and Codes'!$C$17:$J$119,8,FALSE))</f>
        <v/>
      </c>
      <c r="Q16" s="25" t="str">
        <f t="shared" si="3"/>
        <v/>
      </c>
      <c r="R16" s="25" t="str">
        <f>IF(AND($K16&lt;&gt;0,$K16&lt;&gt;"Missing"),VLOOKUP($M16,'3_Set Priorities'!$E$18:$J$209,5,FALSE),"")</f>
        <v/>
      </c>
      <c r="S16" s="25" t="str">
        <f>IF(AND($K16&lt;&gt;0,$K16&lt;&gt;"Missing"),VLOOKUP($M16,'3_Set Priorities'!$E$18:$J$209,6,FALSE),"")</f>
        <v/>
      </c>
      <c r="T16" s="89">
        <f t="shared" si="4"/>
        <v>500</v>
      </c>
      <c r="U16" s="89">
        <f t="shared" si="4"/>
        <v>500</v>
      </c>
      <c r="V16" s="89">
        <f t="shared" si="4"/>
        <v>500</v>
      </c>
      <c r="W16">
        <f t="shared" si="0"/>
        <v>0</v>
      </c>
    </row>
    <row r="17" spans="1:23" x14ac:dyDescent="0.25">
      <c r="A17" s="23" t="s">
        <v>35</v>
      </c>
      <c r="B17" s="37" t="b">
        <v>0</v>
      </c>
      <c r="C17" s="37" t="b">
        <v>0</v>
      </c>
      <c r="D17" s="37" t="b">
        <v>0</v>
      </c>
      <c r="E17" s="37" t="b">
        <v>0</v>
      </c>
      <c r="F17" s="37" t="b">
        <v>0</v>
      </c>
      <c r="G17" s="37" t="b">
        <v>0</v>
      </c>
      <c r="H17" s="38"/>
      <c r="I17" s="38"/>
      <c r="J17" s="38"/>
      <c r="K17" s="15" t="str">
        <f>IF(COUNTIF(B17:F17,TRUE)&lt;&gt;1,"Missing",IF(OR(B17=TRUE,F17=TRUE),0,IF(E17=TRUE,J$7+COUNTIF(E$7:E16,TRUE)+1,IF(D17=TRUE,J$7+COUNTIF(E$7:E$39,TRUE)+COUNTIF(D$7:D16,TRUE)+1,J$7+COUNTIF(E$8:E$40,TRUE)+COUNTIF(D$8:D$40,TRUE)+COUNTIF(C$7:C16,TRUE)+1))))</f>
        <v>Missing</v>
      </c>
      <c r="L17" s="25" t="str">
        <f>'1a_Plans and Codes'!C27</f>
        <v>Identify existing school buildings and infrastructure that needs to be improved?</v>
      </c>
      <c r="M17" s="26" t="s">
        <v>313</v>
      </c>
      <c r="N17" s="26" t="str">
        <f t="shared" si="1"/>
        <v xml:space="preserve">1.a.i  Long-Range School Facilities Plan </v>
      </c>
      <c r="O17" s="26" t="str">
        <f t="shared" si="2"/>
        <v>Baseline</v>
      </c>
      <c r="P17" s="25" t="str">
        <f>IF(VLOOKUP(L17,'1a_Plans and Codes'!$C$17:$J$119,8,FALSE)=0,"",VLOOKUP(L17,'1a_Plans and Codes'!$C$17:$J$119,8,FALSE))</f>
        <v/>
      </c>
      <c r="Q17" s="25" t="str">
        <f t="shared" si="3"/>
        <v/>
      </c>
      <c r="R17" s="25" t="str">
        <f>IF(AND($K17&lt;&gt;0,$K17&lt;&gt;"Missing"),VLOOKUP($M17,'3_Set Priorities'!$E$18:$J$209,5,FALSE),"")</f>
        <v/>
      </c>
      <c r="S17" s="25" t="str">
        <f>IF(AND($K17&lt;&gt;0,$K17&lt;&gt;"Missing"),VLOOKUP($M17,'3_Set Priorities'!$E$18:$J$209,6,FALSE),"")</f>
        <v/>
      </c>
      <c r="T17" s="89">
        <f t="shared" si="4"/>
        <v>500</v>
      </c>
      <c r="U17" s="89">
        <f t="shared" si="4"/>
        <v>500</v>
      </c>
      <c r="V17" s="89">
        <f t="shared" si="4"/>
        <v>500</v>
      </c>
      <c r="W17">
        <f t="shared" si="0"/>
        <v>0</v>
      </c>
    </row>
    <row r="18" spans="1:23" x14ac:dyDescent="0.25">
      <c r="A18" s="23" t="s">
        <v>36</v>
      </c>
      <c r="B18" s="37" t="b">
        <v>0</v>
      </c>
      <c r="C18" s="37" t="b">
        <v>0</v>
      </c>
      <c r="D18" s="37" t="b">
        <v>0</v>
      </c>
      <c r="E18" s="37" t="b">
        <v>0</v>
      </c>
      <c r="F18" s="37" t="b">
        <v>0</v>
      </c>
      <c r="G18" s="37" t="b">
        <v>0</v>
      </c>
      <c r="H18" s="38"/>
      <c r="I18" s="38"/>
      <c r="J18" s="38"/>
      <c r="K18" s="15" t="str">
        <f>IF(COUNTIF(B18:F18,TRUE)&lt;&gt;1,"Missing",IF(OR(B18=TRUE,F18=TRUE),0,IF(E18=TRUE,J$7+COUNTIF(E$7:E17,TRUE)+1,IF(D18=TRUE,J$7+COUNTIF(E$7:E$39,TRUE)+COUNTIF(D$7:D17,TRUE)+1,J$7+COUNTIF(E$8:E$40,TRUE)+COUNTIF(D$8:D$40,TRUE)+COUNTIF(C$7:C17,TRUE)+1))))</f>
        <v>Missing</v>
      </c>
      <c r="L18" s="25" t="str">
        <f>'1a_Plans and Codes'!C28</f>
        <v>Identify target enrollment for each facility?</v>
      </c>
      <c r="M18" s="26" t="s">
        <v>314</v>
      </c>
      <c r="N18" s="26" t="str">
        <f t="shared" si="1"/>
        <v xml:space="preserve">1.a.i  Long-Range School Facilities Plan </v>
      </c>
      <c r="O18" s="26" t="str">
        <f t="shared" si="2"/>
        <v>Baseline</v>
      </c>
      <c r="P18" s="25" t="str">
        <f>IF(VLOOKUP(L18,'1a_Plans and Codes'!$C$17:$J$119,8,FALSE)=0,"",VLOOKUP(L18,'1a_Plans and Codes'!$C$17:$J$119,8,FALSE))</f>
        <v/>
      </c>
      <c r="Q18" s="25" t="str">
        <f t="shared" si="3"/>
        <v/>
      </c>
      <c r="R18" s="25" t="str">
        <f>IF(AND($K18&lt;&gt;0,$K18&lt;&gt;"Missing"),VLOOKUP($M18,'3_Set Priorities'!$E$18:$J$209,5,FALSE),"")</f>
        <v/>
      </c>
      <c r="S18" s="25" t="str">
        <f>IF(AND($K18&lt;&gt;0,$K18&lt;&gt;"Missing"),VLOOKUP($M18,'3_Set Priorities'!$E$18:$J$209,6,FALSE),"")</f>
        <v/>
      </c>
      <c r="T18" s="89">
        <f t="shared" si="4"/>
        <v>500</v>
      </c>
      <c r="U18" s="89">
        <f t="shared" si="4"/>
        <v>500</v>
      </c>
      <c r="V18" s="89">
        <f t="shared" si="4"/>
        <v>500</v>
      </c>
      <c r="W18">
        <f t="shared" si="0"/>
        <v>0</v>
      </c>
    </row>
    <row r="19" spans="1:23" x14ac:dyDescent="0.25">
      <c r="A19" s="23" t="s">
        <v>37</v>
      </c>
      <c r="B19" s="37" t="b">
        <v>0</v>
      </c>
      <c r="C19" s="37" t="b">
        <v>0</v>
      </c>
      <c r="D19" s="37" t="b">
        <v>0</v>
      </c>
      <c r="E19" s="37" t="b">
        <v>0</v>
      </c>
      <c r="F19" s="37" t="b">
        <v>0</v>
      </c>
      <c r="G19" s="37" t="b">
        <v>0</v>
      </c>
      <c r="H19" s="38"/>
      <c r="I19" s="38"/>
      <c r="J19" s="38"/>
      <c r="K19" s="15" t="str">
        <f>IF(COUNTIF(B19:F19,TRUE)&lt;&gt;1,"Missing",IF(OR(B19=TRUE,F19=TRUE),0,IF(E19=TRUE,J$7+COUNTIF(E$7:E18,TRUE)+1,IF(D19=TRUE,J$7+COUNTIF(E$7:E$39,TRUE)+COUNTIF(D$7:D18,TRUE)+1,J$7+COUNTIF(E$8:E$40,TRUE)+COUNTIF(D$8:D$40,TRUE)+COUNTIF(C$7:C18,TRUE)+1))))</f>
        <v>Missing</v>
      </c>
      <c r="L19" s="25" t="str">
        <f>'1a_Plans and Codes'!C29</f>
        <v>Include approximate dates for changes to school facilities?</v>
      </c>
      <c r="M19" s="26" t="s">
        <v>315</v>
      </c>
      <c r="N19" s="26" t="str">
        <f t="shared" si="1"/>
        <v xml:space="preserve">1.a.i  Long-Range School Facilities Plan </v>
      </c>
      <c r="O19" s="26" t="str">
        <f t="shared" si="2"/>
        <v>Baseline</v>
      </c>
      <c r="P19" s="25" t="str">
        <f>IF(VLOOKUP(L19,'1a_Plans and Codes'!$C$17:$J$119,8,FALSE)=0,"",VLOOKUP(L19,'1a_Plans and Codes'!$C$17:$J$119,8,FALSE))</f>
        <v/>
      </c>
      <c r="Q19" s="25" t="str">
        <f t="shared" si="3"/>
        <v/>
      </c>
      <c r="R19" s="25" t="str">
        <f>IF(AND($K19&lt;&gt;0,$K19&lt;&gt;"Missing"),VLOOKUP($M19,'3_Set Priorities'!$E$18:$J$209,5,FALSE),"")</f>
        <v/>
      </c>
      <c r="S19" s="25" t="str">
        <f>IF(AND($K19&lt;&gt;0,$K19&lt;&gt;"Missing"),VLOOKUP($M19,'3_Set Priorities'!$E$18:$J$209,6,FALSE),"")</f>
        <v/>
      </c>
      <c r="T19" s="89">
        <f t="shared" si="4"/>
        <v>500</v>
      </c>
      <c r="U19" s="89">
        <f t="shared" si="4"/>
        <v>500</v>
      </c>
      <c r="V19" s="89">
        <f t="shared" si="4"/>
        <v>500</v>
      </c>
      <c r="W19">
        <f t="shared" si="0"/>
        <v>0</v>
      </c>
    </row>
    <row r="20" spans="1:23" x14ac:dyDescent="0.25">
      <c r="A20" s="23" t="s">
        <v>38</v>
      </c>
      <c r="B20" s="37" t="b">
        <v>0</v>
      </c>
      <c r="C20" s="37" t="b">
        <v>0</v>
      </c>
      <c r="D20" s="37" t="b">
        <v>0</v>
      </c>
      <c r="E20" s="37" t="b">
        <v>0</v>
      </c>
      <c r="F20" s="37" t="b">
        <v>0</v>
      </c>
      <c r="G20" s="37" t="b">
        <v>0</v>
      </c>
      <c r="H20" s="38"/>
      <c r="I20" s="38"/>
      <c r="J20" s="38"/>
      <c r="K20" s="15" t="str">
        <f>IF(COUNTIF(B20:F20,TRUE)&lt;&gt;1,"Missing",IF(OR(B20=TRUE,F20=TRUE),0,IF(E20=TRUE,J$7+COUNTIF(E$7:E19,TRUE)+1,IF(D20=TRUE,J$7+COUNTIF(E$7:E$39,TRUE)+COUNTIF(D$7:D19,TRUE)+1,J$7+COUNTIF(E$8:E$40,TRUE)+COUNTIF(D$8:D$40,TRUE)+COUNTIF(C$7:C19,TRUE)+1))))</f>
        <v>Missing</v>
      </c>
      <c r="L20" s="25" t="str">
        <f>'1a_Plans and Codes'!C30</f>
        <v>Specify acreage requirements for school facilities?</v>
      </c>
      <c r="M20" s="26" t="s">
        <v>103</v>
      </c>
      <c r="N20" s="26" t="str">
        <f t="shared" si="1"/>
        <v xml:space="preserve">1.a.i  Long-Range School Facilities Plan </v>
      </c>
      <c r="O20" s="26" t="str">
        <f t="shared" si="2"/>
        <v>Baseline</v>
      </c>
      <c r="P20" s="25" t="str">
        <f>IF(VLOOKUP(L20,'1a_Plans and Codes'!$C$17:$J$119,8,FALSE)=0,"",VLOOKUP(L20,'1a_Plans and Codes'!$C$17:$J$119,8,FALSE))</f>
        <v/>
      </c>
      <c r="Q20" s="25" t="str">
        <f t="shared" si="3"/>
        <v/>
      </c>
      <c r="R20" s="25" t="str">
        <f>IF(AND($K20&lt;&gt;0,$K20&lt;&gt;"Missing"),VLOOKUP($M20,'3_Set Priorities'!$E$18:$J$209,5,FALSE),"")</f>
        <v/>
      </c>
      <c r="S20" s="25" t="str">
        <f>IF(AND($K20&lt;&gt;0,$K20&lt;&gt;"Missing"),VLOOKUP($M20,'3_Set Priorities'!$E$18:$J$209,6,FALSE),"")</f>
        <v/>
      </c>
      <c r="T20" s="89">
        <f t="shared" si="4"/>
        <v>500</v>
      </c>
      <c r="U20" s="89">
        <f t="shared" si="4"/>
        <v>500</v>
      </c>
      <c r="V20" s="89">
        <f t="shared" si="4"/>
        <v>500</v>
      </c>
      <c r="W20">
        <f t="shared" si="0"/>
        <v>0</v>
      </c>
    </row>
    <row r="21" spans="1:23" x14ac:dyDescent="0.25">
      <c r="A21" s="33" t="s">
        <v>299</v>
      </c>
      <c r="B21" s="34"/>
      <c r="C21" s="34"/>
      <c r="D21" s="34"/>
      <c r="E21" s="34"/>
      <c r="F21" s="34"/>
      <c r="G21" s="34"/>
      <c r="H21" s="34"/>
      <c r="I21" s="5">
        <f>IF(D22=COUNTA(A8:A20),"NA",0)</f>
        <v>0</v>
      </c>
      <c r="J21" s="14">
        <f>COUNTIF(K8:K20,"Missing")</f>
        <v>13</v>
      </c>
      <c r="K21" s="14"/>
      <c r="L21" s="14"/>
      <c r="M21" s="50" t="str">
        <f t="shared" ref="M21:M23" si="5">A21</f>
        <v>Missing</v>
      </c>
      <c r="N21" s="50"/>
      <c r="O21" s="50"/>
      <c r="P21" s="14"/>
      <c r="Q21" s="4"/>
      <c r="R21" s="4"/>
      <c r="S21" s="74"/>
      <c r="T21" s="74"/>
      <c r="U21" s="74"/>
      <c r="V21" s="74"/>
      <c r="W21">
        <f t="shared" si="0"/>
        <v>0</v>
      </c>
    </row>
    <row r="22" spans="1:23" x14ac:dyDescent="0.25">
      <c r="A22" s="30" t="s">
        <v>42</v>
      </c>
      <c r="B22" s="31">
        <f t="shared" ref="B22:G22" si="6">COUNTIF(B8:B20,TRUE)</f>
        <v>0</v>
      </c>
      <c r="C22" s="31">
        <f t="shared" si="6"/>
        <v>0</v>
      </c>
      <c r="D22" s="31">
        <f t="shared" si="6"/>
        <v>0</v>
      </c>
      <c r="E22" s="31">
        <f t="shared" si="6"/>
        <v>0</v>
      </c>
      <c r="F22" s="31">
        <f t="shared" si="6"/>
        <v>0</v>
      </c>
      <c r="G22" s="31">
        <f t="shared" si="6"/>
        <v>0</v>
      </c>
      <c r="H22" s="31"/>
      <c r="I22" s="8">
        <f>IF((COUNTA(A8:A20)-D22-F22)&lt;&gt;0,(B22+C22*0.5)/(COUNTA(A8:A20)-D22-F22),0)</f>
        <v>0</v>
      </c>
      <c r="J22" s="8">
        <f>IF((COUNTA(A8:A20)-F22)&lt;&gt;0,1-D22/(COUNTA(A8:A20)-F22),0)</f>
        <v>1</v>
      </c>
      <c r="K22" s="8"/>
      <c r="L22" s="32"/>
      <c r="M22" s="52" t="str">
        <f t="shared" si="5"/>
        <v>Subtotal 1.1 Baseline</v>
      </c>
      <c r="N22" s="52"/>
      <c r="O22" s="52"/>
      <c r="P22" s="32"/>
      <c r="Q22" s="32"/>
      <c r="R22" s="32"/>
      <c r="S22" s="7"/>
      <c r="T22" s="7"/>
      <c r="U22" s="7"/>
      <c r="V22" s="7"/>
      <c r="W22">
        <f t="shared" si="0"/>
        <v>0</v>
      </c>
    </row>
    <row r="23" spans="1:23" x14ac:dyDescent="0.25">
      <c r="A23" s="33" t="s">
        <v>43</v>
      </c>
      <c r="B23" s="34"/>
      <c r="C23" s="34"/>
      <c r="D23" s="34"/>
      <c r="E23" s="34"/>
      <c r="F23" s="34"/>
      <c r="G23" s="34"/>
      <c r="H23" s="34"/>
      <c r="I23" s="34"/>
      <c r="J23" s="16"/>
      <c r="K23" s="16"/>
      <c r="L23" s="16"/>
      <c r="M23" s="36" t="str">
        <f t="shared" si="5"/>
        <v>Enhanced</v>
      </c>
      <c r="N23" s="36"/>
      <c r="O23" s="36"/>
      <c r="P23" s="16"/>
      <c r="Q23" s="5"/>
      <c r="R23" s="5"/>
      <c r="S23" s="75"/>
      <c r="T23" s="75"/>
      <c r="U23" s="75"/>
      <c r="V23" s="75"/>
      <c r="W23">
        <f t="shared" si="0"/>
        <v>0</v>
      </c>
    </row>
    <row r="24" spans="1:23" x14ac:dyDescent="0.25">
      <c r="A24" s="23" t="s">
        <v>44</v>
      </c>
      <c r="B24" s="37" t="b">
        <v>0</v>
      </c>
      <c r="C24" s="37" t="b">
        <v>0</v>
      </c>
      <c r="D24" s="37" t="b">
        <v>0</v>
      </c>
      <c r="E24" s="37" t="b">
        <v>0</v>
      </c>
      <c r="F24" s="37" t="b">
        <v>0</v>
      </c>
      <c r="G24" s="37" t="b">
        <v>0</v>
      </c>
      <c r="H24" s="38"/>
      <c r="I24" s="38"/>
      <c r="J24" s="38"/>
      <c r="K24" s="15" t="str">
        <f>IF(COUNTIF(B24:F24,TRUE)&lt;&gt;1,"Missing",IF(OR(B24=TRUE,F24=TRUE),0,IF(E24=TRUE,J$7+COUNTIF(E$7:E23,TRUE)+1,IF(D24=TRUE,J$7+COUNTIF(E$7:E$39,TRUE)+COUNTIF(D$7:D23,TRUE)+1,J$7+COUNTIF(E$8:E$40,TRUE)+COUNTIF(D$8:D$40,TRUE)+COUNTIF(C$7:C23,TRUE)+1))))</f>
        <v>Missing</v>
      </c>
      <c r="L24" s="25" t="str">
        <f>'1a_Plans and Codes'!$C33</f>
        <v>Address and evaluate the demographic data underlying your community’s land use plan?</v>
      </c>
      <c r="M24" s="26" t="s">
        <v>662</v>
      </c>
      <c r="N24" s="26" t="str">
        <f t="shared" ref="N24:N40" si="7">$A$6</f>
        <v xml:space="preserve">1.a.i  Long-Range School Facilities Plan </v>
      </c>
      <c r="O24" s="26" t="str">
        <f>$A$23</f>
        <v>Enhanced</v>
      </c>
      <c r="P24" s="25" t="str">
        <f>IF(VLOOKUP(L24,'1a_Plans and Codes'!$C$17:$J$119,8,FALSE)=0,"",VLOOKUP(L24,'1a_Plans and Codes'!$C$17:$J$119,8,FALSE))</f>
        <v/>
      </c>
      <c r="Q24" s="25" t="str">
        <f t="shared" ref="Q24:Q40" si="8">IF(C24=TRUE,"Continue action",IF(D24=TRUE,"Gather more information",IF(E24=TRUE,"Initiate action",IF(H24=TRUE,"Make improvements",""))))</f>
        <v/>
      </c>
      <c r="R24" s="25" t="str">
        <f>IF(AND($K24&lt;&gt;0,$K24&lt;&gt;"Missing"),VLOOKUP($M24,'3_Set Priorities'!$E$18:$J$209,5,FALSE),"")</f>
        <v/>
      </c>
      <c r="S24" s="25" t="str">
        <f>IF(AND($K24&lt;&gt;0,$K24&lt;&gt;"Missing"),VLOOKUP($M24,'3_Set Priorities'!$E$18:$J$209,6,FALSE),"")</f>
        <v/>
      </c>
      <c r="T24" s="89">
        <f t="shared" ref="T24:V40" si="9">IF($R24=T$4,$K24,500)</f>
        <v>500</v>
      </c>
      <c r="U24" s="89">
        <f t="shared" si="9"/>
        <v>500</v>
      </c>
      <c r="V24" s="89">
        <f t="shared" si="9"/>
        <v>500</v>
      </c>
      <c r="W24">
        <f t="shared" si="0"/>
        <v>0</v>
      </c>
    </row>
    <row r="25" spans="1:23" x14ac:dyDescent="0.25">
      <c r="A25" s="23" t="s">
        <v>45</v>
      </c>
      <c r="B25" s="37" t="b">
        <v>0</v>
      </c>
      <c r="C25" s="37" t="b">
        <v>0</v>
      </c>
      <c r="D25" s="37" t="b">
        <v>0</v>
      </c>
      <c r="E25" s="37" t="b">
        <v>0</v>
      </c>
      <c r="F25" s="37" t="b">
        <v>0</v>
      </c>
      <c r="G25" s="37" t="b">
        <v>0</v>
      </c>
      <c r="H25" s="38"/>
      <c r="I25" s="38"/>
      <c r="J25" s="38"/>
      <c r="K25" s="15" t="str">
        <f>IF(COUNTIF(B25:F25,TRUE)&lt;&gt;1,"Missing",IF(OR(B25=TRUE,F25=TRUE),0,IF(E25=TRUE,J$7+COUNTIF(E$7:E24,TRUE)+1,IF(D25=TRUE,J$7+COUNTIF(E$7:E$39,TRUE)+COUNTIF(D$7:D24,TRUE)+1,J$7+COUNTIF(E$8:E$40,TRUE)+COUNTIF(D$8:D$40,TRUE)+COUNTIF(C$7:C24,TRUE)+1))))</f>
        <v>Missing</v>
      </c>
      <c r="L25" s="25" t="str">
        <f>'1a_Plans and Codes'!$C34</f>
        <v xml:space="preserve">Align with priorities captured in your community’s comprehensive or growth plan? </v>
      </c>
      <c r="M25" s="26" t="s">
        <v>316</v>
      </c>
      <c r="N25" s="26" t="str">
        <f t="shared" si="7"/>
        <v xml:space="preserve">1.a.i  Long-Range School Facilities Plan </v>
      </c>
      <c r="O25" s="26" t="str">
        <f t="shared" ref="O25:O40" si="10">$A$23</f>
        <v>Enhanced</v>
      </c>
      <c r="P25" s="25" t="str">
        <f>IF(VLOOKUP(L25,'1a_Plans and Codes'!$C$17:$J$119,8,FALSE)=0,"",VLOOKUP(L25,'1a_Plans and Codes'!$C$17:$J$119,8,FALSE))</f>
        <v/>
      </c>
      <c r="Q25" s="25" t="str">
        <f t="shared" si="8"/>
        <v/>
      </c>
      <c r="R25" s="25" t="str">
        <f>IF(AND($K25&lt;&gt;0,$K25&lt;&gt;"Missing"),VLOOKUP($M25,'3_Set Priorities'!$E$18:$J$209,5,FALSE),"")</f>
        <v/>
      </c>
      <c r="S25" s="25" t="str">
        <f>IF(AND($K25&lt;&gt;0,$K25&lt;&gt;"Missing"),VLOOKUP($M25,'3_Set Priorities'!$E$18:$J$209,6,FALSE),"")</f>
        <v/>
      </c>
      <c r="T25" s="89">
        <f t="shared" si="9"/>
        <v>500</v>
      </c>
      <c r="U25" s="89">
        <f t="shared" si="9"/>
        <v>500</v>
      </c>
      <c r="V25" s="89">
        <f t="shared" si="9"/>
        <v>500</v>
      </c>
      <c r="W25">
        <f t="shared" si="0"/>
        <v>0</v>
      </c>
    </row>
    <row r="26" spans="1:23" ht="14.45" x14ac:dyDescent="0.35">
      <c r="A26" s="23" t="s">
        <v>46</v>
      </c>
      <c r="B26" s="37" t="b">
        <v>0</v>
      </c>
      <c r="C26" s="37" t="b">
        <v>0</v>
      </c>
      <c r="D26" s="37" t="b">
        <v>0</v>
      </c>
      <c r="E26" s="37" t="b">
        <v>0</v>
      </c>
      <c r="F26" s="37" t="b">
        <v>0</v>
      </c>
      <c r="G26" s="37" t="b">
        <v>0</v>
      </c>
      <c r="H26" s="38"/>
      <c r="I26" s="38"/>
      <c r="J26" s="38"/>
      <c r="K26" s="15" t="str">
        <f>IF(COUNTIF(B26:F26,TRUE)&lt;&gt;1,"Missing",IF(OR(B26=TRUE,F26=TRUE),0,IF(E26=TRUE,J$7+COUNTIF(E$7:E25,TRUE)+1,IF(D26=TRUE,J$7+COUNTIF(E$7:E$39,TRUE)+COUNTIF(D$7:D25,TRUE)+1,J$7+COUNTIF(E$8:E$40,TRUE)+COUNTIF(D$8:D$40,TRUE)+COUNTIF(C$7:C25,TRUE)+1))))</f>
        <v>Missing</v>
      </c>
      <c r="L26" s="25" t="str">
        <f>'1a_Plans and Codes'!$C35</f>
        <v>Align with priorities captured in applicable neighborhood plans?</v>
      </c>
      <c r="M26" s="26" t="s">
        <v>317</v>
      </c>
      <c r="N26" s="26" t="str">
        <f t="shared" si="7"/>
        <v xml:space="preserve">1.a.i  Long-Range School Facilities Plan </v>
      </c>
      <c r="O26" s="26" t="str">
        <f t="shared" si="10"/>
        <v>Enhanced</v>
      </c>
      <c r="P26" s="25" t="str">
        <f>IF(VLOOKUP(L26,'1a_Plans and Codes'!$C$17:$J$119,8,FALSE)=0,"",VLOOKUP(L26,'1a_Plans and Codes'!$C$17:$J$119,8,FALSE))</f>
        <v/>
      </c>
      <c r="Q26" s="25" t="str">
        <f t="shared" si="8"/>
        <v/>
      </c>
      <c r="R26" s="25" t="str">
        <f>IF(AND($K26&lt;&gt;0,$K26&lt;&gt;"Missing"),VLOOKUP($M26,'3_Set Priorities'!$E$18:$J$209,5,FALSE),"")</f>
        <v/>
      </c>
      <c r="S26" s="25" t="str">
        <f>IF(AND($K26&lt;&gt;0,$K26&lt;&gt;"Missing"),VLOOKUP($M26,'3_Set Priorities'!$E$18:$J$209,6,FALSE),"")</f>
        <v/>
      </c>
      <c r="T26" s="89">
        <f t="shared" si="9"/>
        <v>500</v>
      </c>
      <c r="U26" s="89">
        <f t="shared" si="9"/>
        <v>500</v>
      </c>
      <c r="V26" s="89">
        <f t="shared" si="9"/>
        <v>500</v>
      </c>
      <c r="W26">
        <f t="shared" si="0"/>
        <v>0</v>
      </c>
    </row>
    <row r="27" spans="1:23" ht="14.45" x14ac:dyDescent="0.35">
      <c r="A27" s="23" t="s">
        <v>47</v>
      </c>
      <c r="B27" s="37" t="b">
        <v>0</v>
      </c>
      <c r="C27" s="37" t="b">
        <v>0</v>
      </c>
      <c r="D27" s="37" t="b">
        <v>0</v>
      </c>
      <c r="E27" s="37" t="b">
        <v>0</v>
      </c>
      <c r="F27" s="37" t="b">
        <v>0</v>
      </c>
      <c r="G27" s="37" t="b">
        <v>0</v>
      </c>
      <c r="H27" s="38"/>
      <c r="I27" s="38"/>
      <c r="J27" s="38"/>
      <c r="K27" s="15" t="str">
        <f>IF(COUNTIF(B27:F27,TRUE)&lt;&gt;1,"Missing",IF(OR(B27=TRUE,F27=TRUE),0,IF(E27=TRUE,J$7+COUNTIF(E$7:E26,TRUE)+1,IF(D27=TRUE,J$7+COUNTIF(E$7:E$39,TRUE)+COUNTIF(D$7:D26,TRUE)+1,J$7+COUNTIF(E$8:E$40,TRUE)+COUNTIF(D$8:D$40,TRUE)+COUNTIF(C$7:C26,TRUE)+1))))</f>
        <v>Missing</v>
      </c>
      <c r="L27" s="25" t="str">
        <f>'1a_Plans and Codes'!$C36</f>
        <v>Align with priorities of community economic development and neighborhood revitalization plans?</v>
      </c>
      <c r="M27" s="26" t="s">
        <v>535</v>
      </c>
      <c r="N27" s="26" t="str">
        <f t="shared" si="7"/>
        <v xml:space="preserve">1.a.i  Long-Range School Facilities Plan </v>
      </c>
      <c r="O27" s="26" t="str">
        <f t="shared" si="10"/>
        <v>Enhanced</v>
      </c>
      <c r="P27" s="25" t="str">
        <f>IF(VLOOKUP(L27,'1a_Plans and Codes'!$C$17:$J$119,8,FALSE)=0,"",VLOOKUP(L27,'1a_Plans and Codes'!$C$17:$J$119,8,FALSE))</f>
        <v/>
      </c>
      <c r="Q27" s="25" t="str">
        <f t="shared" si="8"/>
        <v/>
      </c>
      <c r="R27" s="25" t="str">
        <f>IF(AND($K27&lt;&gt;0,$K27&lt;&gt;"Missing"),VLOOKUP($M27,'3_Set Priorities'!$E$18:$J$209,5,FALSE),"")</f>
        <v/>
      </c>
      <c r="S27" s="25" t="str">
        <f>IF(AND($K27&lt;&gt;0,$K27&lt;&gt;"Missing"),VLOOKUP($M27,'3_Set Priorities'!$E$18:$J$209,6,FALSE),"")</f>
        <v/>
      </c>
      <c r="T27" s="89">
        <f t="shared" si="9"/>
        <v>500</v>
      </c>
      <c r="U27" s="89">
        <f t="shared" si="9"/>
        <v>500</v>
      </c>
      <c r="V27" s="89">
        <f t="shared" si="9"/>
        <v>500</v>
      </c>
      <c r="W27">
        <f t="shared" si="0"/>
        <v>0</v>
      </c>
    </row>
    <row r="28" spans="1:23" ht="14.45" x14ac:dyDescent="0.35">
      <c r="A28" s="23" t="s">
        <v>48</v>
      </c>
      <c r="B28" s="37" t="b">
        <v>0</v>
      </c>
      <c r="C28" s="37" t="b">
        <v>0</v>
      </c>
      <c r="D28" s="37" t="b">
        <v>0</v>
      </c>
      <c r="E28" s="37" t="b">
        <v>0</v>
      </c>
      <c r="F28" s="37" t="b">
        <v>0</v>
      </c>
      <c r="G28" s="37" t="b">
        <v>0</v>
      </c>
      <c r="H28" s="38"/>
      <c r="I28" s="38"/>
      <c r="J28" s="38"/>
      <c r="K28" s="15" t="str">
        <f>IF(COUNTIF(B28:F28,TRUE)&lt;&gt;1,"Missing",IF(OR(B28=TRUE,F28=TRUE),0,IF(E28=TRUE,J$7+COUNTIF(E$7:E27,TRUE)+1,IF(D28=TRUE,J$7+COUNTIF(E$7:E$39,TRUE)+COUNTIF(D$7:D27,TRUE)+1,J$7+COUNTIF(E$8:E$40,TRUE)+COUNTIF(D$8:D$40,TRUE)+COUNTIF(C$7:C27,TRUE)+1))))</f>
        <v>Missing</v>
      </c>
      <c r="L28" s="25" t="str">
        <f>'1a_Plans and Codes'!$C37</f>
        <v>Align with other community priorities, such as infill development or historic perservation?</v>
      </c>
      <c r="M28" s="26" t="s">
        <v>681</v>
      </c>
      <c r="N28" s="26" t="str">
        <f t="shared" si="7"/>
        <v xml:space="preserve">1.a.i  Long-Range School Facilities Plan </v>
      </c>
      <c r="O28" s="26" t="str">
        <f t="shared" si="10"/>
        <v>Enhanced</v>
      </c>
      <c r="P28" s="25" t="str">
        <f>IF(VLOOKUP(L28,'1a_Plans and Codes'!$C$17:$J$119,8,FALSE)=0,"",VLOOKUP(L28,'1a_Plans and Codes'!$C$17:$J$119,8,FALSE))</f>
        <v/>
      </c>
      <c r="Q28" s="25" t="str">
        <f t="shared" si="8"/>
        <v/>
      </c>
      <c r="R28" s="25" t="str">
        <f>IF(AND($K28&lt;&gt;0,$K28&lt;&gt;"Missing"),VLOOKUP($M28,'3_Set Priorities'!$E$18:$J$209,5,FALSE),"")</f>
        <v/>
      </c>
      <c r="S28" s="25" t="str">
        <f>IF(AND($K28&lt;&gt;0,$K28&lt;&gt;"Missing"),VLOOKUP($M28,'3_Set Priorities'!$E$18:$J$209,6,FALSE),"")</f>
        <v/>
      </c>
      <c r="T28" s="89">
        <f t="shared" si="9"/>
        <v>500</v>
      </c>
      <c r="U28" s="89">
        <f t="shared" si="9"/>
        <v>500</v>
      </c>
      <c r="V28" s="89">
        <f t="shared" si="9"/>
        <v>500</v>
      </c>
      <c r="W28">
        <f t="shared" si="0"/>
        <v>0</v>
      </c>
    </row>
    <row r="29" spans="1:23" ht="14.45" x14ac:dyDescent="0.35">
      <c r="A29" s="23" t="s">
        <v>49</v>
      </c>
      <c r="B29" s="37" t="b">
        <v>0</v>
      </c>
      <c r="C29" s="37" t="b">
        <v>0</v>
      </c>
      <c r="D29" s="37" t="b">
        <v>0</v>
      </c>
      <c r="E29" s="37" t="b">
        <v>0</v>
      </c>
      <c r="F29" s="37" t="b">
        <v>0</v>
      </c>
      <c r="G29" s="37" t="b">
        <v>0</v>
      </c>
      <c r="H29" s="38"/>
      <c r="I29" s="38"/>
      <c r="J29" s="38"/>
      <c r="K29" s="15" t="str">
        <f>IF(COUNTIF(B29:F29,TRUE)&lt;&gt;1,"Missing",IF(OR(B29=TRUE,F29=TRUE),0,IF(E29=TRUE,J$7+COUNTIF(E$7:E28,TRUE)+1,IF(D29=TRUE,J$7+COUNTIF(E$7:E$39,TRUE)+COUNTIF(D$7:D28,TRUE)+1,J$7+COUNTIF(E$8:E$40,TRUE)+COUNTIF(D$8:D$40,TRUE)+COUNTIF(C$7:C28,TRUE)+1))))</f>
        <v>Missing</v>
      </c>
      <c r="L29" s="25" t="str">
        <f>'1a_Plans and Codes'!$C38</f>
        <v>Consider broader community needs and joint-use opportunities such as emergency shelters, community meeting space, sports and recreation, libraries, etc.?</v>
      </c>
      <c r="M29" s="26" t="s">
        <v>663</v>
      </c>
      <c r="N29" s="26" t="str">
        <f t="shared" si="7"/>
        <v xml:space="preserve">1.a.i  Long-Range School Facilities Plan </v>
      </c>
      <c r="O29" s="26" t="str">
        <f t="shared" si="10"/>
        <v>Enhanced</v>
      </c>
      <c r="P29" s="25" t="str">
        <f>IF(VLOOKUP(L29,'1a_Plans and Codes'!$C$17:$J$119,8,FALSE)=0,"",VLOOKUP(L29,'1a_Plans and Codes'!$C$17:$J$119,8,FALSE))</f>
        <v/>
      </c>
      <c r="Q29" s="25" t="str">
        <f t="shared" si="8"/>
        <v/>
      </c>
      <c r="R29" s="25" t="str">
        <f>IF(AND($K29&lt;&gt;0,$K29&lt;&gt;"Missing"),VLOOKUP($M29,'3_Set Priorities'!$E$18:$J$209,5,FALSE),"")</f>
        <v/>
      </c>
      <c r="S29" s="25" t="str">
        <f>IF(AND($K29&lt;&gt;0,$K29&lt;&gt;"Missing"),VLOOKUP($M29,'3_Set Priorities'!$E$18:$J$209,6,FALSE),"")</f>
        <v/>
      </c>
      <c r="T29" s="89">
        <f t="shared" si="9"/>
        <v>500</v>
      </c>
      <c r="U29" s="89">
        <f t="shared" si="9"/>
        <v>500</v>
      </c>
      <c r="V29" s="89">
        <f t="shared" si="9"/>
        <v>500</v>
      </c>
      <c r="W29">
        <f t="shared" si="0"/>
        <v>0</v>
      </c>
    </row>
    <row r="30" spans="1:23" ht="14.45" x14ac:dyDescent="0.35">
      <c r="A30" s="23" t="s">
        <v>50</v>
      </c>
      <c r="B30" s="37" t="b">
        <v>0</v>
      </c>
      <c r="C30" s="37" t="b">
        <v>0</v>
      </c>
      <c r="D30" s="37" t="b">
        <v>0</v>
      </c>
      <c r="E30" s="37" t="b">
        <v>0</v>
      </c>
      <c r="F30" s="37" t="b">
        <v>0</v>
      </c>
      <c r="G30" s="37" t="b">
        <v>0</v>
      </c>
      <c r="H30" s="38"/>
      <c r="I30" s="38"/>
      <c r="J30" s="38"/>
      <c r="K30" s="15" t="str">
        <f>IF(COUNTIF(B30:F30,TRUE)&lt;&gt;1,"Missing",IF(OR(B30=TRUE,F30=TRUE),0,IF(E30=TRUE,J$7+COUNTIF(E$7:E29,TRUE)+1,IF(D30=TRUE,J$7+COUNTIF(E$7:E$39,TRUE)+COUNTIF(D$7:D29,TRUE)+1,J$7+COUNTIF(E$8:E$40,TRUE)+COUNTIF(D$8:D$40,TRUE)+COUNTIF(C$7:C29,TRUE)+1))))</f>
        <v>Missing</v>
      </c>
      <c r="L30" s="25" t="str">
        <f>'1a_Plans and Codes'!$C39</f>
        <v>Consider broader community infrastructure plans for roads and sewer, water, and other utilities?</v>
      </c>
      <c r="M30" s="26" t="s">
        <v>631</v>
      </c>
      <c r="N30" s="26" t="str">
        <f t="shared" si="7"/>
        <v xml:space="preserve">1.a.i  Long-Range School Facilities Plan </v>
      </c>
      <c r="O30" s="26" t="str">
        <f t="shared" si="10"/>
        <v>Enhanced</v>
      </c>
      <c r="P30" s="25" t="str">
        <f>IF(VLOOKUP(L30,'1a_Plans and Codes'!$C$17:$J$119,8,FALSE)=0,"",VLOOKUP(L30,'1a_Plans and Codes'!$C$17:$J$119,8,FALSE))</f>
        <v/>
      </c>
      <c r="Q30" s="25" t="str">
        <f t="shared" si="8"/>
        <v/>
      </c>
      <c r="R30" s="25" t="str">
        <f>IF(AND($K30&lt;&gt;0,$K30&lt;&gt;"Missing"),VLOOKUP($M30,'3_Set Priorities'!$E$18:$J$209,5,FALSE),"")</f>
        <v/>
      </c>
      <c r="S30" s="25" t="str">
        <f>IF(AND($K30&lt;&gt;0,$K30&lt;&gt;"Missing"),VLOOKUP($M30,'3_Set Priorities'!$E$18:$J$209,6,FALSE),"")</f>
        <v/>
      </c>
      <c r="T30" s="89">
        <f t="shared" si="9"/>
        <v>500</v>
      </c>
      <c r="U30" s="89">
        <f t="shared" si="9"/>
        <v>500</v>
      </c>
      <c r="V30" s="89">
        <f t="shared" si="9"/>
        <v>500</v>
      </c>
      <c r="W30">
        <f t="shared" si="0"/>
        <v>0</v>
      </c>
    </row>
    <row r="31" spans="1:23" ht="14.45" x14ac:dyDescent="0.35">
      <c r="A31" s="23" t="s">
        <v>51</v>
      </c>
      <c r="B31" s="37" t="b">
        <v>0</v>
      </c>
      <c r="C31" s="37" t="b">
        <v>0</v>
      </c>
      <c r="D31" s="37" t="b">
        <v>0</v>
      </c>
      <c r="E31" s="37" t="b">
        <v>0</v>
      </c>
      <c r="F31" s="37" t="b">
        <v>0</v>
      </c>
      <c r="G31" s="37" t="b">
        <v>0</v>
      </c>
      <c r="H31" s="38"/>
      <c r="I31" s="38"/>
      <c r="J31" s="38"/>
      <c r="K31" s="15" t="str">
        <f>IF(COUNTIF(B31:F31,TRUE)&lt;&gt;1,"Missing",IF(OR(B31=TRUE,F31=TRUE),0,IF(E31=TRUE,J$7+COUNTIF(E$7:E30,TRUE)+1,IF(D31=TRUE,J$7+COUNTIF(E$7:E$39,TRUE)+COUNTIF(D$7:D30,TRUE)+1,J$7+COUNTIF(E$8:E$40,TRUE)+COUNTIF(D$8:D$40,TRUE)+COUNTIF(C$7:C30,TRUE)+1))))</f>
        <v>Missing</v>
      </c>
      <c r="L31" s="25" t="str">
        <f>'1a_Plans and Codes'!$C40</f>
        <v xml:space="preserve">Consider reduced acreage requirements to allow schools to be more easily sited in established neighborhoods and more urbanized areas, or to reduce land acquisition and infrastructure costs? </v>
      </c>
      <c r="M31" s="26" t="s">
        <v>451</v>
      </c>
      <c r="N31" s="26" t="str">
        <f t="shared" si="7"/>
        <v xml:space="preserve">1.a.i  Long-Range School Facilities Plan </v>
      </c>
      <c r="O31" s="26" t="str">
        <f t="shared" si="10"/>
        <v>Enhanced</v>
      </c>
      <c r="P31" s="25" t="str">
        <f>IF(VLOOKUP(L31,'1a_Plans and Codes'!$C$17:$J$119,8,FALSE)=0,"",VLOOKUP(L31,'1a_Plans and Codes'!$C$17:$J$119,8,FALSE))</f>
        <v/>
      </c>
      <c r="Q31" s="25" t="str">
        <f t="shared" si="8"/>
        <v/>
      </c>
      <c r="R31" s="25" t="str">
        <f>IF(AND($K31&lt;&gt;0,$K31&lt;&gt;"Missing"),VLOOKUP($M31,'3_Set Priorities'!$E$18:$J$209,5,FALSE),"")</f>
        <v/>
      </c>
      <c r="S31" s="25" t="str">
        <f>IF(AND($K31&lt;&gt;0,$K31&lt;&gt;"Missing"),VLOOKUP($M31,'3_Set Priorities'!$E$18:$J$209,6,FALSE),"")</f>
        <v/>
      </c>
      <c r="T31" s="89">
        <f t="shared" si="9"/>
        <v>500</v>
      </c>
      <c r="U31" s="89">
        <f t="shared" si="9"/>
        <v>500</v>
      </c>
      <c r="V31" s="89">
        <f t="shared" si="9"/>
        <v>500</v>
      </c>
      <c r="W31">
        <f t="shared" si="0"/>
        <v>0</v>
      </c>
    </row>
    <row r="32" spans="1:23" ht="14.45" x14ac:dyDescent="0.35">
      <c r="A32" s="23" t="s">
        <v>52</v>
      </c>
      <c r="B32" s="37" t="b">
        <v>0</v>
      </c>
      <c r="C32" s="37" t="b">
        <v>0</v>
      </c>
      <c r="D32" s="37" t="b">
        <v>0</v>
      </c>
      <c r="E32" s="37" t="b">
        <v>0</v>
      </c>
      <c r="F32" s="37" t="b">
        <v>0</v>
      </c>
      <c r="G32" s="37" t="b">
        <v>0</v>
      </c>
      <c r="H32" s="38"/>
      <c r="I32" s="38"/>
      <c r="J32" s="38"/>
      <c r="K32" s="15" t="str">
        <f>IF(COUNTIF(B32:F32,TRUE)&lt;&gt;1,"Missing",IF(OR(B32=TRUE,F32=TRUE),0,IF(E32=TRUE,J$7+COUNTIF(E$7:E31,TRUE)+1,IF(D32=TRUE,J$7+COUNTIF(E$7:E$39,TRUE)+COUNTIF(D$7:D31,TRUE)+1,J$7+COUNTIF(E$8:E$40,TRUE)+COUNTIF(D$8:D$40,TRUE)+COUNTIF(C$7:C31,TRUE)+1))))</f>
        <v>Missing</v>
      </c>
      <c r="L32" s="25" t="str">
        <f>'1a_Plans and Codes'!$C41</f>
        <v>Consider meeting capacity needs by renovating existing schools?</v>
      </c>
      <c r="M32" s="26" t="s">
        <v>537</v>
      </c>
      <c r="N32" s="26" t="str">
        <f t="shared" si="7"/>
        <v xml:space="preserve">1.a.i  Long-Range School Facilities Plan </v>
      </c>
      <c r="O32" s="26" t="str">
        <f t="shared" si="10"/>
        <v>Enhanced</v>
      </c>
      <c r="P32" s="25" t="str">
        <f>IF(VLOOKUP(L32,'1a_Plans and Codes'!$C$17:$J$119,8,FALSE)=0,"",VLOOKUP(L32,'1a_Plans and Codes'!$C$17:$J$119,8,FALSE))</f>
        <v/>
      </c>
      <c r="Q32" s="25" t="str">
        <f t="shared" si="8"/>
        <v/>
      </c>
      <c r="R32" s="25" t="str">
        <f>IF(AND($K32&lt;&gt;0,$K32&lt;&gt;"Missing"),VLOOKUP($M32,'3_Set Priorities'!$E$18:$J$209,5,FALSE),"")</f>
        <v/>
      </c>
      <c r="S32" s="25" t="str">
        <f>IF(AND($K32&lt;&gt;0,$K32&lt;&gt;"Missing"),VLOOKUP($M32,'3_Set Priorities'!$E$18:$J$209,6,FALSE),"")</f>
        <v/>
      </c>
      <c r="T32" s="89">
        <f t="shared" si="9"/>
        <v>500</v>
      </c>
      <c r="U32" s="89">
        <f t="shared" si="9"/>
        <v>500</v>
      </c>
      <c r="V32" s="89">
        <f t="shared" si="9"/>
        <v>500</v>
      </c>
      <c r="W32">
        <f t="shared" si="0"/>
        <v>0</v>
      </c>
    </row>
    <row r="33" spans="1:23" x14ac:dyDescent="0.25">
      <c r="A33" s="23" t="s">
        <v>534</v>
      </c>
      <c r="B33" s="37" t="b">
        <v>0</v>
      </c>
      <c r="C33" s="37" t="b">
        <v>0</v>
      </c>
      <c r="D33" s="37" t="b">
        <v>0</v>
      </c>
      <c r="E33" s="37" t="b">
        <v>0</v>
      </c>
      <c r="F33" s="37" t="b">
        <v>0</v>
      </c>
      <c r="G33" s="37" t="b">
        <v>0</v>
      </c>
      <c r="H33" s="38"/>
      <c r="I33" s="38"/>
      <c r="J33" s="38"/>
      <c r="K33" s="15" t="str">
        <f>IF(COUNTIF(B33:F33,TRUE)&lt;&gt;1,"Missing",IF(OR(B33=TRUE,F33=TRUE),0,IF(E33=TRUE,J$7+COUNTIF(E$7:E32,TRUE)+1,IF(D33=TRUE,J$7+COUNTIF(E$7:E$39,TRUE)+COUNTIF(D$7:D32,TRUE)+1,J$7+COUNTIF(E$8:E$40,TRUE)+COUNTIF(D$8:D$40,TRUE)+COUNTIF(C$7:C32,TRUE)+1))))</f>
        <v>Missing</v>
      </c>
      <c r="L33" s="25" t="str">
        <f>'1a_Plans and Codes'!$C42</f>
        <v>Factor in other local and regional planning and project cycles, for example, associated with public investments in streets, parks, water and sewer, or other public infrastructure?</v>
      </c>
      <c r="M33" s="26" t="s">
        <v>624</v>
      </c>
      <c r="N33" s="26" t="str">
        <f t="shared" si="7"/>
        <v xml:space="preserve">1.a.i  Long-Range School Facilities Plan </v>
      </c>
      <c r="O33" s="26" t="str">
        <f t="shared" si="10"/>
        <v>Enhanced</v>
      </c>
      <c r="P33" s="25" t="str">
        <f>IF(VLOOKUP(L33,'1a_Plans and Codes'!$C$17:$J$119,8,FALSE)=0,"",VLOOKUP(L33,'1a_Plans and Codes'!$C$17:$J$119,8,FALSE))</f>
        <v/>
      </c>
      <c r="Q33" s="25" t="str">
        <f t="shared" ref="Q33" si="11">IF(C33=TRUE,"Continue action",IF(D33=TRUE,"Gather more information",IF(E33=TRUE,"Initiate action",IF(H33=TRUE,"Make improvements",""))))</f>
        <v/>
      </c>
      <c r="R33" s="25" t="str">
        <f>IF(AND($K33&lt;&gt;0,$K33&lt;&gt;"Missing"),VLOOKUP($M33,'3_Set Priorities'!$E$18:$J$209,5,FALSE),"")</f>
        <v/>
      </c>
      <c r="S33" s="25" t="str">
        <f>IF(AND($K33&lt;&gt;0,$K33&lt;&gt;"Missing"),VLOOKUP($M33,'3_Set Priorities'!$E$18:$J$209,6,FALSE),"")</f>
        <v/>
      </c>
      <c r="T33" s="89">
        <f t="shared" si="9"/>
        <v>500</v>
      </c>
      <c r="U33" s="89">
        <f t="shared" si="9"/>
        <v>500</v>
      </c>
      <c r="V33" s="89">
        <f t="shared" si="9"/>
        <v>500</v>
      </c>
      <c r="W33">
        <f t="shared" si="0"/>
        <v>0</v>
      </c>
    </row>
    <row r="34" spans="1:23" x14ac:dyDescent="0.25">
      <c r="A34" s="23" t="s">
        <v>53</v>
      </c>
      <c r="B34" s="37" t="b">
        <v>0</v>
      </c>
      <c r="C34" s="37" t="b">
        <v>0</v>
      </c>
      <c r="D34" s="37" t="b">
        <v>0</v>
      </c>
      <c r="E34" s="37" t="b">
        <v>0</v>
      </c>
      <c r="F34" s="37" t="b">
        <v>0</v>
      </c>
      <c r="G34" s="37" t="b">
        <v>0</v>
      </c>
      <c r="H34" s="38"/>
      <c r="I34" s="38"/>
      <c r="J34" s="38"/>
      <c r="K34" s="15" t="str">
        <f>IF(COUNTIF(B34:F34,TRUE)&lt;&gt;1,"Missing",IF(OR(B34=TRUE,F34=TRUE),0,IF(E34=TRUE,J$7+COUNTIF(E$7:E33,TRUE)+1,IF(D34=TRUE,J$7+COUNTIF(E$7:E$39,TRUE)+COUNTIF(D$7:D33,TRUE)+1,J$7+COUNTIF(E$8:E$40,TRUE)+COUNTIF(D$8:D$40,TRUE)+COUNTIF(C$7:C33,TRUE)+1))))</f>
        <v>Missing</v>
      </c>
      <c r="L34" s="25" t="str">
        <f>'1a_Plans and Codes'!C43</f>
        <v>To ensure community planning reflects projected school needs, is the long-range school facilities plan incorporated into the community comprehensive plan?</v>
      </c>
      <c r="M34" s="26" t="s">
        <v>305</v>
      </c>
      <c r="N34" s="26" t="str">
        <f t="shared" si="7"/>
        <v xml:space="preserve">1.a.i  Long-Range School Facilities Plan </v>
      </c>
      <c r="O34" s="26" t="str">
        <f t="shared" si="10"/>
        <v>Enhanced</v>
      </c>
      <c r="P34" s="25" t="str">
        <f>IF(VLOOKUP(L34,'1a_Plans and Codes'!$C$17:$J$119,8,FALSE)=0,"",VLOOKUP(L34,'1a_Plans and Codes'!$C$17:$J$119,8,FALSE))</f>
        <v/>
      </c>
      <c r="Q34" s="25" t="str">
        <f t="shared" si="8"/>
        <v/>
      </c>
      <c r="R34" s="25" t="str">
        <f>IF(AND($K34&lt;&gt;0,$K34&lt;&gt;"Missing"),VLOOKUP($M34,'3_Set Priorities'!$E$18:$J$209,5,FALSE),"")</f>
        <v/>
      </c>
      <c r="S34" s="25" t="str">
        <f>IF(AND($K34&lt;&gt;0,$K34&lt;&gt;"Missing"),VLOOKUP($M34,'3_Set Priorities'!$E$18:$J$209,6,FALSE),"")</f>
        <v/>
      </c>
      <c r="T34" s="89">
        <f t="shared" si="9"/>
        <v>500</v>
      </c>
      <c r="U34" s="89">
        <f t="shared" si="9"/>
        <v>500</v>
      </c>
      <c r="V34" s="89">
        <f t="shared" si="9"/>
        <v>500</v>
      </c>
      <c r="W34">
        <f t="shared" si="0"/>
        <v>0</v>
      </c>
    </row>
    <row r="35" spans="1:23" x14ac:dyDescent="0.25">
      <c r="A35" s="23" t="s">
        <v>54</v>
      </c>
      <c r="B35" s="37" t="b">
        <v>0</v>
      </c>
      <c r="C35" s="37" t="b">
        <v>0</v>
      </c>
      <c r="D35" s="37" t="b">
        <v>0</v>
      </c>
      <c r="E35" s="37" t="b">
        <v>0</v>
      </c>
      <c r="F35" s="37" t="b">
        <v>0</v>
      </c>
      <c r="G35" s="37" t="b">
        <v>0</v>
      </c>
      <c r="H35" s="38"/>
      <c r="I35" s="38"/>
      <c r="J35" s="38"/>
      <c r="K35" s="15" t="str">
        <f>IF(COUNTIF(B35:F35,TRUE)&lt;&gt;1,"Missing",IF(OR(B35=TRUE,F35=TRUE),0,IF(E35=TRUE,J$7+COUNTIF(E$7:E34,TRUE)+1,IF(D35=TRUE,J$7+COUNTIF(E$7:E$39,TRUE)+COUNTIF(D$7:D34,TRUE)+1,J$7+COUNTIF(E$8:E$40,TRUE)+COUNTIF(D$8:D$40,TRUE)+COUNTIF(C$7:C34,TRUE)+1))))</f>
        <v>Missing</v>
      </c>
      <c r="L35" s="25" t="str">
        <f>'1a_Plans and Codes'!C44</f>
        <v>By reference?</v>
      </c>
      <c r="M35" s="26" t="s">
        <v>304</v>
      </c>
      <c r="N35" s="26" t="str">
        <f t="shared" si="7"/>
        <v xml:space="preserve">1.a.i  Long-Range School Facilities Plan </v>
      </c>
      <c r="O35" s="26" t="str">
        <f t="shared" si="10"/>
        <v>Enhanced</v>
      </c>
      <c r="P35" s="25" t="str">
        <f>IF(VLOOKUP(L35,'1a_Plans and Codes'!$C$17:$J$119,8,FALSE)=0,"",VLOOKUP(L35,'1a_Plans and Codes'!$C$17:$J$119,8,FALSE))</f>
        <v/>
      </c>
      <c r="Q35" s="25" t="str">
        <f t="shared" si="8"/>
        <v/>
      </c>
      <c r="R35" s="25" t="str">
        <f>IF(AND($K35&lt;&gt;0,$K35&lt;&gt;"Missing"),VLOOKUP($M35,'3_Set Priorities'!$E$18:$J$209,5,FALSE),"")</f>
        <v/>
      </c>
      <c r="S35" s="25" t="str">
        <f>IF(AND($K35&lt;&gt;0,$K35&lt;&gt;"Missing"),VLOOKUP($M35,'3_Set Priorities'!$E$18:$J$209,6,FALSE),"")</f>
        <v/>
      </c>
      <c r="T35" s="89">
        <f t="shared" si="9"/>
        <v>500</v>
      </c>
      <c r="U35" s="89">
        <f t="shared" si="9"/>
        <v>500</v>
      </c>
      <c r="V35" s="89">
        <f t="shared" si="9"/>
        <v>500</v>
      </c>
      <c r="W35">
        <f t="shared" si="0"/>
        <v>0</v>
      </c>
    </row>
    <row r="36" spans="1:23" x14ac:dyDescent="0.25">
      <c r="A36" s="23" t="s">
        <v>55</v>
      </c>
      <c r="B36" s="37" t="b">
        <v>0</v>
      </c>
      <c r="C36" s="37" t="b">
        <v>0</v>
      </c>
      <c r="D36" s="37" t="b">
        <v>0</v>
      </c>
      <c r="E36" s="37" t="b">
        <v>0</v>
      </c>
      <c r="F36" s="37" t="b">
        <v>0</v>
      </c>
      <c r="G36" s="37" t="b">
        <v>0</v>
      </c>
      <c r="H36" s="38"/>
      <c r="I36" s="38"/>
      <c r="J36" s="38"/>
      <c r="K36" s="15" t="str">
        <f>IF(COUNTIF(B36:F36,TRUE)&lt;&gt;1,"Missing",IF(OR(B36=TRUE,F36=TRUE),0,IF(E36=TRUE,J$7+COUNTIF(E$7:E35,TRUE)+1,IF(D36=TRUE,J$7+COUNTIF(E$7:E$39,TRUE)+COUNTIF(D$7:D35,TRUE)+1,J$7+COUNTIF(E$8:E$40,TRUE)+COUNTIF(D$8:D$40,TRUE)+COUNTIF(C$7:C35,TRUE)+1))))</f>
        <v>Missing</v>
      </c>
      <c r="L36" s="25" t="str">
        <f>'1a_Plans and Codes'!C45</f>
        <v>As an element in the comprehensive plan?</v>
      </c>
      <c r="M36" s="26" t="s">
        <v>303</v>
      </c>
      <c r="N36" s="26" t="str">
        <f t="shared" si="7"/>
        <v xml:space="preserve">1.a.i  Long-Range School Facilities Plan </v>
      </c>
      <c r="O36" s="26" t="str">
        <f t="shared" si="10"/>
        <v>Enhanced</v>
      </c>
      <c r="P36" s="25" t="str">
        <f>IF(VLOOKUP(L36,'1a_Plans and Codes'!$C$17:$J$119,8,FALSE)=0,"",VLOOKUP(L36,'1a_Plans and Codes'!$C$17:$J$119,8,FALSE))</f>
        <v/>
      </c>
      <c r="Q36" s="25" t="str">
        <f t="shared" si="8"/>
        <v/>
      </c>
      <c r="R36" s="25" t="str">
        <f>IF(AND($K36&lt;&gt;0,$K36&lt;&gt;"Missing"),VLOOKUP($M36,'3_Set Priorities'!$E$18:$J$209,5,FALSE),"")</f>
        <v/>
      </c>
      <c r="S36" s="25" t="str">
        <f>IF(AND($K36&lt;&gt;0,$K36&lt;&gt;"Missing"),VLOOKUP($M36,'3_Set Priorities'!$E$18:$J$209,6,FALSE),"")</f>
        <v/>
      </c>
      <c r="T36" s="89">
        <f t="shared" si="9"/>
        <v>500</v>
      </c>
      <c r="U36" s="89">
        <f t="shared" si="9"/>
        <v>500</v>
      </c>
      <c r="V36" s="89">
        <f t="shared" si="9"/>
        <v>500</v>
      </c>
      <c r="W36">
        <f t="shared" si="0"/>
        <v>0</v>
      </c>
    </row>
    <row r="37" spans="1:23" x14ac:dyDescent="0.25">
      <c r="A37" s="23" t="s">
        <v>56</v>
      </c>
      <c r="B37" s="37" t="b">
        <v>0</v>
      </c>
      <c r="C37" s="37" t="b">
        <v>0</v>
      </c>
      <c r="D37" s="37" t="b">
        <v>0</v>
      </c>
      <c r="E37" s="37" t="b">
        <v>0</v>
      </c>
      <c r="F37" s="37" t="b">
        <v>0</v>
      </c>
      <c r="G37" s="37" t="b">
        <v>0</v>
      </c>
      <c r="H37" s="38"/>
      <c r="I37" s="38"/>
      <c r="J37" s="38"/>
      <c r="K37" s="15" t="str">
        <f>IF(COUNTIF(B37:F37,TRUE)&lt;&gt;1,"Missing",IF(OR(B37=TRUE,F37=TRUE),0,IF(E37=TRUE,J$7+COUNTIF(E$7:E36,TRUE)+1,IF(D37=TRUE,J$7+COUNTIF(E$7:E$39,TRUE)+COUNTIF(D$7:D36,TRUE)+1,J$7+COUNTIF(E$8:E$40,TRUE)+COUNTIF(D$8:D$40,TRUE)+COUNTIF(C$7:C36,TRUE)+1))))</f>
        <v>Missing</v>
      </c>
      <c r="L37" s="25" t="str">
        <f>'1a_Plans and Codes'!C46</f>
        <v>Will the more detailed demographic data collected for the long-range school facilities plan be shared with community planners?</v>
      </c>
      <c r="M37" s="26" t="s">
        <v>633</v>
      </c>
      <c r="N37" s="26" t="str">
        <f t="shared" si="7"/>
        <v xml:space="preserve">1.a.i  Long-Range School Facilities Plan </v>
      </c>
      <c r="O37" s="26" t="str">
        <f t="shared" si="10"/>
        <v>Enhanced</v>
      </c>
      <c r="P37" s="25" t="str">
        <f>IF(VLOOKUP(L37,'1a_Plans and Codes'!$C$17:$J$119,8,FALSE)=0,"",VLOOKUP(L37,'1a_Plans and Codes'!$C$17:$J$119,8,FALSE))</f>
        <v/>
      </c>
      <c r="Q37" s="25" t="str">
        <f t="shared" si="8"/>
        <v/>
      </c>
      <c r="R37" s="25" t="str">
        <f>IF(AND($K37&lt;&gt;0,$K37&lt;&gt;"Missing"),VLOOKUP($M37,'3_Set Priorities'!$E$18:$J$209,5,FALSE),"")</f>
        <v/>
      </c>
      <c r="S37" s="25" t="str">
        <f>IF(AND($K37&lt;&gt;0,$K37&lt;&gt;"Missing"),VLOOKUP($M37,'3_Set Priorities'!$E$18:$J$209,6,FALSE),"")</f>
        <v/>
      </c>
      <c r="T37" s="89">
        <f t="shared" si="9"/>
        <v>500</v>
      </c>
      <c r="U37" s="89">
        <f t="shared" si="9"/>
        <v>500</v>
      </c>
      <c r="V37" s="89">
        <f t="shared" si="9"/>
        <v>500</v>
      </c>
      <c r="W37">
        <f t="shared" si="0"/>
        <v>0</v>
      </c>
    </row>
    <row r="38" spans="1:23" x14ac:dyDescent="0.25">
      <c r="A38" s="23" t="s">
        <v>57</v>
      </c>
      <c r="B38" s="37" t="b">
        <v>0</v>
      </c>
      <c r="C38" s="37" t="b">
        <v>0</v>
      </c>
      <c r="D38" s="37" t="b">
        <v>0</v>
      </c>
      <c r="E38" s="37" t="b">
        <v>0</v>
      </c>
      <c r="F38" s="37" t="b">
        <v>0</v>
      </c>
      <c r="G38" s="37" t="b">
        <v>0</v>
      </c>
      <c r="H38" s="38"/>
      <c r="I38" s="38"/>
      <c r="J38" s="38"/>
      <c r="K38" s="15" t="str">
        <f>IF(COUNTIF(B38:F38,TRUE)&lt;&gt;1,"Missing",IF(OR(B38=TRUE,F38=TRUE),0,IF(E38=TRUE,J$7+COUNTIF(E$7:E37,TRUE)+1,IF(D38=TRUE,J$7+COUNTIF(E$7:E$39,TRUE)+COUNTIF(D$7:D37,TRUE)+1,J$7+COUNTIF(E$8:E$40,TRUE)+COUNTIF(D$8:D$40,TRUE)+COUNTIF(C$7:C37,TRUE)+1))))</f>
        <v>Missing</v>
      </c>
      <c r="L38" s="25" t="str">
        <f>'1a_Plans and Codes'!C47</f>
        <v>Was the long-range school facilities plan developed with local government participation and/or feedback?</v>
      </c>
      <c r="M38" s="26" t="s">
        <v>319</v>
      </c>
      <c r="N38" s="26" t="str">
        <f t="shared" si="7"/>
        <v xml:space="preserve">1.a.i  Long-Range School Facilities Plan </v>
      </c>
      <c r="O38" s="26" t="str">
        <f t="shared" si="10"/>
        <v>Enhanced</v>
      </c>
      <c r="P38" s="25" t="str">
        <f>IF(VLOOKUP(L38,'1a_Plans and Codes'!$C$17:$J$119,8,FALSE)=0,"",VLOOKUP(L38,'1a_Plans and Codes'!$C$17:$J$119,8,FALSE))</f>
        <v/>
      </c>
      <c r="Q38" s="25" t="str">
        <f t="shared" si="8"/>
        <v/>
      </c>
      <c r="R38" s="25" t="str">
        <f>IF(AND($K38&lt;&gt;0,$K38&lt;&gt;"Missing"),VLOOKUP($M38,'3_Set Priorities'!$E$18:$J$209,5,FALSE),"")</f>
        <v/>
      </c>
      <c r="S38" s="25" t="str">
        <f>IF(AND($K38&lt;&gt;0,$K38&lt;&gt;"Missing"),VLOOKUP($M38,'3_Set Priorities'!$E$18:$J$209,6,FALSE),"")</f>
        <v/>
      </c>
      <c r="T38" s="89">
        <f t="shared" si="9"/>
        <v>500</v>
      </c>
      <c r="U38" s="89">
        <f t="shared" si="9"/>
        <v>500</v>
      </c>
      <c r="V38" s="89">
        <f t="shared" si="9"/>
        <v>500</v>
      </c>
      <c r="W38">
        <f t="shared" si="0"/>
        <v>0</v>
      </c>
    </row>
    <row r="39" spans="1:23" x14ac:dyDescent="0.25">
      <c r="A39" s="23" t="s">
        <v>58</v>
      </c>
      <c r="B39" s="37" t="b">
        <v>0</v>
      </c>
      <c r="C39" s="37" t="b">
        <v>0</v>
      </c>
      <c r="D39" s="37" t="b">
        <v>0</v>
      </c>
      <c r="E39" s="37" t="b">
        <v>0</v>
      </c>
      <c r="F39" s="37" t="b">
        <v>0</v>
      </c>
      <c r="G39" s="37" t="b">
        <v>0</v>
      </c>
      <c r="H39" s="38"/>
      <c r="I39" s="38"/>
      <c r="J39" s="38"/>
      <c r="K39" s="15" t="str">
        <f>IF(COUNTIF(B39:F39,TRUE)&lt;&gt;1,"Missing",IF(OR(B39=TRUE,F39=TRUE),0,IF(E39=TRUE,J$7+COUNTIF(E$7:E38,TRUE)+1,IF(D39=TRUE,J$7+COUNTIF(E$7:E$39,TRUE)+COUNTIF(D$7:D38,TRUE)+1,J$7+COUNTIF(E$8:E$40,TRUE)+COUNTIF(D$8:D$40,TRUE)+COUNTIF(C$7:C38,TRUE)+1))))</f>
        <v>Missing</v>
      </c>
      <c r="L39" s="25" t="str">
        <f>'1a_Plans and Codes'!C48</f>
        <v>Was the long-range school facilities plan developed with broad community input?</v>
      </c>
      <c r="M39" s="26" t="s">
        <v>318</v>
      </c>
      <c r="N39" s="26" t="str">
        <f t="shared" si="7"/>
        <v xml:space="preserve">1.a.i  Long-Range School Facilities Plan </v>
      </c>
      <c r="O39" s="26" t="str">
        <f t="shared" si="10"/>
        <v>Enhanced</v>
      </c>
      <c r="P39" s="25" t="str">
        <f>IF(VLOOKUP(L39,'1a_Plans and Codes'!$C$17:$J$119,8,FALSE)=0,"",VLOOKUP(L39,'1a_Plans and Codes'!$C$17:$J$119,8,FALSE))</f>
        <v/>
      </c>
      <c r="Q39" s="25" t="str">
        <f t="shared" si="8"/>
        <v/>
      </c>
      <c r="R39" s="25" t="str">
        <f>IF(AND($K39&lt;&gt;0,$K39&lt;&gt;"Missing"),VLOOKUP($M39,'3_Set Priorities'!$E$18:$J$209,5,FALSE),"")</f>
        <v/>
      </c>
      <c r="S39" s="25" t="str">
        <f>IF(AND($K39&lt;&gt;0,$K39&lt;&gt;"Missing"),VLOOKUP($M39,'3_Set Priorities'!$E$18:$J$209,6,FALSE),"")</f>
        <v/>
      </c>
      <c r="T39" s="89">
        <f t="shared" si="9"/>
        <v>500</v>
      </c>
      <c r="U39" s="89">
        <f t="shared" si="9"/>
        <v>500</v>
      </c>
      <c r="V39" s="89">
        <f t="shared" si="9"/>
        <v>500</v>
      </c>
      <c r="W39">
        <f t="shared" si="0"/>
        <v>0</v>
      </c>
    </row>
    <row r="40" spans="1:23" x14ac:dyDescent="0.25">
      <c r="A40" s="23" t="s">
        <v>502</v>
      </c>
      <c r="B40" s="38"/>
      <c r="C40" s="38"/>
      <c r="D40" s="38"/>
      <c r="E40" s="38"/>
      <c r="F40" s="38"/>
      <c r="G40" s="38"/>
      <c r="H40" s="37" t="b">
        <f>IF('1a_Plans and Codes'!J49="",FALSE,TRUE)</f>
        <v>0</v>
      </c>
      <c r="I40" s="38"/>
      <c r="J40" s="38"/>
      <c r="K40" s="15" t="str">
        <f>IF(H40=FALSE,"Missing",IF(MAX(K8:K39)=0,J$7+1,MAX(K8:K39)+1))</f>
        <v>Missing</v>
      </c>
      <c r="L40" s="25" t="str">
        <f>'1a_Plans and Codes'!C49</f>
        <v>How could the long-range school facilities plan be improved?</v>
      </c>
      <c r="M40" s="26" t="s">
        <v>460</v>
      </c>
      <c r="N40" s="26" t="str">
        <f t="shared" si="7"/>
        <v xml:space="preserve">1.a.i  Long-Range School Facilities Plan </v>
      </c>
      <c r="O40" s="26" t="str">
        <f t="shared" si="10"/>
        <v>Enhanced</v>
      </c>
      <c r="P40" s="25" t="str">
        <f>IF(VLOOKUP(L40,'1a_Plans and Codes'!$C$17:$J$119,8,FALSE)=0,"",VLOOKUP(L40,'1a_Plans and Codes'!$C$17:$J$119,8,FALSE))</f>
        <v/>
      </c>
      <c r="Q40" s="25" t="str">
        <f t="shared" si="8"/>
        <v/>
      </c>
      <c r="R40" s="25" t="str">
        <f>IF(AND($K40&lt;&gt;0,$K40&lt;&gt;"Missing"),VLOOKUP($M40,'3_Set Priorities'!$E$18:$J$209,5,FALSE),"")</f>
        <v/>
      </c>
      <c r="S40" s="25" t="str">
        <f>IF(AND($K40&lt;&gt;0,$K40&lt;&gt;"Missing"),VLOOKUP($M40,'3_Set Priorities'!$E$18:$J$209,6,FALSE),"")</f>
        <v/>
      </c>
      <c r="T40" s="89">
        <f t="shared" si="9"/>
        <v>500</v>
      </c>
      <c r="U40" s="89">
        <f t="shared" si="9"/>
        <v>500</v>
      </c>
      <c r="V40" s="89">
        <f t="shared" si="9"/>
        <v>500</v>
      </c>
      <c r="W40">
        <f t="shared" si="0"/>
        <v>0</v>
      </c>
    </row>
    <row r="41" spans="1:23" x14ac:dyDescent="0.25">
      <c r="A41" s="33" t="s">
        <v>299</v>
      </c>
      <c r="B41" s="34"/>
      <c r="C41" s="34"/>
      <c r="D41" s="34"/>
      <c r="E41" s="34"/>
      <c r="F41" s="34"/>
      <c r="G41" s="34"/>
      <c r="H41" s="34"/>
      <c r="I41" s="5">
        <f>IF(D42=COUNTA(A24:A39),"NA",0)</f>
        <v>0</v>
      </c>
      <c r="J41" s="14">
        <f>COUNTIF(K24:K39,"Missing")</f>
        <v>16</v>
      </c>
      <c r="K41" s="14"/>
      <c r="L41" s="14"/>
      <c r="M41" s="50" t="str">
        <f t="shared" ref="M41:M44" si="12">A41</f>
        <v>Missing</v>
      </c>
      <c r="N41" s="50"/>
      <c r="O41" s="50"/>
      <c r="P41" s="14"/>
      <c r="Q41" s="4"/>
      <c r="R41" s="4"/>
      <c r="S41" s="74"/>
      <c r="T41" s="74"/>
      <c r="U41" s="74"/>
      <c r="V41" s="74"/>
      <c r="W41">
        <f t="shared" si="0"/>
        <v>0</v>
      </c>
    </row>
    <row r="42" spans="1:23" x14ac:dyDescent="0.25">
      <c r="A42" s="30" t="s">
        <v>59</v>
      </c>
      <c r="B42" s="31">
        <f t="shared" ref="B42:G42" si="13">COUNTIF(B24:B39,TRUE)</f>
        <v>0</v>
      </c>
      <c r="C42" s="31">
        <f t="shared" si="13"/>
        <v>0</v>
      </c>
      <c r="D42" s="31">
        <f t="shared" si="13"/>
        <v>0</v>
      </c>
      <c r="E42" s="31">
        <f t="shared" si="13"/>
        <v>0</v>
      </c>
      <c r="F42" s="31">
        <f t="shared" si="13"/>
        <v>0</v>
      </c>
      <c r="G42" s="31">
        <f t="shared" si="13"/>
        <v>0</v>
      </c>
      <c r="H42" s="31"/>
      <c r="I42" s="8">
        <f>IF((COUNTA(A24:A39)-D42-F42)&lt;&gt;0,(B42+C42*0.5)/(COUNTA(A24:A39)-D42-F42),0)</f>
        <v>0</v>
      </c>
      <c r="J42" s="8">
        <f>IF((COUNTA(A24:A39)-F42)&lt;&gt;0,1-D42/(COUNTA(A24:A39)-F42),0)</f>
        <v>1</v>
      </c>
      <c r="K42" s="17"/>
      <c r="L42" s="17"/>
      <c r="M42" s="53" t="str">
        <f t="shared" si="12"/>
        <v>Subtotal 1.1 Enhanced</v>
      </c>
      <c r="N42" s="53"/>
      <c r="O42" s="53"/>
      <c r="P42" s="17"/>
      <c r="Q42" s="6"/>
      <c r="R42" s="6"/>
      <c r="S42" s="7"/>
      <c r="T42" s="7"/>
      <c r="U42" s="7"/>
      <c r="V42" s="7"/>
      <c r="W42">
        <f t="shared" si="0"/>
        <v>0</v>
      </c>
    </row>
    <row r="43" spans="1:23" x14ac:dyDescent="0.25">
      <c r="A43" s="36" t="s">
        <v>519</v>
      </c>
      <c r="B43" s="34"/>
      <c r="C43" s="34"/>
      <c r="D43" s="34"/>
      <c r="E43" s="34"/>
      <c r="F43" s="34"/>
      <c r="G43" s="34"/>
      <c r="H43" s="34"/>
      <c r="I43" s="39"/>
      <c r="J43" s="39"/>
      <c r="K43" s="18"/>
      <c r="L43" s="18"/>
      <c r="M43" s="54" t="str">
        <f t="shared" si="12"/>
        <v>1.a.ii  School Capital Improvement Plan</v>
      </c>
      <c r="N43" s="54"/>
      <c r="O43" s="54"/>
      <c r="P43" s="59" t="s">
        <v>426</v>
      </c>
      <c r="Q43" s="62"/>
      <c r="R43" s="62"/>
      <c r="S43" s="76"/>
      <c r="T43" s="76"/>
      <c r="U43" s="76"/>
      <c r="V43" s="76"/>
      <c r="W43">
        <f t="shared" si="0"/>
        <v>0</v>
      </c>
    </row>
    <row r="44" spans="1:23" x14ac:dyDescent="0.25">
      <c r="A44" s="33" t="s">
        <v>41</v>
      </c>
      <c r="B44" s="34"/>
      <c r="C44" s="34"/>
      <c r="D44" s="34"/>
      <c r="E44" s="34"/>
      <c r="F44" s="34"/>
      <c r="G44" s="34"/>
      <c r="H44" s="34"/>
      <c r="I44" s="39"/>
      <c r="J44" s="18">
        <f>IF(MAX(K7:K40)=0,0,MAX(K7:K40))</f>
        <v>0</v>
      </c>
      <c r="K44" s="18"/>
      <c r="L44" s="18"/>
      <c r="M44" s="54" t="str">
        <f t="shared" si="12"/>
        <v>Baseline</v>
      </c>
      <c r="N44" s="54"/>
      <c r="O44" s="54"/>
      <c r="P44" s="18"/>
      <c r="Q44" s="9"/>
      <c r="R44" s="9"/>
      <c r="S44" s="77"/>
      <c r="T44" s="77"/>
      <c r="U44" s="77"/>
      <c r="V44" s="77"/>
      <c r="W44">
        <f t="shared" si="0"/>
        <v>0</v>
      </c>
    </row>
    <row r="45" spans="1:23" x14ac:dyDescent="0.25">
      <c r="A45" s="23" t="s">
        <v>98</v>
      </c>
      <c r="B45" s="37" t="b">
        <v>0</v>
      </c>
      <c r="C45" s="37" t="b">
        <v>0</v>
      </c>
      <c r="D45" s="37" t="b">
        <v>0</v>
      </c>
      <c r="E45" s="37" t="b">
        <v>0</v>
      </c>
      <c r="F45" s="37" t="b">
        <v>0</v>
      </c>
      <c r="G45" s="37" t="b">
        <v>0</v>
      </c>
      <c r="H45" s="40"/>
      <c r="I45" s="38"/>
      <c r="J45" s="38"/>
      <c r="K45" s="15" t="str">
        <f>IF(COUNTIF(B45:F45,TRUE)&lt;&gt;1,"Missing",IF(OR(B45=TRUE,F45=TRUE),0,IF(E45=TRUE,J$44+COUNTIF(E$44:E44,TRUE)+1,IF(D45=TRUE,J$44+COUNTIF(E$44:E$62,TRUE)+COUNTIF(D$44:D44,TRUE)+1,J$44+COUNTIF(E$45:E$63,TRUE)+COUNTIF(D$45:D$63,TRUE)+COUNTIF(C$44:C44,TRUE)+1))))</f>
        <v>Missing</v>
      </c>
      <c r="L45" s="25" t="str">
        <f>'1a_Plans and Codes'!C52</f>
        <v>Has a school capital improvement plan been developed to establish projected funding requirements and priorities for school infrastructure?</v>
      </c>
      <c r="M45" s="26" t="s">
        <v>539</v>
      </c>
      <c r="N45" s="26" t="str">
        <f>$A$43</f>
        <v>1.a.ii  School Capital Improvement Plan</v>
      </c>
      <c r="O45" s="26" t="str">
        <f>$A$44</f>
        <v>Baseline</v>
      </c>
      <c r="P45" s="25" t="str">
        <f>IF(VLOOKUP(L45,'1a_Plans and Codes'!$C$17:$J$119,8,FALSE)=0,"",VLOOKUP(L45,'1a_Plans and Codes'!$C$17:$J$119,8,FALSE))</f>
        <v/>
      </c>
      <c r="Q45" s="25" t="str">
        <f t="shared" ref="Q45:Q50" si="14">IF(C45=TRUE,"Continue action",IF(D45=TRUE,"Gather more information",IF(E45=TRUE,"Initiate action",IF(H45=TRUE,"Make improvements",""))))</f>
        <v/>
      </c>
      <c r="R45" s="25" t="str">
        <f>IF(AND($K45&lt;&gt;0,$K45&lt;&gt;"Missing"),VLOOKUP($M45,'3_Set Priorities'!$E$18:$J$209,5,FALSE),"")</f>
        <v/>
      </c>
      <c r="S45" s="25" t="str">
        <f>IF(AND($K45&lt;&gt;0,$K45&lt;&gt;"Missing"),VLOOKUP($M45,'3_Set Priorities'!$E$18:$J$209,6,FALSE),"")</f>
        <v/>
      </c>
      <c r="T45" s="89">
        <f t="shared" ref="T45:V50" si="15">IF($R45=T$4,$K45,500)</f>
        <v>500</v>
      </c>
      <c r="U45" s="89">
        <f t="shared" si="15"/>
        <v>500</v>
      </c>
      <c r="V45" s="89">
        <f t="shared" si="15"/>
        <v>500</v>
      </c>
      <c r="W45">
        <f t="shared" si="0"/>
        <v>0</v>
      </c>
    </row>
    <row r="46" spans="1:23" x14ac:dyDescent="0.25">
      <c r="A46" s="23" t="s">
        <v>320</v>
      </c>
      <c r="B46" s="37" t="b">
        <v>0</v>
      </c>
      <c r="C46" s="37" t="b">
        <v>0</v>
      </c>
      <c r="D46" s="37" t="b">
        <v>0</v>
      </c>
      <c r="E46" s="37" t="b">
        <v>0</v>
      </c>
      <c r="F46" s="37" t="b">
        <v>0</v>
      </c>
      <c r="G46" s="37" t="b">
        <v>0</v>
      </c>
      <c r="H46" s="40"/>
      <c r="I46" s="38"/>
      <c r="J46" s="38"/>
      <c r="K46" s="15" t="str">
        <f>IF(COUNTIF(B46:F46,TRUE)&lt;&gt;1,"Missing",IF(OR(B46=TRUE,F46=TRUE),0,IF(E46=TRUE,J$44+COUNTIF(E$44:E45,TRUE)+1,IF(D46=TRUE,J$44+COUNTIF(E$44:E$62,TRUE)+COUNTIF(D$44:D45,TRUE)+1,J$44+COUNTIF(E$45:E$63,TRUE)+COUNTIF(D$45:D$63,TRUE)+COUNTIF(C$44:C45,TRUE)+1))))</f>
        <v>Missing</v>
      </c>
      <c r="L46" s="25" t="str">
        <f>'1a_Plans and Codes'!C54</f>
        <v>Consider district-wide school infrastructure and building capital improvement needs?</v>
      </c>
      <c r="M46" s="26" t="s">
        <v>336</v>
      </c>
      <c r="N46" s="26" t="str">
        <f t="shared" ref="N46:N50" si="16">$A$43</f>
        <v>1.a.ii  School Capital Improvement Plan</v>
      </c>
      <c r="O46" s="26" t="str">
        <f t="shared" ref="O46:O50" si="17">$A$44</f>
        <v>Baseline</v>
      </c>
      <c r="P46" s="25" t="str">
        <f>IF(VLOOKUP(L46,'1a_Plans and Codes'!$C$17:$J$119,8,FALSE)=0,"",VLOOKUP(L46,'1a_Plans and Codes'!$C$17:$J$119,8,FALSE))</f>
        <v/>
      </c>
      <c r="Q46" s="25" t="str">
        <f t="shared" si="14"/>
        <v/>
      </c>
      <c r="R46" s="25" t="str">
        <f>IF(AND($K46&lt;&gt;0,$K46&lt;&gt;"Missing"),VLOOKUP($M46,'3_Set Priorities'!$E$18:$J$209,5,FALSE),"")</f>
        <v/>
      </c>
      <c r="S46" s="25" t="str">
        <f>IF(AND($K46&lt;&gt;0,$K46&lt;&gt;"Missing"),VLOOKUP($M46,'3_Set Priorities'!$E$18:$J$209,6,FALSE),"")</f>
        <v/>
      </c>
      <c r="T46" s="89">
        <f t="shared" si="15"/>
        <v>500</v>
      </c>
      <c r="U46" s="89">
        <f t="shared" si="15"/>
        <v>500</v>
      </c>
      <c r="V46" s="89">
        <f t="shared" si="15"/>
        <v>500</v>
      </c>
      <c r="W46">
        <f t="shared" si="0"/>
        <v>0</v>
      </c>
    </row>
    <row r="47" spans="1:23" x14ac:dyDescent="0.25">
      <c r="A47" s="23" t="s">
        <v>321</v>
      </c>
      <c r="B47" s="37" t="b">
        <v>0</v>
      </c>
      <c r="C47" s="37" t="b">
        <v>0</v>
      </c>
      <c r="D47" s="37" t="b">
        <v>0</v>
      </c>
      <c r="E47" s="37" t="b">
        <v>0</v>
      </c>
      <c r="F47" s="37" t="b">
        <v>0</v>
      </c>
      <c r="G47" s="37" t="b">
        <v>0</v>
      </c>
      <c r="H47" s="40"/>
      <c r="I47" s="38"/>
      <c r="J47" s="38"/>
      <c r="K47" s="15" t="str">
        <f>IF(COUNTIF(B47:F47,TRUE)&lt;&gt;1,"Missing",IF(OR(B47=TRUE,F47=TRUE),0,IF(E47=TRUE,J$44+COUNTIF(E$44:E46,TRUE)+1,IF(D47=TRUE,J$44+COUNTIF(E$44:E$62,TRUE)+COUNTIF(D$44:D46,TRUE)+1,J$44+COUNTIF(E$45:E$63,TRUE)+COUNTIF(D$45:D$63,TRUE)+COUNTIF(C$44:C46,TRUE)+1))))</f>
        <v>Missing</v>
      </c>
      <c r="L47" s="25" t="str">
        <f>'1a_Plans and Codes'!C55</f>
        <v xml:space="preserve">Address deferred maintenance needs? </v>
      </c>
      <c r="M47" s="26" t="s">
        <v>337</v>
      </c>
      <c r="N47" s="26" t="str">
        <f t="shared" si="16"/>
        <v>1.a.ii  School Capital Improvement Plan</v>
      </c>
      <c r="O47" s="26" t="str">
        <f t="shared" si="17"/>
        <v>Baseline</v>
      </c>
      <c r="P47" s="25" t="str">
        <f>IF(VLOOKUP(L47,'1a_Plans and Codes'!$C$17:$J$119,8,FALSE)=0,"",VLOOKUP(L47,'1a_Plans and Codes'!$C$17:$J$119,8,FALSE))</f>
        <v/>
      </c>
      <c r="Q47" s="25" t="str">
        <f t="shared" si="14"/>
        <v/>
      </c>
      <c r="R47" s="25" t="str">
        <f>IF(AND($K47&lt;&gt;0,$K47&lt;&gt;"Missing"),VLOOKUP($M47,'3_Set Priorities'!$E$18:$J$209,5,FALSE),"")</f>
        <v/>
      </c>
      <c r="S47" s="25" t="str">
        <f>IF(AND($K47&lt;&gt;0,$K47&lt;&gt;"Missing"),VLOOKUP($M47,'3_Set Priorities'!$E$18:$J$209,6,FALSE),"")</f>
        <v/>
      </c>
      <c r="T47" s="89">
        <f t="shared" si="15"/>
        <v>500</v>
      </c>
      <c r="U47" s="89">
        <f t="shared" si="15"/>
        <v>500</v>
      </c>
      <c r="V47" s="89">
        <f t="shared" si="15"/>
        <v>500</v>
      </c>
      <c r="W47">
        <f t="shared" si="0"/>
        <v>0</v>
      </c>
    </row>
    <row r="48" spans="1:23" x14ac:dyDescent="0.25">
      <c r="A48" s="23" t="s">
        <v>321</v>
      </c>
      <c r="B48" s="37" t="b">
        <v>0</v>
      </c>
      <c r="C48" s="37" t="b">
        <v>0</v>
      </c>
      <c r="D48" s="37" t="b">
        <v>0</v>
      </c>
      <c r="E48" s="37" t="b">
        <v>0</v>
      </c>
      <c r="F48" s="37" t="b">
        <v>0</v>
      </c>
      <c r="G48" s="37" t="b">
        <v>0</v>
      </c>
      <c r="H48" s="40"/>
      <c r="I48" s="38"/>
      <c r="J48" s="38"/>
      <c r="K48" s="15" t="str">
        <f>IF(COUNTIF(B48:F48,TRUE)&lt;&gt;1,"Missing",IF(OR(B48=TRUE,F48=TRUE),0,IF(E48=TRUE,J$44+COUNTIF(E$44:E47,TRUE)+1,IF(D48=TRUE,J$44+COUNTIF(E$44:E$62,TRUE)+COUNTIF(D$44:D47,TRUE)+1,J$44+COUNTIF(E$45:E$63,TRUE)+COUNTIF(D$45:D$63,TRUE)+COUNTIF(C$44:C47,TRUE)+1))))</f>
        <v>Missing</v>
      </c>
      <c r="L48" s="25" t="str">
        <f>'1a_Plans and Codes'!C56</f>
        <v>Prioritize capital improvements?</v>
      </c>
      <c r="M48" s="26" t="s">
        <v>338</v>
      </c>
      <c r="N48" s="26" t="str">
        <f t="shared" si="16"/>
        <v>1.a.ii  School Capital Improvement Plan</v>
      </c>
      <c r="O48" s="26" t="str">
        <f t="shared" si="17"/>
        <v>Baseline</v>
      </c>
      <c r="P48" s="25" t="str">
        <f>IF(VLOOKUP(L48,'1a_Plans and Codes'!$C$17:$J$119,8,FALSE)=0,"",VLOOKUP(L48,'1a_Plans and Codes'!$C$17:$J$119,8,FALSE))</f>
        <v/>
      </c>
      <c r="Q48" s="25" t="str">
        <f t="shared" si="14"/>
        <v/>
      </c>
      <c r="R48" s="25" t="str">
        <f>IF(AND($K48&lt;&gt;0,$K48&lt;&gt;"Missing"),VLOOKUP($M48,'3_Set Priorities'!$E$18:$J$209,5,FALSE),"")</f>
        <v/>
      </c>
      <c r="S48" s="25" t="str">
        <f>IF(AND($K48&lt;&gt;0,$K48&lt;&gt;"Missing"),VLOOKUP($M48,'3_Set Priorities'!$E$18:$J$209,6,FALSE),"")</f>
        <v/>
      </c>
      <c r="T48" s="89">
        <f t="shared" si="15"/>
        <v>500</v>
      </c>
      <c r="U48" s="89">
        <f t="shared" si="15"/>
        <v>500</v>
      </c>
      <c r="V48" s="89">
        <f t="shared" si="15"/>
        <v>500</v>
      </c>
      <c r="W48">
        <f t="shared" si="0"/>
        <v>0</v>
      </c>
    </row>
    <row r="49" spans="1:23" x14ac:dyDescent="0.25">
      <c r="A49" s="23" t="s">
        <v>99</v>
      </c>
      <c r="B49" s="37" t="b">
        <v>0</v>
      </c>
      <c r="C49" s="37" t="b">
        <v>0</v>
      </c>
      <c r="D49" s="37" t="b">
        <v>0</v>
      </c>
      <c r="E49" s="37" t="b">
        <v>0</v>
      </c>
      <c r="F49" s="37" t="b">
        <v>0</v>
      </c>
      <c r="G49" s="37" t="b">
        <v>0</v>
      </c>
      <c r="H49" s="40"/>
      <c r="I49" s="38"/>
      <c r="J49" s="38"/>
      <c r="K49" s="15" t="str">
        <f>IF(COUNTIF(B49:F49,TRUE)&lt;&gt;1,"Missing",IF(OR(B49=TRUE,F49=TRUE),0,IF(E49=TRUE,J$44+COUNTIF(E$44:E48,TRUE)+1,IF(D49=TRUE,J$44+COUNTIF(E$44:E$62,TRUE)+COUNTIF(D$44:D48,TRUE)+1,J$44+COUNTIF(E$45:E$63,TRUE)+COUNTIF(D$45:D$63,TRUE)+COUNTIF(C$44:C48,TRUE)+1))))</f>
        <v>Missing</v>
      </c>
      <c r="L49" s="25" t="str">
        <f>'1a_Plans and Codes'!C57</f>
        <v>Is the school capital improvement plan up-to-date (i.e., does it address all significant projected needs for school infrastructure improvements)?</v>
      </c>
      <c r="M49" s="26" t="s">
        <v>542</v>
      </c>
      <c r="N49" s="26" t="str">
        <f t="shared" si="16"/>
        <v>1.a.ii  School Capital Improvement Plan</v>
      </c>
      <c r="O49" s="26" t="str">
        <f t="shared" si="17"/>
        <v>Baseline</v>
      </c>
      <c r="P49" s="25" t="str">
        <f>IF(VLOOKUP(L49,'1a_Plans and Codes'!$C$17:$J$119,8,FALSE)=0,"",VLOOKUP(L49,'1a_Plans and Codes'!$C$17:$J$119,8,FALSE))</f>
        <v/>
      </c>
      <c r="Q49" s="25" t="str">
        <f t="shared" si="14"/>
        <v/>
      </c>
      <c r="R49" s="25" t="str">
        <f>IF(AND($K49&lt;&gt;0,$K49&lt;&gt;"Missing"),VLOOKUP($M49,'3_Set Priorities'!$E$18:$J$209,5,FALSE),"")</f>
        <v/>
      </c>
      <c r="S49" s="25" t="str">
        <f>IF(AND($K49&lt;&gt;0,$K49&lt;&gt;"Missing"),VLOOKUP($M49,'3_Set Priorities'!$E$18:$J$209,6,FALSE),"")</f>
        <v/>
      </c>
      <c r="T49" s="89">
        <f t="shared" si="15"/>
        <v>500</v>
      </c>
      <c r="U49" s="89">
        <f t="shared" si="15"/>
        <v>500</v>
      </c>
      <c r="V49" s="89">
        <f t="shared" si="15"/>
        <v>500</v>
      </c>
      <c r="W49">
        <f t="shared" si="0"/>
        <v>0</v>
      </c>
    </row>
    <row r="50" spans="1:23" x14ac:dyDescent="0.25">
      <c r="A50" s="23" t="s">
        <v>100</v>
      </c>
      <c r="B50" s="37" t="b">
        <v>0</v>
      </c>
      <c r="C50" s="37" t="b">
        <v>0</v>
      </c>
      <c r="D50" s="37" t="b">
        <v>0</v>
      </c>
      <c r="E50" s="37" t="b">
        <v>0</v>
      </c>
      <c r="F50" s="37" t="b">
        <v>0</v>
      </c>
      <c r="G50" s="37" t="b">
        <v>0</v>
      </c>
      <c r="H50" s="40"/>
      <c r="I50" s="38"/>
      <c r="J50" s="38"/>
      <c r="K50" s="15" t="str">
        <f>IF(COUNTIF(B50:F50,TRUE)&lt;&gt;1,"Missing",IF(OR(B50=TRUE,F50=TRUE),0,IF(E50=TRUE,J$44+COUNTIF(E$44:E49,TRUE)+1,IF(D50=TRUE,J$44+COUNTIF(E$44:E$62,TRUE)+COUNTIF(D$44:D49,TRUE)+1,J$44+COUNTIF(E$45:E$63,TRUE)+COUNTIF(D$45:D$63,TRUE)+COUNTIF(C$44:C49,TRUE)+1))))</f>
        <v>Missing</v>
      </c>
      <c r="L50" s="25" t="str">
        <f>'1a_Plans and Codes'!C58</f>
        <v>Has the local school agency assessed its existing debt obligations and capacity to finance capital improvements (e.g., through new bond issues)?</v>
      </c>
      <c r="M50" s="26" t="s">
        <v>478</v>
      </c>
      <c r="N50" s="26" t="str">
        <f t="shared" si="16"/>
        <v>1.a.ii  School Capital Improvement Plan</v>
      </c>
      <c r="O50" s="26" t="str">
        <f t="shared" si="17"/>
        <v>Baseline</v>
      </c>
      <c r="P50" s="25" t="str">
        <f>IF(VLOOKUP(L50,'1a_Plans and Codes'!$C$17:$J$119,8,FALSE)=0,"",VLOOKUP(L50,'1a_Plans and Codes'!$C$17:$J$119,8,FALSE))</f>
        <v/>
      </c>
      <c r="Q50" s="25" t="str">
        <f t="shared" si="14"/>
        <v/>
      </c>
      <c r="R50" s="25" t="str">
        <f>IF(AND($K50&lt;&gt;0,$K50&lt;&gt;"Missing"),VLOOKUP($M50,'3_Set Priorities'!$E$18:$J$209,5,FALSE),"")</f>
        <v/>
      </c>
      <c r="S50" s="25" t="str">
        <f>IF(AND($K50&lt;&gt;0,$K50&lt;&gt;"Missing"),VLOOKUP($M50,'3_Set Priorities'!$E$18:$J$209,6,FALSE),"")</f>
        <v/>
      </c>
      <c r="T50" s="89">
        <f t="shared" si="15"/>
        <v>500</v>
      </c>
      <c r="U50" s="89">
        <f t="shared" si="15"/>
        <v>500</v>
      </c>
      <c r="V50" s="89">
        <f t="shared" si="15"/>
        <v>500</v>
      </c>
      <c r="W50">
        <f t="shared" si="0"/>
        <v>0</v>
      </c>
    </row>
    <row r="51" spans="1:23" x14ac:dyDescent="0.25">
      <c r="A51" s="33" t="s">
        <v>299</v>
      </c>
      <c r="B51" s="34"/>
      <c r="C51" s="34"/>
      <c r="D51" s="34"/>
      <c r="E51" s="34"/>
      <c r="F51" s="34"/>
      <c r="G51" s="34"/>
      <c r="H51" s="34"/>
      <c r="I51" s="5">
        <f>IF(D52=COUNTA(A45:A50),"NA",0)</f>
        <v>0</v>
      </c>
      <c r="J51" s="14">
        <f>COUNTIF(K45:K50,"Missing")</f>
        <v>6</v>
      </c>
      <c r="K51" s="14"/>
      <c r="L51" s="14"/>
      <c r="M51" s="50" t="str">
        <f t="shared" ref="M51:M53" si="18">A51</f>
        <v>Missing</v>
      </c>
      <c r="N51" s="50"/>
      <c r="O51" s="50"/>
      <c r="P51" s="14"/>
      <c r="Q51" s="4"/>
      <c r="R51" s="4"/>
      <c r="S51" s="74"/>
      <c r="T51" s="74"/>
      <c r="U51" s="74"/>
      <c r="V51" s="74"/>
      <c r="W51">
        <f t="shared" si="0"/>
        <v>0</v>
      </c>
    </row>
    <row r="52" spans="1:23" x14ac:dyDescent="0.25">
      <c r="A52" s="30" t="s">
        <v>60</v>
      </c>
      <c r="B52" s="31">
        <f>COUNTIF(B45:B50,TRUE)</f>
        <v>0</v>
      </c>
      <c r="C52" s="31">
        <f>COUNTIF(C45:C50,TRUE)</f>
        <v>0</v>
      </c>
      <c r="D52" s="31">
        <f>COUNTIF(D45:D50,TRUE)</f>
        <v>0</v>
      </c>
      <c r="E52" s="31">
        <f>COUNTIF(E45:E50,TRUE)</f>
        <v>0</v>
      </c>
      <c r="F52" s="31">
        <f t="shared" ref="F52:G52" si="19">COUNTIF(F45:F50,TRUE)</f>
        <v>0</v>
      </c>
      <c r="G52" s="31">
        <f t="shared" si="19"/>
        <v>0</v>
      </c>
      <c r="H52" s="31"/>
      <c r="I52" s="8">
        <f>IF((COUNTA(A45:A50)-D52-F52)&lt;&gt;0,(B52+C52*0.5)/(COUNTA(A45:A50)-D52-F52),0)</f>
        <v>0</v>
      </c>
      <c r="J52" s="8">
        <f>IF((COUNTA(A45:A50)-F52)&lt;&gt;0,1-D52/(COUNTA(A45:A50)-F52),0)</f>
        <v>1</v>
      </c>
      <c r="K52" s="19"/>
      <c r="L52" s="19"/>
      <c r="M52" s="55" t="str">
        <f t="shared" si="18"/>
        <v>Subtotal 1.2 Baseline</v>
      </c>
      <c r="N52" s="55"/>
      <c r="O52" s="55"/>
      <c r="P52" s="19"/>
      <c r="Q52" s="10"/>
      <c r="R52" s="10"/>
      <c r="S52" s="78"/>
      <c r="T52" s="78"/>
      <c r="U52" s="78"/>
      <c r="V52" s="78"/>
      <c r="W52">
        <f t="shared" si="0"/>
        <v>0</v>
      </c>
    </row>
    <row r="53" spans="1:23" x14ac:dyDescent="0.25">
      <c r="A53" s="33" t="s">
        <v>43</v>
      </c>
      <c r="B53" s="34"/>
      <c r="C53" s="34"/>
      <c r="D53" s="34"/>
      <c r="E53" s="34"/>
      <c r="F53" s="34"/>
      <c r="G53" s="34"/>
      <c r="H53" s="34"/>
      <c r="I53" s="34"/>
      <c r="J53" s="18"/>
      <c r="K53" s="18"/>
      <c r="L53" s="18"/>
      <c r="M53" s="54" t="str">
        <f t="shared" si="18"/>
        <v>Enhanced</v>
      </c>
      <c r="N53" s="54"/>
      <c r="O53" s="54"/>
      <c r="P53" s="18"/>
      <c r="Q53" s="9"/>
      <c r="R53" s="9"/>
      <c r="S53" s="77"/>
      <c r="T53" s="77"/>
      <c r="U53" s="77"/>
      <c r="V53" s="77"/>
      <c r="W53">
        <f t="shared" si="0"/>
        <v>0</v>
      </c>
    </row>
    <row r="54" spans="1:23" x14ac:dyDescent="0.25">
      <c r="A54" s="23" t="s">
        <v>101</v>
      </c>
      <c r="B54" s="37" t="b">
        <v>0</v>
      </c>
      <c r="C54" s="37" t="b">
        <v>0</v>
      </c>
      <c r="D54" s="37" t="b">
        <v>0</v>
      </c>
      <c r="E54" s="37" t="b">
        <v>0</v>
      </c>
      <c r="F54" s="37" t="b">
        <v>0</v>
      </c>
      <c r="G54" s="37" t="b">
        <v>0</v>
      </c>
      <c r="H54" s="40"/>
      <c r="I54" s="40"/>
      <c r="J54" s="40"/>
      <c r="K54" s="15" t="str">
        <f>IF(COUNTIF(B54:F54,TRUE)&lt;&gt;1,"Missing",IF(OR(B54=TRUE,F54=TRUE),0,IF(E54=TRUE,J$44+COUNTIF(E$44:E53,TRUE)+1,IF(D54=TRUE,J$44+COUNTIF(E$44:E$62,TRUE)+COUNTIF(D$44:D53,TRUE)+1,J$44+COUNTIF(E$45:E$63,TRUE)+COUNTIF(D$45:D$63,TRUE)+COUNTIF(C$44:C53,TRUE)+1))))</f>
        <v>Missing</v>
      </c>
      <c r="L54" s="25" t="str">
        <f>'1a_Plans and Codes'!C60</f>
        <v>Have the local school agency and community considered using a cooperative agreement to carry out joint capital improvement planning?</v>
      </c>
      <c r="M54" s="25" t="s">
        <v>479</v>
      </c>
      <c r="N54" s="26" t="str">
        <f t="shared" ref="N54:N63" si="20">$A$43</f>
        <v>1.a.ii  School Capital Improvement Plan</v>
      </c>
      <c r="O54" s="26" t="str">
        <f>$A$53</f>
        <v>Enhanced</v>
      </c>
      <c r="P54" s="25" t="str">
        <f>IF(VLOOKUP(L54,'1a_Plans and Codes'!$C$17:$J$119,8,FALSE)=0,"",VLOOKUP(L54,'1a_Plans and Codes'!$C$17:$J$119,8,FALSE))</f>
        <v/>
      </c>
      <c r="Q54" s="25" t="str">
        <f t="shared" ref="Q54:Q63" si="21">IF(C54=TRUE,"Continue action",IF(D54=TRUE,"Gather more information",IF(E54=TRUE,"Initiate action",IF(H54=TRUE,"Make improvements",""))))</f>
        <v/>
      </c>
      <c r="R54" s="25" t="str">
        <f>IF(AND($K54&lt;&gt;0,$K54&lt;&gt;"Missing"),VLOOKUP($M54,'3_Set Priorities'!$E$18:$J$209,5,FALSE),"")</f>
        <v/>
      </c>
      <c r="S54" s="25" t="str">
        <f>IF(AND($K54&lt;&gt;0,$K54&lt;&gt;"Missing"),VLOOKUP($M54,'3_Set Priorities'!$E$18:$J$209,6,FALSE),"")</f>
        <v/>
      </c>
      <c r="T54" s="89">
        <f t="shared" ref="T54:V63" si="22">IF($R54=T$4,$K54,500)</f>
        <v>500</v>
      </c>
      <c r="U54" s="89">
        <f t="shared" si="22"/>
        <v>500</v>
      </c>
      <c r="V54" s="89">
        <f t="shared" si="22"/>
        <v>500</v>
      </c>
      <c r="W54">
        <f t="shared" si="0"/>
        <v>0</v>
      </c>
    </row>
    <row r="55" spans="1:23" x14ac:dyDescent="0.25">
      <c r="A55" s="23" t="s">
        <v>325</v>
      </c>
      <c r="B55" s="37" t="b">
        <v>0</v>
      </c>
      <c r="C55" s="37" t="b">
        <v>0</v>
      </c>
      <c r="D55" s="37" t="b">
        <v>0</v>
      </c>
      <c r="E55" s="37" t="b">
        <v>0</v>
      </c>
      <c r="F55" s="37" t="b">
        <v>0</v>
      </c>
      <c r="G55" s="37" t="b">
        <v>0</v>
      </c>
      <c r="H55" s="40"/>
      <c r="I55" s="40"/>
      <c r="J55" s="40"/>
      <c r="K55" s="15" t="str">
        <f>IF(COUNTIF(B55:F55,TRUE)&lt;&gt;1,"Missing",IF(OR(B55=TRUE,F55=TRUE),0,IF(E55=TRUE,J$44+COUNTIF(E$44:E54,TRUE)+1,IF(D55=TRUE,J$44+COUNTIF(E$44:E$62,TRUE)+COUNTIF(D$44:D54,TRUE)+1,J$44+COUNTIF(E$45:E$63,TRUE)+COUNTIF(D$45:D$63,TRUE)+COUNTIF(C$44:C54,TRUE)+1))))</f>
        <v>Missing</v>
      </c>
      <c r="L55" s="25" t="str">
        <f>'1a_Plans and Codes'!C61</f>
        <v>Does the school capital improvement plan align with the community capital improvement plan? For example, does it consider:</v>
      </c>
      <c r="M55" s="25" t="s">
        <v>340</v>
      </c>
      <c r="N55" s="26" t="str">
        <f t="shared" si="20"/>
        <v>1.a.ii  School Capital Improvement Plan</v>
      </c>
      <c r="O55" s="26" t="str">
        <f t="shared" ref="O55:O63" si="23">$A$53</f>
        <v>Enhanced</v>
      </c>
      <c r="P55" s="25" t="str">
        <f>IF(VLOOKUP(L55,'1a_Plans and Codes'!$C$17:$J$119,8,FALSE)=0,"",VLOOKUP(L55,'1a_Plans and Codes'!$C$17:$J$119,8,FALSE))</f>
        <v/>
      </c>
      <c r="Q55" s="25" t="str">
        <f t="shared" si="21"/>
        <v/>
      </c>
      <c r="R55" s="25" t="str">
        <f>IF(AND($K55&lt;&gt;0,$K55&lt;&gt;"Missing"),VLOOKUP($M55,'3_Set Priorities'!$E$18:$J$209,5,FALSE),"")</f>
        <v/>
      </c>
      <c r="S55" s="25" t="str">
        <f>IF(AND($K55&lt;&gt;0,$K55&lt;&gt;"Missing"),VLOOKUP($M55,'3_Set Priorities'!$E$18:$J$209,6,FALSE),"")</f>
        <v/>
      </c>
      <c r="T55" s="89">
        <f t="shared" si="22"/>
        <v>500</v>
      </c>
      <c r="U55" s="89">
        <f t="shared" si="22"/>
        <v>500</v>
      </c>
      <c r="V55" s="89">
        <f t="shared" si="22"/>
        <v>500</v>
      </c>
      <c r="W55">
        <f t="shared" si="0"/>
        <v>0</v>
      </c>
    </row>
    <row r="56" spans="1:23" x14ac:dyDescent="0.25">
      <c r="A56" s="23" t="s">
        <v>322</v>
      </c>
      <c r="B56" s="37" t="b">
        <v>0</v>
      </c>
      <c r="C56" s="37" t="b">
        <v>0</v>
      </c>
      <c r="D56" s="37" t="b">
        <v>0</v>
      </c>
      <c r="E56" s="37" t="b">
        <v>0</v>
      </c>
      <c r="F56" s="37" t="b">
        <v>0</v>
      </c>
      <c r="G56" s="37" t="b">
        <v>0</v>
      </c>
      <c r="H56" s="40"/>
      <c r="I56" s="40"/>
      <c r="J56" s="40"/>
      <c r="K56" s="15" t="str">
        <f>IF(COUNTIF(B56:F56,TRUE)&lt;&gt;1,"Missing",IF(OR(B56=TRUE,F56=TRUE),0,IF(E56=TRUE,J$44+COUNTIF(E$44:E55,TRUE)+1,IF(D56=TRUE,J$44+COUNTIF(E$44:E$62,TRUE)+COUNTIF(D$44:D55,TRUE)+1,J$44+COUNTIF(E$45:E$63,TRUE)+COUNTIF(D$45:D$63,TRUE)+COUNTIF(C$44:C55,TRUE)+1))))</f>
        <v>Missing</v>
      </c>
      <c r="L56" s="25" t="str">
        <f>'1a_Plans and Codes'!C62</f>
        <v>Coordinating water, sewer, and stormwater system upgrades where school and community needs intersect?</v>
      </c>
      <c r="M56" s="25" t="s">
        <v>341</v>
      </c>
      <c r="N56" s="26" t="str">
        <f t="shared" si="20"/>
        <v>1.a.ii  School Capital Improvement Plan</v>
      </c>
      <c r="O56" s="26" t="str">
        <f t="shared" si="23"/>
        <v>Enhanced</v>
      </c>
      <c r="P56" s="25" t="str">
        <f>IF(VLOOKUP(L56,'1a_Plans and Codes'!$C$17:$J$119,8,FALSE)=0,"",VLOOKUP(L56,'1a_Plans and Codes'!$C$17:$J$119,8,FALSE))</f>
        <v/>
      </c>
      <c r="Q56" s="25" t="str">
        <f t="shared" si="21"/>
        <v/>
      </c>
      <c r="R56" s="25" t="str">
        <f>IF(AND($K56&lt;&gt;0,$K56&lt;&gt;"Missing"),VLOOKUP($M56,'3_Set Priorities'!$E$18:$J$209,5,FALSE),"")</f>
        <v/>
      </c>
      <c r="S56" s="25" t="str">
        <f>IF(AND($K56&lt;&gt;0,$K56&lt;&gt;"Missing"),VLOOKUP($M56,'3_Set Priorities'!$E$18:$J$209,6,FALSE),"")</f>
        <v/>
      </c>
      <c r="T56" s="89">
        <f t="shared" si="22"/>
        <v>500</v>
      </c>
      <c r="U56" s="89">
        <f t="shared" si="22"/>
        <v>500</v>
      </c>
      <c r="V56" s="89">
        <f t="shared" si="22"/>
        <v>500</v>
      </c>
      <c r="W56">
        <f t="shared" si="0"/>
        <v>0</v>
      </c>
    </row>
    <row r="57" spans="1:23" x14ac:dyDescent="0.25">
      <c r="A57" s="23" t="s">
        <v>323</v>
      </c>
      <c r="B57" s="37" t="b">
        <v>0</v>
      </c>
      <c r="C57" s="37" t="b">
        <v>0</v>
      </c>
      <c r="D57" s="37" t="b">
        <v>0</v>
      </c>
      <c r="E57" s="37" t="b">
        <v>0</v>
      </c>
      <c r="F57" s="37" t="b">
        <v>0</v>
      </c>
      <c r="G57" s="37" t="b">
        <v>0</v>
      </c>
      <c r="H57" s="40"/>
      <c r="I57" s="40"/>
      <c r="J57" s="40"/>
      <c r="K57" s="15" t="str">
        <f>IF(COUNTIF(B57:F57,TRUE)&lt;&gt;1,"Missing",IF(OR(B57=TRUE,F57=TRUE),0,IF(E57=TRUE,J$44+COUNTIF(E$44:E56,TRUE)+1,IF(D57=TRUE,J$44+COUNTIF(E$44:E$62,TRUE)+COUNTIF(D$44:D56,TRUE)+1,J$44+COUNTIF(E$45:E$63,TRUE)+COUNTIF(D$45:D$63,TRUE)+COUNTIF(C$44:C56,TRUE)+1))))</f>
        <v>Missing</v>
      </c>
      <c r="L57" s="25" t="str">
        <f>'1a_Plans and Codes'!C63</f>
        <v xml:space="preserve">Aligning school renovation or expansion with community transportation and transit plans? </v>
      </c>
      <c r="M57" s="25" t="s">
        <v>342</v>
      </c>
      <c r="N57" s="26" t="str">
        <f t="shared" si="20"/>
        <v>1.a.ii  School Capital Improvement Plan</v>
      </c>
      <c r="O57" s="26" t="str">
        <f t="shared" si="23"/>
        <v>Enhanced</v>
      </c>
      <c r="P57" s="25" t="str">
        <f>IF(VLOOKUP(L57,'1a_Plans and Codes'!$C$17:$J$119,8,FALSE)=0,"",VLOOKUP(L57,'1a_Plans and Codes'!$C$17:$J$119,8,FALSE))</f>
        <v/>
      </c>
      <c r="Q57" s="25" t="str">
        <f t="shared" si="21"/>
        <v/>
      </c>
      <c r="R57" s="25" t="str">
        <f>IF(AND($K57&lt;&gt;0,$K57&lt;&gt;"Missing"),VLOOKUP($M57,'3_Set Priorities'!$E$18:$J$209,5,FALSE),"")</f>
        <v/>
      </c>
      <c r="S57" s="25" t="str">
        <f>IF(AND($K57&lt;&gt;0,$K57&lt;&gt;"Missing"),VLOOKUP($M57,'3_Set Priorities'!$E$18:$J$209,6,FALSE),"")</f>
        <v/>
      </c>
      <c r="T57" s="89">
        <f t="shared" si="22"/>
        <v>500</v>
      </c>
      <c r="U57" s="89">
        <f t="shared" si="22"/>
        <v>500</v>
      </c>
      <c r="V57" s="89">
        <f t="shared" si="22"/>
        <v>500</v>
      </c>
      <c r="W57">
        <f t="shared" si="0"/>
        <v>0</v>
      </c>
    </row>
    <row r="58" spans="1:23" x14ac:dyDescent="0.25">
      <c r="A58" s="23" t="s">
        <v>324</v>
      </c>
      <c r="B58" s="37" t="b">
        <v>0</v>
      </c>
      <c r="C58" s="37" t="b">
        <v>0</v>
      </c>
      <c r="D58" s="37" t="b">
        <v>0</v>
      </c>
      <c r="E58" s="37" t="b">
        <v>0</v>
      </c>
      <c r="F58" s="37" t="b">
        <v>0</v>
      </c>
      <c r="G58" s="37" t="b">
        <v>0</v>
      </c>
      <c r="H58" s="40"/>
      <c r="I58" s="40"/>
      <c r="J58" s="40"/>
      <c r="K58" s="15" t="str">
        <f>IF(COUNTIF(B58:F58,TRUE)&lt;&gt;1,"Missing",IF(OR(B58=TRUE,F58=TRUE),0,IF(E58=TRUE,J$44+COUNTIF(E$44:E57,TRUE)+1,IF(D58=TRUE,J$44+COUNTIF(E$44:E$62,TRUE)+COUNTIF(D$44:D57,TRUE)+1,J$44+COUNTIF(E$45:E$63,TRUE)+COUNTIF(D$45:D$63,TRUE)+COUNTIF(C$44:C57,TRUE)+1))))</f>
        <v>Missing</v>
      </c>
      <c r="L58" s="25" t="str">
        <f>'1a_Plans and Codes'!C64</f>
        <v>Maximizing opportunities for joint use of other community assets (e.g., parks, libraries, and recreational facilities)?</v>
      </c>
      <c r="M58" s="25" t="s">
        <v>638</v>
      </c>
      <c r="N58" s="26" t="str">
        <f t="shared" si="20"/>
        <v>1.a.ii  School Capital Improvement Plan</v>
      </c>
      <c r="O58" s="26" t="str">
        <f t="shared" si="23"/>
        <v>Enhanced</v>
      </c>
      <c r="P58" s="25" t="str">
        <f>IF(VLOOKUP(L58,'1a_Plans and Codes'!$C$17:$J$119,8,FALSE)=0,"",VLOOKUP(L58,'1a_Plans and Codes'!$C$17:$J$119,8,FALSE))</f>
        <v/>
      </c>
      <c r="Q58" s="25" t="str">
        <f t="shared" si="21"/>
        <v/>
      </c>
      <c r="R58" s="25" t="str">
        <f>IF(AND($K58&lt;&gt;0,$K58&lt;&gt;"Missing"),VLOOKUP($M58,'3_Set Priorities'!$E$18:$J$209,5,FALSE),"")</f>
        <v/>
      </c>
      <c r="S58" s="25" t="str">
        <f>IF(AND($K58&lt;&gt;0,$K58&lt;&gt;"Missing"),VLOOKUP($M58,'3_Set Priorities'!$E$18:$J$209,6,FALSE),"")</f>
        <v/>
      </c>
      <c r="T58" s="89">
        <f t="shared" si="22"/>
        <v>500</v>
      </c>
      <c r="U58" s="89">
        <f t="shared" si="22"/>
        <v>500</v>
      </c>
      <c r="V58" s="89">
        <f t="shared" si="22"/>
        <v>500</v>
      </c>
      <c r="W58">
        <f t="shared" si="0"/>
        <v>0</v>
      </c>
    </row>
    <row r="59" spans="1:23" x14ac:dyDescent="0.25">
      <c r="A59" s="23" t="s">
        <v>326</v>
      </c>
      <c r="B59" s="37" t="b">
        <v>0</v>
      </c>
      <c r="C59" s="37" t="b">
        <v>0</v>
      </c>
      <c r="D59" s="37" t="b">
        <v>0</v>
      </c>
      <c r="E59" s="37" t="b">
        <v>0</v>
      </c>
      <c r="F59" s="37" t="b">
        <v>0</v>
      </c>
      <c r="G59" s="37" t="b">
        <v>0</v>
      </c>
      <c r="H59" s="40"/>
      <c r="I59" s="40"/>
      <c r="J59" s="40"/>
      <c r="K59" s="15" t="str">
        <f>IF(COUNTIF(B59:F59,TRUE)&lt;&gt;1,"Missing",IF(OR(B59=TRUE,F59=TRUE),0,IF(E59=TRUE,J$44+COUNTIF(E$44:E58,TRUE)+1,IF(D59=TRUE,J$44+COUNTIF(E$44:E$62,TRUE)+COUNTIF(D$44:D58,TRUE)+1,J$44+COUNTIF(E$45:E$63,TRUE)+COUNTIF(D$45:D$63,TRUE)+COUNTIF(C$44:C58,TRUE)+1))))</f>
        <v>Missing</v>
      </c>
      <c r="L59" s="25" t="str">
        <f>'1a_Plans and Codes'!C65</f>
        <v>Is the school capital improvement plan’s schedule and financing plan coordinated with the community capital improvement plan?  For example, does it consider:</v>
      </c>
      <c r="M59" s="25" t="s">
        <v>343</v>
      </c>
      <c r="N59" s="26" t="str">
        <f t="shared" si="20"/>
        <v>1.a.ii  School Capital Improvement Plan</v>
      </c>
      <c r="O59" s="26" t="str">
        <f t="shared" si="23"/>
        <v>Enhanced</v>
      </c>
      <c r="P59" s="25" t="str">
        <f>IF(VLOOKUP(L59,'1a_Plans and Codes'!$C$17:$J$119,8,FALSE)=0,"",VLOOKUP(L59,'1a_Plans and Codes'!$C$17:$J$119,8,FALSE))</f>
        <v/>
      </c>
      <c r="Q59" s="25" t="str">
        <f t="shared" si="21"/>
        <v/>
      </c>
      <c r="R59" s="25" t="str">
        <f>IF(AND($K59&lt;&gt;0,$K59&lt;&gt;"Missing"),VLOOKUP($M59,'3_Set Priorities'!$E$18:$J$209,5,FALSE),"")</f>
        <v/>
      </c>
      <c r="S59" s="25" t="str">
        <f>IF(AND($K59&lt;&gt;0,$K59&lt;&gt;"Missing"),VLOOKUP($M59,'3_Set Priorities'!$E$18:$J$209,6,FALSE),"")</f>
        <v/>
      </c>
      <c r="T59" s="89">
        <f t="shared" si="22"/>
        <v>500</v>
      </c>
      <c r="U59" s="89">
        <f t="shared" si="22"/>
        <v>500</v>
      </c>
      <c r="V59" s="89">
        <f t="shared" si="22"/>
        <v>500</v>
      </c>
      <c r="W59">
        <f t="shared" si="0"/>
        <v>0</v>
      </c>
    </row>
    <row r="60" spans="1:23" x14ac:dyDescent="0.25">
      <c r="A60" s="23" t="s">
        <v>327</v>
      </c>
      <c r="B60" s="37" t="b">
        <v>0</v>
      </c>
      <c r="C60" s="37" t="b">
        <v>0</v>
      </c>
      <c r="D60" s="37" t="b">
        <v>0</v>
      </c>
      <c r="E60" s="37" t="b">
        <v>0</v>
      </c>
      <c r="F60" s="37" t="b">
        <v>0</v>
      </c>
      <c r="G60" s="37" t="b">
        <v>0</v>
      </c>
      <c r="H60" s="40"/>
      <c r="I60" s="40"/>
      <c r="J60" s="40"/>
      <c r="K60" s="15" t="str">
        <f>IF(COUNTIF(B60:F60,TRUE)&lt;&gt;1,"Missing",IF(OR(B60=TRUE,F60=TRUE),0,IF(E60=TRUE,J$44+COUNTIF(E$44:E59,TRUE)+1,IF(D60=TRUE,J$44+COUNTIF(E$44:E$62,TRUE)+COUNTIF(D$44:D59,TRUE)+1,J$44+COUNTIF(E$45:E$63,TRUE)+COUNTIF(D$45:D$63,TRUE)+COUNTIF(C$44:C59,TRUE)+1))))</f>
        <v>Missing</v>
      </c>
      <c r="L60" s="25" t="str">
        <f>'1a_Plans and Codes'!C66</f>
        <v>Project sequencing, including timelines for engineering studies and design, grant applications, community involvement, etc.?</v>
      </c>
      <c r="M60" s="25" t="s">
        <v>344</v>
      </c>
      <c r="N60" s="26" t="str">
        <f t="shared" si="20"/>
        <v>1.a.ii  School Capital Improvement Plan</v>
      </c>
      <c r="O60" s="26" t="str">
        <f t="shared" si="23"/>
        <v>Enhanced</v>
      </c>
      <c r="P60" s="25" t="str">
        <f>IF(VLOOKUP(L60,'1a_Plans and Codes'!$C$17:$J$119,8,FALSE)=0,"",VLOOKUP(L60,'1a_Plans and Codes'!$C$17:$J$119,8,FALSE))</f>
        <v/>
      </c>
      <c r="Q60" s="25" t="str">
        <f t="shared" si="21"/>
        <v/>
      </c>
      <c r="R60" s="25" t="str">
        <f>IF(AND($K60&lt;&gt;0,$K60&lt;&gt;"Missing"),VLOOKUP($M60,'3_Set Priorities'!$E$18:$J$209,5,FALSE),"")</f>
        <v/>
      </c>
      <c r="S60" s="25" t="str">
        <f>IF(AND($K60&lt;&gt;0,$K60&lt;&gt;"Missing"),VLOOKUP($M60,'3_Set Priorities'!$E$18:$J$209,6,FALSE),"")</f>
        <v/>
      </c>
      <c r="T60" s="89">
        <f t="shared" si="22"/>
        <v>500</v>
      </c>
      <c r="U60" s="89">
        <f t="shared" si="22"/>
        <v>500</v>
      </c>
      <c r="V60" s="89">
        <f t="shared" si="22"/>
        <v>500</v>
      </c>
      <c r="W60">
        <f t="shared" si="0"/>
        <v>0</v>
      </c>
    </row>
    <row r="61" spans="1:23" x14ac:dyDescent="0.25">
      <c r="A61" s="23" t="s">
        <v>328</v>
      </c>
      <c r="B61" s="37" t="b">
        <v>0</v>
      </c>
      <c r="C61" s="37" t="b">
        <v>0</v>
      </c>
      <c r="D61" s="37" t="b">
        <v>0</v>
      </c>
      <c r="E61" s="37" t="b">
        <v>0</v>
      </c>
      <c r="F61" s="37" t="b">
        <v>0</v>
      </c>
      <c r="G61" s="37" t="b">
        <v>0</v>
      </c>
      <c r="H61" s="40"/>
      <c r="I61" s="40"/>
      <c r="J61" s="40"/>
      <c r="K61" s="15" t="str">
        <f>IF(COUNTIF(B61:F61,TRUE)&lt;&gt;1,"Missing",IF(OR(B61=TRUE,F61=TRUE),0,IF(E61=TRUE,J$44+COUNTIF(E$44:E60,TRUE)+1,IF(D61=TRUE,J$44+COUNTIF(E$44:E$62,TRUE)+COUNTIF(D$44:D60,TRUE)+1,J$44+COUNTIF(E$45:E$63,TRUE)+COUNTIF(D$45:D$63,TRUE)+COUNTIF(C$44:C60,TRUE)+1))))</f>
        <v>Missing</v>
      </c>
      <c r="L61" s="25" t="str">
        <f>'1a_Plans and Codes'!C67</f>
        <v>Opportunities for savings through joint project development, grant seeking, financing, and contracting?</v>
      </c>
      <c r="M61" s="25" t="s">
        <v>345</v>
      </c>
      <c r="N61" s="26" t="str">
        <f t="shared" si="20"/>
        <v>1.a.ii  School Capital Improvement Plan</v>
      </c>
      <c r="O61" s="26" t="str">
        <f t="shared" si="23"/>
        <v>Enhanced</v>
      </c>
      <c r="P61" s="25" t="str">
        <f>IF(VLOOKUP(L61,'1a_Plans and Codes'!$C$17:$J$119,8,FALSE)=0,"",VLOOKUP(L61,'1a_Plans and Codes'!$C$17:$J$119,8,FALSE))</f>
        <v/>
      </c>
      <c r="Q61" s="25" t="str">
        <f t="shared" si="21"/>
        <v/>
      </c>
      <c r="R61" s="25" t="str">
        <f>IF(AND($K61&lt;&gt;0,$K61&lt;&gt;"Missing"),VLOOKUP($M61,'3_Set Priorities'!$E$18:$J$209,5,FALSE),"")</f>
        <v/>
      </c>
      <c r="S61" s="25" t="str">
        <f>IF(AND($K61&lt;&gt;0,$K61&lt;&gt;"Missing"),VLOOKUP($M61,'3_Set Priorities'!$E$18:$J$209,6,FALSE),"")</f>
        <v/>
      </c>
      <c r="T61" s="89">
        <f t="shared" si="22"/>
        <v>500</v>
      </c>
      <c r="U61" s="89">
        <f t="shared" si="22"/>
        <v>500</v>
      </c>
      <c r="V61" s="89">
        <f t="shared" si="22"/>
        <v>500</v>
      </c>
      <c r="W61">
        <f t="shared" si="0"/>
        <v>0</v>
      </c>
    </row>
    <row r="62" spans="1:23" x14ac:dyDescent="0.25">
      <c r="A62" s="23" t="s">
        <v>329</v>
      </c>
      <c r="B62" s="37" t="b">
        <v>0</v>
      </c>
      <c r="C62" s="37" t="b">
        <v>0</v>
      </c>
      <c r="D62" s="37" t="b">
        <v>0</v>
      </c>
      <c r="E62" s="37" t="b">
        <v>0</v>
      </c>
      <c r="F62" s="37" t="b">
        <v>0</v>
      </c>
      <c r="G62" s="37" t="b">
        <v>0</v>
      </c>
      <c r="H62" s="40"/>
      <c r="I62" s="40"/>
      <c r="J62" s="40"/>
      <c r="K62" s="15" t="str">
        <f>IF(COUNTIF(B62:F62,TRUE)&lt;&gt;1,"Missing",IF(OR(B62=TRUE,F62=TRUE),0,IF(E62=TRUE,J$44+COUNTIF(E$44:E61,TRUE)+1,IF(D62=TRUE,J$44+COUNTIF(E$44:E$62,TRUE)+COUNTIF(D$44:D61,TRUE)+1,J$44+COUNTIF(E$45:E$63,TRUE)+COUNTIF(D$45:D$63,TRUE)+COUNTIF(C$44:C61,TRUE)+1))))</f>
        <v>Missing</v>
      </c>
      <c r="L62" s="25" t="str">
        <f>'1a_Plans and Codes'!C68</f>
        <v>Existing debt obligations and implications of combined community and school capital improvement financing on local tax rates.</v>
      </c>
      <c r="M62" s="25" t="s">
        <v>346</v>
      </c>
      <c r="N62" s="26" t="str">
        <f t="shared" si="20"/>
        <v>1.a.ii  School Capital Improvement Plan</v>
      </c>
      <c r="O62" s="26" t="str">
        <f t="shared" si="23"/>
        <v>Enhanced</v>
      </c>
      <c r="P62" s="25" t="str">
        <f>IF(VLOOKUP(L62,'1a_Plans and Codes'!$C$17:$J$119,8,FALSE)=0,"",VLOOKUP(L62,'1a_Plans and Codes'!$C$17:$J$119,8,FALSE))</f>
        <v/>
      </c>
      <c r="Q62" s="25" t="str">
        <f t="shared" si="21"/>
        <v/>
      </c>
      <c r="R62" s="25" t="str">
        <f>IF(AND($K62&lt;&gt;0,$K62&lt;&gt;"Missing"),VLOOKUP($M62,'3_Set Priorities'!$E$18:$J$209,5,FALSE),"")</f>
        <v/>
      </c>
      <c r="S62" s="25" t="str">
        <f>IF(AND($K62&lt;&gt;0,$K62&lt;&gt;"Missing"),VLOOKUP($M62,'3_Set Priorities'!$E$18:$J$209,6,FALSE),"")</f>
        <v/>
      </c>
      <c r="T62" s="89">
        <f t="shared" si="22"/>
        <v>500</v>
      </c>
      <c r="U62" s="89">
        <f t="shared" si="22"/>
        <v>500</v>
      </c>
      <c r="V62" s="89">
        <f t="shared" si="22"/>
        <v>500</v>
      </c>
      <c r="W62">
        <f t="shared" si="0"/>
        <v>0</v>
      </c>
    </row>
    <row r="63" spans="1:23" x14ac:dyDescent="0.25">
      <c r="A63" s="23" t="s">
        <v>102</v>
      </c>
      <c r="B63" s="38"/>
      <c r="C63" s="38"/>
      <c r="D63" s="38"/>
      <c r="E63" s="38"/>
      <c r="F63" s="38"/>
      <c r="G63" s="38"/>
      <c r="H63" s="37" t="b">
        <f>IF('1a_Plans and Codes'!J69="",FALSE,TRUE)</f>
        <v>0</v>
      </c>
      <c r="I63" s="40"/>
      <c r="J63" s="40"/>
      <c r="K63" s="15" t="str">
        <f>IF(H63=FALSE,"Missing",IF(MAX(K45:K62)=0,J44+1,MAX(K45:K62)+1))</f>
        <v>Missing</v>
      </c>
      <c r="L63" s="25" t="str">
        <f>'1a_Plans and Codes'!C69</f>
        <v>How could the school capital improvement plan be improved?</v>
      </c>
      <c r="M63" s="26" t="s">
        <v>453</v>
      </c>
      <c r="N63" s="26" t="str">
        <f t="shared" si="20"/>
        <v>1.a.ii  School Capital Improvement Plan</v>
      </c>
      <c r="O63" s="26" t="str">
        <f t="shared" si="23"/>
        <v>Enhanced</v>
      </c>
      <c r="P63" s="25" t="str">
        <f>IF(VLOOKUP(L63,'1a_Plans and Codes'!$C$17:$J$119,8,FALSE)=0,"",VLOOKUP(L63,'1a_Plans and Codes'!$C$17:$J$119,8,FALSE))</f>
        <v/>
      </c>
      <c r="Q63" s="25" t="str">
        <f t="shared" si="21"/>
        <v/>
      </c>
      <c r="R63" s="25" t="str">
        <f>IF(AND($K63&lt;&gt;0,$K63&lt;&gt;"Missing"),VLOOKUP($M63,'3_Set Priorities'!$E$18:$J$209,5,FALSE),"")</f>
        <v/>
      </c>
      <c r="S63" s="25" t="str">
        <f>IF(AND($K63&lt;&gt;0,$K63&lt;&gt;"Missing"),VLOOKUP($M63,'3_Set Priorities'!$E$18:$J$209,6,FALSE),"")</f>
        <v/>
      </c>
      <c r="T63" s="89">
        <f t="shared" si="22"/>
        <v>500</v>
      </c>
      <c r="U63" s="89">
        <f t="shared" si="22"/>
        <v>500</v>
      </c>
      <c r="V63" s="89">
        <f t="shared" si="22"/>
        <v>500</v>
      </c>
      <c r="W63">
        <f t="shared" si="0"/>
        <v>0</v>
      </c>
    </row>
    <row r="64" spans="1:23" x14ac:dyDescent="0.25">
      <c r="A64" s="33" t="s">
        <v>299</v>
      </c>
      <c r="B64" s="34"/>
      <c r="C64" s="34"/>
      <c r="D64" s="34"/>
      <c r="E64" s="34"/>
      <c r="F64" s="34"/>
      <c r="G64" s="34"/>
      <c r="H64" s="34"/>
      <c r="I64" s="5">
        <f>IF(D65=COUNTA(A54:A62),"NA",0)</f>
        <v>0</v>
      </c>
      <c r="J64" s="14">
        <f>COUNTIF(K54:K62,"Missing")</f>
        <v>9</v>
      </c>
      <c r="K64" s="14"/>
      <c r="L64" s="14"/>
      <c r="M64" s="50" t="str">
        <f t="shared" ref="M64:M67" si="24">A64</f>
        <v>Missing</v>
      </c>
      <c r="N64" s="50"/>
      <c r="O64" s="50"/>
      <c r="P64" s="14"/>
      <c r="Q64" s="4"/>
      <c r="R64" s="4"/>
      <c r="S64" s="74"/>
      <c r="T64" s="74"/>
      <c r="U64" s="74"/>
      <c r="V64" s="74"/>
      <c r="W64">
        <f t="shared" si="0"/>
        <v>0</v>
      </c>
    </row>
    <row r="65" spans="1:23" x14ac:dyDescent="0.25">
      <c r="A65" s="30" t="s">
        <v>61</v>
      </c>
      <c r="B65" s="31">
        <f>COUNTIF(B54:B62,TRUE)</f>
        <v>0</v>
      </c>
      <c r="C65" s="31">
        <f>COUNTIF(C54:C62,TRUE)</f>
        <v>0</v>
      </c>
      <c r="D65" s="31">
        <f>COUNTIF(D54:D62,TRUE)</f>
        <v>0</v>
      </c>
      <c r="E65" s="31">
        <f>COUNTIF(E54:E62,TRUE)</f>
        <v>0</v>
      </c>
      <c r="F65" s="31">
        <f t="shared" ref="F65:G65" si="25">COUNTIF(F54:F62,TRUE)</f>
        <v>0</v>
      </c>
      <c r="G65" s="31">
        <f t="shared" si="25"/>
        <v>0</v>
      </c>
      <c r="H65" s="31"/>
      <c r="I65" s="8">
        <f>IF((COUNTA(A54:A62)-D65-F65)&lt;&gt;0,(B65+C65*0.5)/(COUNTA(A54:A62)-D65-F65),0)</f>
        <v>0</v>
      </c>
      <c r="J65" s="8">
        <f>IF((COUNTA(A54:A62)-F65)&lt;&gt;0,1-D65/(COUNTA(A54:A62)-F65),0)</f>
        <v>1</v>
      </c>
      <c r="K65" s="19"/>
      <c r="L65" s="19"/>
      <c r="M65" s="55" t="str">
        <f t="shared" si="24"/>
        <v>Subtotal 1.2 Enhanced</v>
      </c>
      <c r="N65" s="55"/>
      <c r="O65" s="55"/>
      <c r="P65" s="19"/>
      <c r="Q65" s="10"/>
      <c r="R65" s="10"/>
      <c r="S65" s="78"/>
      <c r="T65" s="78"/>
      <c r="U65" s="78"/>
      <c r="V65" s="78"/>
      <c r="W65">
        <f t="shared" si="0"/>
        <v>0</v>
      </c>
    </row>
    <row r="66" spans="1:23" x14ac:dyDescent="0.25">
      <c r="A66" s="33" t="s">
        <v>664</v>
      </c>
      <c r="B66" s="34"/>
      <c r="C66" s="34"/>
      <c r="D66" s="34"/>
      <c r="E66" s="34"/>
      <c r="F66" s="34"/>
      <c r="G66" s="34"/>
      <c r="H66" s="34"/>
      <c r="I66" s="39"/>
      <c r="J66" s="39"/>
      <c r="K66" s="18"/>
      <c r="L66" s="18"/>
      <c r="M66" s="54" t="str">
        <f t="shared" si="24"/>
        <v>1.a.iii  Comprehensive Plan/Growth Plan/General Plan</v>
      </c>
      <c r="N66" s="54"/>
      <c r="O66" s="54"/>
      <c r="P66" s="59" t="s">
        <v>426</v>
      </c>
      <c r="Q66" s="62"/>
      <c r="R66" s="62"/>
      <c r="S66" s="76"/>
      <c r="T66" s="76"/>
      <c r="U66" s="76"/>
      <c r="V66" s="76"/>
      <c r="W66">
        <f t="shared" si="0"/>
        <v>0</v>
      </c>
    </row>
    <row r="67" spans="1:23" x14ac:dyDescent="0.25">
      <c r="A67" s="33" t="s">
        <v>43</v>
      </c>
      <c r="B67" s="34"/>
      <c r="C67" s="34"/>
      <c r="D67" s="34"/>
      <c r="E67" s="34"/>
      <c r="F67" s="34"/>
      <c r="G67" s="34"/>
      <c r="H67" s="34"/>
      <c r="I67" s="39"/>
      <c r="J67" s="18">
        <f>IF(MAX(K45:K63)=0,J44,MAX(K45:K63))</f>
        <v>0</v>
      </c>
      <c r="K67" s="18"/>
      <c r="L67" s="18"/>
      <c r="M67" s="54" t="str">
        <f t="shared" si="24"/>
        <v>Enhanced</v>
      </c>
      <c r="N67" s="54"/>
      <c r="O67" s="54"/>
      <c r="P67" s="18"/>
      <c r="Q67" s="9"/>
      <c r="R67" s="9"/>
      <c r="S67" s="77"/>
      <c r="T67" s="77"/>
      <c r="U67" s="77"/>
      <c r="V67" s="77"/>
      <c r="W67">
        <f t="shared" si="0"/>
        <v>0</v>
      </c>
    </row>
    <row r="68" spans="1:23" x14ac:dyDescent="0.25">
      <c r="A68" s="23" t="s">
        <v>106</v>
      </c>
      <c r="B68" s="37" t="b">
        <v>0</v>
      </c>
      <c r="C68" s="37" t="b">
        <v>0</v>
      </c>
      <c r="D68" s="37" t="b">
        <v>0</v>
      </c>
      <c r="E68" s="37" t="b">
        <v>0</v>
      </c>
      <c r="F68" s="37" t="b">
        <v>0</v>
      </c>
      <c r="G68" s="37" t="b">
        <v>0</v>
      </c>
      <c r="H68" s="40"/>
      <c r="I68" s="41"/>
      <c r="J68" s="41"/>
      <c r="K68" s="94" t="str">
        <f>IF(COUNTIF(B68:F68,TRUE)&lt;&gt;1,"Missing",IF(OR(B68=TRUE,F68=TRUE),0,IF(E68=TRUE,J$67+COUNTIF(E$67:E67,TRUE)+1,IF(D68=TRUE,J$67+COUNTIF(E$67:E$78,TRUE)+COUNTIF(D$67:D67,TRUE)+1,J$67+COUNTIF(E$67:E$78,TRUE)+COUNTIF(D$67:D$78,TRUE)+COUNTIF(C$67:C67,TRUE)+1))))</f>
        <v>Missing</v>
      </c>
      <c r="L68" s="93" t="str">
        <f>'1a_Plans and Codes'!C72</f>
        <v>Does the comprehensive plan address school siting?</v>
      </c>
      <c r="M68" s="25" t="s">
        <v>347</v>
      </c>
      <c r="N68" s="26" t="str">
        <f>$A$66</f>
        <v>1.a.iii  Comprehensive Plan/Growth Plan/General Plan</v>
      </c>
      <c r="O68" s="26" t="str">
        <f>$A$67</f>
        <v>Enhanced</v>
      </c>
      <c r="P68" s="25" t="str">
        <f>IF(VLOOKUP(L68,'1a_Plans and Codes'!$C$17:$J$119,8,FALSE)=0,"",VLOOKUP(L68,'1a_Plans and Codes'!$C$17:$J$119,8,FALSE))</f>
        <v/>
      </c>
      <c r="Q68" s="25" t="str">
        <f t="shared" ref="Q68:Q79" si="26">IF(C68=TRUE,"Continue action",IF(D68=TRUE,"Gather more information",IF(E68=TRUE,"Initiate action",IF(H68=TRUE,"Make improvements",""))))</f>
        <v/>
      </c>
      <c r="R68" s="25" t="str">
        <f>IF(AND($K68&lt;&gt;0,$K68&lt;&gt;"Missing"),VLOOKUP($M68,'3_Set Priorities'!$E$18:$J$209,5,FALSE),"")</f>
        <v/>
      </c>
      <c r="S68" s="25" t="str">
        <f>IF(AND($K68&lt;&gt;0,$K68&lt;&gt;"Missing"),VLOOKUP($M68,'3_Set Priorities'!$E$18:$J$209,6,FALSE),"")</f>
        <v/>
      </c>
      <c r="T68" s="89">
        <f t="shared" ref="T68:V79" si="27">IF($R68=T$4,$K68,500)</f>
        <v>500</v>
      </c>
      <c r="U68" s="89">
        <f t="shared" si="27"/>
        <v>500</v>
      </c>
      <c r="V68" s="89">
        <f t="shared" si="27"/>
        <v>500</v>
      </c>
      <c r="W68">
        <f t="shared" si="0"/>
        <v>0</v>
      </c>
    </row>
    <row r="69" spans="1:23" x14ac:dyDescent="0.25">
      <c r="A69" s="23" t="s">
        <v>107</v>
      </c>
      <c r="B69" s="37" t="b">
        <v>0</v>
      </c>
      <c r="C69" s="37" t="b">
        <v>0</v>
      </c>
      <c r="D69" s="37" t="b">
        <v>0</v>
      </c>
      <c r="E69" s="37" t="b">
        <v>0</v>
      </c>
      <c r="F69" s="37" t="b">
        <v>0</v>
      </c>
      <c r="G69" s="37" t="b">
        <v>0</v>
      </c>
      <c r="H69" s="40"/>
      <c r="I69" s="41"/>
      <c r="J69" s="41"/>
      <c r="K69" s="94" t="str">
        <f>IF(COUNTIF(B69:F69,TRUE)&lt;&gt;1,"Missing",IF(OR(B69=TRUE,F69=TRUE),0,IF(E69=TRUE,J$67+COUNTIF(E$67:E68,TRUE)+1,IF(D69=TRUE,J$67+COUNTIF(E$67:E$78,TRUE)+COUNTIF(D$67:D68,TRUE)+1,J$67+COUNTIF(E$67:E$78,TRUE)+COUNTIF(D$67:D$78,TRUE)+COUNTIF(C$67:C68,TRUE)+1))))</f>
        <v>Missing</v>
      </c>
      <c r="L69" s="93" t="str">
        <f>'1a_Plans and Codes'!C73</f>
        <v>Did the school agency participate directly in the development of the most recent community comprehensive plan?</v>
      </c>
      <c r="M69" s="25" t="s">
        <v>506</v>
      </c>
      <c r="N69" s="26" t="str">
        <f t="shared" ref="N69:N78" si="28">$A$66</f>
        <v>1.a.iii  Comprehensive Plan/Growth Plan/General Plan</v>
      </c>
      <c r="O69" s="26" t="str">
        <f t="shared" ref="O69:O78" si="29">$A$67</f>
        <v>Enhanced</v>
      </c>
      <c r="P69" s="25" t="str">
        <f>IF(VLOOKUP(L69,'1a_Plans and Codes'!$C$17:$J$119,8,FALSE)=0,"",VLOOKUP(L69,'1a_Plans and Codes'!$C$17:$J$119,8,FALSE))</f>
        <v/>
      </c>
      <c r="Q69" s="25" t="str">
        <f t="shared" ref="Q69:Q70" si="30">IF(C69=TRUE,"Continue action",IF(D69=TRUE,"Gather more information",IF(E69=TRUE,"Initiate action",IF(H69=TRUE,"Make improvements",""))))</f>
        <v/>
      </c>
      <c r="R69" s="25" t="str">
        <f>IF(AND($K69&lt;&gt;0,$K69&lt;&gt;"Missing"),VLOOKUP($M69,'3_Set Priorities'!$E$18:$J$209,5,FALSE),"")</f>
        <v/>
      </c>
      <c r="S69" s="25" t="str">
        <f>IF(AND($K69&lt;&gt;0,$K69&lt;&gt;"Missing"),VLOOKUP($M69,'3_Set Priorities'!$E$18:$J$209,6,FALSE),"")</f>
        <v/>
      </c>
      <c r="T69" s="89">
        <f t="shared" si="27"/>
        <v>500</v>
      </c>
      <c r="U69" s="89">
        <f t="shared" si="27"/>
        <v>500</v>
      </c>
      <c r="V69" s="89">
        <f t="shared" si="27"/>
        <v>500</v>
      </c>
      <c r="W69">
        <f t="shared" si="0"/>
        <v>0</v>
      </c>
    </row>
    <row r="70" spans="1:23" x14ac:dyDescent="0.25">
      <c r="A70" s="23" t="s">
        <v>108</v>
      </c>
      <c r="B70" s="37" t="b">
        <v>0</v>
      </c>
      <c r="C70" s="37" t="b">
        <v>0</v>
      </c>
      <c r="D70" s="37" t="b">
        <v>0</v>
      </c>
      <c r="E70" s="37" t="b">
        <v>0</v>
      </c>
      <c r="F70" s="37" t="b">
        <v>0</v>
      </c>
      <c r="G70" s="37" t="b">
        <v>0</v>
      </c>
      <c r="H70" s="40"/>
      <c r="I70" s="41"/>
      <c r="J70" s="41"/>
      <c r="K70" s="94" t="str">
        <f>IF(COUNTIF(B70:F70,TRUE)&lt;&gt;1,"Missing",IF(OR(B70=TRUE,F70=TRUE),0,IF(E70=TRUE,J$67+COUNTIF(E$67:E69,TRUE)+1,IF(D70=TRUE,J$67+COUNTIF(E$67:E$78,TRUE)+COUNTIF(D$67:D69,TRUE)+1,J$67+COUNTIF(E$67:E$78,TRUE)+COUNTIF(D$67:D$78,TRUE)+COUNTIF(C$67:C69,TRUE)+1))))</f>
        <v>Missing</v>
      </c>
      <c r="L70" s="93" t="str">
        <f>'1a_Plans and Codes'!C74</f>
        <v>Does the community comprehensive plan explicitly designate areas for schools in the future land use section of the plan, including future land use map(s)?</v>
      </c>
      <c r="M70" s="25" t="s">
        <v>544</v>
      </c>
      <c r="N70" s="26" t="str">
        <f t="shared" si="28"/>
        <v>1.a.iii  Comprehensive Plan/Growth Plan/General Plan</v>
      </c>
      <c r="O70" s="26" t="str">
        <f t="shared" si="29"/>
        <v>Enhanced</v>
      </c>
      <c r="P70" s="25" t="str">
        <f>IF(VLOOKUP(L70,'1a_Plans and Codes'!$C$17:$J$119,8,FALSE)=0,"",VLOOKUP(L70,'1a_Plans and Codes'!$C$17:$J$119,8,FALSE))</f>
        <v/>
      </c>
      <c r="Q70" s="25" t="str">
        <f t="shared" si="30"/>
        <v/>
      </c>
      <c r="R70" s="25" t="str">
        <f>IF(AND($K70&lt;&gt;0,$K70&lt;&gt;"Missing"),VLOOKUP($M70,'3_Set Priorities'!$E$18:$J$209,5,FALSE),"")</f>
        <v/>
      </c>
      <c r="S70" s="25" t="str">
        <f>IF(AND($K70&lt;&gt;0,$K70&lt;&gt;"Missing"),VLOOKUP($M70,'3_Set Priorities'!$E$18:$J$209,6,FALSE),"")</f>
        <v/>
      </c>
      <c r="T70" s="89">
        <f t="shared" si="27"/>
        <v>500</v>
      </c>
      <c r="U70" s="89">
        <f t="shared" si="27"/>
        <v>500</v>
      </c>
      <c r="V70" s="89">
        <f t="shared" si="27"/>
        <v>500</v>
      </c>
      <c r="W70">
        <f t="shared" si="0"/>
        <v>0</v>
      </c>
    </row>
    <row r="71" spans="1:23" x14ac:dyDescent="0.25">
      <c r="A71" s="23" t="s">
        <v>109</v>
      </c>
      <c r="B71" s="37" t="b">
        <v>0</v>
      </c>
      <c r="C71" s="37" t="b">
        <v>0</v>
      </c>
      <c r="D71" s="37" t="b">
        <v>0</v>
      </c>
      <c r="E71" s="37" t="b">
        <v>0</v>
      </c>
      <c r="F71" s="37" t="b">
        <v>0</v>
      </c>
      <c r="G71" s="37" t="b">
        <v>0</v>
      </c>
      <c r="H71" s="40"/>
      <c r="I71" s="41"/>
      <c r="J71" s="41"/>
      <c r="K71" s="94" t="str">
        <f>IF(COUNTIF(B71:F71,TRUE)&lt;&gt;1,"Missing",IF(OR(B71=TRUE,F71=TRUE),0,IF(E71=TRUE,J$67+COUNTIF(E$67:E70,TRUE)+1,IF(D71=TRUE,J$67+COUNTIF(E$67:E$78,TRUE)+COUNTIF(D$67:D70,TRUE)+1,J$67+COUNTIF(E$67:E$78,TRUE)+COUNTIF(D$67:D$78,TRUE)+COUNTIF(C$67:C70,TRUE)+1))))</f>
        <v>Missing</v>
      </c>
      <c r="L71" s="93" t="str">
        <f>'1a_Plans and Codes'!C75</f>
        <v>Does the comprehensive plan require upgraded and well-connected pedestrian and bicycling infrastructure near schools or on prominent routes to schools?</v>
      </c>
      <c r="M71" s="25" t="s">
        <v>494</v>
      </c>
      <c r="N71" s="26" t="str">
        <f t="shared" si="28"/>
        <v>1.a.iii  Comprehensive Plan/Growth Plan/General Plan</v>
      </c>
      <c r="O71" s="26" t="str">
        <f t="shared" si="29"/>
        <v>Enhanced</v>
      </c>
      <c r="P71" s="25" t="str">
        <f>IF(VLOOKUP(L71,'1a_Plans and Codes'!$C$17:$J$119,8,FALSE)=0,"",VLOOKUP(L71,'1a_Plans and Codes'!$C$17:$J$119,8,FALSE))</f>
        <v/>
      </c>
      <c r="Q71" s="25" t="str">
        <f t="shared" si="26"/>
        <v/>
      </c>
      <c r="R71" s="25" t="str">
        <f>IF(AND($K71&lt;&gt;0,$K71&lt;&gt;"Missing"),VLOOKUP($M71,'3_Set Priorities'!$E$18:$J$209,5,FALSE),"")</f>
        <v/>
      </c>
      <c r="S71" s="25" t="str">
        <f>IF(AND($K71&lt;&gt;0,$K71&lt;&gt;"Missing"),VLOOKUP($M71,'3_Set Priorities'!$E$18:$J$209,6,FALSE),"")</f>
        <v/>
      </c>
      <c r="T71" s="89">
        <f t="shared" si="27"/>
        <v>500</v>
      </c>
      <c r="U71" s="89">
        <f t="shared" si="27"/>
        <v>500</v>
      </c>
      <c r="V71" s="89">
        <f t="shared" si="27"/>
        <v>500</v>
      </c>
      <c r="W71">
        <f t="shared" si="0"/>
        <v>0</v>
      </c>
    </row>
    <row r="72" spans="1:23" x14ac:dyDescent="0.25">
      <c r="A72" s="23" t="s">
        <v>110</v>
      </c>
      <c r="B72" s="37" t="b">
        <v>0</v>
      </c>
      <c r="C72" s="37" t="b">
        <v>0</v>
      </c>
      <c r="D72" s="37" t="b">
        <v>0</v>
      </c>
      <c r="E72" s="37" t="b">
        <v>0</v>
      </c>
      <c r="F72" s="37" t="b">
        <v>0</v>
      </c>
      <c r="G72" s="37" t="b">
        <v>0</v>
      </c>
      <c r="H72" s="40"/>
      <c r="I72" s="41"/>
      <c r="J72" s="41"/>
      <c r="K72" s="94" t="str">
        <f>IF(COUNTIF(B72:F72,TRUE)&lt;&gt;1,"Missing",IF(OR(B72=TRUE,F72=TRUE),0,IF(E72=TRUE,J$67+COUNTIF(E$67:E71,TRUE)+1,IF(D72=TRUE,J$67+COUNTIF(E$67:E$78,TRUE)+COUNTIF(D$67:D71,TRUE)+1,J$67+COUNTIF(E$67:E$78,TRUE)+COUNTIF(D$67:D$78,TRUE)+COUNTIF(C$67:C71,TRUE)+1))))</f>
        <v>Missing</v>
      </c>
      <c r="L72" s="93" t="str">
        <f>'1a_Plans and Codes'!C76</f>
        <v>Does the comprehensive plan provide for more compact development or mixed income housing near schools?</v>
      </c>
      <c r="M72" s="25" t="s">
        <v>348</v>
      </c>
      <c r="N72" s="26" t="str">
        <f t="shared" si="28"/>
        <v>1.a.iii  Comprehensive Plan/Growth Plan/General Plan</v>
      </c>
      <c r="O72" s="26" t="str">
        <f t="shared" si="29"/>
        <v>Enhanced</v>
      </c>
      <c r="P72" s="25" t="str">
        <f>IF(VLOOKUP(L72,'1a_Plans and Codes'!$C$17:$J$119,8,FALSE)=0,"",VLOOKUP(L72,'1a_Plans and Codes'!$C$17:$J$119,8,FALSE))</f>
        <v/>
      </c>
      <c r="Q72" s="25" t="str">
        <f t="shared" si="26"/>
        <v/>
      </c>
      <c r="R72" s="25" t="str">
        <f>IF(AND($K72&lt;&gt;0,$K72&lt;&gt;"Missing"),VLOOKUP($M72,'3_Set Priorities'!$E$18:$J$209,5,FALSE),"")</f>
        <v/>
      </c>
      <c r="S72" s="25" t="str">
        <f>IF(AND($K72&lt;&gt;0,$K72&lt;&gt;"Missing"),VLOOKUP($M72,'3_Set Priorities'!$E$18:$J$209,6,FALSE),"")</f>
        <v/>
      </c>
      <c r="T72" s="89">
        <f t="shared" si="27"/>
        <v>500</v>
      </c>
      <c r="U72" s="89">
        <f t="shared" si="27"/>
        <v>500</v>
      </c>
      <c r="V72" s="89">
        <f t="shared" si="27"/>
        <v>500</v>
      </c>
      <c r="W72">
        <f t="shared" ref="W72:W135" si="31">IF(R72="High",RANK(T72,T$8:T$260,1),IF(R72="Medium",RANK(U72,U$8:U$260,1)+R$265,IF(R72="Low",RANK(V72,V$8:V$260,1)+R$265+R$266,0)))</f>
        <v>0</v>
      </c>
    </row>
    <row r="73" spans="1:23" x14ac:dyDescent="0.25">
      <c r="A73" s="23" t="s">
        <v>111</v>
      </c>
      <c r="B73" s="37" t="b">
        <v>0</v>
      </c>
      <c r="C73" s="37" t="b">
        <v>0</v>
      </c>
      <c r="D73" s="37" t="b">
        <v>0</v>
      </c>
      <c r="E73" s="37" t="b">
        <v>0</v>
      </c>
      <c r="F73" s="37" t="b">
        <v>0</v>
      </c>
      <c r="G73" s="37" t="b">
        <v>0</v>
      </c>
      <c r="H73" s="40"/>
      <c r="I73" s="41"/>
      <c r="J73" s="41"/>
      <c r="K73" s="94" t="str">
        <f>IF(COUNTIF(B73:F73,TRUE)&lt;&gt;1,"Missing",IF(OR(B73=TRUE,F73=TRUE),0,IF(E73=TRUE,J$67+COUNTIF(E$67:E72,TRUE)+1,IF(D73=TRUE,J$67+COUNTIF(E$67:E$78,TRUE)+COUNTIF(D$67:D72,TRUE)+1,J$67+COUNTIF(E$67:E$78,TRUE)+COUNTIF(D$67:D$78,TRUE)+COUNTIF(C$67:C72,TRUE)+1))))</f>
        <v>Missing</v>
      </c>
      <c r="L73" s="93" t="str">
        <f>'1a_Plans and Codes'!C77</f>
        <v>Does the comprehensive plan include strategies for working with local school agencies to identify and secure sites for school facilities?</v>
      </c>
      <c r="M73" s="25" t="s">
        <v>480</v>
      </c>
      <c r="N73" s="26" t="str">
        <f t="shared" si="28"/>
        <v>1.a.iii  Comprehensive Plan/Growth Plan/General Plan</v>
      </c>
      <c r="O73" s="26" t="str">
        <f t="shared" si="29"/>
        <v>Enhanced</v>
      </c>
      <c r="P73" s="25" t="str">
        <f>IF(VLOOKUP(L73,'1a_Plans and Codes'!$C$17:$J$119,8,FALSE)=0,"",VLOOKUP(L73,'1a_Plans and Codes'!$C$17:$J$119,8,FALSE))</f>
        <v/>
      </c>
      <c r="Q73" s="25" t="str">
        <f t="shared" si="26"/>
        <v/>
      </c>
      <c r="R73" s="25" t="str">
        <f>IF(AND($K73&lt;&gt;0,$K73&lt;&gt;"Missing"),VLOOKUP($M73,'3_Set Priorities'!$E$18:$J$209,5,FALSE),"")</f>
        <v/>
      </c>
      <c r="S73" s="25" t="str">
        <f>IF(AND($K73&lt;&gt;0,$K73&lt;&gt;"Missing"),VLOOKUP($M73,'3_Set Priorities'!$E$18:$J$209,6,FALSE),"")</f>
        <v/>
      </c>
      <c r="T73" s="89">
        <f t="shared" si="27"/>
        <v>500</v>
      </c>
      <c r="U73" s="89">
        <f t="shared" si="27"/>
        <v>500</v>
      </c>
      <c r="V73" s="89">
        <f t="shared" si="27"/>
        <v>500</v>
      </c>
      <c r="W73">
        <f t="shared" si="31"/>
        <v>0</v>
      </c>
    </row>
    <row r="74" spans="1:23" x14ac:dyDescent="0.25">
      <c r="A74" s="23" t="s">
        <v>112</v>
      </c>
      <c r="B74" s="37" t="b">
        <v>0</v>
      </c>
      <c r="C74" s="37" t="b">
        <v>0</v>
      </c>
      <c r="D74" s="37" t="b">
        <v>0</v>
      </c>
      <c r="E74" s="37" t="b">
        <v>0</v>
      </c>
      <c r="F74" s="37" t="b">
        <v>0</v>
      </c>
      <c r="G74" s="37" t="b">
        <v>0</v>
      </c>
      <c r="H74" s="40"/>
      <c r="I74" s="41"/>
      <c r="J74" s="41"/>
      <c r="K74" s="94" t="str">
        <f>IF(COUNTIF(B74:F74,TRUE)&lt;&gt;1,"Missing",IF(OR(B74=TRUE,F74=TRUE),0,IF(E74=TRUE,J$67+COUNTIF(E$67:E73,TRUE)+1,IF(D74=TRUE,J$67+COUNTIF(E$67:E$78,TRUE)+COUNTIF(D$67:D73,TRUE)+1,J$67+COUNTIF(E$67:E$78,TRUE)+COUNTIF(D$67:D$78,TRUE)+COUNTIF(C$67:C73,TRUE)+1))))</f>
        <v>Missing</v>
      </c>
      <c r="L74" s="93" t="str">
        <f>'1a_Plans and Codes'!C78</f>
        <v>Does the comprehensive plan recommend that the local school agency be consulted during review for major development projects (e.g., subdivision review) that could affect school capacity, transportation, walkability, etc.?</v>
      </c>
      <c r="M74" s="25" t="s">
        <v>549</v>
      </c>
      <c r="N74" s="26" t="str">
        <f t="shared" si="28"/>
        <v>1.a.iii  Comprehensive Plan/Growth Plan/General Plan</v>
      </c>
      <c r="O74" s="26" t="str">
        <f t="shared" si="29"/>
        <v>Enhanced</v>
      </c>
      <c r="P74" s="25" t="str">
        <f>IF(VLOOKUP(L74,'1a_Plans and Codes'!$C$17:$J$119,8,FALSE)=0,"",VLOOKUP(L74,'1a_Plans and Codes'!$C$17:$J$119,8,FALSE))</f>
        <v/>
      </c>
      <c r="Q74" s="25" t="str">
        <f t="shared" si="26"/>
        <v/>
      </c>
      <c r="R74" s="25" t="str">
        <f>IF(AND($K74&lt;&gt;0,$K74&lt;&gt;"Missing"),VLOOKUP($M74,'3_Set Priorities'!$E$18:$J$209,5,FALSE),"")</f>
        <v/>
      </c>
      <c r="S74" s="25" t="str">
        <f>IF(AND($K74&lt;&gt;0,$K74&lt;&gt;"Missing"),VLOOKUP($M74,'3_Set Priorities'!$E$18:$J$209,6,FALSE),"")</f>
        <v/>
      </c>
      <c r="T74" s="89">
        <f t="shared" si="27"/>
        <v>500</v>
      </c>
      <c r="U74" s="89">
        <f t="shared" si="27"/>
        <v>500</v>
      </c>
      <c r="V74" s="89">
        <f t="shared" si="27"/>
        <v>500</v>
      </c>
      <c r="W74">
        <f t="shared" si="31"/>
        <v>0</v>
      </c>
    </row>
    <row r="75" spans="1:23" x14ac:dyDescent="0.25">
      <c r="A75" s="23" t="s">
        <v>113</v>
      </c>
      <c r="B75" s="37" t="b">
        <v>0</v>
      </c>
      <c r="C75" s="37" t="b">
        <v>0</v>
      </c>
      <c r="D75" s="37" t="b">
        <v>0</v>
      </c>
      <c r="E75" s="37" t="b">
        <v>0</v>
      </c>
      <c r="F75" s="37" t="b">
        <v>0</v>
      </c>
      <c r="G75" s="37" t="b">
        <v>0</v>
      </c>
      <c r="H75" s="40"/>
      <c r="I75" s="41"/>
      <c r="J75" s="41"/>
      <c r="K75" s="94" t="str">
        <f>IF(COUNTIF(B75:F75,TRUE)&lt;&gt;1,"Missing",IF(OR(B75=TRUE,F75=TRUE),0,IF(E75=TRUE,J$67+COUNTIF(E$67:E74,TRUE)+1,IF(D75=TRUE,J$67+COUNTIF(E$67:E$78,TRUE)+COUNTIF(D$67:D74,TRUE)+1,J$67+COUNTIF(E$67:E$78,TRUE)+COUNTIF(D$67:D$78,TRUE)+COUNTIF(C$67:C74,TRUE)+1))))</f>
        <v>Missing</v>
      </c>
      <c r="L75" s="93" t="str">
        <f>'1a_Plans and Codes'!C79</f>
        <v>Does the comprehensive plan indicate a preference for reusing existing infrastructure and buildings (including schools)?</v>
      </c>
      <c r="M75" s="25" t="s">
        <v>550</v>
      </c>
      <c r="N75" s="26" t="str">
        <f t="shared" si="28"/>
        <v>1.a.iii  Comprehensive Plan/Growth Plan/General Plan</v>
      </c>
      <c r="O75" s="26" t="str">
        <f t="shared" si="29"/>
        <v>Enhanced</v>
      </c>
      <c r="P75" s="25" t="str">
        <f>IF(VLOOKUP(L75,'1a_Plans and Codes'!$C$17:$J$119,8,FALSE)=0,"",VLOOKUP(L75,'1a_Plans and Codes'!$C$17:$J$119,8,FALSE))</f>
        <v/>
      </c>
      <c r="Q75" s="25" t="str">
        <f t="shared" si="26"/>
        <v/>
      </c>
      <c r="R75" s="25" t="str">
        <f>IF(AND($K75&lt;&gt;0,$K75&lt;&gt;"Missing"),VLOOKUP($M75,'3_Set Priorities'!$E$18:$J$209,5,FALSE),"")</f>
        <v/>
      </c>
      <c r="S75" s="25" t="str">
        <f>IF(AND($K75&lt;&gt;0,$K75&lt;&gt;"Missing"),VLOOKUP($M75,'3_Set Priorities'!$E$18:$J$209,6,FALSE),"")</f>
        <v/>
      </c>
      <c r="T75" s="89">
        <f t="shared" si="27"/>
        <v>500</v>
      </c>
      <c r="U75" s="89">
        <f t="shared" si="27"/>
        <v>500</v>
      </c>
      <c r="V75" s="89">
        <f t="shared" si="27"/>
        <v>500</v>
      </c>
      <c r="W75">
        <f t="shared" si="31"/>
        <v>0</v>
      </c>
    </row>
    <row r="76" spans="1:23" x14ac:dyDescent="0.25">
      <c r="A76" s="23" t="s">
        <v>114</v>
      </c>
      <c r="B76" s="37" t="b">
        <v>0</v>
      </c>
      <c r="C76" s="37" t="b">
        <v>0</v>
      </c>
      <c r="D76" s="37" t="b">
        <v>0</v>
      </c>
      <c r="E76" s="37" t="b">
        <v>0</v>
      </c>
      <c r="F76" s="37" t="b">
        <v>0</v>
      </c>
      <c r="G76" s="37" t="b">
        <v>0</v>
      </c>
      <c r="H76" s="40"/>
      <c r="I76" s="41"/>
      <c r="J76" s="41"/>
      <c r="K76" s="94" t="str">
        <f>IF(COUNTIF(B76:F76,TRUE)&lt;&gt;1,"Missing",IF(OR(B76=TRUE,F76=TRUE),0,IF(E76=TRUE,J$67+COUNTIF(E$67:E75,TRUE)+1,IF(D76=TRUE,J$67+COUNTIF(E$67:E$78,TRUE)+COUNTIF(D$67:D75,TRUE)+1,J$67+COUNTIF(E$67:E$78,TRUE)+COUNTIF(D$67:D$78,TRUE)+COUNTIF(C$67:C75,TRUE)+1))))</f>
        <v>Missing</v>
      </c>
      <c r="L76" s="93" t="str">
        <f>'1a_Plans and Codes'!C80</f>
        <v>Does the comprehensive plan indicate a preference for neighborhood schools?</v>
      </c>
      <c r="M76" s="25" t="s">
        <v>551</v>
      </c>
      <c r="N76" s="26" t="str">
        <f t="shared" si="28"/>
        <v>1.a.iii  Comprehensive Plan/Growth Plan/General Plan</v>
      </c>
      <c r="O76" s="26" t="str">
        <f t="shared" si="29"/>
        <v>Enhanced</v>
      </c>
      <c r="P76" s="25" t="str">
        <f>IF(VLOOKUP(L76,'1a_Plans and Codes'!$C$17:$J$119,8,FALSE)=0,"",VLOOKUP(L76,'1a_Plans and Codes'!$C$17:$J$119,8,FALSE))</f>
        <v/>
      </c>
      <c r="Q76" s="25" t="str">
        <f t="shared" si="26"/>
        <v/>
      </c>
      <c r="R76" s="25" t="str">
        <f>IF(AND($K76&lt;&gt;0,$K76&lt;&gt;"Missing"),VLOOKUP($M76,'3_Set Priorities'!$E$18:$J$209,5,FALSE),"")</f>
        <v/>
      </c>
      <c r="S76" s="25" t="str">
        <f>IF(AND($K76&lt;&gt;0,$K76&lt;&gt;"Missing"),VLOOKUP($M76,'3_Set Priorities'!$E$18:$J$209,6,FALSE),"")</f>
        <v/>
      </c>
      <c r="T76" s="89">
        <f t="shared" si="27"/>
        <v>500</v>
      </c>
      <c r="U76" s="89">
        <f t="shared" si="27"/>
        <v>500</v>
      </c>
      <c r="V76" s="89">
        <f t="shared" si="27"/>
        <v>500</v>
      </c>
      <c r="W76">
        <f t="shared" si="31"/>
        <v>0</v>
      </c>
    </row>
    <row r="77" spans="1:23" x14ac:dyDescent="0.25">
      <c r="A77" s="23" t="s">
        <v>503</v>
      </c>
      <c r="B77" s="37" t="b">
        <v>0</v>
      </c>
      <c r="C77" s="37" t="b">
        <v>0</v>
      </c>
      <c r="D77" s="37" t="b">
        <v>0</v>
      </c>
      <c r="E77" s="37" t="b">
        <v>0</v>
      </c>
      <c r="F77" s="37" t="b">
        <v>0</v>
      </c>
      <c r="G77" s="37" t="b">
        <v>0</v>
      </c>
      <c r="H77" s="40"/>
      <c r="I77" s="41"/>
      <c r="J77" s="41"/>
      <c r="K77" s="94" t="str">
        <f>IF(COUNTIF(B77:F77,TRUE)&lt;&gt;1,"Missing",IF(OR(B77=TRUE,F77=TRUE),0,IF(E77=TRUE,J$67+COUNTIF(E$67:E76,TRUE)+1,IF(D77=TRUE,J$67+COUNTIF(E$67:E$78,TRUE)+COUNTIF(D$67:D76,TRUE)+1,J$67+COUNTIF(E$67:E$78,TRUE)+COUNTIF(D$67:D$78,TRUE)+COUNTIF(C$67:C76,TRUE)+1))))</f>
        <v>Missing</v>
      </c>
      <c r="L77" s="93" t="str">
        <f>'1a_Plans and Codes'!C81</f>
        <v>If the comprehensive plan encourages infill development (e.g., in certain areas), does the approach to infill development address school siting?</v>
      </c>
      <c r="M77" s="25" t="s">
        <v>552</v>
      </c>
      <c r="N77" s="26" t="str">
        <f t="shared" si="28"/>
        <v>1.a.iii  Comprehensive Plan/Growth Plan/General Plan</v>
      </c>
      <c r="O77" s="26" t="str">
        <f t="shared" si="29"/>
        <v>Enhanced</v>
      </c>
      <c r="P77" s="25" t="str">
        <f>IF(VLOOKUP(L77,'1a_Plans and Codes'!$C$17:$J$119,8,FALSE)=0,"",VLOOKUP(L77,'1a_Plans and Codes'!$C$17:$J$119,8,FALSE))</f>
        <v/>
      </c>
      <c r="Q77" s="25" t="str">
        <f t="shared" si="26"/>
        <v/>
      </c>
      <c r="R77" s="25" t="str">
        <f>IF(AND($K77&lt;&gt;0,$K77&lt;&gt;"Missing"),VLOOKUP($M77,'3_Set Priorities'!$E$18:$J$209,5,FALSE),"")</f>
        <v/>
      </c>
      <c r="S77" s="25" t="str">
        <f>IF(AND($K77&lt;&gt;0,$K77&lt;&gt;"Missing"),VLOOKUP($M77,'3_Set Priorities'!$E$18:$J$209,6,FALSE),"")</f>
        <v/>
      </c>
      <c r="T77" s="89">
        <f t="shared" si="27"/>
        <v>500</v>
      </c>
      <c r="U77" s="89">
        <f t="shared" si="27"/>
        <v>500</v>
      </c>
      <c r="V77" s="89">
        <f t="shared" si="27"/>
        <v>500</v>
      </c>
      <c r="W77">
        <f t="shared" si="31"/>
        <v>0</v>
      </c>
    </row>
    <row r="78" spans="1:23" x14ac:dyDescent="0.25">
      <c r="A78" s="23" t="s">
        <v>504</v>
      </c>
      <c r="B78" s="37" t="b">
        <v>0</v>
      </c>
      <c r="C78" s="37" t="b">
        <v>0</v>
      </c>
      <c r="D78" s="37" t="b">
        <v>0</v>
      </c>
      <c r="E78" s="37" t="b">
        <v>0</v>
      </c>
      <c r="F78" s="37" t="b">
        <v>0</v>
      </c>
      <c r="G78" s="37" t="b">
        <v>0</v>
      </c>
      <c r="H78" s="40"/>
      <c r="I78" s="41"/>
      <c r="J78" s="41"/>
      <c r="K78" s="94" t="str">
        <f>IF(COUNTIF(B78:F78,TRUE)&lt;&gt;1,"Missing",IF(OR(B78=TRUE,F78=TRUE),0,IF(E78=TRUE,J$67+COUNTIF(E$67:E77,TRUE)+1,IF(D78=TRUE,J$67+COUNTIF(E$67:E$78,TRUE)+COUNTIF(D$67:D77,TRUE)+1,J$67+COUNTIF(E$67:E$78,TRUE)+COUNTIF(D$67:D$78,TRUE)+COUNTIF(C$67:C77,TRUE)+1))))</f>
        <v>Missing</v>
      </c>
      <c r="L78" s="93" t="str">
        <f>'1a_Plans and Codes'!C82</f>
        <v>Do subarea, sector, or neighborhood plans developed by the community designate specific areas for future school sites?</v>
      </c>
      <c r="M78" s="25" t="s">
        <v>641</v>
      </c>
      <c r="N78" s="26" t="str">
        <f t="shared" si="28"/>
        <v>1.a.iii  Comprehensive Plan/Growth Plan/General Plan</v>
      </c>
      <c r="O78" s="26" t="str">
        <f t="shared" si="29"/>
        <v>Enhanced</v>
      </c>
      <c r="P78" s="25" t="str">
        <f>IF(VLOOKUP(L78,'1a_Plans and Codes'!$C$17:$J$119,8,FALSE)=0,"",VLOOKUP(L78,'1a_Plans and Codes'!$C$17:$J$119,8,FALSE))</f>
        <v/>
      </c>
      <c r="Q78" s="25" t="str">
        <f t="shared" ref="Q78" si="32">IF(C78=TRUE,"Continue action",IF(D78=TRUE,"Gather more information",IF(E78=TRUE,"Initiate action",IF(H78=TRUE,"Make improvements",""))))</f>
        <v/>
      </c>
      <c r="R78" s="25" t="str">
        <f>IF(AND($K78&lt;&gt;0,$K78&lt;&gt;"Missing"),VLOOKUP($M78,'3_Set Priorities'!$E$18:$J$209,5,FALSE),"")</f>
        <v/>
      </c>
      <c r="S78" s="25" t="str">
        <f>IF(AND($K78&lt;&gt;0,$K78&lt;&gt;"Missing"),VLOOKUP($M78,'3_Set Priorities'!$E$18:$J$209,6,FALSE),"")</f>
        <v/>
      </c>
      <c r="T78" s="89">
        <f t="shared" si="27"/>
        <v>500</v>
      </c>
      <c r="U78" s="89">
        <f t="shared" si="27"/>
        <v>500</v>
      </c>
      <c r="V78" s="89">
        <f t="shared" si="27"/>
        <v>500</v>
      </c>
      <c r="W78">
        <f t="shared" si="31"/>
        <v>0</v>
      </c>
    </row>
    <row r="79" spans="1:23" x14ac:dyDescent="0.25">
      <c r="A79" s="23" t="s">
        <v>505</v>
      </c>
      <c r="B79" s="38"/>
      <c r="C79" s="38"/>
      <c r="D79" s="38"/>
      <c r="E79" s="38"/>
      <c r="F79" s="38"/>
      <c r="G79" s="38"/>
      <c r="H79" s="37" t="b">
        <f>IF('1a_Plans and Codes'!J83="",FALSE,TRUE)</f>
        <v>0</v>
      </c>
      <c r="I79" s="41"/>
      <c r="J79" s="41"/>
      <c r="K79" s="94" t="str">
        <f>IF(H79=FALSE,"Missing",IF(J80=COUNTA(A68:A75),J67+1,MAX(K68:K77)+1))</f>
        <v>Missing</v>
      </c>
      <c r="L79" s="25" t="str">
        <f>'1a_Plans and Codes'!C83</f>
        <v>How could the comprehensive plan/growth plan/general plan be improved?</v>
      </c>
      <c r="M79" s="26" t="s">
        <v>454</v>
      </c>
      <c r="N79" s="26" t="str">
        <f t="shared" ref="N79" si="33">$A$66</f>
        <v>1.a.iii  Comprehensive Plan/Growth Plan/General Plan</v>
      </c>
      <c r="O79" s="26" t="str">
        <f t="shared" ref="O79" si="34">$A$67</f>
        <v>Enhanced</v>
      </c>
      <c r="P79" s="25" t="str">
        <f>IF(VLOOKUP(L79,'1a_Plans and Codes'!$C$17:$J$119,8,FALSE)=0,"",VLOOKUP(L79,'1a_Plans and Codes'!$C$17:$J$119,8,FALSE))</f>
        <v/>
      </c>
      <c r="Q79" s="25" t="str">
        <f t="shared" si="26"/>
        <v/>
      </c>
      <c r="R79" s="25" t="str">
        <f>IF(AND($K79&lt;&gt;0,$K79&lt;&gt;"Missing"),VLOOKUP($M79,'3_Set Priorities'!$E$18:$J$209,5,FALSE),"")</f>
        <v/>
      </c>
      <c r="S79" s="25" t="str">
        <f>IF(AND($K79&lt;&gt;0,$K79&lt;&gt;"Missing"),VLOOKUP($M79,'3_Set Priorities'!$E$18:$J$209,6,FALSE),"")</f>
        <v/>
      </c>
      <c r="T79" s="89">
        <f t="shared" si="27"/>
        <v>500</v>
      </c>
      <c r="U79" s="89">
        <f t="shared" si="27"/>
        <v>500</v>
      </c>
      <c r="V79" s="89">
        <f t="shared" si="27"/>
        <v>500</v>
      </c>
      <c r="W79">
        <f t="shared" si="31"/>
        <v>0</v>
      </c>
    </row>
    <row r="80" spans="1:23" x14ac:dyDescent="0.25">
      <c r="A80" s="33" t="s">
        <v>299</v>
      </c>
      <c r="B80" s="34"/>
      <c r="C80" s="34"/>
      <c r="D80" s="34"/>
      <c r="E80" s="34"/>
      <c r="F80" s="34"/>
      <c r="G80" s="34"/>
      <c r="H80" s="34"/>
      <c r="I80" s="5">
        <f>IF(D81=COUNTA(A68:A78),"NA",0)</f>
        <v>0</v>
      </c>
      <c r="J80" s="14">
        <f>COUNTIF(K68:K78,"Missing")</f>
        <v>11</v>
      </c>
      <c r="K80" s="14"/>
      <c r="L80" s="14"/>
      <c r="M80" s="50" t="str">
        <f t="shared" ref="M80:M83" si="35">A80</f>
        <v>Missing</v>
      </c>
      <c r="N80" s="50"/>
      <c r="O80" s="50"/>
      <c r="P80" s="14"/>
      <c r="Q80" s="4"/>
      <c r="R80" s="25" t="str">
        <f>IF(AND($K80&lt;&gt;0,$K80&lt;&gt;"Missing"),VLOOKUP($M80,'3_Set Priorities'!$E$18:$J$209,5,FALSE),"")</f>
        <v/>
      </c>
      <c r="S80" s="25" t="str">
        <f>IF(AND($K80&lt;&gt;0,$K80&lt;&gt;"Missing"),VLOOKUP($M80,'3_Set Priorities'!$E$18:$J$209,6,FALSE),"")</f>
        <v/>
      </c>
      <c r="T80" s="74"/>
      <c r="U80" s="74"/>
      <c r="V80" s="74"/>
      <c r="W80">
        <f t="shared" si="31"/>
        <v>0</v>
      </c>
    </row>
    <row r="81" spans="1:23" x14ac:dyDescent="0.25">
      <c r="A81" s="42" t="s">
        <v>62</v>
      </c>
      <c r="B81" s="31">
        <f>COUNTIF(B68:B78,TRUE)</f>
        <v>0</v>
      </c>
      <c r="C81" s="31">
        <f t="shared" ref="C81:G81" si="36">COUNTIF(C68:C78,TRUE)</f>
        <v>0</v>
      </c>
      <c r="D81" s="31">
        <f t="shared" si="36"/>
        <v>0</v>
      </c>
      <c r="E81" s="31">
        <f t="shared" si="36"/>
        <v>0</v>
      </c>
      <c r="F81" s="31">
        <f t="shared" si="36"/>
        <v>0</v>
      </c>
      <c r="G81" s="31">
        <f t="shared" si="36"/>
        <v>0</v>
      </c>
      <c r="H81" s="31"/>
      <c r="I81" s="8">
        <f>IF((COUNTA(A68:A78)-D81-F81)&lt;&gt;0,(B81+C81*0.5)/(COUNTA(A68:A78)-D81-F81),0)</f>
        <v>0</v>
      </c>
      <c r="J81" s="8">
        <f>IF((COUNTA(A68:A78)-F81)&lt;&gt;0,1-D81/(COUNTA(A68:A78)-F81),0)</f>
        <v>1</v>
      </c>
      <c r="K81" s="19"/>
      <c r="L81" s="19"/>
      <c r="M81" s="55" t="str">
        <f t="shared" si="35"/>
        <v>Subtotal 1.3 Enhanced</v>
      </c>
      <c r="N81" s="55"/>
      <c r="O81" s="55"/>
      <c r="P81" s="19"/>
      <c r="Q81" s="10"/>
      <c r="R81" s="10"/>
      <c r="S81" s="78"/>
      <c r="T81" s="78"/>
      <c r="U81" s="78"/>
      <c r="V81" s="78"/>
      <c r="W81">
        <f t="shared" si="31"/>
        <v>0</v>
      </c>
    </row>
    <row r="82" spans="1:23" x14ac:dyDescent="0.25">
      <c r="A82" s="33" t="s">
        <v>514</v>
      </c>
      <c r="B82" s="34"/>
      <c r="C82" s="34"/>
      <c r="D82" s="34"/>
      <c r="E82" s="34"/>
      <c r="F82" s="34"/>
      <c r="G82" s="34"/>
      <c r="H82" s="34"/>
      <c r="I82" s="39"/>
      <c r="J82" s="39"/>
      <c r="K82" s="18"/>
      <c r="L82" s="18"/>
      <c r="M82" s="54" t="str">
        <f t="shared" si="35"/>
        <v>1.a.iv  Zoning and Building Codes</v>
      </c>
      <c r="N82" s="54"/>
      <c r="O82" s="54"/>
      <c r="P82" s="59" t="s">
        <v>426</v>
      </c>
      <c r="Q82" s="62"/>
      <c r="R82" s="62"/>
      <c r="S82" s="76"/>
      <c r="T82" s="76"/>
      <c r="U82" s="76"/>
      <c r="V82" s="76"/>
      <c r="W82">
        <f t="shared" si="31"/>
        <v>0</v>
      </c>
    </row>
    <row r="83" spans="1:23" x14ac:dyDescent="0.25">
      <c r="A83" s="33" t="s">
        <v>43</v>
      </c>
      <c r="B83" s="34"/>
      <c r="C83" s="34"/>
      <c r="D83" s="34"/>
      <c r="E83" s="34"/>
      <c r="F83" s="34"/>
      <c r="G83" s="34"/>
      <c r="H83" s="34"/>
      <c r="I83" s="39"/>
      <c r="J83" s="18">
        <f>IF(MAX(K68:K79)=0,J67,MAX(K68:K79))</f>
        <v>0</v>
      </c>
      <c r="K83" s="18"/>
      <c r="L83" s="18"/>
      <c r="M83" s="54" t="str">
        <f t="shared" si="35"/>
        <v>Enhanced</v>
      </c>
      <c r="N83" s="54"/>
      <c r="O83" s="54"/>
      <c r="P83" s="18"/>
      <c r="Q83" s="9"/>
      <c r="R83" s="9"/>
      <c r="S83" s="77"/>
      <c r="T83" s="77"/>
      <c r="U83" s="77"/>
      <c r="V83" s="77"/>
      <c r="W83">
        <f t="shared" si="31"/>
        <v>0</v>
      </c>
    </row>
    <row r="84" spans="1:23" x14ac:dyDescent="0.25">
      <c r="A84" s="23" t="s">
        <v>115</v>
      </c>
      <c r="B84" s="37" t="b">
        <v>0</v>
      </c>
      <c r="C84" s="37" t="b">
        <v>0</v>
      </c>
      <c r="D84" s="37" t="b">
        <v>0</v>
      </c>
      <c r="E84" s="37" t="b">
        <v>0</v>
      </c>
      <c r="F84" s="37" t="b">
        <v>0</v>
      </c>
      <c r="G84" s="37" t="b">
        <v>0</v>
      </c>
      <c r="H84" s="40"/>
      <c r="I84" s="41"/>
      <c r="J84" s="41"/>
      <c r="K84" s="15" t="str">
        <f>IF(COUNTIF(B84:F84,TRUE)&lt;&gt;1,"Missing",IF(OR(B84=TRUE,F84=TRUE),0,IF(E84=TRUE,J$83+COUNTIF(E$83:E83,TRUE)+1,IF(D84=TRUE,J$83+COUNTIF(E$83:E$94,TRUE)+COUNTIF(D$83:D83,TRUE)+1,J$83+COUNTIF(E$83:E$94,TRUE)+COUNTIF(D$83:D$94,TRUE)+COUNTIF(C$83:C83,TRUE)+1))))</f>
        <v>Missing</v>
      </c>
      <c r="L84" s="25" t="str">
        <f>'1a_Plans and Codes'!C86</f>
        <v xml:space="preserve">Are schools exempt from the zoning code? </v>
      </c>
      <c r="M84" s="51" t="s">
        <v>349</v>
      </c>
      <c r="N84" s="26" t="str">
        <f>$A$82</f>
        <v>1.a.iv  Zoning and Building Codes</v>
      </c>
      <c r="O84" s="26" t="str">
        <f>$A$83</f>
        <v>Enhanced</v>
      </c>
      <c r="P84" s="25" t="str">
        <f>IF(VLOOKUP(L84,'1a_Plans and Codes'!$C$17:$J$119,8,FALSE)=0,"",VLOOKUP(L84,'1a_Plans and Codes'!$C$17:$J$119,8,FALSE))</f>
        <v/>
      </c>
      <c r="Q84" s="25" t="str">
        <f t="shared" ref="Q84:Q95" si="37">IF(C84=TRUE,"Continue action",IF(D84=TRUE,"Gather more information",IF(E84=TRUE,"Initiate action",IF(H84=TRUE,"Make improvements",""))))</f>
        <v/>
      </c>
      <c r="R84" s="25" t="str">
        <f>IF(AND($K84&lt;&gt;0,$K84&lt;&gt;"Missing"),VLOOKUP($M84,'3_Set Priorities'!$E$18:$J$209,5,FALSE),"")</f>
        <v/>
      </c>
      <c r="S84" s="25" t="str">
        <f>IF(AND($K84&lt;&gt;0,$K84&lt;&gt;"Missing"),VLOOKUP($M84,'3_Set Priorities'!$E$18:$J$209,6,FALSE),"")</f>
        <v/>
      </c>
      <c r="T84" s="89">
        <f t="shared" ref="T84:V95" si="38">IF($R84=T$4,$K84,500)</f>
        <v>500</v>
      </c>
      <c r="U84" s="89">
        <f t="shared" si="38"/>
        <v>500</v>
      </c>
      <c r="V84" s="89">
        <f t="shared" si="38"/>
        <v>500</v>
      </c>
      <c r="W84">
        <f t="shared" si="31"/>
        <v>0</v>
      </c>
    </row>
    <row r="85" spans="1:23" x14ac:dyDescent="0.25">
      <c r="A85" s="23" t="s">
        <v>116</v>
      </c>
      <c r="B85" s="37" t="b">
        <v>0</v>
      </c>
      <c r="C85" s="37" t="b">
        <v>0</v>
      </c>
      <c r="D85" s="37" t="b">
        <v>0</v>
      </c>
      <c r="E85" s="37" t="b">
        <v>0</v>
      </c>
      <c r="F85" s="37" t="b">
        <v>0</v>
      </c>
      <c r="G85" s="37" t="b">
        <v>0</v>
      </c>
      <c r="H85" s="40"/>
      <c r="I85" s="41"/>
      <c r="J85" s="41"/>
      <c r="K85" s="15" t="str">
        <f>IF(COUNTIF(B85:F85,TRUE)&lt;&gt;1,"Missing",IF(OR(B85=TRUE,F85=TRUE),0,IF(E85=TRUE,J$83+COUNTIF(E$83:E84,TRUE)+1,IF(D85=TRUE,J$83+COUNTIF(E$83:E$94,TRUE)+COUNTIF(D$83:D84,TRUE)+1,J$83+COUNTIF(E$83:E$94,TRUE)+COUNTIF(D$83:D$94,TRUE)+COUNTIF(C$83:C84,TRUE)+1))))</f>
        <v>Missing</v>
      </c>
      <c r="L85" s="25" t="str">
        <f>'1a_Plans and Codes'!C87</f>
        <v>Does the zoning code identify schools as a permitted or conditional use?</v>
      </c>
      <c r="M85" s="51" t="s">
        <v>350</v>
      </c>
      <c r="N85" s="26" t="str">
        <f t="shared" ref="N85:N95" si="39">$A$82</f>
        <v>1.a.iv  Zoning and Building Codes</v>
      </c>
      <c r="O85" s="26" t="str">
        <f t="shared" ref="O85:O95" si="40">$A$83</f>
        <v>Enhanced</v>
      </c>
      <c r="P85" s="25" t="str">
        <f>IF(VLOOKUP(L85,'1a_Plans and Codes'!$C$17:$J$119,8,FALSE)=0,"",VLOOKUP(L85,'1a_Plans and Codes'!$C$17:$J$119,8,FALSE))</f>
        <v/>
      </c>
      <c r="Q85" s="25" t="str">
        <f t="shared" si="37"/>
        <v/>
      </c>
      <c r="R85" s="25" t="str">
        <f>IF(AND($K85&lt;&gt;0,$K85&lt;&gt;"Missing"),VLOOKUP($M85,'3_Set Priorities'!$E$18:$J$209,5,FALSE),"")</f>
        <v/>
      </c>
      <c r="S85" s="25" t="str">
        <f>IF(AND($K85&lt;&gt;0,$K85&lt;&gt;"Missing"),VLOOKUP($M85,'3_Set Priorities'!$E$18:$J$209,6,FALSE),"")</f>
        <v/>
      </c>
      <c r="T85" s="89">
        <f t="shared" si="38"/>
        <v>500</v>
      </c>
      <c r="U85" s="89">
        <f t="shared" si="38"/>
        <v>500</v>
      </c>
      <c r="V85" s="89">
        <f t="shared" si="38"/>
        <v>500</v>
      </c>
      <c r="W85">
        <f t="shared" si="31"/>
        <v>0</v>
      </c>
    </row>
    <row r="86" spans="1:23" x14ac:dyDescent="0.25">
      <c r="A86" s="23" t="s">
        <v>117</v>
      </c>
      <c r="B86" s="37" t="b">
        <v>0</v>
      </c>
      <c r="C86" s="37" t="b">
        <v>0</v>
      </c>
      <c r="D86" s="37" t="b">
        <v>0</v>
      </c>
      <c r="E86" s="37" t="b">
        <v>0</v>
      </c>
      <c r="F86" s="37" t="b">
        <v>0</v>
      </c>
      <c r="G86" s="37" t="b">
        <v>0</v>
      </c>
      <c r="H86" s="40"/>
      <c r="I86" s="41"/>
      <c r="J86" s="41"/>
      <c r="K86" s="15" t="str">
        <f>IF(COUNTIF(B86:F86,TRUE)&lt;&gt;1,"Missing",IF(OR(B86=TRUE,F86=TRUE),0,IF(E86=TRUE,J$83+COUNTIF(E$83:E85,TRUE)+1,IF(D86=TRUE,J$83+COUNTIF(E$83:E$94,TRUE)+COUNTIF(D$83:D85,TRUE)+1,J$83+COUNTIF(E$83:E$94,TRUE)+COUNTIF(D$83:D$94,TRUE)+COUNTIF(C$83:C85,TRUE)+1))))</f>
        <v>Missing</v>
      </c>
      <c r="L86" s="25" t="str">
        <f>'1a_Plans and Codes'!C88</f>
        <v>Does the zoning code include zones specifically for schools?</v>
      </c>
      <c r="M86" s="51" t="s">
        <v>351</v>
      </c>
      <c r="N86" s="26" t="str">
        <f t="shared" si="39"/>
        <v>1.a.iv  Zoning and Building Codes</v>
      </c>
      <c r="O86" s="26" t="str">
        <f t="shared" si="40"/>
        <v>Enhanced</v>
      </c>
      <c r="P86" s="25" t="str">
        <f>IF(VLOOKUP(L86,'1a_Plans and Codes'!$C$17:$J$119,8,FALSE)=0,"",VLOOKUP(L86,'1a_Plans and Codes'!$C$17:$J$119,8,FALSE))</f>
        <v/>
      </c>
      <c r="Q86" s="25" t="str">
        <f t="shared" si="37"/>
        <v/>
      </c>
      <c r="R86" s="25" t="str">
        <f>IF(AND($K86&lt;&gt;0,$K86&lt;&gt;"Missing"),VLOOKUP($M86,'3_Set Priorities'!$E$18:$J$209,5,FALSE),"")</f>
        <v/>
      </c>
      <c r="S86" s="25" t="str">
        <f>IF(AND($K86&lt;&gt;0,$K86&lt;&gt;"Missing"),VLOOKUP($M86,'3_Set Priorities'!$E$18:$J$209,6,FALSE),"")</f>
        <v/>
      </c>
      <c r="T86" s="89">
        <f t="shared" si="38"/>
        <v>500</v>
      </c>
      <c r="U86" s="89">
        <f t="shared" si="38"/>
        <v>500</v>
      </c>
      <c r="V86" s="89">
        <f t="shared" si="38"/>
        <v>500</v>
      </c>
      <c r="W86">
        <f t="shared" si="31"/>
        <v>0</v>
      </c>
    </row>
    <row r="87" spans="1:23" x14ac:dyDescent="0.25">
      <c r="A87" s="23" t="s">
        <v>118</v>
      </c>
      <c r="B87" s="37" t="b">
        <v>0</v>
      </c>
      <c r="C87" s="37" t="b">
        <v>0</v>
      </c>
      <c r="D87" s="37" t="b">
        <v>0</v>
      </c>
      <c r="E87" s="37" t="b">
        <v>0</v>
      </c>
      <c r="F87" s="37" t="b">
        <v>0</v>
      </c>
      <c r="G87" s="37" t="b">
        <v>0</v>
      </c>
      <c r="H87" s="40"/>
      <c r="I87" s="41"/>
      <c r="J87" s="41"/>
      <c r="K87" s="15" t="str">
        <f>IF(COUNTIF(B87:F87,TRUE)&lt;&gt;1,"Missing",IF(OR(B87=TRUE,F87=TRUE),0,IF(E87=TRUE,J$83+COUNTIF(E$83:E86,TRUE)+1,IF(D87=TRUE,J$83+COUNTIF(E$83:E$94,TRUE)+COUNTIF(D$83:D86,TRUE)+1,J$83+COUNTIF(E$83:E$94,TRUE)+COUNTIF(D$83:D$94,TRUE)+COUNTIF(C$83:C86,TRUE)+1))))</f>
        <v>Missing</v>
      </c>
      <c r="L87" s="25" t="str">
        <f>'1a_Plans and Codes'!C89</f>
        <v>Are those zones aligned with community priorities for growth, infill, etc. (i.e., does the zoning code allow for the siting of schools where they are most needed to serve existing population or projected future growth)?</v>
      </c>
      <c r="M87" s="51" t="s">
        <v>352</v>
      </c>
      <c r="N87" s="26" t="str">
        <f t="shared" si="39"/>
        <v>1.a.iv  Zoning and Building Codes</v>
      </c>
      <c r="O87" s="26" t="str">
        <f t="shared" si="40"/>
        <v>Enhanced</v>
      </c>
      <c r="P87" s="25" t="str">
        <f>IF(VLOOKUP(L87,'1a_Plans and Codes'!$C$17:$J$119,8,FALSE)=0,"",VLOOKUP(L87,'1a_Plans and Codes'!$C$17:$J$119,8,FALSE))</f>
        <v/>
      </c>
      <c r="Q87" s="25" t="str">
        <f t="shared" si="37"/>
        <v/>
      </c>
      <c r="R87" s="25" t="str">
        <f>IF(AND($K87&lt;&gt;0,$K87&lt;&gt;"Missing"),VLOOKUP($M87,'3_Set Priorities'!$E$18:$J$209,5,FALSE),"")</f>
        <v/>
      </c>
      <c r="S87" s="25" t="str">
        <f>IF(AND($K87&lt;&gt;0,$K87&lt;&gt;"Missing"),VLOOKUP($M87,'3_Set Priorities'!$E$18:$J$209,6,FALSE),"")</f>
        <v/>
      </c>
      <c r="T87" s="89">
        <f t="shared" si="38"/>
        <v>500</v>
      </c>
      <c r="U87" s="89">
        <f t="shared" si="38"/>
        <v>500</v>
      </c>
      <c r="V87" s="89">
        <f t="shared" si="38"/>
        <v>500</v>
      </c>
      <c r="W87">
        <f t="shared" si="31"/>
        <v>0</v>
      </c>
    </row>
    <row r="88" spans="1:23" x14ac:dyDescent="0.25">
      <c r="A88" s="23" t="s">
        <v>119</v>
      </c>
      <c r="B88" s="37" t="b">
        <v>0</v>
      </c>
      <c r="C88" s="37" t="b">
        <v>0</v>
      </c>
      <c r="D88" s="37" t="b">
        <v>0</v>
      </c>
      <c r="E88" s="37" t="b">
        <v>0</v>
      </c>
      <c r="F88" s="37" t="b">
        <v>0</v>
      </c>
      <c r="G88" s="37" t="b">
        <v>0</v>
      </c>
      <c r="H88" s="40"/>
      <c r="I88" s="41"/>
      <c r="J88" s="41"/>
      <c r="K88" s="15" t="str">
        <f>IF(COUNTIF(B88:F88,TRUE)&lt;&gt;1,"Missing",IF(OR(B88=TRUE,F88=TRUE),0,IF(E88=TRUE,J$83+COUNTIF(E$83:E87,TRUE)+1,IF(D88=TRUE,J$83+COUNTIF(E$83:E$94,TRUE)+COUNTIF(D$83:D87,TRUE)+1,J$83+COUNTIF(E$83:E$94,TRUE)+COUNTIF(D$83:D$94,TRUE)+COUNTIF(C$83:C87,TRUE)+1))))</f>
        <v>Missing</v>
      </c>
      <c r="L88" s="25" t="str">
        <f>'1a_Plans and Codes'!C90</f>
        <v>Do the zoning code’s parking, setback, and landscaping requirements readily accomodate renovating or expanding existing schools where these options make sense?</v>
      </c>
      <c r="M88" s="51" t="s">
        <v>562</v>
      </c>
      <c r="N88" s="26" t="str">
        <f t="shared" si="39"/>
        <v>1.a.iv  Zoning and Building Codes</v>
      </c>
      <c r="O88" s="26" t="str">
        <f t="shared" si="40"/>
        <v>Enhanced</v>
      </c>
      <c r="P88" s="25" t="str">
        <f>IF(VLOOKUP(L88,'1a_Plans and Codes'!$C$17:$J$119,8,FALSE)=0,"",VLOOKUP(L88,'1a_Plans and Codes'!$C$17:$J$119,8,FALSE))</f>
        <v/>
      </c>
      <c r="Q88" s="25" t="str">
        <f t="shared" si="37"/>
        <v/>
      </c>
      <c r="R88" s="25" t="str">
        <f>IF(AND($K88&lt;&gt;0,$K88&lt;&gt;"Missing"),VLOOKUP($M88,'3_Set Priorities'!$E$18:$J$209,5,FALSE),"")</f>
        <v/>
      </c>
      <c r="S88" s="25" t="str">
        <f>IF(AND($K88&lt;&gt;0,$K88&lt;&gt;"Missing"),VLOOKUP($M88,'3_Set Priorities'!$E$18:$J$209,6,FALSE),"")</f>
        <v/>
      </c>
      <c r="T88" s="89">
        <f t="shared" si="38"/>
        <v>500</v>
      </c>
      <c r="U88" s="89">
        <f t="shared" si="38"/>
        <v>500</v>
      </c>
      <c r="V88" s="89">
        <f t="shared" si="38"/>
        <v>500</v>
      </c>
      <c r="W88">
        <f t="shared" si="31"/>
        <v>0</v>
      </c>
    </row>
    <row r="89" spans="1:23" x14ac:dyDescent="0.25">
      <c r="A89" s="23" t="s">
        <v>120</v>
      </c>
      <c r="B89" s="37" t="b">
        <v>0</v>
      </c>
      <c r="C89" s="37" t="b">
        <v>0</v>
      </c>
      <c r="D89" s="37" t="b">
        <v>0</v>
      </c>
      <c r="E89" s="37" t="b">
        <v>0</v>
      </c>
      <c r="F89" s="37" t="b">
        <v>0</v>
      </c>
      <c r="G89" s="37" t="b">
        <v>0</v>
      </c>
      <c r="H89" s="40"/>
      <c r="I89" s="41"/>
      <c r="J89" s="41"/>
      <c r="K89" s="15" t="str">
        <f>IF(COUNTIF(B89:F89,TRUE)&lt;&gt;1,"Missing",IF(OR(B89=TRUE,F89=TRUE),0,IF(E89=TRUE,J$83+COUNTIF(E$83:E88,TRUE)+1,IF(D89=TRUE,J$83+COUNTIF(E$83:E$94,TRUE)+COUNTIF(D$83:D88,TRUE)+1,J$83+COUNTIF(E$83:E$94,TRUE)+COUNTIF(D$83:D$94,TRUE)+COUNTIF(C$83:C88,TRUE)+1))))</f>
        <v>Missing</v>
      </c>
      <c r="L89" s="25" t="str">
        <f>'1a_Plans and Codes'!C91</f>
        <v>Does the building code support renovating or expanding existing schools?</v>
      </c>
      <c r="M89" s="51" t="s">
        <v>353</v>
      </c>
      <c r="N89" s="26" t="str">
        <f t="shared" si="39"/>
        <v>1.a.iv  Zoning and Building Codes</v>
      </c>
      <c r="O89" s="26" t="str">
        <f t="shared" si="40"/>
        <v>Enhanced</v>
      </c>
      <c r="P89" s="25" t="str">
        <f>IF(VLOOKUP(L89,'1a_Plans and Codes'!$C$17:$J$119,8,FALSE)=0,"",VLOOKUP(L89,'1a_Plans and Codes'!$C$17:$J$119,8,FALSE))</f>
        <v/>
      </c>
      <c r="Q89" s="25" t="str">
        <f t="shared" si="37"/>
        <v/>
      </c>
      <c r="R89" s="25" t="str">
        <f>IF(AND($K89&lt;&gt;0,$K89&lt;&gt;"Missing"),VLOOKUP($M89,'3_Set Priorities'!$E$18:$J$209,5,FALSE),"")</f>
        <v/>
      </c>
      <c r="S89" s="25" t="str">
        <f>IF(AND($K89&lt;&gt;0,$K89&lt;&gt;"Missing"),VLOOKUP($M89,'3_Set Priorities'!$E$18:$J$209,6,FALSE),"")</f>
        <v/>
      </c>
      <c r="T89" s="89">
        <f t="shared" si="38"/>
        <v>500</v>
      </c>
      <c r="U89" s="89">
        <f t="shared" si="38"/>
        <v>500</v>
      </c>
      <c r="V89" s="89">
        <f t="shared" si="38"/>
        <v>500</v>
      </c>
      <c r="W89">
        <f t="shared" si="31"/>
        <v>0</v>
      </c>
    </row>
    <row r="90" spans="1:23" x14ac:dyDescent="0.25">
      <c r="A90" s="23" t="s">
        <v>330</v>
      </c>
      <c r="B90" s="37" t="b">
        <v>0</v>
      </c>
      <c r="C90" s="37" t="b">
        <v>0</v>
      </c>
      <c r="D90" s="37" t="b">
        <v>0</v>
      </c>
      <c r="E90" s="37" t="b">
        <v>0</v>
      </c>
      <c r="F90" s="37" t="b">
        <v>0</v>
      </c>
      <c r="G90" s="37" t="b">
        <v>0</v>
      </c>
      <c r="H90" s="40"/>
      <c r="I90" s="41"/>
      <c r="J90" s="41"/>
      <c r="K90" s="15" t="str">
        <f>IF(COUNTIF(B90:F90,TRUE)&lt;&gt;1,"Missing",IF(OR(B90=TRUE,F90=TRUE),0,IF(E90=TRUE,J$83+COUNTIF(E$83:E89,TRUE)+1,IF(D90=TRUE,J$83+COUNTIF(E$83:E$94,TRUE)+COUNTIF(D$83:D89,TRUE)+1,J$83+COUNTIF(E$83:E$94,TRUE)+COUNTIF(D$83:D$94,TRUE)+COUNTIF(C$83:C89,TRUE)+1))))</f>
        <v>Missing</v>
      </c>
      <c r="L90" s="25" t="str">
        <f>'1a_Plans and Codes'!C93</f>
        <v>Support enhanced walkability and bikability (e.g., encourage landscaping along sidewalks; discourage large poorly lit paved lots; encourage enhanced pedestrian and bike infrastructure; minimize curb cuts)?</v>
      </c>
      <c r="M90" s="51" t="s">
        <v>354</v>
      </c>
      <c r="N90" s="26" t="str">
        <f t="shared" si="39"/>
        <v>1.a.iv  Zoning and Building Codes</v>
      </c>
      <c r="O90" s="26" t="str">
        <f t="shared" si="40"/>
        <v>Enhanced</v>
      </c>
      <c r="P90" s="25" t="str">
        <f>IF(VLOOKUP(L90,'1a_Plans and Codes'!$C$17:$J$119,8,FALSE)=0,"",VLOOKUP(L90,'1a_Plans and Codes'!$C$17:$J$119,8,FALSE))</f>
        <v/>
      </c>
      <c r="Q90" s="25" t="str">
        <f t="shared" si="37"/>
        <v/>
      </c>
      <c r="R90" s="25" t="str">
        <f>IF(AND($K90&lt;&gt;0,$K90&lt;&gt;"Missing"),VLOOKUP($M90,'3_Set Priorities'!$E$18:$J$209,5,FALSE),"")</f>
        <v/>
      </c>
      <c r="S90" s="25" t="str">
        <f>IF(AND($K90&lt;&gt;0,$K90&lt;&gt;"Missing"),VLOOKUP($M90,'3_Set Priorities'!$E$18:$J$209,6,FALSE),"")</f>
        <v/>
      </c>
      <c r="T90" s="89">
        <f t="shared" si="38"/>
        <v>500</v>
      </c>
      <c r="U90" s="89">
        <f t="shared" si="38"/>
        <v>500</v>
      </c>
      <c r="V90" s="89">
        <f t="shared" si="38"/>
        <v>500</v>
      </c>
      <c r="W90">
        <f t="shared" si="31"/>
        <v>0</v>
      </c>
    </row>
    <row r="91" spans="1:23" x14ac:dyDescent="0.25">
      <c r="A91" s="23" t="s">
        <v>331</v>
      </c>
      <c r="B91" s="37" t="b">
        <v>0</v>
      </c>
      <c r="C91" s="37" t="b">
        <v>0</v>
      </c>
      <c r="D91" s="37" t="b">
        <v>0</v>
      </c>
      <c r="E91" s="37" t="b">
        <v>0</v>
      </c>
      <c r="F91" s="37" t="b">
        <v>0</v>
      </c>
      <c r="G91" s="37" t="b">
        <v>0</v>
      </c>
      <c r="H91" s="40"/>
      <c r="I91" s="41"/>
      <c r="J91" s="41"/>
      <c r="K91" s="15" t="str">
        <f>IF(COUNTIF(B91:F91,TRUE)&lt;&gt;1,"Missing",IF(OR(B91=TRUE,F91=TRUE),0,IF(E91=TRUE,J$83+COUNTIF(E$83:E90,TRUE)+1,IF(D91=TRUE,J$83+COUNTIF(E$83:E$94,TRUE)+COUNTIF(D$83:D90,TRUE)+1,J$83+COUNTIF(E$83:E$94,TRUE)+COUNTIF(D$83:D$94,TRUE)+COUNTIF(C$83:C90,TRUE)+1))))</f>
        <v>Missing</v>
      </c>
      <c r="L91" s="25" t="str">
        <f>'1a_Plans and Codes'!C94</f>
        <v>Prohibit industrial uses that could adversely impact environmental quality (e.g., produce emissions that could adversely affect air quality in and around schools)?</v>
      </c>
      <c r="M91" s="51" t="s">
        <v>563</v>
      </c>
      <c r="N91" s="26" t="str">
        <f t="shared" si="39"/>
        <v>1.a.iv  Zoning and Building Codes</v>
      </c>
      <c r="O91" s="26" t="str">
        <f t="shared" si="40"/>
        <v>Enhanced</v>
      </c>
      <c r="P91" s="25" t="str">
        <f>IF(VLOOKUP(L91,'1a_Plans and Codes'!$C$17:$J$119,8,FALSE)=0,"",VLOOKUP(L91,'1a_Plans and Codes'!$C$17:$J$119,8,FALSE))</f>
        <v/>
      </c>
      <c r="Q91" s="25" t="str">
        <f t="shared" si="37"/>
        <v/>
      </c>
      <c r="R91" s="25" t="str">
        <f>IF(AND($K91&lt;&gt;0,$K91&lt;&gt;"Missing"),VLOOKUP($M91,'3_Set Priorities'!$E$18:$J$209,5,FALSE),"")</f>
        <v/>
      </c>
      <c r="S91" s="25" t="str">
        <f>IF(AND($K91&lt;&gt;0,$K91&lt;&gt;"Missing"),VLOOKUP($M91,'3_Set Priorities'!$E$18:$J$209,6,FALSE),"")</f>
        <v/>
      </c>
      <c r="T91" s="89">
        <f t="shared" si="38"/>
        <v>500</v>
      </c>
      <c r="U91" s="89">
        <f t="shared" si="38"/>
        <v>500</v>
      </c>
      <c r="V91" s="89">
        <f t="shared" si="38"/>
        <v>500</v>
      </c>
      <c r="W91">
        <f t="shared" si="31"/>
        <v>0</v>
      </c>
    </row>
    <row r="92" spans="1:23" x14ac:dyDescent="0.25">
      <c r="A92" s="23" t="s">
        <v>332</v>
      </c>
      <c r="B92" s="37" t="b">
        <v>0</v>
      </c>
      <c r="C92" s="37" t="b">
        <v>0</v>
      </c>
      <c r="D92" s="37" t="b">
        <v>0</v>
      </c>
      <c r="E92" s="37" t="b">
        <v>0</v>
      </c>
      <c r="F92" s="37" t="b">
        <v>0</v>
      </c>
      <c r="G92" s="37" t="b">
        <v>0</v>
      </c>
      <c r="H92" s="40"/>
      <c r="I92" s="41"/>
      <c r="J92" s="41"/>
      <c r="K92" s="15" t="str">
        <f>IF(COUNTIF(B92:F92,TRUE)&lt;&gt;1,"Missing",IF(OR(B92=TRUE,F92=TRUE),0,IF(E92=TRUE,J$83+COUNTIF(E$83:E91,TRUE)+1,IF(D92=TRUE,J$83+COUNTIF(E$83:E$94,TRUE)+COUNTIF(D$83:D91,TRUE)+1,J$83+COUNTIF(E$83:E$94,TRUE)+COUNTIF(D$83:D$94,TRUE)+COUNTIF(C$83:C91,TRUE)+1))))</f>
        <v>Missing</v>
      </c>
      <c r="L92" s="25" t="str">
        <f>'1a_Plans and Codes'!C95</f>
        <v>Encourage mixed uses and compact development patterns?</v>
      </c>
      <c r="M92" s="51" t="s">
        <v>355</v>
      </c>
      <c r="N92" s="26" t="str">
        <f t="shared" si="39"/>
        <v>1.a.iv  Zoning and Building Codes</v>
      </c>
      <c r="O92" s="26" t="str">
        <f t="shared" si="40"/>
        <v>Enhanced</v>
      </c>
      <c r="P92" s="25" t="str">
        <f>IF(VLOOKUP(L92,'1a_Plans and Codes'!$C$17:$J$119,8,FALSE)=0,"",VLOOKUP(L92,'1a_Plans and Codes'!$C$17:$J$119,8,FALSE))</f>
        <v/>
      </c>
      <c r="Q92" s="25" t="str">
        <f t="shared" si="37"/>
        <v/>
      </c>
      <c r="R92" s="25" t="str">
        <f>IF(AND($K92&lt;&gt;0,$K92&lt;&gt;"Missing"),VLOOKUP($M92,'3_Set Priorities'!$E$18:$J$209,5,FALSE),"")</f>
        <v/>
      </c>
      <c r="S92" s="25" t="str">
        <f>IF(AND($K92&lt;&gt;0,$K92&lt;&gt;"Missing"),VLOOKUP($M92,'3_Set Priorities'!$E$18:$J$209,6,FALSE),"")</f>
        <v/>
      </c>
      <c r="T92" s="89">
        <f t="shared" si="38"/>
        <v>500</v>
      </c>
      <c r="U92" s="89">
        <f t="shared" si="38"/>
        <v>500</v>
      </c>
      <c r="V92" s="89">
        <f t="shared" si="38"/>
        <v>500</v>
      </c>
      <c r="W92">
        <f t="shared" si="31"/>
        <v>0</v>
      </c>
    </row>
    <row r="93" spans="1:23" x14ac:dyDescent="0.25">
      <c r="A93" s="23" t="s">
        <v>333</v>
      </c>
      <c r="B93" s="37" t="b">
        <v>0</v>
      </c>
      <c r="C93" s="37" t="b">
        <v>0</v>
      </c>
      <c r="D93" s="37" t="b">
        <v>0</v>
      </c>
      <c r="E93" s="37" t="b">
        <v>0</v>
      </c>
      <c r="F93" s="37" t="b">
        <v>0</v>
      </c>
      <c r="G93" s="37" t="b">
        <v>0</v>
      </c>
      <c r="H93" s="40"/>
      <c r="I93" s="41"/>
      <c r="J93" s="41"/>
      <c r="K93" s="15" t="str">
        <f>IF(COUNTIF(B93:F93,TRUE)&lt;&gt;1,"Missing",IF(OR(B93=TRUE,F93=TRUE),0,IF(E93=TRUE,J$83+COUNTIF(E$83:E92,TRUE)+1,IF(D93=TRUE,J$83+COUNTIF(E$83:E$94,TRUE)+COUNTIF(D$83:D92,TRUE)+1,J$83+COUNTIF(E$83:E$94,TRUE)+COUNTIF(D$83:D$94,TRUE)+COUNTIF(C$83:C92,TRUE)+1))))</f>
        <v>Missing</v>
      </c>
      <c r="L93" s="25" t="str">
        <f>'1a_Plans and Codes'!C96</f>
        <v>Encourage affordable or mixed income housing?</v>
      </c>
      <c r="M93" s="51" t="s">
        <v>356</v>
      </c>
      <c r="N93" s="26" t="str">
        <f t="shared" si="39"/>
        <v>1.a.iv  Zoning and Building Codes</v>
      </c>
      <c r="O93" s="26" t="str">
        <f t="shared" si="40"/>
        <v>Enhanced</v>
      </c>
      <c r="P93" s="25" t="str">
        <f>IF(VLOOKUP(L93,'1a_Plans and Codes'!$C$17:$J$119,8,FALSE)=0,"",VLOOKUP(L93,'1a_Plans and Codes'!$C$17:$J$119,8,FALSE))</f>
        <v/>
      </c>
      <c r="Q93" s="25" t="str">
        <f t="shared" si="37"/>
        <v/>
      </c>
      <c r="R93" s="25" t="str">
        <f>IF(AND($K93&lt;&gt;0,$K93&lt;&gt;"Missing"),VLOOKUP($M93,'3_Set Priorities'!$E$18:$J$209,5,FALSE),"")</f>
        <v/>
      </c>
      <c r="S93" s="25" t="str">
        <f>IF(AND($K93&lt;&gt;0,$K93&lt;&gt;"Missing"),VLOOKUP($M93,'3_Set Priorities'!$E$18:$J$209,6,FALSE),"")</f>
        <v/>
      </c>
      <c r="T93" s="89">
        <f t="shared" si="38"/>
        <v>500</v>
      </c>
      <c r="U93" s="89">
        <f t="shared" si="38"/>
        <v>500</v>
      </c>
      <c r="V93" s="89">
        <f t="shared" si="38"/>
        <v>500</v>
      </c>
      <c r="W93">
        <f t="shared" si="31"/>
        <v>0</v>
      </c>
    </row>
    <row r="94" spans="1:23" x14ac:dyDescent="0.25">
      <c r="A94" s="23" t="s">
        <v>334</v>
      </c>
      <c r="B94" s="37" t="b">
        <v>0</v>
      </c>
      <c r="C94" s="37" t="b">
        <v>0</v>
      </c>
      <c r="D94" s="37" t="b">
        <v>0</v>
      </c>
      <c r="E94" s="37" t="b">
        <v>0</v>
      </c>
      <c r="F94" s="37" t="b">
        <v>0</v>
      </c>
      <c r="G94" s="37" t="b">
        <v>0</v>
      </c>
      <c r="H94" s="40"/>
      <c r="I94" s="41"/>
      <c r="J94" s="41"/>
      <c r="K94" s="15" t="str">
        <f>IF(COUNTIF(B94:F94,TRUE)&lt;&gt;1,"Missing",IF(OR(B94=TRUE,F94=TRUE),0,IF(E94=TRUE,J$83+COUNTIF(E$83:E93,TRUE)+1,IF(D94=TRUE,J$83+COUNTIF(E$83:E$94,TRUE)+COUNTIF(D$83:D93,TRUE)+1,J$83+COUNTIF(E$83:E$94,TRUE)+COUNTIF(D$83:D$94,TRUE)+COUNTIF(C$83:C93,TRUE)+1))))</f>
        <v>Missing</v>
      </c>
      <c r="L94" s="25" t="str">
        <f>'1a_Plans and Codes'!C97</f>
        <v>Prohibit establishments (e.g., bars, adult-oriented businesses) that could create an unhealthy environment for children?</v>
      </c>
      <c r="M94" s="51" t="s">
        <v>564</v>
      </c>
      <c r="N94" s="26" t="str">
        <f t="shared" si="39"/>
        <v>1.a.iv  Zoning and Building Codes</v>
      </c>
      <c r="O94" s="26" t="str">
        <f t="shared" si="40"/>
        <v>Enhanced</v>
      </c>
      <c r="P94" s="25" t="str">
        <f>IF(VLOOKUP(L94,'1a_Plans and Codes'!$C$17:$J$119,8,FALSE)=0,"",VLOOKUP(L94,'1a_Plans and Codes'!$C$17:$J$119,8,FALSE))</f>
        <v/>
      </c>
      <c r="Q94" s="25" t="str">
        <f t="shared" si="37"/>
        <v/>
      </c>
      <c r="R94" s="25" t="str">
        <f>IF(AND($K94&lt;&gt;0,$K94&lt;&gt;"Missing"),VLOOKUP($M94,'3_Set Priorities'!$E$18:$J$209,5,FALSE),"")</f>
        <v/>
      </c>
      <c r="S94" s="25" t="str">
        <f>IF(AND($K94&lt;&gt;0,$K94&lt;&gt;"Missing"),VLOOKUP($M94,'3_Set Priorities'!$E$18:$J$209,6,FALSE),"")</f>
        <v/>
      </c>
      <c r="T94" s="89">
        <f t="shared" si="38"/>
        <v>500</v>
      </c>
      <c r="U94" s="89">
        <f t="shared" si="38"/>
        <v>500</v>
      </c>
      <c r="V94" s="89">
        <f t="shared" si="38"/>
        <v>500</v>
      </c>
      <c r="W94">
        <f t="shared" si="31"/>
        <v>0</v>
      </c>
    </row>
    <row r="95" spans="1:23" x14ac:dyDescent="0.25">
      <c r="A95" s="23" t="s">
        <v>121</v>
      </c>
      <c r="B95" s="38"/>
      <c r="C95" s="38"/>
      <c r="D95" s="38"/>
      <c r="E95" s="38"/>
      <c r="F95" s="38"/>
      <c r="G95" s="38"/>
      <c r="H95" s="37" t="b">
        <f>IF('1a_Plans and Codes'!J98="",FALSE,TRUE)</f>
        <v>0</v>
      </c>
      <c r="I95" s="41"/>
      <c r="J95" s="41"/>
      <c r="K95" s="15" t="str">
        <f>IF(H95=FALSE,"Missing",IF(J96=COUNTA(A84:A94),J83+1,MAX(K84:K94)+1))</f>
        <v>Missing</v>
      </c>
      <c r="L95" s="25" t="str">
        <f>'1a_Plans and Codes'!C98</f>
        <v>How could the zoning and building codes be improved?</v>
      </c>
      <c r="M95" s="51" t="s">
        <v>455</v>
      </c>
      <c r="N95" s="26" t="str">
        <f t="shared" si="39"/>
        <v>1.a.iv  Zoning and Building Codes</v>
      </c>
      <c r="O95" s="26" t="str">
        <f t="shared" si="40"/>
        <v>Enhanced</v>
      </c>
      <c r="P95" s="25" t="str">
        <f>IF(VLOOKUP(L95,'1a_Plans and Codes'!$C$17:$J$119,8,FALSE)=0,"",VLOOKUP(L95,'1a_Plans and Codes'!$C$17:$J$119,8,FALSE))</f>
        <v/>
      </c>
      <c r="Q95" s="25" t="str">
        <f t="shared" si="37"/>
        <v/>
      </c>
      <c r="R95" s="25" t="str">
        <f>IF(AND($K95&lt;&gt;0,$K95&lt;&gt;"Missing"),VLOOKUP($M95,'3_Set Priorities'!$E$18:$J$209,5,FALSE),"")</f>
        <v/>
      </c>
      <c r="S95" s="25" t="str">
        <f>IF(AND($K95&lt;&gt;0,$K95&lt;&gt;"Missing"),VLOOKUP($M95,'3_Set Priorities'!$E$18:$J$209,6,FALSE),"")</f>
        <v/>
      </c>
      <c r="T95" s="89">
        <f t="shared" si="38"/>
        <v>500</v>
      </c>
      <c r="U95" s="89">
        <f t="shared" si="38"/>
        <v>500</v>
      </c>
      <c r="V95" s="89">
        <f t="shared" si="38"/>
        <v>500</v>
      </c>
      <c r="W95">
        <f t="shared" si="31"/>
        <v>0</v>
      </c>
    </row>
    <row r="96" spans="1:23" x14ac:dyDescent="0.25">
      <c r="A96" s="33" t="s">
        <v>299</v>
      </c>
      <c r="B96" s="34"/>
      <c r="C96" s="34"/>
      <c r="D96" s="34"/>
      <c r="E96" s="34"/>
      <c r="F96" s="34"/>
      <c r="G96" s="34"/>
      <c r="H96" s="34"/>
      <c r="I96" s="5">
        <f>IF(D97=COUNTA(A84:A94),"NA",0)</f>
        <v>0</v>
      </c>
      <c r="J96" s="14">
        <f>COUNTIF(K84:K94,"Missing")</f>
        <v>11</v>
      </c>
      <c r="K96" s="14"/>
      <c r="L96" s="14"/>
      <c r="M96" s="50" t="str">
        <f t="shared" ref="M96:M99" si="41">A96</f>
        <v>Missing</v>
      </c>
      <c r="N96" s="50"/>
      <c r="O96" s="50"/>
      <c r="P96" s="14"/>
      <c r="Q96" s="4"/>
      <c r="R96" s="4"/>
      <c r="S96" s="74"/>
      <c r="T96" s="74"/>
      <c r="U96" s="74"/>
      <c r="V96" s="74"/>
      <c r="W96">
        <f t="shared" si="31"/>
        <v>0</v>
      </c>
    </row>
    <row r="97" spans="1:23" x14ac:dyDescent="0.25">
      <c r="A97" s="42" t="s">
        <v>63</v>
      </c>
      <c r="B97" s="31">
        <f>COUNTIF(B84:B94,TRUE)</f>
        <v>0</v>
      </c>
      <c r="C97" s="31">
        <f t="shared" ref="C97:G97" si="42">COUNTIF(C84:C94,TRUE)</f>
        <v>0</v>
      </c>
      <c r="D97" s="31">
        <f t="shared" si="42"/>
        <v>0</v>
      </c>
      <c r="E97" s="31">
        <f t="shared" si="42"/>
        <v>0</v>
      </c>
      <c r="F97" s="31">
        <f t="shared" si="42"/>
        <v>0</v>
      </c>
      <c r="G97" s="31">
        <f t="shared" si="42"/>
        <v>0</v>
      </c>
      <c r="H97" s="31"/>
      <c r="I97" s="8">
        <f>IF((COUNTA(A84:A94)-D97-F97)&lt;&gt;0,(B97+C97*0.5)/(COUNTA(A84:A94)-D97-F97),0)</f>
        <v>0</v>
      </c>
      <c r="J97" s="8">
        <f>IF((COUNTA(A84:A94)-F97)&lt;&gt;0,1-D97/(COUNTA(A84:A94)-F97),0)</f>
        <v>1</v>
      </c>
      <c r="K97" s="43"/>
      <c r="L97" s="19"/>
      <c r="M97" s="55" t="str">
        <f t="shared" si="41"/>
        <v>Subtotal 1.4 Enhanced</v>
      </c>
      <c r="N97" s="55"/>
      <c r="O97" s="55"/>
      <c r="P97" s="19"/>
      <c r="Q97" s="10"/>
      <c r="R97" s="10"/>
      <c r="S97" s="78"/>
      <c r="T97" s="78"/>
      <c r="U97" s="78"/>
      <c r="V97" s="78"/>
      <c r="W97">
        <f t="shared" si="31"/>
        <v>0</v>
      </c>
    </row>
    <row r="98" spans="1:23" x14ac:dyDescent="0.25">
      <c r="A98" s="33" t="s">
        <v>515</v>
      </c>
      <c r="B98" s="34"/>
      <c r="C98" s="34"/>
      <c r="D98" s="34"/>
      <c r="E98" s="34"/>
      <c r="F98" s="34"/>
      <c r="G98" s="34"/>
      <c r="H98" s="34"/>
      <c r="I98" s="34"/>
      <c r="J98" s="34"/>
      <c r="K98" s="18"/>
      <c r="L98" s="18"/>
      <c r="M98" s="54" t="str">
        <f t="shared" si="41"/>
        <v>1.a.v  Regional or City Transportation Plans</v>
      </c>
      <c r="N98" s="54"/>
      <c r="O98" s="54"/>
      <c r="P98" s="59" t="s">
        <v>426</v>
      </c>
      <c r="Q98" s="62"/>
      <c r="R98" s="62"/>
      <c r="S98" s="76"/>
      <c r="T98" s="76"/>
      <c r="U98" s="76"/>
      <c r="V98" s="76"/>
      <c r="W98">
        <f t="shared" si="31"/>
        <v>0</v>
      </c>
    </row>
    <row r="99" spans="1:23" x14ac:dyDescent="0.25">
      <c r="A99" s="33" t="s">
        <v>43</v>
      </c>
      <c r="B99" s="34"/>
      <c r="C99" s="34"/>
      <c r="D99" s="34"/>
      <c r="E99" s="34"/>
      <c r="F99" s="34"/>
      <c r="G99" s="34"/>
      <c r="H99" s="34"/>
      <c r="I99" s="34"/>
      <c r="J99" s="18">
        <f>IF(MAX(K84:K95)=0,J83,MAX(K84:K95))</f>
        <v>0</v>
      </c>
      <c r="K99" s="18"/>
      <c r="L99" s="18"/>
      <c r="M99" s="54" t="str">
        <f t="shared" si="41"/>
        <v>Enhanced</v>
      </c>
      <c r="N99" s="54"/>
      <c r="O99" s="54"/>
      <c r="P99" s="18"/>
      <c r="Q99" s="9"/>
      <c r="R99" s="9"/>
      <c r="S99" s="77"/>
      <c r="T99" s="77"/>
      <c r="U99" s="77"/>
      <c r="V99" s="77"/>
      <c r="W99">
        <f t="shared" si="31"/>
        <v>0</v>
      </c>
    </row>
    <row r="100" spans="1:23" x14ac:dyDescent="0.25">
      <c r="A100" s="44" t="s">
        <v>122</v>
      </c>
      <c r="B100" s="37" t="b">
        <v>0</v>
      </c>
      <c r="C100" s="37" t="b">
        <v>0</v>
      </c>
      <c r="D100" s="37" t="b">
        <v>0</v>
      </c>
      <c r="E100" s="37" t="b">
        <v>0</v>
      </c>
      <c r="F100" s="37" t="b">
        <v>0</v>
      </c>
      <c r="G100" s="37" t="b">
        <v>0</v>
      </c>
      <c r="H100" s="40"/>
      <c r="I100" s="40"/>
      <c r="J100" s="40"/>
      <c r="K100" s="15" t="str">
        <f>IF(COUNTIF(B100:F100,TRUE)&lt;&gt;1,"Missing",IF(OR(B100=TRUE,F100=TRUE),0,IF(E100=TRUE,J$99+COUNTIF(E$99:E99,TRUE)+1,IF(D100=TRUE,J$99+COUNTIF(E$99:E$106,TRUE)+COUNTIF(D$99:D99,TRUE)+1,J$99+COUNTIF(E$99:E$106,TRUE)+COUNTIF(D$99:D$106,TRUE)+COUNTIF(C$99:C99,TRUE)+1))))</f>
        <v>Missing</v>
      </c>
      <c r="L100" s="27" t="str">
        <f>'1a_Plans and Codes'!C101</f>
        <v>Do the regional or local transportation plans directly address transportation infrastructure around existing or planned schools?</v>
      </c>
      <c r="M100" s="56" t="s">
        <v>357</v>
      </c>
      <c r="N100" s="26" t="str">
        <f>$A$98</f>
        <v>1.a.v  Regional or City Transportation Plans</v>
      </c>
      <c r="O100" s="26" t="str">
        <f>$A$99</f>
        <v>Enhanced</v>
      </c>
      <c r="P100" s="25" t="str">
        <f>IF(VLOOKUP(L100,'1a_Plans and Codes'!$C$17:$J$119,8,FALSE)=0,"",VLOOKUP(L100,'1a_Plans and Codes'!$C$17:$J$119,8,FALSE))</f>
        <v/>
      </c>
      <c r="Q100" s="25" t="str">
        <f t="shared" ref="Q100:Q107" si="43">IF(C100=TRUE,"Continue action",IF(D100=TRUE,"Gather more information",IF(E100=TRUE,"Initiate action",IF(H100=TRUE,"Make improvements",""))))</f>
        <v/>
      </c>
      <c r="R100" s="25" t="str">
        <f>IF(AND($K100&lt;&gt;0,$K100&lt;&gt;"Missing"),VLOOKUP($M100,'3_Set Priorities'!$E$18:$J$209,5,FALSE),"")</f>
        <v/>
      </c>
      <c r="S100" s="25" t="str">
        <f>IF(AND($K100&lt;&gt;0,$K100&lt;&gt;"Missing"),VLOOKUP($M100,'3_Set Priorities'!$E$18:$J$209,6,FALSE),"")</f>
        <v/>
      </c>
      <c r="T100" s="89">
        <f t="shared" ref="T100:V107" si="44">IF($R100=T$4,$K100,500)</f>
        <v>500</v>
      </c>
      <c r="U100" s="89">
        <f t="shared" si="44"/>
        <v>500</v>
      </c>
      <c r="V100" s="89">
        <f t="shared" si="44"/>
        <v>500</v>
      </c>
      <c r="W100">
        <f t="shared" si="31"/>
        <v>0</v>
      </c>
    </row>
    <row r="101" spans="1:23" x14ac:dyDescent="0.25">
      <c r="A101" s="44" t="s">
        <v>123</v>
      </c>
      <c r="B101" s="37" t="b">
        <v>0</v>
      </c>
      <c r="C101" s="37" t="b">
        <v>0</v>
      </c>
      <c r="D101" s="37" t="b">
        <v>0</v>
      </c>
      <c r="E101" s="37" t="b">
        <v>0</v>
      </c>
      <c r="F101" s="37" t="b">
        <v>0</v>
      </c>
      <c r="G101" s="37" t="b">
        <v>0</v>
      </c>
      <c r="H101" s="40"/>
      <c r="I101" s="40"/>
      <c r="J101" s="40"/>
      <c r="K101" s="15" t="str">
        <f>IF(COUNTIF(B101:F101,TRUE)&lt;&gt;1,"Missing",IF(OR(B101=TRUE,F101=TRUE),0,IF(E101=TRUE,J$99+COUNTIF(E$99:E100,TRUE)+1,IF(D101=TRUE,J$99+COUNTIF(E$99:E$106,TRUE)+COUNTIF(D$99:D100,TRUE)+1,J$99+COUNTIF(E$99:E$106,TRUE)+COUNTIF(D$99:D$106,TRUE)+COUNTIF(C$99:C100,TRUE)+1))))</f>
        <v>Missing</v>
      </c>
      <c r="L101" s="27" t="str">
        <f>'1a_Plans and Codes'!C102</f>
        <v>Do regional or local transportation plans directly support development of safe and complete street networks around schools (e.g., addressing sidewalks, traffic controls and calming, appropriate road classifications and signage, multi-modal accessibility)?</v>
      </c>
      <c r="M101" s="56" t="s">
        <v>565</v>
      </c>
      <c r="N101" s="26" t="str">
        <f t="shared" ref="N101:N107" si="45">$A$98</f>
        <v>1.a.v  Regional or City Transportation Plans</v>
      </c>
      <c r="O101" s="26" t="str">
        <f t="shared" ref="O101:O107" si="46">$A$99</f>
        <v>Enhanced</v>
      </c>
      <c r="P101" s="25" t="str">
        <f>IF(VLOOKUP(L101,'1a_Plans and Codes'!$C$17:$J$119,8,FALSE)=0,"",VLOOKUP(L101,'1a_Plans and Codes'!$C$17:$J$119,8,FALSE))</f>
        <v/>
      </c>
      <c r="Q101" s="25" t="str">
        <f t="shared" si="43"/>
        <v/>
      </c>
      <c r="R101" s="25" t="str">
        <f>IF(AND($K101&lt;&gt;0,$K101&lt;&gt;"Missing"),VLOOKUP($M101,'3_Set Priorities'!$E$18:$J$209,5,FALSE),"")</f>
        <v/>
      </c>
      <c r="S101" s="25" t="str">
        <f>IF(AND($K101&lt;&gt;0,$K101&lt;&gt;"Missing"),VLOOKUP($M101,'3_Set Priorities'!$E$18:$J$209,6,FALSE),"")</f>
        <v/>
      </c>
      <c r="T101" s="89">
        <f t="shared" si="44"/>
        <v>500</v>
      </c>
      <c r="U101" s="89">
        <f t="shared" si="44"/>
        <v>500</v>
      </c>
      <c r="V101" s="89">
        <f t="shared" si="44"/>
        <v>500</v>
      </c>
      <c r="W101">
        <f t="shared" si="31"/>
        <v>0</v>
      </c>
    </row>
    <row r="102" spans="1:23" x14ac:dyDescent="0.25">
      <c r="A102" s="44" t="s">
        <v>124</v>
      </c>
      <c r="B102" s="37" t="b">
        <v>0</v>
      </c>
      <c r="C102" s="37" t="b">
        <v>0</v>
      </c>
      <c r="D102" s="37" t="b">
        <v>0</v>
      </c>
      <c r="E102" s="37" t="b">
        <v>0</v>
      </c>
      <c r="F102" s="37" t="b">
        <v>0</v>
      </c>
      <c r="G102" s="37" t="b">
        <v>0</v>
      </c>
      <c r="H102" s="40"/>
      <c r="I102" s="40"/>
      <c r="J102" s="40"/>
      <c r="K102" s="15" t="str">
        <f>IF(COUNTIF(B102:F102,TRUE)&lt;&gt;1,"Missing",IF(OR(B102=TRUE,F102=TRUE),0,IF(E102=TRUE,J$99+COUNTIF(E$99:E101,TRUE)+1,IF(D102=TRUE,J$99+COUNTIF(E$99:E$106,TRUE)+COUNTIF(D$99:D101,TRUE)+1,J$99+COUNTIF(E$99:E$106,TRUE)+COUNTIF(D$99:D$106,TRUE)+COUNTIF(C$99:C101,TRUE)+1))))</f>
        <v>Missing</v>
      </c>
      <c r="L102" s="27" t="str">
        <f>'1a_Plans and Codes'!C103</f>
        <v>Do the regional or local transportation plans seek to optimize pedestrian and bike accessibility to schools?</v>
      </c>
      <c r="M102" s="56" t="s">
        <v>568</v>
      </c>
      <c r="N102" s="26" t="str">
        <f t="shared" si="45"/>
        <v>1.a.v  Regional or City Transportation Plans</v>
      </c>
      <c r="O102" s="26" t="str">
        <f t="shared" si="46"/>
        <v>Enhanced</v>
      </c>
      <c r="P102" s="25" t="str">
        <f>IF(VLOOKUP(L102,'1a_Plans and Codes'!$C$17:$J$119,8,FALSE)=0,"",VLOOKUP(L102,'1a_Plans and Codes'!$C$17:$J$119,8,FALSE))</f>
        <v/>
      </c>
      <c r="Q102" s="25" t="str">
        <f t="shared" si="43"/>
        <v/>
      </c>
      <c r="R102" s="25" t="str">
        <f>IF(AND($K102&lt;&gt;0,$K102&lt;&gt;"Missing"),VLOOKUP($M102,'3_Set Priorities'!$E$18:$J$209,5,FALSE),"")</f>
        <v/>
      </c>
      <c r="S102" s="25" t="str">
        <f>IF(AND($K102&lt;&gt;0,$K102&lt;&gt;"Missing"),VLOOKUP($M102,'3_Set Priorities'!$E$18:$J$209,6,FALSE),"")</f>
        <v/>
      </c>
      <c r="T102" s="89">
        <f t="shared" si="44"/>
        <v>500</v>
      </c>
      <c r="U102" s="89">
        <f t="shared" si="44"/>
        <v>500</v>
      </c>
      <c r="V102" s="89">
        <f t="shared" si="44"/>
        <v>500</v>
      </c>
      <c r="W102">
        <f t="shared" si="31"/>
        <v>0</v>
      </c>
    </row>
    <row r="103" spans="1:23" x14ac:dyDescent="0.25">
      <c r="A103" s="45" t="s">
        <v>125</v>
      </c>
      <c r="B103" s="37" t="b">
        <v>0</v>
      </c>
      <c r="C103" s="37" t="b">
        <v>0</v>
      </c>
      <c r="D103" s="37" t="b">
        <v>0</v>
      </c>
      <c r="E103" s="37" t="b">
        <v>0</v>
      </c>
      <c r="F103" s="37" t="b">
        <v>0</v>
      </c>
      <c r="G103" s="37" t="b">
        <v>0</v>
      </c>
      <c r="H103" s="40"/>
      <c r="I103" s="38"/>
      <c r="J103" s="38"/>
      <c r="K103" s="15" t="str">
        <f>IF(COUNTIF(B103:F103,TRUE)&lt;&gt;1,"Missing",IF(OR(B103=TRUE,F103=TRUE),0,IF(E103=TRUE,J$99+COUNTIF(E$99:E102,TRUE)+1,IF(D103=TRUE,J$99+COUNTIF(E$99:E$106,TRUE)+COUNTIF(D$99:D102,TRUE)+1,J$99+COUNTIF(E$99:E$106,TRUE)+COUNTIF(D$99:D$106,TRUE)+COUNTIF(C$99:C102,TRUE)+1))))</f>
        <v>Missing</v>
      </c>
      <c r="L103" s="27" t="str">
        <f>'1a_Plans and Codes'!C104</f>
        <v>Do the regional or local transportation plans seek to optimize street connectivity near schools?</v>
      </c>
      <c r="M103" s="56" t="s">
        <v>569</v>
      </c>
      <c r="N103" s="26" t="str">
        <f t="shared" si="45"/>
        <v>1.a.v  Regional or City Transportation Plans</v>
      </c>
      <c r="O103" s="26" t="str">
        <f t="shared" si="46"/>
        <v>Enhanced</v>
      </c>
      <c r="P103" s="25" t="str">
        <f>IF(VLOOKUP(L103,'1a_Plans and Codes'!$C$17:$J$119,8,FALSE)=0,"",VLOOKUP(L103,'1a_Plans and Codes'!$C$17:$J$119,8,FALSE))</f>
        <v/>
      </c>
      <c r="Q103" s="25" t="str">
        <f t="shared" si="43"/>
        <v/>
      </c>
      <c r="R103" s="25" t="str">
        <f>IF(AND($K103&lt;&gt;0,$K103&lt;&gt;"Missing"),VLOOKUP($M103,'3_Set Priorities'!$E$18:$J$209,5,FALSE),"")</f>
        <v/>
      </c>
      <c r="S103" s="25" t="str">
        <f>IF(AND($K103&lt;&gt;0,$K103&lt;&gt;"Missing"),VLOOKUP($M103,'3_Set Priorities'!$E$18:$J$209,6,FALSE),"")</f>
        <v/>
      </c>
      <c r="T103" s="89">
        <f t="shared" si="44"/>
        <v>500</v>
      </c>
      <c r="U103" s="89">
        <f t="shared" si="44"/>
        <v>500</v>
      </c>
      <c r="V103" s="89">
        <f t="shared" si="44"/>
        <v>500</v>
      </c>
      <c r="W103">
        <f t="shared" si="31"/>
        <v>0</v>
      </c>
    </row>
    <row r="104" spans="1:23" x14ac:dyDescent="0.25">
      <c r="A104" s="45" t="s">
        <v>126</v>
      </c>
      <c r="B104" s="37" t="b">
        <v>0</v>
      </c>
      <c r="C104" s="37" t="b">
        <v>0</v>
      </c>
      <c r="D104" s="37" t="b">
        <v>0</v>
      </c>
      <c r="E104" s="37" t="b">
        <v>0</v>
      </c>
      <c r="F104" s="37" t="b">
        <v>0</v>
      </c>
      <c r="G104" s="37" t="b">
        <v>0</v>
      </c>
      <c r="H104" s="40"/>
      <c r="I104" s="38"/>
      <c r="J104" s="38"/>
      <c r="K104" s="15" t="str">
        <f>IF(COUNTIF(B104:F104,TRUE)&lt;&gt;1,"Missing",IF(OR(B104=TRUE,F104=TRUE),0,IF(E104=TRUE,J$99+COUNTIF(E$99:E103,TRUE)+1,IF(D104=TRUE,J$99+COUNTIF(E$99:E$106,TRUE)+COUNTIF(D$99:D103,TRUE)+1,J$99+COUNTIF(E$99:E$106,TRUE)+COUNTIF(D$99:D$106,TRUE)+COUNTIF(C$99:C103,TRUE)+1))))</f>
        <v>Missing</v>
      </c>
      <c r="L104" s="27" t="str">
        <f>'1a_Plans and Codes'!C105</f>
        <v>Does the local community have a "complete streets" plan?</v>
      </c>
      <c r="M104" s="56" t="s">
        <v>566</v>
      </c>
      <c r="N104" s="26" t="str">
        <f t="shared" si="45"/>
        <v>1.a.v  Regional or City Transportation Plans</v>
      </c>
      <c r="O104" s="26" t="str">
        <f t="shared" si="46"/>
        <v>Enhanced</v>
      </c>
      <c r="P104" s="25" t="str">
        <f>IF(VLOOKUP(L104,'1a_Plans and Codes'!$C$17:$J$119,8,FALSE)=0,"",VLOOKUP(L104,'1a_Plans and Codes'!$C$17:$J$119,8,FALSE))</f>
        <v/>
      </c>
      <c r="Q104" s="25" t="str">
        <f t="shared" si="43"/>
        <v/>
      </c>
      <c r="R104" s="25" t="str">
        <f>IF(AND($K104&lt;&gt;0,$K104&lt;&gt;"Missing"),VLOOKUP($M104,'3_Set Priorities'!$E$18:$J$209,5,FALSE),"")</f>
        <v/>
      </c>
      <c r="S104" s="25" t="str">
        <f>IF(AND($K104&lt;&gt;0,$K104&lt;&gt;"Missing"),VLOOKUP($M104,'3_Set Priorities'!$E$18:$J$209,6,FALSE),"")</f>
        <v/>
      </c>
      <c r="T104" s="89">
        <f t="shared" si="44"/>
        <v>500</v>
      </c>
      <c r="U104" s="89">
        <f t="shared" si="44"/>
        <v>500</v>
      </c>
      <c r="V104" s="89">
        <f t="shared" si="44"/>
        <v>500</v>
      </c>
      <c r="W104">
        <f t="shared" si="31"/>
        <v>0</v>
      </c>
    </row>
    <row r="105" spans="1:23" x14ac:dyDescent="0.25">
      <c r="A105" s="45" t="s">
        <v>127</v>
      </c>
      <c r="B105" s="37" t="b">
        <v>0</v>
      </c>
      <c r="C105" s="37" t="b">
        <v>0</v>
      </c>
      <c r="D105" s="37" t="b">
        <v>0</v>
      </c>
      <c r="E105" s="37" t="b">
        <v>0</v>
      </c>
      <c r="F105" s="37" t="b">
        <v>0</v>
      </c>
      <c r="G105" s="37" t="b">
        <v>0</v>
      </c>
      <c r="H105" s="40"/>
      <c r="I105" s="38"/>
      <c r="J105" s="38"/>
      <c r="K105" s="15" t="str">
        <f>IF(COUNTIF(B105:F105,TRUE)&lt;&gt;1,"Missing",IF(OR(B105=TRUE,F105=TRUE),0,IF(E105=TRUE,J$99+COUNTIF(E$99:E104,TRUE)+1,IF(D105=TRUE,J$99+COUNTIF(E$99:E$106,TRUE)+COUNTIF(D$99:D104,TRUE)+1,J$99+COUNTIF(E$99:E$106,TRUE)+COUNTIF(D$99:D$106,TRUE)+COUNTIF(C$99:C104,TRUE)+1))))</f>
        <v>Missing</v>
      </c>
      <c r="L105" s="27" t="str">
        <f>'1a_Plans and Codes'!C106</f>
        <v>Do the regional or local transportation plans include provisions specifically intended to support safe routes to schools?</v>
      </c>
      <c r="M105" s="56" t="s">
        <v>570</v>
      </c>
      <c r="N105" s="26" t="str">
        <f t="shared" si="45"/>
        <v>1.a.v  Regional or City Transportation Plans</v>
      </c>
      <c r="O105" s="26" t="str">
        <f t="shared" si="46"/>
        <v>Enhanced</v>
      </c>
      <c r="P105" s="25" t="str">
        <f>IF(VLOOKUP(L105,'1a_Plans and Codes'!$C$17:$J$119,8,FALSE)=0,"",VLOOKUP(L105,'1a_Plans and Codes'!$C$17:$J$119,8,FALSE))</f>
        <v/>
      </c>
      <c r="Q105" s="25" t="str">
        <f t="shared" si="43"/>
        <v/>
      </c>
      <c r="R105" s="25" t="str">
        <f>IF(AND($K105&lt;&gt;0,$K105&lt;&gt;"Missing"),VLOOKUP($M105,'3_Set Priorities'!$E$18:$J$209,5,FALSE),"")</f>
        <v/>
      </c>
      <c r="S105" s="25" t="str">
        <f>IF(AND($K105&lt;&gt;0,$K105&lt;&gt;"Missing"),VLOOKUP($M105,'3_Set Priorities'!$E$18:$J$209,6,FALSE),"")</f>
        <v/>
      </c>
      <c r="T105" s="89">
        <f t="shared" si="44"/>
        <v>500</v>
      </c>
      <c r="U105" s="89">
        <f t="shared" si="44"/>
        <v>500</v>
      </c>
      <c r="V105" s="89">
        <f t="shared" si="44"/>
        <v>500</v>
      </c>
      <c r="W105">
        <f t="shared" si="31"/>
        <v>0</v>
      </c>
    </row>
    <row r="106" spans="1:23" x14ac:dyDescent="0.25">
      <c r="A106" s="45" t="s">
        <v>128</v>
      </c>
      <c r="B106" s="37" t="b">
        <v>0</v>
      </c>
      <c r="C106" s="37" t="b">
        <v>0</v>
      </c>
      <c r="D106" s="37" t="b">
        <v>0</v>
      </c>
      <c r="E106" s="37" t="b">
        <v>0</v>
      </c>
      <c r="F106" s="37" t="b">
        <v>0</v>
      </c>
      <c r="G106" s="37" t="b">
        <v>0</v>
      </c>
      <c r="H106" s="40"/>
      <c r="I106" s="38"/>
      <c r="J106" s="38"/>
      <c r="K106" s="15" t="str">
        <f>IF(COUNTIF(B106:F106,TRUE)&lt;&gt;1,"Missing",IF(OR(B106=TRUE,F106=TRUE),0,IF(E106=TRUE,J$99+COUNTIF(E$99:E105,TRUE)+1,IF(D106=TRUE,J$99+COUNTIF(E$99:E$106,TRUE)+COUNTIF(D$99:D105,TRUE)+1,J$99+COUNTIF(E$99:E$106,TRUE)+COUNTIF(D$99:D$106,TRUE)+COUNTIF(C$99:C105,TRUE)+1))))</f>
        <v>Missing</v>
      </c>
      <c r="L106" s="27" t="str">
        <f>'1a_Plans and Codes'!C107</f>
        <v>Do the regional or local transit authorities provide subsidized access to transit for school students, teachers, or staff?</v>
      </c>
      <c r="M106" s="56" t="s">
        <v>648</v>
      </c>
      <c r="N106" s="26" t="str">
        <f t="shared" si="45"/>
        <v>1.a.v  Regional or City Transportation Plans</v>
      </c>
      <c r="O106" s="26" t="str">
        <f t="shared" si="46"/>
        <v>Enhanced</v>
      </c>
      <c r="P106" s="25" t="str">
        <f>IF(VLOOKUP(L106,'1a_Plans and Codes'!$C$17:$J$119,8,FALSE)=0,"",VLOOKUP(L106,'1a_Plans and Codes'!$C$17:$J$119,8,FALSE))</f>
        <v/>
      </c>
      <c r="Q106" s="25" t="str">
        <f t="shared" si="43"/>
        <v/>
      </c>
      <c r="R106" s="25" t="str">
        <f>IF(AND($K106&lt;&gt;0,$K106&lt;&gt;"Missing"),VLOOKUP($M106,'3_Set Priorities'!$E$18:$J$209,5,FALSE),"")</f>
        <v/>
      </c>
      <c r="S106" s="25" t="str">
        <f>IF(AND($K106&lt;&gt;0,$K106&lt;&gt;"Missing"),VLOOKUP($M106,'3_Set Priorities'!$E$18:$J$209,6,FALSE),"")</f>
        <v/>
      </c>
      <c r="T106" s="89">
        <f t="shared" si="44"/>
        <v>500</v>
      </c>
      <c r="U106" s="89">
        <f t="shared" si="44"/>
        <v>500</v>
      </c>
      <c r="V106" s="89">
        <f t="shared" si="44"/>
        <v>500</v>
      </c>
      <c r="W106">
        <f t="shared" si="31"/>
        <v>0</v>
      </c>
    </row>
    <row r="107" spans="1:23" x14ac:dyDescent="0.25">
      <c r="A107" s="45" t="s">
        <v>129</v>
      </c>
      <c r="B107" s="38"/>
      <c r="C107" s="38"/>
      <c r="D107" s="38"/>
      <c r="E107" s="38"/>
      <c r="F107" s="38"/>
      <c r="G107" s="38"/>
      <c r="H107" s="37" t="b">
        <f>IF('1a_Plans and Codes'!J108="",FALSE,TRUE)</f>
        <v>0</v>
      </c>
      <c r="I107" s="38"/>
      <c r="J107" s="38"/>
      <c r="K107" s="15" t="str">
        <f>IF(H107=FALSE,"Missing",IF(J108=COUNTA(A100:A106),J99+1,MAX(K100:K106)+1))</f>
        <v>Missing</v>
      </c>
      <c r="L107" s="27" t="str">
        <f>'1a_Plans and Codes'!C108</f>
        <v>How could the regional or local transportation plans be improved?</v>
      </c>
      <c r="M107" s="56" t="s">
        <v>567</v>
      </c>
      <c r="N107" s="26" t="str">
        <f t="shared" si="45"/>
        <v>1.a.v  Regional or City Transportation Plans</v>
      </c>
      <c r="O107" s="26" t="str">
        <f t="shared" si="46"/>
        <v>Enhanced</v>
      </c>
      <c r="P107" s="25" t="str">
        <f>IF(VLOOKUP(L107,'1a_Plans and Codes'!$C$17:$J$119,8,FALSE)=0,"",VLOOKUP(L107,'1a_Plans and Codes'!$C$17:$J$119,8,FALSE))</f>
        <v/>
      </c>
      <c r="Q107" s="25" t="str">
        <f t="shared" si="43"/>
        <v/>
      </c>
      <c r="R107" s="25" t="str">
        <f>IF(AND($K107&lt;&gt;0,$K107&lt;&gt;"Missing"),VLOOKUP($M107,'3_Set Priorities'!$E$18:$J$209,5,FALSE),"")</f>
        <v/>
      </c>
      <c r="S107" s="25" t="str">
        <f>IF(AND($K107&lt;&gt;0,$K107&lt;&gt;"Missing"),VLOOKUP($M107,'3_Set Priorities'!$E$18:$J$209,6,FALSE),"")</f>
        <v/>
      </c>
      <c r="T107" s="89">
        <f t="shared" si="44"/>
        <v>500</v>
      </c>
      <c r="U107" s="89">
        <f t="shared" si="44"/>
        <v>500</v>
      </c>
      <c r="V107" s="89">
        <f t="shared" si="44"/>
        <v>500</v>
      </c>
      <c r="W107">
        <f t="shared" si="31"/>
        <v>0</v>
      </c>
    </row>
    <row r="108" spans="1:23" x14ac:dyDescent="0.25">
      <c r="A108" s="33" t="s">
        <v>299</v>
      </c>
      <c r="B108" s="34"/>
      <c r="C108" s="34"/>
      <c r="D108" s="34"/>
      <c r="E108" s="34"/>
      <c r="F108" s="34"/>
      <c r="G108" s="34"/>
      <c r="H108" s="34"/>
      <c r="I108" s="5">
        <f>IF(D109=COUNTA(A100:A106),"NA",0)</f>
        <v>0</v>
      </c>
      <c r="J108" s="14">
        <f>COUNTIF(K100:K106,"Missing")</f>
        <v>7</v>
      </c>
      <c r="K108" s="14"/>
      <c r="L108" s="14"/>
      <c r="M108" s="50" t="str">
        <f t="shared" ref="M108:M111" si="47">A108</f>
        <v>Missing</v>
      </c>
      <c r="N108" s="50"/>
      <c r="O108" s="50"/>
      <c r="P108" s="14"/>
      <c r="Q108" s="4"/>
      <c r="R108" s="4"/>
      <c r="S108" s="74"/>
      <c r="T108" s="74"/>
      <c r="U108" s="74"/>
      <c r="V108" s="74"/>
      <c r="W108">
        <f t="shared" si="31"/>
        <v>0</v>
      </c>
    </row>
    <row r="109" spans="1:23" x14ac:dyDescent="0.25">
      <c r="A109" s="42" t="s">
        <v>64</v>
      </c>
      <c r="B109" s="31">
        <f>COUNTIF(B100:B106,TRUE)</f>
        <v>0</v>
      </c>
      <c r="C109" s="31">
        <f>COUNTIF(C100:C106,TRUE)</f>
        <v>0</v>
      </c>
      <c r="D109" s="31">
        <f>COUNTIF(D100:D106,TRUE)</f>
        <v>0</v>
      </c>
      <c r="E109" s="31">
        <f>COUNTIF(E100:E106,TRUE)</f>
        <v>0</v>
      </c>
      <c r="F109" s="31">
        <f t="shared" ref="F109:G109" si="48">COUNTIF(F100:F106,TRUE)</f>
        <v>0</v>
      </c>
      <c r="G109" s="31">
        <f t="shared" si="48"/>
        <v>0</v>
      </c>
      <c r="H109" s="31"/>
      <c r="I109" s="8">
        <f>IF((COUNTA(A100:A106)-D109-F109)&lt;&gt;0,(B109+C109*0.5)/(COUNTA(A100:A106)-D109-F109),0)</f>
        <v>0</v>
      </c>
      <c r="J109" s="8">
        <f>IF((COUNTA(A100:A106)-F109)&lt;&gt;0,1-D109/(COUNTA(A100:A106)-F109),0)</f>
        <v>1</v>
      </c>
      <c r="K109" s="43"/>
      <c r="L109" s="19"/>
      <c r="M109" s="55" t="str">
        <f t="shared" si="47"/>
        <v>Subtotal 1.5 Enhanced</v>
      </c>
      <c r="N109" s="55"/>
      <c r="O109" s="55"/>
      <c r="P109" s="19"/>
      <c r="Q109" s="10"/>
      <c r="R109" s="10"/>
      <c r="S109" s="78"/>
      <c r="T109" s="78"/>
      <c r="U109" s="78"/>
      <c r="V109" s="78"/>
      <c r="W109">
        <f t="shared" si="31"/>
        <v>0</v>
      </c>
    </row>
    <row r="110" spans="1:23" x14ac:dyDescent="0.25">
      <c r="A110" s="33" t="s">
        <v>516</v>
      </c>
      <c r="B110" s="34"/>
      <c r="C110" s="34"/>
      <c r="D110" s="34"/>
      <c r="E110" s="34"/>
      <c r="F110" s="34"/>
      <c r="G110" s="34"/>
      <c r="H110" s="34"/>
      <c r="I110" s="34"/>
      <c r="J110" s="34"/>
      <c r="K110" s="18"/>
      <c r="L110" s="18"/>
      <c r="M110" s="54" t="str">
        <f t="shared" si="47"/>
        <v>1.a.vi  Community Capital Improvement Plan</v>
      </c>
      <c r="N110" s="54"/>
      <c r="O110" s="54"/>
      <c r="P110" s="59" t="s">
        <v>426</v>
      </c>
      <c r="Q110" s="62"/>
      <c r="R110" s="62"/>
      <c r="S110" s="76"/>
      <c r="T110" s="76"/>
      <c r="U110" s="76"/>
      <c r="V110" s="76"/>
      <c r="W110">
        <f t="shared" si="31"/>
        <v>0</v>
      </c>
    </row>
    <row r="111" spans="1:23" x14ac:dyDescent="0.25">
      <c r="A111" s="33" t="s">
        <v>43</v>
      </c>
      <c r="B111" s="34"/>
      <c r="C111" s="34"/>
      <c r="D111" s="34"/>
      <c r="E111" s="34"/>
      <c r="F111" s="34"/>
      <c r="G111" s="34"/>
      <c r="H111" s="34"/>
      <c r="I111" s="34"/>
      <c r="J111" s="18">
        <f>IF(MAX(K100:K107)=0,J99,MAX(K100:K107))</f>
        <v>0</v>
      </c>
      <c r="K111" s="18"/>
      <c r="L111" s="18"/>
      <c r="M111" s="54" t="str">
        <f t="shared" si="47"/>
        <v>Enhanced</v>
      </c>
      <c r="N111" s="54"/>
      <c r="O111" s="54"/>
      <c r="P111" s="18"/>
      <c r="Q111" s="9"/>
      <c r="R111" s="9"/>
      <c r="S111" s="77"/>
      <c r="T111" s="77"/>
      <c r="U111" s="77"/>
      <c r="V111" s="77"/>
      <c r="W111">
        <f t="shared" si="31"/>
        <v>0</v>
      </c>
    </row>
    <row r="112" spans="1:23" x14ac:dyDescent="0.25">
      <c r="A112" s="23" t="s">
        <v>130</v>
      </c>
      <c r="B112" s="37" t="b">
        <v>0</v>
      </c>
      <c r="C112" s="37" t="b">
        <v>0</v>
      </c>
      <c r="D112" s="37" t="b">
        <v>0</v>
      </c>
      <c r="E112" s="37" t="b">
        <v>0</v>
      </c>
      <c r="F112" s="37" t="b">
        <v>0</v>
      </c>
      <c r="G112" s="37" t="b">
        <v>0</v>
      </c>
      <c r="H112" s="40"/>
      <c r="I112" s="40"/>
      <c r="J112" s="40"/>
      <c r="K112" s="15" t="str">
        <f>IF(COUNTIF(B112:F112,TRUE)&lt;&gt;1,"Missing",IF(OR(B112=TRUE,F112=TRUE),0,IF(E112=TRUE,J$111+COUNTIF(E$111:E111,TRUE)+1,IF(D112=TRUE,J$111+COUNTIF(E$111:E$119,TRUE)+COUNTIF(D$111:D111,TRUE)+1,J$111+COUNTIF(E$111:E$119,TRUE)+COUNTIF(D$111:D$119,TRUE)+COUNTIF(C$111:C111,TRUE)+1))))</f>
        <v>Missing</v>
      </c>
      <c r="L112" s="25" t="str">
        <f>'1a_Plans and Codes'!C111</f>
        <v>Have the local school agency and local government considered using a cooperative agreement to carry out joint capital improvement planning?</v>
      </c>
      <c r="M112" s="51" t="s">
        <v>481</v>
      </c>
      <c r="N112" s="26" t="str">
        <f>$A$110</f>
        <v>1.a.vi  Community Capital Improvement Plan</v>
      </c>
      <c r="O112" s="26" t="str">
        <f>$A$111</f>
        <v>Enhanced</v>
      </c>
      <c r="P112" s="25" t="str">
        <f>IF(VLOOKUP(L112,'1a_Plans and Codes'!$C$17:$J$119,8,FALSE)=0,"",VLOOKUP(L112,'1a_Plans and Codes'!$C$17:$J$119,8,FALSE))</f>
        <v/>
      </c>
      <c r="Q112" s="25" t="str">
        <f t="shared" ref="Q112:Q120" si="49">IF(C112=TRUE,"Continue action",IF(D112=TRUE,"Gather more information",IF(E112=TRUE,"Initiate action",IF(H112=TRUE,"Make improvements",""))))</f>
        <v/>
      </c>
      <c r="R112" s="25" t="str">
        <f>IF(AND($K112&lt;&gt;0,$K112&lt;&gt;"Missing"),VLOOKUP($M112,'3_Set Priorities'!$E$18:$J$209,5,FALSE),"")</f>
        <v/>
      </c>
      <c r="S112" s="25" t="str">
        <f>IF(AND($K112&lt;&gt;0,$K112&lt;&gt;"Missing"),VLOOKUP($M112,'3_Set Priorities'!$E$18:$J$209,6,FALSE),"")</f>
        <v/>
      </c>
      <c r="T112" s="89">
        <f t="shared" ref="T112:V120" si="50">IF($R112=T$4,$K112,500)</f>
        <v>500</v>
      </c>
      <c r="U112" s="89">
        <f t="shared" si="50"/>
        <v>500</v>
      </c>
      <c r="V112" s="89">
        <f t="shared" si="50"/>
        <v>500</v>
      </c>
      <c r="W112">
        <f t="shared" si="31"/>
        <v>0</v>
      </c>
    </row>
    <row r="113" spans="1:23" x14ac:dyDescent="0.25">
      <c r="A113" s="23" t="s">
        <v>131</v>
      </c>
      <c r="B113" s="37" t="b">
        <v>0</v>
      </c>
      <c r="C113" s="37" t="b">
        <v>0</v>
      </c>
      <c r="D113" s="37" t="b">
        <v>0</v>
      </c>
      <c r="E113" s="37" t="b">
        <v>0</v>
      </c>
      <c r="F113" s="37" t="b">
        <v>0</v>
      </c>
      <c r="G113" s="37" t="b">
        <v>0</v>
      </c>
      <c r="H113" s="40"/>
      <c r="I113" s="40"/>
      <c r="J113" s="40"/>
      <c r="K113" s="15" t="str">
        <f>IF(COUNTIF(B113:F113,TRUE)&lt;&gt;1,"Missing",IF(OR(B113=TRUE,F113=TRUE),0,IF(E113=TRUE,J$111+COUNTIF(E$111:E112,TRUE)+1,IF(D113=TRUE,J$111+COUNTIF(E$111:E$119,TRUE)+COUNTIF(D$111:D112,TRUE)+1,J$111+COUNTIF(E$111:E$119,TRUE)+COUNTIF(D$111:D$119,TRUE)+COUNTIF(C$111:C112,TRUE)+1))))</f>
        <v>Missing</v>
      </c>
      <c r="L113" s="25" t="str">
        <f>'1a_Plans and Codes'!C112</f>
        <v>Does the community capital improvement plan align with the school capital improvement plan to directly address infrastructure around existing or planned schools? For example, does it consider:</v>
      </c>
      <c r="M113" s="51" t="s">
        <v>358</v>
      </c>
      <c r="N113" s="26" t="str">
        <f t="shared" ref="N113:N120" si="51">$A$110</f>
        <v>1.a.vi  Community Capital Improvement Plan</v>
      </c>
      <c r="O113" s="26" t="str">
        <f t="shared" ref="O113:O120" si="52">$A$111</f>
        <v>Enhanced</v>
      </c>
      <c r="P113" s="25" t="str">
        <f>IF(VLOOKUP(L113,'1a_Plans and Codes'!$C$17:$J$119,8,FALSE)=0,"",VLOOKUP(L113,'1a_Plans and Codes'!$C$17:$J$119,8,FALSE))</f>
        <v/>
      </c>
      <c r="Q113" s="25" t="str">
        <f t="shared" si="49"/>
        <v/>
      </c>
      <c r="R113" s="25" t="str">
        <f>IF(AND($K113&lt;&gt;0,$K113&lt;&gt;"Missing"),VLOOKUP($M113,'3_Set Priorities'!$E$18:$J$209,5,FALSE),"")</f>
        <v/>
      </c>
      <c r="S113" s="25" t="str">
        <f>IF(AND($K113&lt;&gt;0,$K113&lt;&gt;"Missing"),VLOOKUP($M113,'3_Set Priorities'!$E$18:$J$209,6,FALSE),"")</f>
        <v/>
      </c>
      <c r="T113" s="89">
        <f t="shared" si="50"/>
        <v>500</v>
      </c>
      <c r="U113" s="89">
        <f t="shared" si="50"/>
        <v>500</v>
      </c>
      <c r="V113" s="89">
        <f t="shared" si="50"/>
        <v>500</v>
      </c>
      <c r="W113">
        <f t="shared" si="31"/>
        <v>0</v>
      </c>
    </row>
    <row r="114" spans="1:23" x14ac:dyDescent="0.25">
      <c r="A114" s="23" t="s">
        <v>132</v>
      </c>
      <c r="B114" s="37" t="b">
        <v>0</v>
      </c>
      <c r="C114" s="37" t="b">
        <v>0</v>
      </c>
      <c r="D114" s="37" t="b">
        <v>0</v>
      </c>
      <c r="E114" s="37" t="b">
        <v>0</v>
      </c>
      <c r="F114" s="37" t="b">
        <v>0</v>
      </c>
      <c r="G114" s="37" t="b">
        <v>0</v>
      </c>
      <c r="H114" s="40"/>
      <c r="I114" s="40"/>
      <c r="J114" s="40"/>
      <c r="K114" s="15" t="str">
        <f>IF(COUNTIF(B114:F114,TRUE)&lt;&gt;1,"Missing",IF(OR(B114=TRUE,F114=TRUE),0,IF(E114=TRUE,J$111+COUNTIF(E$111:E113,TRUE)+1,IF(D114=TRUE,J$111+COUNTIF(E$111:E$119,TRUE)+COUNTIF(D$111:D113,TRUE)+1,J$111+COUNTIF(E$111:E$119,TRUE)+COUNTIF(D$111:D$119,TRUE)+COUNTIF(C$111:C113,TRUE)+1))))</f>
        <v>Missing</v>
      </c>
      <c r="L114" s="25" t="str">
        <f>'1a_Plans and Codes'!C113</f>
        <v>Aligning roadway, transit, and other transportation investments to accommodate the needs of the community and existing and planned future schools?</v>
      </c>
      <c r="M114" s="51" t="s">
        <v>650</v>
      </c>
      <c r="N114" s="26" t="str">
        <f t="shared" si="51"/>
        <v>1.a.vi  Community Capital Improvement Plan</v>
      </c>
      <c r="O114" s="26" t="str">
        <f t="shared" si="52"/>
        <v>Enhanced</v>
      </c>
      <c r="P114" s="25" t="str">
        <f>IF(VLOOKUP(L114,'1a_Plans and Codes'!$C$17:$J$119,8,FALSE)=0,"",VLOOKUP(L114,'1a_Plans and Codes'!$C$17:$J$119,8,FALSE))</f>
        <v/>
      </c>
      <c r="Q114" s="25" t="str">
        <f t="shared" si="49"/>
        <v/>
      </c>
      <c r="R114" s="25" t="str">
        <f>IF(AND($K114&lt;&gt;0,$K114&lt;&gt;"Missing"),VLOOKUP($M114,'3_Set Priorities'!$E$18:$J$209,5,FALSE),"")</f>
        <v/>
      </c>
      <c r="S114" s="25" t="str">
        <f>IF(AND($K114&lt;&gt;0,$K114&lt;&gt;"Missing"),VLOOKUP($M114,'3_Set Priorities'!$E$18:$J$209,6,FALSE),"")</f>
        <v/>
      </c>
      <c r="T114" s="89">
        <f t="shared" si="50"/>
        <v>500</v>
      </c>
      <c r="U114" s="89">
        <f t="shared" si="50"/>
        <v>500</v>
      </c>
      <c r="V114" s="89">
        <f t="shared" si="50"/>
        <v>500</v>
      </c>
      <c r="W114">
        <f t="shared" si="31"/>
        <v>0</v>
      </c>
    </row>
    <row r="115" spans="1:23" x14ac:dyDescent="0.25">
      <c r="A115" s="23" t="s">
        <v>133</v>
      </c>
      <c r="B115" s="37" t="b">
        <v>0</v>
      </c>
      <c r="C115" s="37" t="b">
        <v>0</v>
      </c>
      <c r="D115" s="37" t="b">
        <v>0</v>
      </c>
      <c r="E115" s="37" t="b">
        <v>0</v>
      </c>
      <c r="F115" s="37" t="b">
        <v>0</v>
      </c>
      <c r="G115" s="37" t="b">
        <v>0</v>
      </c>
      <c r="H115" s="40"/>
      <c r="I115" s="40"/>
      <c r="J115" s="40"/>
      <c r="K115" s="15" t="str">
        <f>IF(COUNTIF(B115:F115,TRUE)&lt;&gt;1,"Missing",IF(OR(B115=TRUE,F115=TRUE),0,IF(E115=TRUE,J$111+COUNTIF(E$111:E114,TRUE)+1,IF(D115=TRUE,J$111+COUNTIF(E$111:E$119,TRUE)+COUNTIF(D$111:D114,TRUE)+1,J$111+COUNTIF(E$111:E$119,TRUE)+COUNTIF(D$111:D$119,TRUE)+COUNTIF(C$111:C114,TRUE)+1))))</f>
        <v>Missing</v>
      </c>
      <c r="L115" s="25" t="str">
        <f>'1a_Plans and Codes'!C114</f>
        <v>Coordinated water, sewer, and stormwater system investments to accommodate the needs of the community and existing and planned future schools?</v>
      </c>
      <c r="M115" s="51" t="s">
        <v>359</v>
      </c>
      <c r="N115" s="26" t="str">
        <f t="shared" si="51"/>
        <v>1.a.vi  Community Capital Improvement Plan</v>
      </c>
      <c r="O115" s="26" t="str">
        <f t="shared" si="52"/>
        <v>Enhanced</v>
      </c>
      <c r="P115" s="25" t="str">
        <f>IF(VLOOKUP(L115,'1a_Plans and Codes'!$C$17:$J$119,8,FALSE)=0,"",VLOOKUP(L115,'1a_Plans and Codes'!$C$17:$J$119,8,FALSE))</f>
        <v/>
      </c>
      <c r="Q115" s="25" t="str">
        <f t="shared" si="49"/>
        <v/>
      </c>
      <c r="R115" s="25" t="str">
        <f>IF(AND($K115&lt;&gt;0,$K115&lt;&gt;"Missing"),VLOOKUP($M115,'3_Set Priorities'!$E$18:$J$209,5,FALSE),"")</f>
        <v/>
      </c>
      <c r="S115" s="25" t="str">
        <f>IF(AND($K115&lt;&gt;0,$K115&lt;&gt;"Missing"),VLOOKUP($M115,'3_Set Priorities'!$E$18:$J$209,6,FALSE),"")</f>
        <v/>
      </c>
      <c r="T115" s="89">
        <f t="shared" si="50"/>
        <v>500</v>
      </c>
      <c r="U115" s="89">
        <f t="shared" si="50"/>
        <v>500</v>
      </c>
      <c r="V115" s="89">
        <f t="shared" si="50"/>
        <v>500</v>
      </c>
      <c r="W115">
        <f t="shared" si="31"/>
        <v>0</v>
      </c>
    </row>
    <row r="116" spans="1:23" x14ac:dyDescent="0.25">
      <c r="A116" s="23" t="s">
        <v>134</v>
      </c>
      <c r="B116" s="37" t="b">
        <v>0</v>
      </c>
      <c r="C116" s="37" t="b">
        <v>0</v>
      </c>
      <c r="D116" s="37" t="b">
        <v>0</v>
      </c>
      <c r="E116" s="37" t="b">
        <v>0</v>
      </c>
      <c r="F116" s="37" t="b">
        <v>0</v>
      </c>
      <c r="G116" s="37" t="b">
        <v>0</v>
      </c>
      <c r="H116" s="40"/>
      <c r="I116" s="38"/>
      <c r="J116" s="38"/>
      <c r="K116" s="15" t="str">
        <f>IF(COUNTIF(B116:F116,TRUE)&lt;&gt;1,"Missing",IF(OR(B116=TRUE,F116=TRUE),0,IF(E116=TRUE,J$111+COUNTIF(E$111:E115,TRUE)+1,IF(D116=TRUE,J$111+COUNTIF(E$111:E$119,TRUE)+COUNTIF(D$111:D115,TRUE)+1,J$111+COUNTIF(E$111:E$119,TRUE)+COUNTIF(D$111:D$119,TRUE)+COUNTIF(C$111:C115,TRUE)+1))))</f>
        <v>Missing</v>
      </c>
      <c r="L116" s="25" t="str">
        <f>'1a_Plans and Codes'!C115</f>
        <v>Is the school capital improvement plan’s schedule and financing plan coordinated with the community capital improvement plan?  For example, does it consider:</v>
      </c>
      <c r="M116" s="51" t="s">
        <v>343</v>
      </c>
      <c r="N116" s="26" t="str">
        <f t="shared" si="51"/>
        <v>1.a.vi  Community Capital Improvement Plan</v>
      </c>
      <c r="O116" s="26" t="str">
        <f t="shared" si="52"/>
        <v>Enhanced</v>
      </c>
      <c r="P116" s="25" t="str">
        <f>IF(VLOOKUP(L116,'1a_Plans and Codes'!$C$17:$J$119,8,FALSE)=0,"",VLOOKUP(L116,'1a_Plans and Codes'!$C$17:$J$119,8,FALSE))</f>
        <v/>
      </c>
      <c r="Q116" s="25" t="str">
        <f t="shared" si="49"/>
        <v/>
      </c>
      <c r="R116" s="25" t="str">
        <f>IF(AND($K116&lt;&gt;0,$K116&lt;&gt;"Missing"),VLOOKUP($M116,'3_Set Priorities'!$E$18:$J$209,5,FALSE),"")</f>
        <v/>
      </c>
      <c r="S116" s="25" t="str">
        <f>IF(AND($K116&lt;&gt;0,$K116&lt;&gt;"Missing"),VLOOKUP($M116,'3_Set Priorities'!$E$18:$J$209,6,FALSE),"")</f>
        <v/>
      </c>
      <c r="T116" s="89">
        <f t="shared" si="50"/>
        <v>500</v>
      </c>
      <c r="U116" s="89">
        <f t="shared" si="50"/>
        <v>500</v>
      </c>
      <c r="V116" s="89">
        <f t="shared" si="50"/>
        <v>500</v>
      </c>
      <c r="W116">
        <f t="shared" si="31"/>
        <v>0</v>
      </c>
    </row>
    <row r="117" spans="1:23" x14ac:dyDescent="0.25">
      <c r="A117" s="23" t="s">
        <v>135</v>
      </c>
      <c r="B117" s="37" t="b">
        <v>0</v>
      </c>
      <c r="C117" s="37" t="b">
        <v>0</v>
      </c>
      <c r="D117" s="37" t="b">
        <v>0</v>
      </c>
      <c r="E117" s="37" t="b">
        <v>0</v>
      </c>
      <c r="F117" s="37" t="b">
        <v>0</v>
      </c>
      <c r="G117" s="37" t="b">
        <v>0</v>
      </c>
      <c r="H117" s="40"/>
      <c r="I117" s="38"/>
      <c r="J117" s="38"/>
      <c r="K117" s="15" t="str">
        <f>IF(COUNTIF(B117:F117,TRUE)&lt;&gt;1,"Missing",IF(OR(B117=TRUE,F117=TRUE),0,IF(E117=TRUE,J$111+COUNTIF(E$111:E116,TRUE)+1,IF(D117=TRUE,J$111+COUNTIF(E$111:E$119,TRUE)+COUNTIF(D$111:D116,TRUE)+1,J$111+COUNTIF(E$111:E$119,TRUE)+COUNTIF(D$111:D$119,TRUE)+COUNTIF(C$111:C116,TRUE)+1))))</f>
        <v>Missing</v>
      </c>
      <c r="L117" s="25" t="str">
        <f>'1a_Plans and Codes'!C116</f>
        <v>Project sequencing, including timelines for engineering studies and design, grant applications, community involvement, etc.?</v>
      </c>
      <c r="M117" s="51" t="s">
        <v>344</v>
      </c>
      <c r="N117" s="26" t="str">
        <f t="shared" si="51"/>
        <v>1.a.vi  Community Capital Improvement Plan</v>
      </c>
      <c r="O117" s="26" t="str">
        <f t="shared" si="52"/>
        <v>Enhanced</v>
      </c>
      <c r="P117" s="25" t="str">
        <f>IF(VLOOKUP(L117,'1a_Plans and Codes'!$C$17:$J$119,8,FALSE)=0,"",VLOOKUP(L117,'1a_Plans and Codes'!$C$17:$J$119,8,FALSE))</f>
        <v/>
      </c>
      <c r="Q117" s="25" t="str">
        <f t="shared" si="49"/>
        <v/>
      </c>
      <c r="R117" s="25" t="str">
        <f>IF(AND($K117&lt;&gt;0,$K117&lt;&gt;"Missing"),VLOOKUP($M117,'3_Set Priorities'!$E$18:$J$209,5,FALSE),"")</f>
        <v/>
      </c>
      <c r="S117" s="25" t="str">
        <f>IF(AND($K117&lt;&gt;0,$K117&lt;&gt;"Missing"),VLOOKUP($M117,'3_Set Priorities'!$E$18:$J$209,6,FALSE),"")</f>
        <v/>
      </c>
      <c r="T117" s="89">
        <f t="shared" si="50"/>
        <v>500</v>
      </c>
      <c r="U117" s="89">
        <f t="shared" si="50"/>
        <v>500</v>
      </c>
      <c r="V117" s="89">
        <f t="shared" si="50"/>
        <v>500</v>
      </c>
      <c r="W117">
        <f t="shared" si="31"/>
        <v>0</v>
      </c>
    </row>
    <row r="118" spans="1:23" x14ac:dyDescent="0.25">
      <c r="A118" s="23" t="s">
        <v>136</v>
      </c>
      <c r="B118" s="37" t="b">
        <v>0</v>
      </c>
      <c r="C118" s="37" t="b">
        <v>0</v>
      </c>
      <c r="D118" s="37" t="b">
        <v>0</v>
      </c>
      <c r="E118" s="37" t="b">
        <v>0</v>
      </c>
      <c r="F118" s="37" t="b">
        <v>0</v>
      </c>
      <c r="G118" s="37" t="b">
        <v>0</v>
      </c>
      <c r="H118" s="40"/>
      <c r="I118" s="38"/>
      <c r="J118" s="38"/>
      <c r="K118" s="15" t="str">
        <f>IF(COUNTIF(B118:F118,TRUE)&lt;&gt;1,"Missing",IF(OR(B118=TRUE,F118=TRUE),0,IF(E118=TRUE,J$111+COUNTIF(E$111:E117,TRUE)+1,IF(D118=TRUE,J$111+COUNTIF(E$111:E$119,TRUE)+COUNTIF(D$111:D117,TRUE)+1,J$111+COUNTIF(E$111:E$119,TRUE)+COUNTIF(D$111:D$119,TRUE)+COUNTIF(C$111:C117,TRUE)+1))))</f>
        <v>Missing</v>
      </c>
      <c r="L118" s="25" t="str">
        <f>'1a_Plans and Codes'!C117</f>
        <v>Opportunities for savings through joint project development, grant seeking, financing, and contracting?</v>
      </c>
      <c r="M118" s="51" t="s">
        <v>345</v>
      </c>
      <c r="N118" s="26" t="str">
        <f t="shared" si="51"/>
        <v>1.a.vi  Community Capital Improvement Plan</v>
      </c>
      <c r="O118" s="26" t="str">
        <f t="shared" si="52"/>
        <v>Enhanced</v>
      </c>
      <c r="P118" s="25" t="str">
        <f>IF(VLOOKUP(L118,'1a_Plans and Codes'!$C$17:$J$119,8,FALSE)=0,"",VLOOKUP(L118,'1a_Plans and Codes'!$C$17:$J$119,8,FALSE))</f>
        <v/>
      </c>
      <c r="Q118" s="25" t="str">
        <f t="shared" si="49"/>
        <v/>
      </c>
      <c r="R118" s="25" t="str">
        <f>IF(AND($K118&lt;&gt;0,$K118&lt;&gt;"Missing"),VLOOKUP($M118,'3_Set Priorities'!$E$18:$J$209,5,FALSE),"")</f>
        <v/>
      </c>
      <c r="S118" s="25" t="str">
        <f>IF(AND($K118&lt;&gt;0,$K118&lt;&gt;"Missing"),VLOOKUP($M118,'3_Set Priorities'!$E$18:$J$209,6,FALSE),"")</f>
        <v/>
      </c>
      <c r="T118" s="89">
        <f t="shared" si="50"/>
        <v>500</v>
      </c>
      <c r="U118" s="89">
        <f t="shared" si="50"/>
        <v>500</v>
      </c>
      <c r="V118" s="89">
        <f t="shared" si="50"/>
        <v>500</v>
      </c>
      <c r="W118">
        <f t="shared" si="31"/>
        <v>0</v>
      </c>
    </row>
    <row r="119" spans="1:23" x14ac:dyDescent="0.25">
      <c r="A119" s="23" t="s">
        <v>137</v>
      </c>
      <c r="B119" s="37" t="b">
        <v>0</v>
      </c>
      <c r="C119" s="37" t="b">
        <v>0</v>
      </c>
      <c r="D119" s="37" t="b">
        <v>0</v>
      </c>
      <c r="E119" s="37" t="b">
        <v>0</v>
      </c>
      <c r="F119" s="37" t="b">
        <v>0</v>
      </c>
      <c r="G119" s="37" t="b">
        <v>0</v>
      </c>
      <c r="H119" s="40"/>
      <c r="I119" s="38"/>
      <c r="J119" s="38"/>
      <c r="K119" s="15" t="str">
        <f>IF(COUNTIF(B119:F119,TRUE)&lt;&gt;1,"Missing",IF(OR(B119=TRUE,F119=TRUE),0,IF(E119=TRUE,J$111+COUNTIF(E$111:E118,TRUE)+1,IF(D119=TRUE,J$111+COUNTIF(E$111:E$119,TRUE)+COUNTIF(D$111:D118,TRUE)+1,J$111+COUNTIF(E$111:E$119,TRUE)+COUNTIF(D$111:D$119,TRUE)+COUNTIF(C$111:C118,TRUE)+1))))</f>
        <v>Missing</v>
      </c>
      <c r="L119" s="25" t="str">
        <f>'1a_Plans and Codes'!C118</f>
        <v>Existing debt obligations and implications of combined community and school capital improvement financing on local tax rates.</v>
      </c>
      <c r="M119" s="51" t="s">
        <v>346</v>
      </c>
      <c r="N119" s="26" t="str">
        <f t="shared" si="51"/>
        <v>1.a.vi  Community Capital Improvement Plan</v>
      </c>
      <c r="O119" s="26" t="str">
        <f t="shared" si="52"/>
        <v>Enhanced</v>
      </c>
      <c r="P119" s="25" t="str">
        <f>IF(VLOOKUP(L119,'1a_Plans and Codes'!$C$17:$J$119,8,FALSE)=0,"",VLOOKUP(L119,'1a_Plans and Codes'!$C$17:$J$119,8,FALSE))</f>
        <v/>
      </c>
      <c r="Q119" s="25" t="str">
        <f t="shared" si="49"/>
        <v/>
      </c>
      <c r="R119" s="25" t="str">
        <f>IF(AND($K119&lt;&gt;0,$K119&lt;&gt;"Missing"),VLOOKUP($M119,'3_Set Priorities'!$E$18:$J$209,5,FALSE),"")</f>
        <v/>
      </c>
      <c r="S119" s="25" t="str">
        <f>IF(AND($K119&lt;&gt;0,$K119&lt;&gt;"Missing"),VLOOKUP($M119,'3_Set Priorities'!$E$18:$J$209,6,FALSE),"")</f>
        <v/>
      </c>
      <c r="T119" s="89">
        <f t="shared" si="50"/>
        <v>500</v>
      </c>
      <c r="U119" s="89">
        <f t="shared" si="50"/>
        <v>500</v>
      </c>
      <c r="V119" s="89">
        <f t="shared" si="50"/>
        <v>500</v>
      </c>
      <c r="W119">
        <f t="shared" si="31"/>
        <v>0</v>
      </c>
    </row>
    <row r="120" spans="1:23" x14ac:dyDescent="0.25">
      <c r="A120" s="23" t="s">
        <v>138</v>
      </c>
      <c r="B120" s="38"/>
      <c r="C120" s="38"/>
      <c r="D120" s="38"/>
      <c r="E120" s="38"/>
      <c r="F120" s="38"/>
      <c r="G120" s="38"/>
      <c r="H120" s="37" t="b">
        <f>IF('1a_Plans and Codes'!J119="",FALSE,TRUE)</f>
        <v>0</v>
      </c>
      <c r="I120" s="38"/>
      <c r="J120" s="38"/>
      <c r="K120" s="15" t="str">
        <f>IF(COUNTIF(B120:F120,TRUE)&lt;&gt;1,"Missing",IF(OR(B120=TRUE,F120=TRUE),0,IF(E120=TRUE,J$111+COUNTIF(E$111:E119,TRUE)+1,IF(D120=TRUE,J$111+COUNTIF(E$111:E$119,TRUE)+COUNTIF(D$111:D119,TRUE)+1,J$111+COUNTIF(E$111:E$119,TRUE)+COUNTIF(D$111:D$119,TRUE)+COUNTIF(C$111:C119,TRUE)+1))))</f>
        <v>Missing</v>
      </c>
      <c r="L120" s="25" t="str">
        <f>'1a_Plans and Codes'!C119</f>
        <v>How could the community capital improvement plan be improved?</v>
      </c>
      <c r="M120" s="51" t="s">
        <v>456</v>
      </c>
      <c r="N120" s="26" t="str">
        <f t="shared" si="51"/>
        <v>1.a.vi  Community Capital Improvement Plan</v>
      </c>
      <c r="O120" s="26" t="str">
        <f t="shared" si="52"/>
        <v>Enhanced</v>
      </c>
      <c r="P120" s="25" t="str">
        <f>IF(VLOOKUP(L120,'1a_Plans and Codes'!$C$17:$J$119,8,FALSE)=0,"",VLOOKUP(L120,'1a_Plans and Codes'!$C$17:$J$119,8,FALSE))</f>
        <v/>
      </c>
      <c r="Q120" s="25" t="str">
        <f t="shared" si="49"/>
        <v/>
      </c>
      <c r="R120" s="25" t="str">
        <f>IF(AND($K120&lt;&gt;0,$K120&lt;&gt;"Missing"),VLOOKUP($M120,'3_Set Priorities'!$E$18:$J$209,5,FALSE),"")</f>
        <v/>
      </c>
      <c r="S120" s="25" t="str">
        <f>IF(AND($K120&lt;&gt;0,$K120&lt;&gt;"Missing"),VLOOKUP($M120,'3_Set Priorities'!$E$18:$J$209,6,FALSE),"")</f>
        <v/>
      </c>
      <c r="T120" s="89">
        <f t="shared" si="50"/>
        <v>500</v>
      </c>
      <c r="U120" s="89">
        <f t="shared" si="50"/>
        <v>500</v>
      </c>
      <c r="V120" s="89">
        <f t="shared" si="50"/>
        <v>500</v>
      </c>
      <c r="W120">
        <f t="shared" si="31"/>
        <v>0</v>
      </c>
    </row>
    <row r="121" spans="1:23" x14ac:dyDescent="0.25">
      <c r="A121" s="33" t="s">
        <v>299</v>
      </c>
      <c r="B121" s="34"/>
      <c r="C121" s="34"/>
      <c r="D121" s="34"/>
      <c r="E121" s="34"/>
      <c r="F121" s="34"/>
      <c r="G121" s="34"/>
      <c r="H121" s="34"/>
      <c r="I121" s="5">
        <f>IF(D122=COUNTA(A112:A119),"NA",0)</f>
        <v>0</v>
      </c>
      <c r="J121" s="14">
        <f>COUNTIF(K112:K119,"Missing")</f>
        <v>8</v>
      </c>
      <c r="K121" s="14"/>
      <c r="L121" s="14"/>
      <c r="M121" s="50" t="str">
        <f t="shared" ref="M121:M125" si="53">A121</f>
        <v>Missing</v>
      </c>
      <c r="N121" s="50"/>
      <c r="O121" s="50"/>
      <c r="P121" s="14"/>
      <c r="Q121" s="4"/>
      <c r="R121" s="4"/>
      <c r="S121" s="74"/>
      <c r="T121" s="74"/>
      <c r="U121" s="74"/>
      <c r="V121" s="74"/>
      <c r="W121">
        <f t="shared" si="31"/>
        <v>0</v>
      </c>
    </row>
    <row r="122" spans="1:23" x14ac:dyDescent="0.25">
      <c r="A122" s="42" t="s">
        <v>65</v>
      </c>
      <c r="B122" s="31">
        <f>COUNTIF(B112:B119,TRUE)</f>
        <v>0</v>
      </c>
      <c r="C122" s="31">
        <f>COUNTIF(C112:C119,TRUE)</f>
        <v>0</v>
      </c>
      <c r="D122" s="31">
        <f>COUNTIF(D112:D119,TRUE)</f>
        <v>0</v>
      </c>
      <c r="E122" s="31">
        <f>COUNTIF(E112:E119,TRUE)</f>
        <v>0</v>
      </c>
      <c r="F122" s="31">
        <f t="shared" ref="F122:G122" si="54">COUNTIF(F112:F119,TRUE)</f>
        <v>0</v>
      </c>
      <c r="G122" s="31">
        <f t="shared" si="54"/>
        <v>0</v>
      </c>
      <c r="H122" s="31"/>
      <c r="I122" s="8">
        <f>IF((COUNTA(A100:A106)-F109)&lt;&gt;0,(B122+C122*0.5)/(COUNTA(A100:A106)-F109),0)</f>
        <v>0</v>
      </c>
      <c r="J122" s="8">
        <f>IF((COUNTA(A112:A119)-F122)&lt;&gt;0,1-D122/(COUNTA(A112:A119)-F122),0)</f>
        <v>1</v>
      </c>
      <c r="K122" s="43"/>
      <c r="L122" s="43"/>
      <c r="M122" s="57" t="str">
        <f t="shared" si="53"/>
        <v>Subtotal 1.6 Enhanced</v>
      </c>
      <c r="N122" s="57"/>
      <c r="O122" s="57"/>
      <c r="P122" s="43"/>
      <c r="Q122" s="63"/>
      <c r="R122" s="63"/>
      <c r="S122" s="79"/>
      <c r="T122" s="79"/>
      <c r="U122" s="79"/>
      <c r="V122" s="79"/>
      <c r="W122">
        <f t="shared" si="31"/>
        <v>0</v>
      </c>
    </row>
    <row r="123" spans="1:23" x14ac:dyDescent="0.25">
      <c r="A123" s="33" t="s">
        <v>520</v>
      </c>
      <c r="B123" s="34"/>
      <c r="C123" s="34"/>
      <c r="D123" s="34"/>
      <c r="E123" s="34"/>
      <c r="F123" s="34"/>
      <c r="G123" s="34"/>
      <c r="H123" s="34"/>
      <c r="I123" s="35"/>
      <c r="J123" s="35"/>
      <c r="K123" s="18"/>
      <c r="L123" s="18"/>
      <c r="M123" s="54" t="str">
        <f t="shared" si="53"/>
        <v>Section 1.b  Assess School Siting Criteria</v>
      </c>
      <c r="N123" s="54"/>
      <c r="O123" s="54"/>
      <c r="P123" s="59" t="s">
        <v>426</v>
      </c>
      <c r="Q123" s="62"/>
      <c r="R123" s="62"/>
      <c r="S123" s="76"/>
      <c r="T123" s="76"/>
      <c r="U123" s="76"/>
      <c r="V123" s="76"/>
      <c r="W123">
        <f t="shared" si="31"/>
        <v>0</v>
      </c>
    </row>
    <row r="124" spans="1:23" ht="30" x14ac:dyDescent="0.25">
      <c r="A124" s="36" t="s">
        <v>522</v>
      </c>
      <c r="B124" s="34"/>
      <c r="C124" s="34"/>
      <c r="D124" s="34"/>
      <c r="E124" s="34"/>
      <c r="F124" s="34"/>
      <c r="G124" s="34"/>
      <c r="H124" s="34"/>
      <c r="I124" s="35"/>
      <c r="J124" s="35"/>
      <c r="K124" s="14"/>
      <c r="L124" s="14"/>
      <c r="M124" s="50" t="str">
        <f t="shared" si="53"/>
        <v>1.b  School Siting Criteria</v>
      </c>
      <c r="N124" s="50"/>
      <c r="O124" s="50"/>
      <c r="P124" s="14"/>
      <c r="Q124" s="4"/>
      <c r="R124" s="4"/>
      <c r="S124" s="74"/>
      <c r="T124" s="74"/>
      <c r="U124" s="74"/>
      <c r="V124" s="74"/>
      <c r="W124">
        <f t="shared" si="31"/>
        <v>0</v>
      </c>
    </row>
    <row r="125" spans="1:23" x14ac:dyDescent="0.25">
      <c r="A125" s="33" t="s">
        <v>41</v>
      </c>
      <c r="B125" s="34"/>
      <c r="C125" s="34"/>
      <c r="D125" s="34"/>
      <c r="E125" s="34"/>
      <c r="F125" s="34"/>
      <c r="G125" s="34"/>
      <c r="H125" s="34"/>
      <c r="I125" s="35"/>
      <c r="J125" s="18">
        <f>IF(MAX(K112:K120)=0,J111,MAX(K112:K120))</f>
        <v>0</v>
      </c>
      <c r="K125" s="14"/>
      <c r="L125" s="14"/>
      <c r="M125" s="50" t="str">
        <f t="shared" si="53"/>
        <v>Baseline</v>
      </c>
      <c r="N125" s="50"/>
      <c r="O125" s="50"/>
      <c r="P125" s="14"/>
      <c r="Q125" s="4"/>
      <c r="R125" s="4"/>
      <c r="S125" s="74"/>
      <c r="T125" s="74"/>
      <c r="U125" s="74"/>
      <c r="V125" s="74"/>
      <c r="W125">
        <f t="shared" si="31"/>
        <v>0</v>
      </c>
    </row>
    <row r="126" spans="1:23" x14ac:dyDescent="0.25">
      <c r="A126" s="23" t="s">
        <v>189</v>
      </c>
      <c r="B126" s="37" t="b">
        <v>0</v>
      </c>
      <c r="C126" s="37" t="b">
        <v>0</v>
      </c>
      <c r="D126" s="37" t="b">
        <v>0</v>
      </c>
      <c r="E126" s="37" t="b">
        <v>0</v>
      </c>
      <c r="F126" s="37" t="b">
        <v>0</v>
      </c>
      <c r="G126" s="37" t="b">
        <v>0</v>
      </c>
      <c r="H126" s="40"/>
      <c r="I126" s="40"/>
      <c r="J126" s="40"/>
      <c r="K126" s="15" t="str">
        <f>IF(COUNTIF(B126:F126,TRUE)&lt;&gt;1,"Missing",IF(OR(B126=TRUE,F126=TRUE),0,IF(E126=TRUE,J$125+COUNTIF(E$125:E125,TRUE)+1,IF(D126=TRUE,J$125+COUNTIF(E$125:E$178,TRUE)+COUNTIF(D$125:D125,TRUE)+1,J$125+COUNTIF(E$125:E$178,TRUE)+COUNTIF(D$125:D$178,TRUE)+COUNTIF(C$125:C125,TRUE)+1))))</f>
        <v>Missing</v>
      </c>
      <c r="L126" s="20" t="str">
        <f>'1b_School Siting Criteria'!C17</f>
        <v>Has the local school agency established siting criteria for school facilities?</v>
      </c>
      <c r="M126" s="21" t="s">
        <v>665</v>
      </c>
      <c r="N126" s="26" t="str">
        <f>$A$124</f>
        <v>1.b  School Siting Criteria</v>
      </c>
      <c r="O126" s="26" t="str">
        <f>$A$125</f>
        <v>Baseline</v>
      </c>
      <c r="P126" s="20" t="str">
        <f>IF(VLOOKUP(L126,'1b_School Siting Criteria'!$C$17:$J$73,8,FALSE)=0,"",VLOOKUP(L126,'1b_School Siting Criteria'!$C$17:$J$73,8,FALSE))</f>
        <v/>
      </c>
      <c r="Q126" s="25" t="str">
        <f t="shared" ref="Q126:Q148" si="55">IF(C126=TRUE,"Continue action",IF(D126=TRUE,"Gather more information",IF(E126=TRUE,"Initiate action",IF(H126=TRUE,"Make improvements",""))))</f>
        <v/>
      </c>
      <c r="R126" s="25" t="str">
        <f>IF(AND($K126&lt;&gt;0,$K126&lt;&gt;"Missing"),VLOOKUP($M126,'3_Set Priorities'!$E$18:$J$209,5,FALSE),"")</f>
        <v/>
      </c>
      <c r="S126" s="25" t="str">
        <f>IF(AND($K126&lt;&gt;0,$K126&lt;&gt;"Missing"),VLOOKUP($M126,'3_Set Priorities'!$E$18:$J$209,6,FALSE),"")</f>
        <v/>
      </c>
      <c r="T126" s="89">
        <f t="shared" ref="T126:V148" si="56">IF($R126=T$4,$K126,500)</f>
        <v>500</v>
      </c>
      <c r="U126" s="89">
        <f t="shared" si="56"/>
        <v>500</v>
      </c>
      <c r="V126" s="89">
        <f t="shared" si="56"/>
        <v>500</v>
      </c>
      <c r="W126">
        <f t="shared" si="31"/>
        <v>0</v>
      </c>
    </row>
    <row r="127" spans="1:23" x14ac:dyDescent="0.25">
      <c r="A127" s="23" t="s">
        <v>190</v>
      </c>
      <c r="B127" s="37" t="b">
        <v>0</v>
      </c>
      <c r="C127" s="37" t="b">
        <v>0</v>
      </c>
      <c r="D127" s="37" t="b">
        <v>0</v>
      </c>
      <c r="E127" s="37" t="b">
        <v>0</v>
      </c>
      <c r="F127" s="37" t="b">
        <v>0</v>
      </c>
      <c r="G127" s="37" t="b">
        <v>0</v>
      </c>
      <c r="H127" s="40"/>
      <c r="I127" s="40"/>
      <c r="J127" s="40"/>
      <c r="K127" s="15" t="str">
        <f>IF(COUNTIF(B127:F127,TRUE)&lt;&gt;1,"Missing",IF(OR(B127=TRUE,F127=TRUE),0,IF(E127=TRUE,J$125+COUNTIF(E$125:E126,TRUE)+1,IF(D127=TRUE,J$125+COUNTIF(E$125:E$178,TRUE)+COUNTIF(D$125:D126,TRUE)+1,J$125+COUNTIF(E$125:E$178,TRUE)+COUNTIF(D$125:D$178,TRUE)+COUNTIF(C$125:C126,TRUE)+1))))</f>
        <v>Missing</v>
      </c>
      <c r="L127" s="20" t="str">
        <f>'1b_School Siting Criteria'!C18</f>
        <v>Have the school siting criteria been adopted by the school board?</v>
      </c>
      <c r="M127" s="21" t="s">
        <v>666</v>
      </c>
      <c r="N127" s="26" t="str">
        <f t="shared" ref="N127:N148" si="57">$A$124</f>
        <v>1.b  School Siting Criteria</v>
      </c>
      <c r="O127" s="26" t="str">
        <f t="shared" ref="O127:O148" si="58">$A$125</f>
        <v>Baseline</v>
      </c>
      <c r="P127" s="20" t="str">
        <f>IF(VLOOKUP(L127,'1b_School Siting Criteria'!$C$17:$J$73,8,FALSE)=0,"",VLOOKUP(L127,'1b_School Siting Criteria'!$C$17:$J$73,8,FALSE))</f>
        <v/>
      </c>
      <c r="Q127" s="25" t="str">
        <f t="shared" si="55"/>
        <v/>
      </c>
      <c r="R127" s="25" t="str">
        <f>IF(AND($K127&lt;&gt;0,$K127&lt;&gt;"Missing"),VLOOKUP($M127,'3_Set Priorities'!$E$18:$J$209,5,FALSE),"")</f>
        <v/>
      </c>
      <c r="S127" s="25" t="str">
        <f>IF(AND($K127&lt;&gt;0,$K127&lt;&gt;"Missing"),VLOOKUP($M127,'3_Set Priorities'!$E$18:$J$209,6,FALSE),"")</f>
        <v/>
      </c>
      <c r="T127" s="89">
        <f t="shared" si="56"/>
        <v>500</v>
      </c>
      <c r="U127" s="89">
        <f t="shared" si="56"/>
        <v>500</v>
      </c>
      <c r="V127" s="89">
        <f t="shared" si="56"/>
        <v>500</v>
      </c>
      <c r="W127">
        <f t="shared" si="31"/>
        <v>0</v>
      </c>
    </row>
    <row r="128" spans="1:23" x14ac:dyDescent="0.25">
      <c r="A128" s="23" t="s">
        <v>191</v>
      </c>
      <c r="B128" s="37" t="b">
        <v>0</v>
      </c>
      <c r="C128" s="37" t="b">
        <v>0</v>
      </c>
      <c r="D128" s="37" t="b">
        <v>0</v>
      </c>
      <c r="E128" s="37" t="b">
        <v>0</v>
      </c>
      <c r="F128" s="37" t="b">
        <v>0</v>
      </c>
      <c r="G128" s="37" t="b">
        <v>0</v>
      </c>
      <c r="H128" s="40"/>
      <c r="I128" s="40"/>
      <c r="J128" s="40"/>
      <c r="K128" s="15" t="str">
        <f>IF(COUNTIF(B128:F128,TRUE)&lt;&gt;1,"Missing",IF(OR(B128=TRUE,F128=TRUE),0,IF(E128=TRUE,J$125+COUNTIF(E$125:E127,TRUE)+1,IF(D128=TRUE,J$125+COUNTIF(E$125:E$178,TRUE)+COUNTIF(D$125:D127,TRUE)+1,J$125+COUNTIF(E$125:E$178,TRUE)+COUNTIF(D$125:D$178,TRUE)+COUNTIF(C$125:C127,TRUE)+1))))</f>
        <v>Missing</v>
      </c>
      <c r="L128" s="21" t="str">
        <f>'1b_School Siting Criteria'!C20</f>
        <v>Proximity to student body (e.g., portion of the student body living within ½ mile (elementary) to 1½ miles (high school) of the school)?</v>
      </c>
      <c r="M128" s="21" t="s">
        <v>360</v>
      </c>
      <c r="N128" s="26" t="str">
        <f t="shared" si="57"/>
        <v>1.b  School Siting Criteria</v>
      </c>
      <c r="O128" s="26" t="str">
        <f t="shared" si="58"/>
        <v>Baseline</v>
      </c>
      <c r="P128" s="20" t="str">
        <f>IF(VLOOKUP(L128,'1b_School Siting Criteria'!$C$17:$J$73,8,FALSE)=0,"",VLOOKUP(L128,'1b_School Siting Criteria'!$C$17:$J$73,8,FALSE))</f>
        <v/>
      </c>
      <c r="Q128" s="25" t="str">
        <f t="shared" si="55"/>
        <v/>
      </c>
      <c r="R128" s="25" t="str">
        <f>IF(AND($K128&lt;&gt;0,$K128&lt;&gt;"Missing"),VLOOKUP($M128,'3_Set Priorities'!$E$18:$J$209,5,FALSE),"")</f>
        <v/>
      </c>
      <c r="S128" s="25" t="str">
        <f>IF(AND($K128&lt;&gt;0,$K128&lt;&gt;"Missing"),VLOOKUP($M128,'3_Set Priorities'!$E$18:$J$209,6,FALSE),"")</f>
        <v/>
      </c>
      <c r="T128" s="89">
        <f t="shared" si="56"/>
        <v>500</v>
      </c>
      <c r="U128" s="89">
        <f t="shared" si="56"/>
        <v>500</v>
      </c>
      <c r="V128" s="89">
        <f t="shared" si="56"/>
        <v>500</v>
      </c>
      <c r="W128">
        <f t="shared" si="31"/>
        <v>0</v>
      </c>
    </row>
    <row r="129" spans="1:23" x14ac:dyDescent="0.25">
      <c r="A129" s="23" t="s">
        <v>192</v>
      </c>
      <c r="B129" s="37" t="b">
        <v>0</v>
      </c>
      <c r="C129" s="37" t="b">
        <v>0</v>
      </c>
      <c r="D129" s="37" t="b">
        <v>0</v>
      </c>
      <c r="E129" s="37" t="b">
        <v>0</v>
      </c>
      <c r="F129" s="37" t="b">
        <v>0</v>
      </c>
      <c r="G129" s="37" t="b">
        <v>0</v>
      </c>
      <c r="H129" s="40"/>
      <c r="I129" s="40"/>
      <c r="J129" s="40"/>
      <c r="K129" s="15" t="str">
        <f>IF(COUNTIF(B129:F129,TRUE)&lt;&gt;1,"Missing",IF(OR(B129=TRUE,F129=TRUE),0,IF(E129=TRUE,J$125+COUNTIF(E$125:E128,TRUE)+1,IF(D129=TRUE,J$125+COUNTIF(E$125:E$178,TRUE)+COUNTIF(D$125:D128,TRUE)+1,J$125+COUNTIF(E$125:E$178,TRUE)+COUNTIF(D$125:D$178,TRUE)+COUNTIF(C$125:C128,TRUE)+1))))</f>
        <v>Missing</v>
      </c>
      <c r="L129" s="21" t="str">
        <f>'1b_School Siting Criteria'!C21</f>
        <v>Proximity to other schools?</v>
      </c>
      <c r="M129" s="21" t="s">
        <v>361</v>
      </c>
      <c r="N129" s="26" t="str">
        <f t="shared" si="57"/>
        <v>1.b  School Siting Criteria</v>
      </c>
      <c r="O129" s="26" t="str">
        <f t="shared" si="58"/>
        <v>Baseline</v>
      </c>
      <c r="P129" s="20" t="str">
        <f>IF(VLOOKUP(L129,'1b_School Siting Criteria'!$C$17:$J$73,8,FALSE)=0,"",VLOOKUP(L129,'1b_School Siting Criteria'!$C$17:$J$73,8,FALSE))</f>
        <v/>
      </c>
      <c r="Q129" s="25" t="str">
        <f t="shared" si="55"/>
        <v/>
      </c>
      <c r="R129" s="25" t="str">
        <f>IF(AND($K129&lt;&gt;0,$K129&lt;&gt;"Missing"),VLOOKUP($M129,'3_Set Priorities'!$E$18:$J$209,5,FALSE),"")</f>
        <v/>
      </c>
      <c r="S129" s="25" t="str">
        <f>IF(AND($K129&lt;&gt;0,$K129&lt;&gt;"Missing"),VLOOKUP($M129,'3_Set Priorities'!$E$18:$J$209,6,FALSE),"")</f>
        <v/>
      </c>
      <c r="T129" s="89">
        <f t="shared" si="56"/>
        <v>500</v>
      </c>
      <c r="U129" s="89">
        <f t="shared" si="56"/>
        <v>500</v>
      </c>
      <c r="V129" s="89">
        <f t="shared" si="56"/>
        <v>500</v>
      </c>
      <c r="W129">
        <f t="shared" si="31"/>
        <v>0</v>
      </c>
    </row>
    <row r="130" spans="1:23" x14ac:dyDescent="0.25">
      <c r="A130" s="23" t="s">
        <v>193</v>
      </c>
      <c r="B130" s="37" t="b">
        <v>0</v>
      </c>
      <c r="C130" s="37" t="b">
        <v>0</v>
      </c>
      <c r="D130" s="37" t="b">
        <v>0</v>
      </c>
      <c r="E130" s="37" t="b">
        <v>0</v>
      </c>
      <c r="F130" s="37" t="b">
        <v>0</v>
      </c>
      <c r="G130" s="37" t="b">
        <v>0</v>
      </c>
      <c r="H130" s="40"/>
      <c r="I130" s="40"/>
      <c r="J130" s="40"/>
      <c r="K130" s="15" t="str">
        <f>IF(COUNTIF(B130:F130,TRUE)&lt;&gt;1,"Missing",IF(OR(B130=TRUE,F130=TRUE),0,IF(E130=TRUE,J$125+COUNTIF(E$125:E129,TRUE)+1,IF(D130=TRUE,J$125+COUNTIF(E$125:E$178,TRUE)+COUNTIF(D$125:D129,TRUE)+1,J$125+COUNTIF(E$125:E$178,TRUE)+COUNTIF(D$125:D$178,TRUE)+COUNTIF(C$125:C129,TRUE)+1))))</f>
        <v>Missing</v>
      </c>
      <c r="L130" s="21" t="str">
        <f>'1b_School Siting Criteria'!C22</f>
        <v>Reusing, renovating, and/or expanding existing schools?</v>
      </c>
      <c r="M130" s="21" t="s">
        <v>362</v>
      </c>
      <c r="N130" s="26" t="str">
        <f t="shared" si="57"/>
        <v>1.b  School Siting Criteria</v>
      </c>
      <c r="O130" s="26" t="str">
        <f t="shared" si="58"/>
        <v>Baseline</v>
      </c>
      <c r="P130" s="20" t="str">
        <f>IF(VLOOKUP(L130,'1b_School Siting Criteria'!$C$17:$J$73,8,FALSE)=0,"",VLOOKUP(L130,'1b_School Siting Criteria'!$C$17:$J$73,8,FALSE))</f>
        <v/>
      </c>
      <c r="Q130" s="25" t="str">
        <f t="shared" si="55"/>
        <v/>
      </c>
      <c r="R130" s="25" t="str">
        <f>IF(AND($K130&lt;&gt;0,$K130&lt;&gt;"Missing"),VLOOKUP($M130,'3_Set Priorities'!$E$18:$J$209,5,FALSE),"")</f>
        <v/>
      </c>
      <c r="S130" s="25" t="str">
        <f>IF(AND($K130&lt;&gt;0,$K130&lt;&gt;"Missing"),VLOOKUP($M130,'3_Set Priorities'!$E$18:$J$209,6,FALSE),"")</f>
        <v/>
      </c>
      <c r="T130" s="89">
        <f t="shared" si="56"/>
        <v>500</v>
      </c>
      <c r="U130" s="89">
        <f t="shared" si="56"/>
        <v>500</v>
      </c>
      <c r="V130" s="89">
        <f t="shared" si="56"/>
        <v>500</v>
      </c>
      <c r="W130">
        <f t="shared" si="31"/>
        <v>0</v>
      </c>
    </row>
    <row r="131" spans="1:23" x14ac:dyDescent="0.25">
      <c r="A131" s="23" t="s">
        <v>194</v>
      </c>
      <c r="B131" s="37" t="b">
        <v>0</v>
      </c>
      <c r="C131" s="37" t="b">
        <v>0</v>
      </c>
      <c r="D131" s="37" t="b">
        <v>0</v>
      </c>
      <c r="E131" s="37" t="b">
        <v>0</v>
      </c>
      <c r="F131" s="37" t="b">
        <v>0</v>
      </c>
      <c r="G131" s="37" t="b">
        <v>0</v>
      </c>
      <c r="H131" s="40"/>
      <c r="I131" s="40"/>
      <c r="J131" s="40"/>
      <c r="K131" s="15" t="str">
        <f>IF(COUNTIF(B131:F131,TRUE)&lt;&gt;1,"Missing",IF(OR(B131=TRUE,F131=TRUE),0,IF(E131=TRUE,J$125+COUNTIF(E$125:E130,TRUE)+1,IF(D131=TRUE,J$125+COUNTIF(E$125:E$178,TRUE)+COUNTIF(D$125:D130,TRUE)+1,J$125+COUNTIF(E$125:E$178,TRUE)+COUNTIF(D$125:D$178,TRUE)+COUNTIF(C$125:C130,TRUE)+1))))</f>
        <v>Missing</v>
      </c>
      <c r="L131" s="21" t="str">
        <f>'1b_School Siting Criteria'!C23</f>
        <v>Projected enrollment?</v>
      </c>
      <c r="M131" s="21" t="s">
        <v>363</v>
      </c>
      <c r="N131" s="26" t="str">
        <f t="shared" si="57"/>
        <v>1.b  School Siting Criteria</v>
      </c>
      <c r="O131" s="26" t="str">
        <f t="shared" si="58"/>
        <v>Baseline</v>
      </c>
      <c r="P131" s="20" t="str">
        <f>IF(VLOOKUP(L131,'1b_School Siting Criteria'!$C$17:$J$73,8,FALSE)=0,"",VLOOKUP(L131,'1b_School Siting Criteria'!$C$17:$J$73,8,FALSE))</f>
        <v/>
      </c>
      <c r="Q131" s="25" t="str">
        <f t="shared" si="55"/>
        <v/>
      </c>
      <c r="R131" s="25" t="str">
        <f>IF(AND($K131&lt;&gt;0,$K131&lt;&gt;"Missing"),VLOOKUP($M131,'3_Set Priorities'!$E$18:$J$209,5,FALSE),"")</f>
        <v/>
      </c>
      <c r="S131" s="25" t="str">
        <f>IF(AND($K131&lt;&gt;0,$K131&lt;&gt;"Missing"),VLOOKUP($M131,'3_Set Priorities'!$E$18:$J$209,6,FALSE),"")</f>
        <v/>
      </c>
      <c r="T131" s="89">
        <f t="shared" si="56"/>
        <v>500</v>
      </c>
      <c r="U131" s="89">
        <f t="shared" si="56"/>
        <v>500</v>
      </c>
      <c r="V131" s="89">
        <f t="shared" si="56"/>
        <v>500</v>
      </c>
      <c r="W131">
        <f t="shared" si="31"/>
        <v>0</v>
      </c>
    </row>
    <row r="132" spans="1:23" x14ac:dyDescent="0.25">
      <c r="A132" s="23" t="s">
        <v>195</v>
      </c>
      <c r="B132" s="37" t="b">
        <v>0</v>
      </c>
      <c r="C132" s="37" t="b">
        <v>0</v>
      </c>
      <c r="D132" s="37" t="b">
        <v>0</v>
      </c>
      <c r="E132" s="37" t="b">
        <v>0</v>
      </c>
      <c r="F132" s="37" t="b">
        <v>0</v>
      </c>
      <c r="G132" s="37" t="b">
        <v>0</v>
      </c>
      <c r="H132" s="40"/>
      <c r="I132" s="40"/>
      <c r="J132" s="40"/>
      <c r="K132" s="15" t="str">
        <f>IF(COUNTIF(B132:F132,TRUE)&lt;&gt;1,"Missing",IF(OR(B132=TRUE,F132=TRUE),0,IF(E132=TRUE,J$125+COUNTIF(E$125:E131,TRUE)+1,IF(D132=TRUE,J$125+COUNTIF(E$125:E$178,TRUE)+COUNTIF(D$125:D131,TRUE)+1,J$125+COUNTIF(E$125:E$178,TRUE)+COUNTIF(D$125:D$178,TRUE)+COUNTIF(C$125:C131,TRUE)+1))))</f>
        <v>Missing</v>
      </c>
      <c r="L132" s="21" t="str">
        <f>'1b_School Siting Criteria'!C25</f>
        <v>School bus routes?</v>
      </c>
      <c r="M132" s="21" t="s">
        <v>364</v>
      </c>
      <c r="N132" s="26" t="str">
        <f t="shared" si="57"/>
        <v>1.b  School Siting Criteria</v>
      </c>
      <c r="O132" s="26" t="str">
        <f t="shared" si="58"/>
        <v>Baseline</v>
      </c>
      <c r="P132" s="20" t="str">
        <f>IF(VLOOKUP(L132,'1b_School Siting Criteria'!$C$17:$J$73,8,FALSE)=0,"",VLOOKUP(L132,'1b_School Siting Criteria'!$C$17:$J$73,8,FALSE))</f>
        <v/>
      </c>
      <c r="Q132" s="25" t="str">
        <f t="shared" si="55"/>
        <v/>
      </c>
      <c r="R132" s="25" t="str">
        <f>IF(AND($K132&lt;&gt;0,$K132&lt;&gt;"Missing"),VLOOKUP($M132,'3_Set Priorities'!$E$18:$J$209,5,FALSE),"")</f>
        <v/>
      </c>
      <c r="S132" s="25" t="str">
        <f>IF(AND($K132&lt;&gt;0,$K132&lt;&gt;"Missing"),VLOOKUP($M132,'3_Set Priorities'!$E$18:$J$209,6,FALSE),"")</f>
        <v/>
      </c>
      <c r="T132" s="89">
        <f t="shared" si="56"/>
        <v>500</v>
      </c>
      <c r="U132" s="89">
        <f t="shared" si="56"/>
        <v>500</v>
      </c>
      <c r="V132" s="89">
        <f t="shared" si="56"/>
        <v>500</v>
      </c>
      <c r="W132">
        <f t="shared" si="31"/>
        <v>0</v>
      </c>
    </row>
    <row r="133" spans="1:23" x14ac:dyDescent="0.25">
      <c r="A133" s="23" t="s">
        <v>196</v>
      </c>
      <c r="B133" s="37" t="b">
        <v>0</v>
      </c>
      <c r="C133" s="37" t="b">
        <v>0</v>
      </c>
      <c r="D133" s="37" t="b">
        <v>0</v>
      </c>
      <c r="E133" s="37" t="b">
        <v>0</v>
      </c>
      <c r="F133" s="37" t="b">
        <v>0</v>
      </c>
      <c r="G133" s="37" t="b">
        <v>0</v>
      </c>
      <c r="H133" s="40"/>
      <c r="I133" s="40"/>
      <c r="J133" s="40"/>
      <c r="K133" s="15" t="str">
        <f>IF(COUNTIF(B133:F133,TRUE)&lt;&gt;1,"Missing",IF(OR(B133=TRUE,F133=TRUE),0,IF(E133=TRUE,J$125+COUNTIF(E$125:E132,TRUE)+1,IF(D133=TRUE,J$125+COUNTIF(E$125:E$178,TRUE)+COUNTIF(D$125:D132,TRUE)+1,J$125+COUNTIF(E$125:E$178,TRUE)+COUNTIF(D$125:D$178,TRUE)+COUNTIF(C$125:C132,TRUE)+1))))</f>
        <v>Missing</v>
      </c>
      <c r="L133" s="21" t="str">
        <f>'1b_School Siting Criteria'!C26</f>
        <v>Automobile?</v>
      </c>
      <c r="M133" s="21" t="s">
        <v>365</v>
      </c>
      <c r="N133" s="26" t="str">
        <f t="shared" si="57"/>
        <v>1.b  School Siting Criteria</v>
      </c>
      <c r="O133" s="26" t="str">
        <f t="shared" si="58"/>
        <v>Baseline</v>
      </c>
      <c r="P133" s="20" t="str">
        <f>IF(VLOOKUP(L133,'1b_School Siting Criteria'!$C$17:$J$73,8,FALSE)=0,"",VLOOKUP(L133,'1b_School Siting Criteria'!$C$17:$J$73,8,FALSE))</f>
        <v/>
      </c>
      <c r="Q133" s="25" t="str">
        <f t="shared" si="55"/>
        <v/>
      </c>
      <c r="R133" s="25" t="str">
        <f>IF(AND($K133&lt;&gt;0,$K133&lt;&gt;"Missing"),VLOOKUP($M133,'3_Set Priorities'!$E$18:$J$209,5,FALSE),"")</f>
        <v/>
      </c>
      <c r="S133" s="25" t="str">
        <f>IF(AND($K133&lt;&gt;0,$K133&lt;&gt;"Missing"),VLOOKUP($M133,'3_Set Priorities'!$E$18:$J$209,6,FALSE),"")</f>
        <v/>
      </c>
      <c r="T133" s="89">
        <f t="shared" si="56"/>
        <v>500</v>
      </c>
      <c r="U133" s="89">
        <f t="shared" si="56"/>
        <v>500</v>
      </c>
      <c r="V133" s="89">
        <f t="shared" si="56"/>
        <v>500</v>
      </c>
      <c r="W133">
        <f t="shared" si="31"/>
        <v>0</v>
      </c>
    </row>
    <row r="134" spans="1:23" x14ac:dyDescent="0.25">
      <c r="A134" s="23" t="s">
        <v>197</v>
      </c>
      <c r="B134" s="37" t="b">
        <v>0</v>
      </c>
      <c r="C134" s="37" t="b">
        <v>0</v>
      </c>
      <c r="D134" s="37" t="b">
        <v>0</v>
      </c>
      <c r="E134" s="37" t="b">
        <v>0</v>
      </c>
      <c r="F134" s="37" t="b">
        <v>0</v>
      </c>
      <c r="G134" s="37" t="b">
        <v>0</v>
      </c>
      <c r="H134" s="40"/>
      <c r="I134" s="40"/>
      <c r="J134" s="40"/>
      <c r="K134" s="15" t="str">
        <f>IF(COUNTIF(B134:F134,TRUE)&lt;&gt;1,"Missing",IF(OR(B134=TRUE,F134=TRUE),0,IF(E134=TRUE,J$125+COUNTIF(E$125:E133,TRUE)+1,IF(D134=TRUE,J$125+COUNTIF(E$125:E$178,TRUE)+COUNTIF(D$125:D133,TRUE)+1,J$125+COUNTIF(E$125:E$178,TRUE)+COUNTIF(D$125:D$178,TRUE)+COUNTIF(C$125:C133,TRUE)+1))))</f>
        <v>Missing</v>
      </c>
      <c r="L134" s="21" t="str">
        <f>'1b_School Siting Criteria'!C27</f>
        <v>Transit?</v>
      </c>
      <c r="M134" s="21" t="s">
        <v>367</v>
      </c>
      <c r="N134" s="26" t="str">
        <f t="shared" si="57"/>
        <v>1.b  School Siting Criteria</v>
      </c>
      <c r="O134" s="26" t="str">
        <f t="shared" si="58"/>
        <v>Baseline</v>
      </c>
      <c r="P134" s="20" t="str">
        <f>IF(VLOOKUP(L134,'1b_School Siting Criteria'!$C$17:$J$73,8,FALSE)=0,"",VLOOKUP(L134,'1b_School Siting Criteria'!$C$17:$J$73,8,FALSE))</f>
        <v/>
      </c>
      <c r="Q134" s="25" t="str">
        <f t="shared" si="55"/>
        <v/>
      </c>
      <c r="R134" s="25" t="str">
        <f>IF(AND($K134&lt;&gt;0,$K134&lt;&gt;"Missing"),VLOOKUP($M134,'3_Set Priorities'!$E$18:$J$209,5,FALSE),"")</f>
        <v/>
      </c>
      <c r="S134" s="25" t="str">
        <f>IF(AND($K134&lt;&gt;0,$K134&lt;&gt;"Missing"),VLOOKUP($M134,'3_Set Priorities'!$E$18:$J$209,6,FALSE),"")</f>
        <v/>
      </c>
      <c r="T134" s="89">
        <f t="shared" si="56"/>
        <v>500</v>
      </c>
      <c r="U134" s="89">
        <f t="shared" si="56"/>
        <v>500</v>
      </c>
      <c r="V134" s="89">
        <f t="shared" si="56"/>
        <v>500</v>
      </c>
      <c r="W134">
        <f t="shared" si="31"/>
        <v>0</v>
      </c>
    </row>
    <row r="135" spans="1:23" x14ac:dyDescent="0.25">
      <c r="A135" s="23" t="s">
        <v>198</v>
      </c>
      <c r="B135" s="37" t="b">
        <v>0</v>
      </c>
      <c r="C135" s="37" t="b">
        <v>0</v>
      </c>
      <c r="D135" s="37" t="b">
        <v>0</v>
      </c>
      <c r="E135" s="37" t="b">
        <v>0</v>
      </c>
      <c r="F135" s="37" t="b">
        <v>0</v>
      </c>
      <c r="G135" s="37" t="b">
        <v>0</v>
      </c>
      <c r="H135" s="40"/>
      <c r="I135" s="40"/>
      <c r="J135" s="40"/>
      <c r="K135" s="15" t="str">
        <f>IF(COUNTIF(B135:F135,TRUE)&lt;&gt;1,"Missing",IF(OR(B135=TRUE,F135=TRUE),0,IF(E135=TRUE,J$125+COUNTIF(E$125:E134,TRUE)+1,IF(D135=TRUE,J$125+COUNTIF(E$125:E$178,TRUE)+COUNTIF(D$125:D134,TRUE)+1,J$125+COUNTIF(E$125:E$178,TRUE)+COUNTIF(D$125:D$178,TRUE)+COUNTIF(C$125:C134,TRUE)+1))))</f>
        <v>Missing</v>
      </c>
      <c r="L135" s="21" t="str">
        <f>'1b_School Siting Criteria'!C28</f>
        <v xml:space="preserve">Walking? </v>
      </c>
      <c r="M135" s="21" t="s">
        <v>366</v>
      </c>
      <c r="N135" s="26" t="str">
        <f t="shared" si="57"/>
        <v>1.b  School Siting Criteria</v>
      </c>
      <c r="O135" s="26" t="str">
        <f t="shared" si="58"/>
        <v>Baseline</v>
      </c>
      <c r="P135" s="20" t="str">
        <f>IF(VLOOKUP(L135,'1b_School Siting Criteria'!$C$17:$J$73,8,FALSE)=0,"",VLOOKUP(L135,'1b_School Siting Criteria'!$C$17:$J$73,8,FALSE))</f>
        <v/>
      </c>
      <c r="Q135" s="25" t="str">
        <f t="shared" si="55"/>
        <v/>
      </c>
      <c r="R135" s="25" t="str">
        <f>IF(AND($K135&lt;&gt;0,$K135&lt;&gt;"Missing"),VLOOKUP($M135,'3_Set Priorities'!$E$18:$J$209,5,FALSE),"")</f>
        <v/>
      </c>
      <c r="S135" s="25" t="str">
        <f>IF(AND($K135&lt;&gt;0,$K135&lt;&gt;"Missing"),VLOOKUP($M135,'3_Set Priorities'!$E$18:$J$209,6,FALSE),"")</f>
        <v/>
      </c>
      <c r="T135" s="89">
        <f t="shared" si="56"/>
        <v>500</v>
      </c>
      <c r="U135" s="89">
        <f t="shared" si="56"/>
        <v>500</v>
      </c>
      <c r="V135" s="89">
        <f t="shared" si="56"/>
        <v>500</v>
      </c>
      <c r="W135">
        <f t="shared" si="31"/>
        <v>0</v>
      </c>
    </row>
    <row r="136" spans="1:23" x14ac:dyDescent="0.25">
      <c r="A136" s="23" t="s">
        <v>199</v>
      </c>
      <c r="B136" s="37" t="b">
        <v>0</v>
      </c>
      <c r="C136" s="37" t="b">
        <v>0</v>
      </c>
      <c r="D136" s="37" t="b">
        <v>0</v>
      </c>
      <c r="E136" s="37" t="b">
        <v>0</v>
      </c>
      <c r="F136" s="37" t="b">
        <v>0</v>
      </c>
      <c r="G136" s="37" t="b">
        <v>0</v>
      </c>
      <c r="H136" s="40"/>
      <c r="I136" s="40"/>
      <c r="J136" s="40"/>
      <c r="K136" s="15" t="str">
        <f>IF(COUNTIF(B136:F136,TRUE)&lt;&gt;1,"Missing",IF(OR(B136=TRUE,F136=TRUE),0,IF(E136=TRUE,J$125+COUNTIF(E$125:E135,TRUE)+1,IF(D136=TRUE,J$125+COUNTIF(E$125:E$178,TRUE)+COUNTIF(D$125:D135,TRUE)+1,J$125+COUNTIF(E$125:E$178,TRUE)+COUNTIF(D$125:D$178,TRUE)+COUNTIF(C$125:C135,TRUE)+1))))</f>
        <v>Missing</v>
      </c>
      <c r="L136" s="21" t="str">
        <f>'1b_School Siting Criteria'!C29</f>
        <v>Biking?</v>
      </c>
      <c r="M136" s="21" t="s">
        <v>368</v>
      </c>
      <c r="N136" s="26" t="str">
        <f t="shared" si="57"/>
        <v>1.b  School Siting Criteria</v>
      </c>
      <c r="O136" s="26" t="str">
        <f t="shared" si="58"/>
        <v>Baseline</v>
      </c>
      <c r="P136" s="20" t="str">
        <f>IF(VLOOKUP(L136,'1b_School Siting Criteria'!$C$17:$J$73,8,FALSE)=0,"",VLOOKUP(L136,'1b_School Siting Criteria'!$C$17:$J$73,8,FALSE))</f>
        <v/>
      </c>
      <c r="Q136" s="25" t="str">
        <f t="shared" si="55"/>
        <v/>
      </c>
      <c r="R136" s="25" t="str">
        <f>IF(AND($K136&lt;&gt;0,$K136&lt;&gt;"Missing"),VLOOKUP($M136,'3_Set Priorities'!$E$18:$J$209,5,FALSE),"")</f>
        <v/>
      </c>
      <c r="S136" s="25" t="str">
        <f>IF(AND($K136&lt;&gt;0,$K136&lt;&gt;"Missing"),VLOOKUP($M136,'3_Set Priorities'!$E$18:$J$209,6,FALSE),"")</f>
        <v/>
      </c>
      <c r="T136" s="89">
        <f t="shared" si="56"/>
        <v>500</v>
      </c>
      <c r="U136" s="89">
        <f t="shared" si="56"/>
        <v>500</v>
      </c>
      <c r="V136" s="89">
        <f t="shared" si="56"/>
        <v>500</v>
      </c>
      <c r="W136">
        <f t="shared" ref="W136:W199" si="59">IF(R136="High",RANK(T136,T$8:T$260,1),IF(R136="Medium",RANK(U136,U$8:U$260,1)+R$265,IF(R136="Low",RANK(V136,V$8:V$260,1)+R$265+R$266,0)))</f>
        <v>0</v>
      </c>
    </row>
    <row r="137" spans="1:23" x14ac:dyDescent="0.25">
      <c r="A137" s="23" t="s">
        <v>200</v>
      </c>
      <c r="B137" s="37" t="b">
        <v>0</v>
      </c>
      <c r="C137" s="37" t="b">
        <v>0</v>
      </c>
      <c r="D137" s="37" t="b">
        <v>0</v>
      </c>
      <c r="E137" s="37" t="b">
        <v>0</v>
      </c>
      <c r="F137" s="37" t="b">
        <v>0</v>
      </c>
      <c r="G137" s="37" t="b">
        <v>0</v>
      </c>
      <c r="H137" s="40"/>
      <c r="I137" s="40"/>
      <c r="J137" s="40"/>
      <c r="K137" s="15" t="str">
        <f>IF(COUNTIF(B137:F137,TRUE)&lt;&gt;1,"Missing",IF(OR(B137=TRUE,F137=TRUE),0,IF(E137=TRUE,J$125+COUNTIF(E$125:E136,TRUE)+1,IF(D137=TRUE,J$125+COUNTIF(E$125:E$178,TRUE)+COUNTIF(D$125:D136,TRUE)+1,J$125+COUNTIF(E$125:E$178,TRUE)+COUNTIF(D$125:D$178,TRUE)+COUNTIF(C$125:C136,TRUE)+1))))</f>
        <v>Missing</v>
      </c>
      <c r="L137" s="21" t="str">
        <f>'1b_School Siting Criteria'!C30</f>
        <v>Proximity to an existing or planned arterial street?</v>
      </c>
      <c r="M137" s="21" t="s">
        <v>496</v>
      </c>
      <c r="N137" s="26" t="str">
        <f t="shared" si="57"/>
        <v>1.b  School Siting Criteria</v>
      </c>
      <c r="O137" s="26" t="str">
        <f t="shared" si="58"/>
        <v>Baseline</v>
      </c>
      <c r="P137" s="20" t="str">
        <f>IF(VLOOKUP(L137,'1b_School Siting Criteria'!$C$17:$J$73,8,FALSE)=0,"",VLOOKUP(L137,'1b_School Siting Criteria'!$C$17:$J$73,8,FALSE))</f>
        <v/>
      </c>
      <c r="Q137" s="25" t="str">
        <f t="shared" si="55"/>
        <v/>
      </c>
      <c r="R137" s="25" t="str">
        <f>IF(AND($K137&lt;&gt;0,$K137&lt;&gt;"Missing"),VLOOKUP($M137,'3_Set Priorities'!$E$18:$J$209,5,FALSE),"")</f>
        <v/>
      </c>
      <c r="S137" s="25" t="str">
        <f>IF(AND($K137&lt;&gt;0,$K137&lt;&gt;"Missing"),VLOOKUP($M137,'3_Set Priorities'!$E$18:$J$209,6,FALSE),"")</f>
        <v/>
      </c>
      <c r="T137" s="89">
        <f t="shared" si="56"/>
        <v>500</v>
      </c>
      <c r="U137" s="89">
        <f t="shared" si="56"/>
        <v>500</v>
      </c>
      <c r="V137" s="89">
        <f t="shared" si="56"/>
        <v>500</v>
      </c>
      <c r="W137">
        <f t="shared" si="59"/>
        <v>0</v>
      </c>
    </row>
    <row r="138" spans="1:23" x14ac:dyDescent="0.25">
      <c r="A138" s="23" t="s">
        <v>201</v>
      </c>
      <c r="B138" s="37" t="b">
        <v>0</v>
      </c>
      <c r="C138" s="37" t="b">
        <v>0</v>
      </c>
      <c r="D138" s="37" t="b">
        <v>0</v>
      </c>
      <c r="E138" s="37" t="b">
        <v>0</v>
      </c>
      <c r="F138" s="37" t="b">
        <v>0</v>
      </c>
      <c r="G138" s="37" t="b">
        <v>0</v>
      </c>
      <c r="H138" s="40"/>
      <c r="I138" s="40"/>
      <c r="J138" s="40"/>
      <c r="K138" s="15" t="str">
        <f>IF(COUNTIF(B138:F138,TRUE)&lt;&gt;1,"Missing",IF(OR(B138=TRUE,F138=TRUE),0,IF(E138=TRUE,J$125+COUNTIF(E$125:E137,TRUE)+1,IF(D138=TRUE,J$125+COUNTIF(E$125:E$178,TRUE)+COUNTIF(D$125:D137,TRUE)+1,J$125+COUNTIF(E$125:E$178,TRUE)+COUNTIF(D$125:D$178,TRUE)+COUNTIF(C$125:C137,TRUE)+1))))</f>
        <v>Missing</v>
      </c>
      <c r="L138" s="21" t="str">
        <f>'1b_School Siting Criteria'!C31</f>
        <v>Access to water and sewer utilities and/or ability to develop water supply and septic systems?</v>
      </c>
      <c r="M138" s="21" t="s">
        <v>498</v>
      </c>
      <c r="N138" s="26" t="str">
        <f t="shared" si="57"/>
        <v>1.b  School Siting Criteria</v>
      </c>
      <c r="O138" s="26" t="str">
        <f t="shared" si="58"/>
        <v>Baseline</v>
      </c>
      <c r="P138" s="20" t="str">
        <f>IF(VLOOKUP(L138,'1b_School Siting Criteria'!$C$17:$J$73,8,FALSE)=0,"",VLOOKUP(L138,'1b_School Siting Criteria'!$C$17:$J$73,8,FALSE))</f>
        <v/>
      </c>
      <c r="Q138" s="25" t="str">
        <f t="shared" si="55"/>
        <v/>
      </c>
      <c r="R138" s="25" t="str">
        <f>IF(AND($K138&lt;&gt;0,$K138&lt;&gt;"Missing"),VLOOKUP($M138,'3_Set Priorities'!$E$18:$J$209,5,FALSE),"")</f>
        <v/>
      </c>
      <c r="S138" s="25" t="str">
        <f>IF(AND($K138&lt;&gt;0,$K138&lt;&gt;"Missing"),VLOOKUP($M138,'3_Set Priorities'!$E$18:$J$209,6,FALSE),"")</f>
        <v/>
      </c>
      <c r="T138" s="89">
        <f t="shared" si="56"/>
        <v>500</v>
      </c>
      <c r="U138" s="89">
        <f t="shared" si="56"/>
        <v>500</v>
      </c>
      <c r="V138" s="89">
        <f t="shared" si="56"/>
        <v>500</v>
      </c>
      <c r="W138">
        <f t="shared" si="59"/>
        <v>0</v>
      </c>
    </row>
    <row r="139" spans="1:23" x14ac:dyDescent="0.25">
      <c r="A139" s="23" t="s">
        <v>202</v>
      </c>
      <c r="B139" s="37" t="b">
        <v>0</v>
      </c>
      <c r="C139" s="37" t="b">
        <v>0</v>
      </c>
      <c r="D139" s="37" t="b">
        <v>0</v>
      </c>
      <c r="E139" s="37" t="b">
        <v>0</v>
      </c>
      <c r="F139" s="37" t="b">
        <v>0</v>
      </c>
      <c r="G139" s="37" t="b">
        <v>0</v>
      </c>
      <c r="H139" s="40"/>
      <c r="I139" s="40"/>
      <c r="J139" s="40"/>
      <c r="K139" s="15" t="str">
        <f>IF(COUNTIF(B139:F139,TRUE)&lt;&gt;1,"Missing",IF(OR(B139=TRUE,F139=TRUE),0,IF(E139=TRUE,J$125+COUNTIF(E$125:E138,TRUE)+1,IF(D139=TRUE,J$125+COUNTIF(E$125:E$178,TRUE)+COUNTIF(D$125:D138,TRUE)+1,J$125+COUNTIF(E$125:E$178,TRUE)+COUNTIF(D$125:D$178,TRUE)+COUNTIF(C$125:C138,TRUE)+1))))</f>
        <v>Missing</v>
      </c>
      <c r="L139" s="21" t="str">
        <f>'1b_School Siting Criteria'!C32</f>
        <v>Parking requirements?</v>
      </c>
      <c r="M139" s="21" t="s">
        <v>369</v>
      </c>
      <c r="N139" s="26" t="str">
        <f t="shared" si="57"/>
        <v>1.b  School Siting Criteria</v>
      </c>
      <c r="O139" s="26" t="str">
        <f t="shared" si="58"/>
        <v>Baseline</v>
      </c>
      <c r="P139" s="20" t="str">
        <f>IF(VLOOKUP(L139,'1b_School Siting Criteria'!$C$17:$J$73,8,FALSE)=0,"",VLOOKUP(L139,'1b_School Siting Criteria'!$C$17:$J$73,8,FALSE))</f>
        <v/>
      </c>
      <c r="Q139" s="25" t="str">
        <f t="shared" si="55"/>
        <v/>
      </c>
      <c r="R139" s="25" t="str">
        <f>IF(AND($K139&lt;&gt;0,$K139&lt;&gt;"Missing"),VLOOKUP($M139,'3_Set Priorities'!$E$18:$J$209,5,FALSE),"")</f>
        <v/>
      </c>
      <c r="S139" s="25" t="str">
        <f>IF(AND($K139&lt;&gt;0,$K139&lt;&gt;"Missing"),VLOOKUP($M139,'3_Set Priorities'!$E$18:$J$209,6,FALSE),"")</f>
        <v/>
      </c>
      <c r="T139" s="89">
        <f t="shared" si="56"/>
        <v>500</v>
      </c>
      <c r="U139" s="89">
        <f t="shared" si="56"/>
        <v>500</v>
      </c>
      <c r="V139" s="89">
        <f t="shared" si="56"/>
        <v>500</v>
      </c>
      <c r="W139">
        <f t="shared" si="59"/>
        <v>0</v>
      </c>
    </row>
    <row r="140" spans="1:23" x14ac:dyDescent="0.25">
      <c r="A140" s="23" t="s">
        <v>203</v>
      </c>
      <c r="B140" s="37" t="b">
        <v>0</v>
      </c>
      <c r="C140" s="37" t="b">
        <v>0</v>
      </c>
      <c r="D140" s="37" t="b">
        <v>0</v>
      </c>
      <c r="E140" s="37" t="b">
        <v>0</v>
      </c>
      <c r="F140" s="37" t="b">
        <v>0</v>
      </c>
      <c r="G140" s="37" t="b">
        <v>0</v>
      </c>
      <c r="H140" s="40"/>
      <c r="I140" s="40"/>
      <c r="J140" s="40"/>
      <c r="K140" s="15" t="str">
        <f>IF(COUNTIF(B140:F140,TRUE)&lt;&gt;1,"Missing",IF(OR(B140=TRUE,F140=TRUE),0,IF(E140=TRUE,J$125+COUNTIF(E$125:E139,TRUE)+1,IF(D140=TRUE,J$125+COUNTIF(E$125:E$178,TRUE)+COUNTIF(D$125:D139,TRUE)+1,J$125+COUNTIF(E$125:E$178,TRUE)+COUNTIF(D$125:D$178,TRUE)+COUNTIF(C$125:C139,TRUE)+1))))</f>
        <v>Missing</v>
      </c>
      <c r="L140" s="21" t="str">
        <f>'1b_School Siting Criteria'!C33</f>
        <v>Proximity to sensitive land, wetlands, floodplains, or aquifers?</v>
      </c>
      <c r="M140" s="21" t="s">
        <v>370</v>
      </c>
      <c r="N140" s="26" t="str">
        <f t="shared" si="57"/>
        <v>1.b  School Siting Criteria</v>
      </c>
      <c r="O140" s="26" t="str">
        <f t="shared" si="58"/>
        <v>Baseline</v>
      </c>
      <c r="P140" s="20" t="str">
        <f>IF(VLOOKUP(L140,'1b_School Siting Criteria'!$C$17:$J$73,8,FALSE)=0,"",VLOOKUP(L140,'1b_School Siting Criteria'!$C$17:$J$73,8,FALSE))</f>
        <v/>
      </c>
      <c r="Q140" s="25" t="str">
        <f t="shared" si="55"/>
        <v/>
      </c>
      <c r="R140" s="25" t="str">
        <f>IF(AND($K140&lt;&gt;0,$K140&lt;&gt;"Missing"),VLOOKUP($M140,'3_Set Priorities'!$E$18:$J$209,5,FALSE),"")</f>
        <v/>
      </c>
      <c r="S140" s="25" t="str">
        <f>IF(AND($K140&lt;&gt;0,$K140&lt;&gt;"Missing"),VLOOKUP($M140,'3_Set Priorities'!$E$18:$J$209,6,FALSE),"")</f>
        <v/>
      </c>
      <c r="T140" s="89">
        <f t="shared" si="56"/>
        <v>500</v>
      </c>
      <c r="U140" s="89">
        <f t="shared" si="56"/>
        <v>500</v>
      </c>
      <c r="V140" s="89">
        <f t="shared" si="56"/>
        <v>500</v>
      </c>
      <c r="W140">
        <f t="shared" si="59"/>
        <v>0</v>
      </c>
    </row>
    <row r="141" spans="1:23" x14ac:dyDescent="0.25">
      <c r="A141" s="23" t="s">
        <v>204</v>
      </c>
      <c r="B141" s="37" t="b">
        <v>0</v>
      </c>
      <c r="C141" s="37" t="b">
        <v>0</v>
      </c>
      <c r="D141" s="37" t="b">
        <v>0</v>
      </c>
      <c r="E141" s="37" t="b">
        <v>0</v>
      </c>
      <c r="F141" s="37" t="b">
        <v>0</v>
      </c>
      <c r="G141" s="37" t="b">
        <v>0</v>
      </c>
      <c r="H141" s="40"/>
      <c r="I141" s="40"/>
      <c r="J141" s="40"/>
      <c r="K141" s="15" t="str">
        <f>IF(COUNTIF(B141:F141,TRUE)&lt;&gt;1,"Missing",IF(OR(B141=TRUE,F141=TRUE),0,IF(E141=TRUE,J$125+COUNTIF(E$125:E140,TRUE)+1,IF(D141=TRUE,J$125+COUNTIF(E$125:E$178,TRUE)+COUNTIF(D$125:D140,TRUE)+1,J$125+COUNTIF(E$125:E$178,TRUE)+COUNTIF(D$125:D$178,TRUE)+COUNTIF(C$125:C140,TRUE)+1))))</f>
        <v>Missing</v>
      </c>
      <c r="L141" s="21" t="str">
        <f>'1b_School Siting Criteria'!C34</f>
        <v>Proximity to sources of poor air quality, natural and/or man-made hazards, or other incompatible land uses?</v>
      </c>
      <c r="M141" s="21" t="s">
        <v>371</v>
      </c>
      <c r="N141" s="26" t="str">
        <f t="shared" si="57"/>
        <v>1.b  School Siting Criteria</v>
      </c>
      <c r="O141" s="26" t="str">
        <f t="shared" si="58"/>
        <v>Baseline</v>
      </c>
      <c r="P141" s="20" t="str">
        <f>IF(VLOOKUP(L141,'1b_School Siting Criteria'!$C$17:$J$73,8,FALSE)=0,"",VLOOKUP(L141,'1b_School Siting Criteria'!$C$17:$J$73,8,FALSE))</f>
        <v/>
      </c>
      <c r="Q141" s="25" t="str">
        <f t="shared" si="55"/>
        <v/>
      </c>
      <c r="R141" s="25" t="str">
        <f>IF(AND($K141&lt;&gt;0,$K141&lt;&gt;"Missing"),VLOOKUP($M141,'3_Set Priorities'!$E$18:$J$209,5,FALSE),"")</f>
        <v/>
      </c>
      <c r="S141" s="25" t="str">
        <f>IF(AND($K141&lt;&gt;0,$K141&lt;&gt;"Missing"),VLOOKUP($M141,'3_Set Priorities'!$E$18:$J$209,6,FALSE),"")</f>
        <v/>
      </c>
      <c r="T141" s="89">
        <f t="shared" si="56"/>
        <v>500</v>
      </c>
      <c r="U141" s="89">
        <f t="shared" si="56"/>
        <v>500</v>
      </c>
      <c r="V141" s="89">
        <f t="shared" si="56"/>
        <v>500</v>
      </c>
      <c r="W141">
        <f t="shared" si="59"/>
        <v>0</v>
      </c>
    </row>
    <row r="142" spans="1:23" x14ac:dyDescent="0.25">
      <c r="A142" s="23" t="s">
        <v>205</v>
      </c>
      <c r="B142" s="37" t="b">
        <v>0</v>
      </c>
      <c r="C142" s="37" t="b">
        <v>0</v>
      </c>
      <c r="D142" s="37" t="b">
        <v>0</v>
      </c>
      <c r="E142" s="37" t="b">
        <v>0</v>
      </c>
      <c r="F142" s="37" t="b">
        <v>0</v>
      </c>
      <c r="G142" s="37" t="b">
        <v>0</v>
      </c>
      <c r="H142" s="40"/>
      <c r="I142" s="40"/>
      <c r="J142" s="40"/>
      <c r="K142" s="15" t="str">
        <f>IF(COUNTIF(B142:F142,TRUE)&lt;&gt;1,"Missing",IF(OR(B142=TRUE,F142=TRUE),0,IF(E142=TRUE,J$125+COUNTIF(E$125:E141,TRUE)+1,IF(D142=TRUE,J$125+COUNTIF(E$125:E$178,TRUE)+COUNTIF(D$125:D141,TRUE)+1,J$125+COUNTIF(E$125:E$178,TRUE)+COUNTIF(D$125:D$178,TRUE)+COUNTIF(C$125:C141,TRUE)+1))))</f>
        <v>Missing</v>
      </c>
      <c r="L142" s="21" t="str">
        <f>'1b_School Siting Criteria'!C35</f>
        <v>Acreage requirements? </v>
      </c>
      <c r="M142" s="21" t="s">
        <v>372</v>
      </c>
      <c r="N142" s="26" t="str">
        <f t="shared" si="57"/>
        <v>1.b  School Siting Criteria</v>
      </c>
      <c r="O142" s="26" t="str">
        <f t="shared" si="58"/>
        <v>Baseline</v>
      </c>
      <c r="P142" s="20" t="str">
        <f>IF(VLOOKUP(L142,'1b_School Siting Criteria'!$C$17:$J$73,8,FALSE)=0,"",VLOOKUP(L142,'1b_School Siting Criteria'!$C$17:$J$73,8,FALSE))</f>
        <v/>
      </c>
      <c r="Q142" s="25" t="str">
        <f t="shared" si="55"/>
        <v/>
      </c>
      <c r="R142" s="25" t="str">
        <f>IF(AND($K142&lt;&gt;0,$K142&lt;&gt;"Missing"),VLOOKUP($M142,'3_Set Priorities'!$E$18:$J$209,5,FALSE),"")</f>
        <v/>
      </c>
      <c r="S142" s="25" t="str">
        <f>IF(AND($K142&lt;&gt;0,$K142&lt;&gt;"Missing"),VLOOKUP($M142,'3_Set Priorities'!$E$18:$J$209,6,FALSE),"")</f>
        <v/>
      </c>
      <c r="T142" s="89">
        <f t="shared" si="56"/>
        <v>500</v>
      </c>
      <c r="U142" s="89">
        <f t="shared" si="56"/>
        <v>500</v>
      </c>
      <c r="V142" s="89">
        <f t="shared" si="56"/>
        <v>500</v>
      </c>
      <c r="W142">
        <f t="shared" si="59"/>
        <v>0</v>
      </c>
    </row>
    <row r="143" spans="1:23" x14ac:dyDescent="0.25">
      <c r="A143" s="23" t="s">
        <v>206</v>
      </c>
      <c r="B143" s="37" t="b">
        <v>0</v>
      </c>
      <c r="C143" s="37" t="b">
        <v>0</v>
      </c>
      <c r="D143" s="37" t="b">
        <v>0</v>
      </c>
      <c r="E143" s="37" t="b">
        <v>0</v>
      </c>
      <c r="F143" s="37" t="b">
        <v>0</v>
      </c>
      <c r="G143" s="37" t="b">
        <v>0</v>
      </c>
      <c r="H143" s="40"/>
      <c r="I143" s="40"/>
      <c r="J143" s="40"/>
      <c r="K143" s="15" t="str">
        <f>IF(COUNTIF(B143:F143,TRUE)&lt;&gt;1,"Missing",IF(OR(B143=TRUE,F143=TRUE),0,IF(E143=TRUE,J$125+COUNTIF(E$125:E142,TRUE)+1,IF(D143=TRUE,J$125+COUNTIF(E$125:E$178,TRUE)+COUNTIF(D$125:D142,TRUE)+1,J$125+COUNTIF(E$125:E$178,TRUE)+COUNTIF(D$125:D$178,TRUE)+COUNTIF(C$125:C142,TRUE)+1))))</f>
        <v>Missing</v>
      </c>
      <c r="L143" s="21" t="str">
        <f>'1b_School Siting Criteria'!C36</f>
        <v>Athletic field and other outdoor space requirements?</v>
      </c>
      <c r="M143" s="21" t="s">
        <v>373</v>
      </c>
      <c r="N143" s="26" t="str">
        <f t="shared" si="57"/>
        <v>1.b  School Siting Criteria</v>
      </c>
      <c r="O143" s="26" t="str">
        <f t="shared" si="58"/>
        <v>Baseline</v>
      </c>
      <c r="P143" s="20" t="str">
        <f>IF(VLOOKUP(L143,'1b_School Siting Criteria'!$C$17:$J$73,8,FALSE)=0,"",VLOOKUP(L143,'1b_School Siting Criteria'!$C$17:$J$73,8,FALSE))</f>
        <v/>
      </c>
      <c r="Q143" s="25" t="str">
        <f t="shared" si="55"/>
        <v/>
      </c>
      <c r="R143" s="25" t="str">
        <f>IF(AND($K143&lt;&gt;0,$K143&lt;&gt;"Missing"),VLOOKUP($M143,'3_Set Priorities'!$E$18:$J$209,5,FALSE),"")</f>
        <v/>
      </c>
      <c r="S143" s="25" t="str">
        <f>IF(AND($K143&lt;&gt;0,$K143&lt;&gt;"Missing"),VLOOKUP($M143,'3_Set Priorities'!$E$18:$J$209,6,FALSE),"")</f>
        <v/>
      </c>
      <c r="T143" s="89">
        <f t="shared" si="56"/>
        <v>500</v>
      </c>
      <c r="U143" s="89">
        <f t="shared" si="56"/>
        <v>500</v>
      </c>
      <c r="V143" s="89">
        <f t="shared" si="56"/>
        <v>500</v>
      </c>
      <c r="W143">
        <f t="shared" si="59"/>
        <v>0</v>
      </c>
    </row>
    <row r="144" spans="1:23" x14ac:dyDescent="0.25">
      <c r="A144" s="23" t="s">
        <v>207</v>
      </c>
      <c r="B144" s="37" t="b">
        <v>0</v>
      </c>
      <c r="C144" s="37" t="b">
        <v>0</v>
      </c>
      <c r="D144" s="37" t="b">
        <v>0</v>
      </c>
      <c r="E144" s="37" t="b">
        <v>0</v>
      </c>
      <c r="F144" s="37" t="b">
        <v>0</v>
      </c>
      <c r="G144" s="37" t="b">
        <v>0</v>
      </c>
      <c r="H144" s="40"/>
      <c r="I144" s="40"/>
      <c r="J144" s="40"/>
      <c r="K144" s="15" t="str">
        <f>IF(COUNTIF(B144:F144,TRUE)&lt;&gt;1,"Missing",IF(OR(B144=TRUE,F144=TRUE),0,IF(E144=TRUE,J$125+COUNTIF(E$125:E143,TRUE)+1,IF(D144=TRUE,J$125+COUNTIF(E$125:E$178,TRUE)+COUNTIF(D$125:D143,TRUE)+1,J$125+COUNTIF(E$125:E$178,TRUE)+COUNTIF(D$125:D$178,TRUE)+COUNTIF(C$125:C143,TRUE)+1))))</f>
        <v>Missing</v>
      </c>
      <c r="L144" s="21" t="str">
        <f>'1b_School Siting Criteria'!C37</f>
        <v>Energy performance (e.g., site topography enables building orientation that maximizes solar access and supports daylighting strategies)?</v>
      </c>
      <c r="M144" s="21" t="s">
        <v>374</v>
      </c>
      <c r="N144" s="26" t="str">
        <f t="shared" si="57"/>
        <v>1.b  School Siting Criteria</v>
      </c>
      <c r="O144" s="26" t="str">
        <f t="shared" si="58"/>
        <v>Baseline</v>
      </c>
      <c r="P144" s="20" t="str">
        <f>IF(VLOOKUP(L144,'1b_School Siting Criteria'!$C$17:$J$73,8,FALSE)=0,"",VLOOKUP(L144,'1b_School Siting Criteria'!$C$17:$J$73,8,FALSE))</f>
        <v/>
      </c>
      <c r="Q144" s="25" t="str">
        <f t="shared" si="55"/>
        <v/>
      </c>
      <c r="R144" s="25" t="str">
        <f>IF(AND($K144&lt;&gt;0,$K144&lt;&gt;"Missing"),VLOOKUP($M144,'3_Set Priorities'!$E$18:$J$209,5,FALSE),"")</f>
        <v/>
      </c>
      <c r="S144" s="25" t="str">
        <f>IF(AND($K144&lt;&gt;0,$K144&lt;&gt;"Missing"),VLOOKUP($M144,'3_Set Priorities'!$E$18:$J$209,6,FALSE),"")</f>
        <v/>
      </c>
      <c r="T144" s="89">
        <f t="shared" si="56"/>
        <v>500</v>
      </c>
      <c r="U144" s="89">
        <f t="shared" si="56"/>
        <v>500</v>
      </c>
      <c r="V144" s="89">
        <f t="shared" si="56"/>
        <v>500</v>
      </c>
      <c r="W144">
        <f t="shared" si="59"/>
        <v>0</v>
      </c>
    </row>
    <row r="145" spans="1:23" x14ac:dyDescent="0.25">
      <c r="A145" s="23" t="s">
        <v>208</v>
      </c>
      <c r="B145" s="37" t="b">
        <v>0</v>
      </c>
      <c r="C145" s="37" t="b">
        <v>0</v>
      </c>
      <c r="D145" s="37" t="b">
        <v>0</v>
      </c>
      <c r="E145" s="37" t="b">
        <v>0</v>
      </c>
      <c r="F145" s="37" t="b">
        <v>0</v>
      </c>
      <c r="G145" s="37" t="b">
        <v>0</v>
      </c>
      <c r="H145" s="40"/>
      <c r="I145" s="40"/>
      <c r="J145" s="40"/>
      <c r="K145" s="15" t="str">
        <f>IF(COUNTIF(B145:F145,TRUE)&lt;&gt;1,"Missing",IF(OR(B145=TRUE,F145=TRUE),0,IF(E145=TRUE,J$125+COUNTIF(E$125:E144,TRUE)+1,IF(D145=TRUE,J$125+COUNTIF(E$125:E$178,TRUE)+COUNTIF(D$125:D144,TRUE)+1,J$125+COUNTIF(E$125:E$178,TRUE)+COUNTIF(D$125:D$178,TRUE)+COUNTIF(C$125:C144,TRUE)+1))))</f>
        <v>Missing</v>
      </c>
      <c r="L145" s="21" t="str">
        <f>'1b_School Siting Criteria'!C38</f>
        <v>Potential contamination and cleanup requirements?</v>
      </c>
      <c r="M145" s="21" t="s">
        <v>375</v>
      </c>
      <c r="N145" s="26" t="str">
        <f t="shared" si="57"/>
        <v>1.b  School Siting Criteria</v>
      </c>
      <c r="O145" s="26" t="str">
        <f t="shared" si="58"/>
        <v>Baseline</v>
      </c>
      <c r="P145" s="20" t="str">
        <f>IF(VLOOKUP(L145,'1b_School Siting Criteria'!$C$17:$J$73,8,FALSE)=0,"",VLOOKUP(L145,'1b_School Siting Criteria'!$C$17:$J$73,8,FALSE))</f>
        <v/>
      </c>
      <c r="Q145" s="25" t="str">
        <f t="shared" si="55"/>
        <v/>
      </c>
      <c r="R145" s="25" t="str">
        <f>IF(AND($K145&lt;&gt;0,$K145&lt;&gt;"Missing"),VLOOKUP($M145,'3_Set Priorities'!$E$18:$J$209,5,FALSE),"")</f>
        <v/>
      </c>
      <c r="S145" s="25" t="str">
        <f>IF(AND($K145&lt;&gt;0,$K145&lt;&gt;"Missing"),VLOOKUP($M145,'3_Set Priorities'!$E$18:$J$209,6,FALSE),"")</f>
        <v/>
      </c>
      <c r="T145" s="89">
        <f t="shared" si="56"/>
        <v>500</v>
      </c>
      <c r="U145" s="89">
        <f t="shared" si="56"/>
        <v>500</v>
      </c>
      <c r="V145" s="89">
        <f t="shared" si="56"/>
        <v>500</v>
      </c>
      <c r="W145">
        <f t="shared" si="59"/>
        <v>0</v>
      </c>
    </row>
    <row r="146" spans="1:23" x14ac:dyDescent="0.25">
      <c r="A146" s="23" t="s">
        <v>209</v>
      </c>
      <c r="B146" s="37" t="b">
        <v>0</v>
      </c>
      <c r="C146" s="37" t="b">
        <v>0</v>
      </c>
      <c r="D146" s="37" t="b">
        <v>0</v>
      </c>
      <c r="E146" s="37" t="b">
        <v>0</v>
      </c>
      <c r="F146" s="37" t="b">
        <v>0</v>
      </c>
      <c r="G146" s="37" t="b">
        <v>0</v>
      </c>
      <c r="H146" s="40"/>
      <c r="I146" s="40"/>
      <c r="J146" s="40"/>
      <c r="K146" s="15" t="str">
        <f>IF(COUNTIF(B146:F146,TRUE)&lt;&gt;1,"Missing",IF(OR(B146=TRUE,F146=TRUE),0,IF(E146=TRUE,J$125+COUNTIF(E$125:E145,TRUE)+1,IF(D146=TRUE,J$125+COUNTIF(E$125:E$178,TRUE)+COUNTIF(D$125:D145,TRUE)+1,J$125+COUNTIF(E$125:E$178,TRUE)+COUNTIF(D$125:D$178,TRUE)+COUNTIF(C$125:C145,TRUE)+1))))</f>
        <v>Missing</v>
      </c>
      <c r="L146" s="21" t="str">
        <f>'1b_School Siting Criteria'!C39</f>
        <v>Other?</v>
      </c>
      <c r="M146" s="21" t="s">
        <v>376</v>
      </c>
      <c r="N146" s="26" t="str">
        <f t="shared" si="57"/>
        <v>1.b  School Siting Criteria</v>
      </c>
      <c r="O146" s="26" t="str">
        <f t="shared" si="58"/>
        <v>Baseline</v>
      </c>
      <c r="P146" s="20" t="str">
        <f>IF(VLOOKUP(L146,'1b_School Siting Criteria'!$C$17:$J$73,8,FALSE)=0,"",VLOOKUP(L146,'1b_School Siting Criteria'!$C$17:$J$73,8,FALSE))</f>
        <v/>
      </c>
      <c r="Q146" s="25" t="str">
        <f t="shared" si="55"/>
        <v/>
      </c>
      <c r="R146" s="25" t="str">
        <f>IF(AND($K146&lt;&gt;0,$K146&lt;&gt;"Missing"),VLOOKUP($M146,'3_Set Priorities'!$E$18:$J$209,5,FALSE),"")</f>
        <v/>
      </c>
      <c r="S146" s="25" t="str">
        <f>IF(AND($K146&lt;&gt;0,$K146&lt;&gt;"Missing"),VLOOKUP($M146,'3_Set Priorities'!$E$18:$J$209,6,FALSE),"")</f>
        <v/>
      </c>
      <c r="T146" s="89">
        <f t="shared" si="56"/>
        <v>500</v>
      </c>
      <c r="U146" s="89">
        <f t="shared" si="56"/>
        <v>500</v>
      </c>
      <c r="V146" s="89">
        <f t="shared" si="56"/>
        <v>500</v>
      </c>
      <c r="W146">
        <f t="shared" si="59"/>
        <v>0</v>
      </c>
    </row>
    <row r="147" spans="1:23" x14ac:dyDescent="0.25">
      <c r="A147" s="23" t="s">
        <v>210</v>
      </c>
      <c r="B147" s="37" t="b">
        <v>0</v>
      </c>
      <c r="C147" s="37" t="b">
        <v>0</v>
      </c>
      <c r="D147" s="37" t="b">
        <v>0</v>
      </c>
      <c r="E147" s="37" t="b">
        <v>0</v>
      </c>
      <c r="F147" s="37" t="b">
        <v>0</v>
      </c>
      <c r="G147" s="37" t="b">
        <v>0</v>
      </c>
      <c r="H147" s="40"/>
      <c r="I147" s="40"/>
      <c r="J147" s="40"/>
      <c r="K147" s="15" t="str">
        <f>IF(COUNTIF(B147:F147,TRUE)&lt;&gt;1,"Missing",IF(OR(B147=TRUE,F147=TRUE),0,IF(E147=TRUE,J$125+COUNTIF(E$125:E146,TRUE)+1,IF(D147=TRUE,J$125+COUNTIF(E$125:E$178,TRUE)+COUNTIF(D$125:D146,TRUE)+1,J$125+COUNTIF(E$125:E$178,TRUE)+COUNTIF(D$125:D$178,TRUE)+COUNTIF(C$125:C146,TRUE)+1))))</f>
        <v>Missing</v>
      </c>
      <c r="L147" s="21" t="str">
        <f>'1b_School Siting Criteria'!C40</f>
        <v>Does the local school agency own land that could be used for school facilities?</v>
      </c>
      <c r="M147" s="21" t="s">
        <v>482</v>
      </c>
      <c r="N147" s="26" t="str">
        <f t="shared" si="57"/>
        <v>1.b  School Siting Criteria</v>
      </c>
      <c r="O147" s="26" t="str">
        <f t="shared" si="58"/>
        <v>Baseline</v>
      </c>
      <c r="P147" s="20" t="str">
        <f>IF(VLOOKUP(L147,'1b_School Siting Criteria'!$C$17:$J$73,8,FALSE)=0,"",VLOOKUP(L147,'1b_School Siting Criteria'!$C$17:$J$73,8,FALSE))</f>
        <v/>
      </c>
      <c r="Q147" s="25" t="str">
        <f t="shared" si="55"/>
        <v/>
      </c>
      <c r="R147" s="25" t="str">
        <f>IF(AND($K147&lt;&gt;0,$K147&lt;&gt;"Missing"),VLOOKUP($M147,'3_Set Priorities'!$E$18:$J$209,5,FALSE),"")</f>
        <v/>
      </c>
      <c r="S147" s="25" t="str">
        <f>IF(AND($K147&lt;&gt;0,$K147&lt;&gt;"Missing"),VLOOKUP($M147,'3_Set Priorities'!$E$18:$J$209,6,FALSE),"")</f>
        <v/>
      </c>
      <c r="T147" s="89">
        <f t="shared" si="56"/>
        <v>500</v>
      </c>
      <c r="U147" s="89">
        <f t="shared" si="56"/>
        <v>500</v>
      </c>
      <c r="V147" s="89">
        <f t="shared" si="56"/>
        <v>500</v>
      </c>
      <c r="W147">
        <f t="shared" si="59"/>
        <v>0</v>
      </c>
    </row>
    <row r="148" spans="1:23" x14ac:dyDescent="0.25">
      <c r="A148" s="23" t="s">
        <v>211</v>
      </c>
      <c r="B148" s="37" t="b">
        <v>0</v>
      </c>
      <c r="C148" s="37" t="b">
        <v>0</v>
      </c>
      <c r="D148" s="37" t="b">
        <v>0</v>
      </c>
      <c r="E148" s="37" t="b">
        <v>0</v>
      </c>
      <c r="F148" s="37" t="b">
        <v>0</v>
      </c>
      <c r="G148" s="37" t="b">
        <v>0</v>
      </c>
      <c r="H148" s="40"/>
      <c r="I148" s="40"/>
      <c r="J148" s="40"/>
      <c r="K148" s="15" t="str">
        <f>IF(COUNTIF(B148:F148,TRUE)&lt;&gt;1,"Missing",IF(OR(B148=TRUE,F148=TRUE),0,IF(E148=TRUE,J$125+COUNTIF(E$125:E147,TRUE)+1,IF(D148=TRUE,J$125+COUNTIF(E$125:E$178,TRUE)+COUNTIF(D$125:D147,TRUE)+1,J$125+COUNTIF(E$125:E$178,TRUE)+COUNTIF(D$125:D$178,TRUE)+COUNTIF(C$125:C147,TRUE)+1))))</f>
        <v>Missing</v>
      </c>
      <c r="L148" s="21" t="str">
        <f>'1b_School Siting Criteria'!C41</f>
        <v>Does the land owned by the local school agency meet the siting criteria?</v>
      </c>
      <c r="M148" s="21" t="s">
        <v>483</v>
      </c>
      <c r="N148" s="26" t="str">
        <f t="shared" si="57"/>
        <v>1.b  School Siting Criteria</v>
      </c>
      <c r="O148" s="26" t="str">
        <f t="shared" si="58"/>
        <v>Baseline</v>
      </c>
      <c r="P148" s="20" t="str">
        <f>IF(VLOOKUP(L148,'1b_School Siting Criteria'!$C$17:$J$73,8,FALSE)=0,"",VLOOKUP(L148,'1b_School Siting Criteria'!$C$17:$J$73,8,FALSE))</f>
        <v/>
      </c>
      <c r="Q148" s="25" t="str">
        <f t="shared" si="55"/>
        <v/>
      </c>
      <c r="R148" s="25" t="str">
        <f>IF(AND($K148&lt;&gt;0,$K148&lt;&gt;"Missing"),VLOOKUP($M148,'3_Set Priorities'!$E$18:$J$209,5,FALSE),"")</f>
        <v/>
      </c>
      <c r="S148" s="25" t="str">
        <f>IF(AND($K148&lt;&gt;0,$K148&lt;&gt;"Missing"),VLOOKUP($M148,'3_Set Priorities'!$E$18:$J$209,6,FALSE),"")</f>
        <v/>
      </c>
      <c r="T148" s="89">
        <f t="shared" si="56"/>
        <v>500</v>
      </c>
      <c r="U148" s="89">
        <f t="shared" si="56"/>
        <v>500</v>
      </c>
      <c r="V148" s="89">
        <f t="shared" si="56"/>
        <v>500</v>
      </c>
      <c r="W148">
        <f t="shared" si="59"/>
        <v>0</v>
      </c>
    </row>
    <row r="149" spans="1:23" x14ac:dyDescent="0.25">
      <c r="A149" s="33" t="s">
        <v>299</v>
      </c>
      <c r="B149" s="34"/>
      <c r="C149" s="34"/>
      <c r="D149" s="34"/>
      <c r="E149" s="34"/>
      <c r="F149" s="34"/>
      <c r="G149" s="34"/>
      <c r="H149" s="34"/>
      <c r="I149" s="5">
        <f>IF(D150=COUNTA(A126:A148),"NA",0)</f>
        <v>0</v>
      </c>
      <c r="J149" s="14">
        <f>COUNTIF(K126:K148,"Missing")</f>
        <v>23</v>
      </c>
      <c r="K149" s="14"/>
      <c r="L149" s="14"/>
      <c r="M149" s="50" t="str">
        <f t="shared" ref="M149:M151" si="60">A149</f>
        <v>Missing</v>
      </c>
      <c r="N149" s="50"/>
      <c r="O149" s="50"/>
      <c r="P149" s="14"/>
      <c r="Q149" s="4"/>
      <c r="R149" s="4"/>
      <c r="S149" s="74"/>
      <c r="T149" s="74"/>
      <c r="U149" s="74"/>
      <c r="V149" s="74"/>
      <c r="W149">
        <f t="shared" si="59"/>
        <v>0</v>
      </c>
    </row>
    <row r="150" spans="1:23" x14ac:dyDescent="0.25">
      <c r="A150" s="42" t="s">
        <v>291</v>
      </c>
      <c r="B150" s="31">
        <f>COUNTIF(B126:B148,TRUE)</f>
        <v>0</v>
      </c>
      <c r="C150" s="31">
        <f>COUNTIF(C126:C148,TRUE)</f>
        <v>0</v>
      </c>
      <c r="D150" s="31">
        <f>COUNTIF(D126:D148,TRUE)</f>
        <v>0</v>
      </c>
      <c r="E150" s="31">
        <f>COUNTIF(E126:E148,TRUE)</f>
        <v>0</v>
      </c>
      <c r="F150" s="31">
        <f t="shared" ref="F150:G150" si="61">COUNTIF(F126:F148,TRUE)</f>
        <v>0</v>
      </c>
      <c r="G150" s="31">
        <f t="shared" si="61"/>
        <v>0</v>
      </c>
      <c r="H150" s="31"/>
      <c r="I150" s="8">
        <f>IF((COUNTA(A126:A148)-D150-F150)&lt;&gt;0,(B150+C150*0.5)/(COUNTA(A126:A148)-D150-F150),0)</f>
        <v>0</v>
      </c>
      <c r="J150" s="8">
        <f>IF((COUNTA(A126:A148)-F150)&lt;&gt;0,1-D150/(COUNTA(A126:A148)-F150),0)</f>
        <v>1</v>
      </c>
      <c r="K150" s="43"/>
      <c r="L150" s="43"/>
      <c r="M150" s="57" t="str">
        <f t="shared" si="60"/>
        <v>Subtotal 2.1 Baseline</v>
      </c>
      <c r="N150" s="57"/>
      <c r="O150" s="57"/>
      <c r="P150" s="43"/>
      <c r="Q150" s="63"/>
      <c r="R150" s="63"/>
      <c r="S150" s="79"/>
      <c r="T150" s="79"/>
      <c r="U150" s="79"/>
      <c r="V150" s="79"/>
      <c r="W150">
        <f t="shared" si="59"/>
        <v>0</v>
      </c>
    </row>
    <row r="151" spans="1:23" x14ac:dyDescent="0.25">
      <c r="A151" s="33" t="s">
        <v>43</v>
      </c>
      <c r="B151" s="34"/>
      <c r="C151" s="34"/>
      <c r="D151" s="34"/>
      <c r="E151" s="34"/>
      <c r="F151" s="34"/>
      <c r="G151" s="34"/>
      <c r="H151" s="34"/>
      <c r="I151" s="34"/>
      <c r="J151" s="18"/>
      <c r="K151" s="16"/>
      <c r="L151" s="16"/>
      <c r="M151" s="36" t="str">
        <f t="shared" si="60"/>
        <v>Enhanced</v>
      </c>
      <c r="N151" s="36"/>
      <c r="O151" s="36"/>
      <c r="P151" s="16"/>
      <c r="Q151" s="5"/>
      <c r="R151" s="5"/>
      <c r="S151" s="75"/>
      <c r="T151" s="75"/>
      <c r="U151" s="75"/>
      <c r="V151" s="75"/>
      <c r="W151">
        <f t="shared" si="59"/>
        <v>0</v>
      </c>
    </row>
    <row r="152" spans="1:23" x14ac:dyDescent="0.25">
      <c r="A152" s="23" t="s">
        <v>212</v>
      </c>
      <c r="B152" s="37" t="b">
        <v>0</v>
      </c>
      <c r="C152" s="37" t="b">
        <v>0</v>
      </c>
      <c r="D152" s="37" t="b">
        <v>0</v>
      </c>
      <c r="E152" s="37" t="b">
        <v>0</v>
      </c>
      <c r="F152" s="37" t="b">
        <v>0</v>
      </c>
      <c r="G152" s="37" t="b">
        <v>0</v>
      </c>
      <c r="H152" s="40"/>
      <c r="I152" s="40"/>
      <c r="J152" s="40"/>
      <c r="K152" s="15" t="str">
        <f>IF(COUNTIF(B152:F152,TRUE)&lt;&gt;1,"Missing",IF(OR(B152=TRUE,F152=TRUE),0,IF(E152=TRUE,J$125+COUNTIF(E$125:E151,TRUE)+1,IF(D152=TRUE,J$125+COUNTIF(E$125:E$178,TRUE)+COUNTIF(D$125:D151,TRUE)+1,J$125+COUNTIF(E$125:E$178,TRUE)+COUNTIF(D$125:D$178,TRUE)+COUNTIF(C$125:C151,TRUE)+1))))</f>
        <v>Missing</v>
      </c>
      <c r="L152" s="20" t="str">
        <f>'1b_School Siting Criteria'!C43</f>
        <v>Were the siting criteria established in coordination with the local planning department and/or department of public works?</v>
      </c>
      <c r="M152" s="21" t="s">
        <v>377</v>
      </c>
      <c r="N152" s="26" t="str">
        <f t="shared" ref="N152:N179" si="62">$A$124</f>
        <v>1.b  School Siting Criteria</v>
      </c>
      <c r="O152" s="26" t="str">
        <f>$A$151</f>
        <v>Enhanced</v>
      </c>
      <c r="P152" s="20" t="str">
        <f>IF(VLOOKUP(L152,'1b_School Siting Criteria'!$C$17:$J$73,8,FALSE)=0,"",VLOOKUP(L152,'1b_School Siting Criteria'!$C$17:$J$73,8,FALSE))</f>
        <v/>
      </c>
      <c r="Q152" s="25" t="str">
        <f t="shared" ref="Q152:Q179" si="63">IF(C152=TRUE,"Continue action",IF(D152=TRUE,"Gather more information",IF(E152=TRUE,"Initiate action",IF(H152=TRUE,"Make improvements",""))))</f>
        <v/>
      </c>
      <c r="R152" s="25" t="str">
        <f>IF(AND($K152&lt;&gt;0,$K152&lt;&gt;"Missing"),VLOOKUP($M152,'3_Set Priorities'!$E$18:$J$209,5,FALSE),"")</f>
        <v/>
      </c>
      <c r="S152" s="25" t="str">
        <f>IF(AND($K152&lt;&gt;0,$K152&lt;&gt;"Missing"),VLOOKUP($M152,'3_Set Priorities'!$E$18:$J$209,6,FALSE),"")</f>
        <v/>
      </c>
      <c r="T152" s="89">
        <f t="shared" ref="T152:V179" si="64">IF($R152=T$4,$K152,500)</f>
        <v>500</v>
      </c>
      <c r="U152" s="89">
        <f t="shared" si="64"/>
        <v>500</v>
      </c>
      <c r="V152" s="89">
        <f t="shared" si="64"/>
        <v>500</v>
      </c>
      <c r="W152">
        <f t="shared" si="59"/>
        <v>0</v>
      </c>
    </row>
    <row r="153" spans="1:23" x14ac:dyDescent="0.25">
      <c r="A153" s="23" t="s">
        <v>213</v>
      </c>
      <c r="B153" s="37" t="b">
        <v>0</v>
      </c>
      <c r="C153" s="37" t="b">
        <v>0</v>
      </c>
      <c r="D153" s="37" t="b">
        <v>0</v>
      </c>
      <c r="E153" s="37" t="b">
        <v>0</v>
      </c>
      <c r="F153" s="37" t="b">
        <v>0</v>
      </c>
      <c r="G153" s="37" t="b">
        <v>0</v>
      </c>
      <c r="H153" s="40"/>
      <c r="I153" s="40"/>
      <c r="J153" s="40"/>
      <c r="K153" s="15" t="str">
        <f>IF(COUNTIF(B153:F153,TRUE)&lt;&gt;1,"Missing",IF(OR(B153=TRUE,F153=TRUE),0,IF(E153=TRUE,J$125+COUNTIF(E$125:E152,TRUE)+1,IF(D153=TRUE,J$125+COUNTIF(E$125:E$178,TRUE)+COUNTIF(D$125:D152,TRUE)+1,J$125+COUNTIF(E$125:E$178,TRUE)+COUNTIF(D$125:D$178,TRUE)+COUNTIF(C$125:C152,TRUE)+1))))</f>
        <v>Missing</v>
      </c>
      <c r="L153" s="20" t="str">
        <f>'1b_School Siting Criteria'!C44</f>
        <v>Were the siting criteria established with public input?</v>
      </c>
      <c r="M153" s="21" t="s">
        <v>378</v>
      </c>
      <c r="N153" s="26" t="str">
        <f t="shared" si="62"/>
        <v>1.b  School Siting Criteria</v>
      </c>
      <c r="O153" s="26" t="str">
        <f t="shared" ref="O153:O179" si="65">$A$151</f>
        <v>Enhanced</v>
      </c>
      <c r="P153" s="20" t="str">
        <f>IF(VLOOKUP(L153,'1b_School Siting Criteria'!$C$17:$J$73,8,FALSE)=0,"",VLOOKUP(L153,'1b_School Siting Criteria'!$C$17:$J$73,8,FALSE))</f>
        <v/>
      </c>
      <c r="Q153" s="25" t="str">
        <f t="shared" si="63"/>
        <v/>
      </c>
      <c r="R153" s="25" t="str">
        <f>IF(AND($K153&lt;&gt;0,$K153&lt;&gt;"Missing"),VLOOKUP($M153,'3_Set Priorities'!$E$18:$J$209,5,FALSE),"")</f>
        <v/>
      </c>
      <c r="S153" s="25" t="str">
        <f>IF(AND($K153&lt;&gt;0,$K153&lt;&gt;"Missing"),VLOOKUP($M153,'3_Set Priorities'!$E$18:$J$209,6,FALSE),"")</f>
        <v/>
      </c>
      <c r="T153" s="89">
        <f t="shared" si="64"/>
        <v>500</v>
      </c>
      <c r="U153" s="89">
        <f t="shared" si="64"/>
        <v>500</v>
      </c>
      <c r="V153" s="89">
        <f t="shared" si="64"/>
        <v>500</v>
      </c>
      <c r="W153">
        <f t="shared" si="59"/>
        <v>0</v>
      </c>
    </row>
    <row r="154" spans="1:23" x14ac:dyDescent="0.25">
      <c r="A154" s="23" t="s">
        <v>214</v>
      </c>
      <c r="B154" s="37" t="b">
        <v>0</v>
      </c>
      <c r="C154" s="37" t="b">
        <v>0</v>
      </c>
      <c r="D154" s="37" t="b">
        <v>0</v>
      </c>
      <c r="E154" s="37" t="b">
        <v>0</v>
      </c>
      <c r="F154" s="37" t="b">
        <v>0</v>
      </c>
      <c r="G154" s="37" t="b">
        <v>0</v>
      </c>
      <c r="H154" s="40"/>
      <c r="I154" s="40"/>
      <c r="J154" s="40"/>
      <c r="K154" s="15" t="str">
        <f>IF(COUNTIF(B154:F154,TRUE)&lt;&gt;1,"Missing",IF(OR(B154=TRUE,F154=TRUE),0,IF(E154=TRUE,J$125+COUNTIF(E$125:E153,TRUE)+1,IF(D154=TRUE,J$125+COUNTIF(E$125:E$178,TRUE)+COUNTIF(D$125:D153,TRUE)+1,J$125+COUNTIF(E$125:E$178,TRUE)+COUNTIF(D$125:D$178,TRUE)+COUNTIF(C$125:C153,TRUE)+1))))</f>
        <v>Missing</v>
      </c>
      <c r="L154" s="20" t="str">
        <f>'1b_School Siting Criteria'!C45</f>
        <v xml:space="preserve">Do the siting criteria reflect your community’s overall priorities as described by your community’s comprehensive/growth plan? </v>
      </c>
      <c r="M154" s="21" t="s">
        <v>379</v>
      </c>
      <c r="N154" s="26" t="str">
        <f t="shared" si="62"/>
        <v>1.b  School Siting Criteria</v>
      </c>
      <c r="O154" s="26" t="str">
        <f t="shared" si="65"/>
        <v>Enhanced</v>
      </c>
      <c r="P154" s="20" t="str">
        <f>IF(VLOOKUP(L154,'1b_School Siting Criteria'!$C$17:$J$73,8,FALSE)=0,"",VLOOKUP(L154,'1b_School Siting Criteria'!$C$17:$J$73,8,FALSE))</f>
        <v/>
      </c>
      <c r="Q154" s="25" t="str">
        <f t="shared" si="63"/>
        <v/>
      </c>
      <c r="R154" s="25" t="str">
        <f>IF(AND($K154&lt;&gt;0,$K154&lt;&gt;"Missing"),VLOOKUP($M154,'3_Set Priorities'!$E$18:$J$209,5,FALSE),"")</f>
        <v/>
      </c>
      <c r="S154" s="25" t="str">
        <f>IF(AND($K154&lt;&gt;0,$K154&lt;&gt;"Missing"),VLOOKUP($M154,'3_Set Priorities'!$E$18:$J$209,6,FALSE),"")</f>
        <v/>
      </c>
      <c r="T154" s="89">
        <f t="shared" si="64"/>
        <v>500</v>
      </c>
      <c r="U154" s="89">
        <f t="shared" si="64"/>
        <v>500</v>
      </c>
      <c r="V154" s="89">
        <f t="shared" si="64"/>
        <v>500</v>
      </c>
      <c r="W154">
        <f t="shared" si="59"/>
        <v>0</v>
      </c>
    </row>
    <row r="155" spans="1:23" x14ac:dyDescent="0.25">
      <c r="A155" s="23" t="s">
        <v>215</v>
      </c>
      <c r="B155" s="37" t="b">
        <v>0</v>
      </c>
      <c r="C155" s="37" t="b">
        <v>0</v>
      </c>
      <c r="D155" s="37" t="b">
        <v>0</v>
      </c>
      <c r="E155" s="37" t="b">
        <v>0</v>
      </c>
      <c r="F155" s="37" t="b">
        <v>0</v>
      </c>
      <c r="G155" s="37" t="b">
        <v>0</v>
      </c>
      <c r="H155" s="40"/>
      <c r="I155" s="40"/>
      <c r="J155" s="40"/>
      <c r="K155" s="15" t="str">
        <f>IF(COUNTIF(B155:F155,TRUE)&lt;&gt;1,"Missing",IF(OR(B155=TRUE,F155=TRUE),0,IF(E155=TRUE,J$125+COUNTIF(E$125:E154,TRUE)+1,IF(D155=TRUE,J$125+COUNTIF(E$125:E$178,TRUE)+COUNTIF(D$125:D154,TRUE)+1,J$125+COUNTIF(E$125:E$178,TRUE)+COUNTIF(D$125:D$178,TRUE)+COUNTIF(C$125:C154,TRUE)+1))))</f>
        <v>Missing</v>
      </c>
      <c r="L155" s="20" t="str">
        <f>'1b_School Siting Criteria'!C47</f>
        <v>Alignment with projected capital and infrastructure investments?</v>
      </c>
      <c r="M155" s="22" t="s">
        <v>380</v>
      </c>
      <c r="N155" s="26" t="str">
        <f t="shared" si="62"/>
        <v>1.b  School Siting Criteria</v>
      </c>
      <c r="O155" s="26" t="str">
        <f t="shared" si="65"/>
        <v>Enhanced</v>
      </c>
      <c r="P155" s="20" t="str">
        <f>IF(VLOOKUP(L155,'1b_School Siting Criteria'!$C$17:$J$73,8,FALSE)=0,"",VLOOKUP(L155,'1b_School Siting Criteria'!$C$17:$J$73,8,FALSE))</f>
        <v/>
      </c>
      <c r="Q155" s="25" t="str">
        <f t="shared" si="63"/>
        <v/>
      </c>
      <c r="R155" s="25" t="str">
        <f>IF(AND($K155&lt;&gt;0,$K155&lt;&gt;"Missing"),VLOOKUP($M155,'3_Set Priorities'!$E$18:$J$209,5,FALSE),"")</f>
        <v/>
      </c>
      <c r="S155" s="25" t="str">
        <f>IF(AND($K155&lt;&gt;0,$K155&lt;&gt;"Missing"),VLOOKUP($M155,'3_Set Priorities'!$E$18:$J$209,6,FALSE),"")</f>
        <v/>
      </c>
      <c r="T155" s="89">
        <f t="shared" si="64"/>
        <v>500</v>
      </c>
      <c r="U155" s="89">
        <f t="shared" si="64"/>
        <v>500</v>
      </c>
      <c r="V155" s="89">
        <f t="shared" si="64"/>
        <v>500</v>
      </c>
      <c r="W155">
        <f t="shared" si="59"/>
        <v>0</v>
      </c>
    </row>
    <row r="156" spans="1:23" x14ac:dyDescent="0.25">
      <c r="A156" s="23" t="s">
        <v>216</v>
      </c>
      <c r="B156" s="37" t="b">
        <v>0</v>
      </c>
      <c r="C156" s="37" t="b">
        <v>0</v>
      </c>
      <c r="D156" s="37" t="b">
        <v>0</v>
      </c>
      <c r="E156" s="37" t="b">
        <v>0</v>
      </c>
      <c r="F156" s="37" t="b">
        <v>0</v>
      </c>
      <c r="G156" s="37" t="b">
        <v>0</v>
      </c>
      <c r="H156" s="40"/>
      <c r="I156" s="40"/>
      <c r="J156" s="40"/>
      <c r="K156" s="15" t="str">
        <f>IF(COUNTIF(B156:F156,TRUE)&lt;&gt;1,"Missing",IF(OR(B156=TRUE,F156=TRUE),0,IF(E156=TRUE,J$125+COUNTIF(E$125:E155,TRUE)+1,IF(D156=TRUE,J$125+COUNTIF(E$125:E$178,TRUE)+COUNTIF(D$125:D155,TRUE)+1,J$125+COUNTIF(E$125:E$178,TRUE)+COUNTIF(D$125:D$178,TRUE)+COUNTIF(C$125:C155,TRUE)+1))))</f>
        <v>Missing</v>
      </c>
      <c r="L156" s="20" t="str">
        <f>'1b_School Siting Criteria'!C48</f>
        <v>The value of renovating or expanding existing school buildings that serve as public assets (e.g., landmark buildings that define the neighborhood)?</v>
      </c>
      <c r="M156" s="21" t="s">
        <v>381</v>
      </c>
      <c r="N156" s="26" t="str">
        <f t="shared" si="62"/>
        <v>1.b  School Siting Criteria</v>
      </c>
      <c r="O156" s="26" t="str">
        <f t="shared" si="65"/>
        <v>Enhanced</v>
      </c>
      <c r="P156" s="20" t="str">
        <f>IF(VLOOKUP(L156,'1b_School Siting Criteria'!$C$17:$J$73,8,FALSE)=0,"",VLOOKUP(L156,'1b_School Siting Criteria'!$C$17:$J$73,8,FALSE))</f>
        <v/>
      </c>
      <c r="Q156" s="25" t="str">
        <f t="shared" si="63"/>
        <v/>
      </c>
      <c r="R156" s="25" t="str">
        <f>IF(AND($K156&lt;&gt;0,$K156&lt;&gt;"Missing"),VLOOKUP($M156,'3_Set Priorities'!$E$18:$J$209,5,FALSE),"")</f>
        <v/>
      </c>
      <c r="S156" s="25" t="str">
        <f>IF(AND($K156&lt;&gt;0,$K156&lt;&gt;"Missing"),VLOOKUP($M156,'3_Set Priorities'!$E$18:$J$209,6,FALSE),"")</f>
        <v/>
      </c>
      <c r="T156" s="89">
        <f t="shared" si="64"/>
        <v>500</v>
      </c>
      <c r="U156" s="89">
        <f t="shared" si="64"/>
        <v>500</v>
      </c>
      <c r="V156" s="89">
        <f t="shared" si="64"/>
        <v>500</v>
      </c>
      <c r="W156">
        <f t="shared" si="59"/>
        <v>0</v>
      </c>
    </row>
    <row r="157" spans="1:23" x14ac:dyDescent="0.25">
      <c r="A157" s="23" t="s">
        <v>217</v>
      </c>
      <c r="B157" s="37" t="b">
        <v>0</v>
      </c>
      <c r="C157" s="37" t="b">
        <v>0</v>
      </c>
      <c r="D157" s="37" t="b">
        <v>0</v>
      </c>
      <c r="E157" s="37" t="b">
        <v>0</v>
      </c>
      <c r="F157" s="37" t="b">
        <v>0</v>
      </c>
      <c r="G157" s="37" t="b">
        <v>0</v>
      </c>
      <c r="H157" s="40"/>
      <c r="I157" s="40"/>
      <c r="J157" s="40"/>
      <c r="K157" s="15" t="str">
        <f>IF(COUNTIF(B157:F157,TRUE)&lt;&gt;1,"Missing",IF(OR(B157=TRUE,F157=TRUE),0,IF(E157=TRUE,J$125+COUNTIF(E$125:E156,TRUE)+1,IF(D157=TRUE,J$125+COUNTIF(E$125:E$178,TRUE)+COUNTIF(D$125:D156,TRUE)+1,J$125+COUNTIF(E$125:E$178,TRUE)+COUNTIF(D$125:D$178,TRUE)+COUNTIF(C$125:C156,TRUE)+1))))</f>
        <v>Missing</v>
      </c>
      <c r="L157" s="20" t="str">
        <f>'1b_School Siting Criteria'!C49</f>
        <v>Total capital and operation costs associated with renovating, closing, or building a new school?</v>
      </c>
      <c r="M157" s="21" t="s">
        <v>382</v>
      </c>
      <c r="N157" s="26" t="str">
        <f t="shared" si="62"/>
        <v>1.b  School Siting Criteria</v>
      </c>
      <c r="O157" s="26" t="str">
        <f t="shared" si="65"/>
        <v>Enhanced</v>
      </c>
      <c r="P157" s="20" t="str">
        <f>IF(VLOOKUP(L157,'1b_School Siting Criteria'!$C$17:$J$73,8,FALSE)=0,"",VLOOKUP(L157,'1b_School Siting Criteria'!$C$17:$J$73,8,FALSE))</f>
        <v/>
      </c>
      <c r="Q157" s="25" t="str">
        <f t="shared" si="63"/>
        <v/>
      </c>
      <c r="R157" s="25" t="str">
        <f>IF(AND($K157&lt;&gt;0,$K157&lt;&gt;"Missing"),VLOOKUP($M157,'3_Set Priorities'!$E$18:$J$209,5,FALSE),"")</f>
        <v/>
      </c>
      <c r="S157" s="25" t="str">
        <f>IF(AND($K157&lt;&gt;0,$K157&lt;&gt;"Missing"),VLOOKUP($M157,'3_Set Priorities'!$E$18:$J$209,6,FALSE),"")</f>
        <v/>
      </c>
      <c r="T157" s="89">
        <f t="shared" si="64"/>
        <v>500</v>
      </c>
      <c r="U157" s="89">
        <f t="shared" si="64"/>
        <v>500</v>
      </c>
      <c r="V157" s="89">
        <f t="shared" si="64"/>
        <v>500</v>
      </c>
      <c r="W157">
        <f t="shared" si="59"/>
        <v>0</v>
      </c>
    </row>
    <row r="158" spans="1:23" x14ac:dyDescent="0.25">
      <c r="A158" s="23" t="s">
        <v>218</v>
      </c>
      <c r="B158" s="37" t="b">
        <v>0</v>
      </c>
      <c r="C158" s="37" t="b">
        <v>0</v>
      </c>
      <c r="D158" s="37" t="b">
        <v>0</v>
      </c>
      <c r="E158" s="37" t="b">
        <v>0</v>
      </c>
      <c r="F158" s="37" t="b">
        <v>0</v>
      </c>
      <c r="G158" s="37" t="b">
        <v>0</v>
      </c>
      <c r="H158" s="40"/>
      <c r="I158" s="40"/>
      <c r="J158" s="40"/>
      <c r="K158" s="15" t="str">
        <f>IF(COUNTIF(B158:F158,TRUE)&lt;&gt;1,"Missing",IF(OR(B158=TRUE,F158=TRUE),0,IF(E158=TRUE,J$125+COUNTIF(E$125:E157,TRUE)+1,IF(D158=TRUE,J$125+COUNTIF(E$125:E$178,TRUE)+COUNTIF(D$125:D157,TRUE)+1,J$125+COUNTIF(E$125:E$178,TRUE)+COUNTIF(D$125:D$178,TRUE)+COUNTIF(C$125:C157,TRUE)+1))))</f>
        <v>Missing</v>
      </c>
      <c r="L158" s="20" t="str">
        <f>'1b_School Siting Criteria'!C50</f>
        <v>Locations that align with desired growth patterns articulated in the community comprehensive plan?</v>
      </c>
      <c r="M158" s="21" t="s">
        <v>383</v>
      </c>
      <c r="N158" s="26" t="str">
        <f t="shared" si="62"/>
        <v>1.b  School Siting Criteria</v>
      </c>
      <c r="O158" s="26" t="str">
        <f t="shared" si="65"/>
        <v>Enhanced</v>
      </c>
      <c r="P158" s="20" t="str">
        <f>IF(VLOOKUP(L158,'1b_School Siting Criteria'!$C$17:$J$73,8,FALSE)=0,"",VLOOKUP(L158,'1b_School Siting Criteria'!$C$17:$J$73,8,FALSE))</f>
        <v/>
      </c>
      <c r="Q158" s="25" t="str">
        <f t="shared" si="63"/>
        <v/>
      </c>
      <c r="R158" s="25" t="str">
        <f>IF(AND($K158&lt;&gt;0,$K158&lt;&gt;"Missing"),VLOOKUP($M158,'3_Set Priorities'!$E$18:$J$209,5,FALSE),"")</f>
        <v/>
      </c>
      <c r="S158" s="25" t="str">
        <f>IF(AND($K158&lt;&gt;0,$K158&lt;&gt;"Missing"),VLOOKUP($M158,'3_Set Priorities'!$E$18:$J$209,6,FALSE),"")</f>
        <v/>
      </c>
      <c r="T158" s="89">
        <f t="shared" si="64"/>
        <v>500</v>
      </c>
      <c r="U158" s="89">
        <f t="shared" si="64"/>
        <v>500</v>
      </c>
      <c r="V158" s="89">
        <f t="shared" si="64"/>
        <v>500</v>
      </c>
      <c r="W158">
        <f t="shared" si="59"/>
        <v>0</v>
      </c>
    </row>
    <row r="159" spans="1:23" x14ac:dyDescent="0.25">
      <c r="A159" s="23" t="s">
        <v>219</v>
      </c>
      <c r="B159" s="37" t="b">
        <v>0</v>
      </c>
      <c r="C159" s="37" t="b">
        <v>0</v>
      </c>
      <c r="D159" s="37" t="b">
        <v>0</v>
      </c>
      <c r="E159" s="37" t="b">
        <v>0</v>
      </c>
      <c r="F159" s="37" t="b">
        <v>0</v>
      </c>
      <c r="G159" s="37" t="b">
        <v>0</v>
      </c>
      <c r="H159" s="40"/>
      <c r="I159" s="40"/>
      <c r="J159" s="40"/>
      <c r="K159" s="15" t="str">
        <f>IF(COUNTIF(B159:F159,TRUE)&lt;&gt;1,"Missing",IF(OR(B159=TRUE,F159=TRUE),0,IF(E159=TRUE,J$125+COUNTIF(E$125:E158,TRUE)+1,IF(D159=TRUE,J$125+COUNTIF(E$125:E$178,TRUE)+COUNTIF(D$125:D158,TRUE)+1,J$125+COUNTIF(E$125:E$178,TRUE)+COUNTIF(D$125:D$178,TRUE)+COUNTIF(C$125:C158,TRUE)+1))))</f>
        <v>Missing</v>
      </c>
      <c r="L159" s="20" t="str">
        <f>'1b_School Siting Criteria'!C51</f>
        <v>Locations that support neighborhood revitalization and economic development efforts as reflected in designated revitalization areas, tax increment financing districts, etc.?</v>
      </c>
      <c r="M159" s="21" t="s">
        <v>653</v>
      </c>
      <c r="N159" s="26" t="str">
        <f t="shared" si="62"/>
        <v>1.b  School Siting Criteria</v>
      </c>
      <c r="O159" s="26" t="str">
        <f t="shared" si="65"/>
        <v>Enhanced</v>
      </c>
      <c r="P159" s="20" t="str">
        <f>IF(VLOOKUP(L159,'1b_School Siting Criteria'!$C$17:$J$73,8,FALSE)=0,"",VLOOKUP(L159,'1b_School Siting Criteria'!$C$17:$J$73,8,FALSE))</f>
        <v/>
      </c>
      <c r="Q159" s="25" t="str">
        <f t="shared" si="63"/>
        <v/>
      </c>
      <c r="R159" s="25" t="str">
        <f>IF(AND($K159&lt;&gt;0,$K159&lt;&gt;"Missing"),VLOOKUP($M159,'3_Set Priorities'!$E$18:$J$209,5,FALSE),"")</f>
        <v/>
      </c>
      <c r="S159" s="25" t="str">
        <f>IF(AND($K159&lt;&gt;0,$K159&lt;&gt;"Missing"),VLOOKUP($M159,'3_Set Priorities'!$E$18:$J$209,6,FALSE),"")</f>
        <v/>
      </c>
      <c r="T159" s="89">
        <f t="shared" si="64"/>
        <v>500</v>
      </c>
      <c r="U159" s="89">
        <f t="shared" si="64"/>
        <v>500</v>
      </c>
      <c r="V159" s="89">
        <f t="shared" si="64"/>
        <v>500</v>
      </c>
      <c r="W159">
        <f t="shared" si="59"/>
        <v>0</v>
      </c>
    </row>
    <row r="160" spans="1:23" x14ac:dyDescent="0.25">
      <c r="A160" s="23" t="s">
        <v>220</v>
      </c>
      <c r="B160" s="37" t="b">
        <v>0</v>
      </c>
      <c r="C160" s="37" t="b">
        <v>0</v>
      </c>
      <c r="D160" s="37" t="b">
        <v>0</v>
      </c>
      <c r="E160" s="37" t="b">
        <v>0</v>
      </c>
      <c r="F160" s="37" t="b">
        <v>0</v>
      </c>
      <c r="G160" s="37" t="b">
        <v>0</v>
      </c>
      <c r="H160" s="40"/>
      <c r="I160" s="40"/>
      <c r="J160" s="40"/>
      <c r="K160" s="15" t="str">
        <f>IF(COUNTIF(B160:F160,TRUE)&lt;&gt;1,"Missing",IF(OR(B160=TRUE,F160=TRUE),0,IF(E160=TRUE,J$125+COUNTIF(E$125:E159,TRUE)+1,IF(D160=TRUE,J$125+COUNTIF(E$125:E$178,TRUE)+COUNTIF(D$125:D159,TRUE)+1,J$125+COUNTIF(E$125:E$178,TRUE)+COUNTIF(D$125:D$178,TRUE)+COUNTIF(C$125:C159,TRUE)+1))))</f>
        <v>Missing</v>
      </c>
      <c r="L160" s="20" t="str">
        <f>'1b_School Siting Criteria'!C52</f>
        <v>Total utility infrastructure costs (water, sewer, septic, telecommunications, etc.), including the ability to take advantage of existing infrastructure? Note: include costs to the local school agency, local government, and families.</v>
      </c>
      <c r="M160" s="21" t="s">
        <v>433</v>
      </c>
      <c r="N160" s="26" t="str">
        <f t="shared" si="62"/>
        <v>1.b  School Siting Criteria</v>
      </c>
      <c r="O160" s="26" t="str">
        <f t="shared" si="65"/>
        <v>Enhanced</v>
      </c>
      <c r="P160" s="20" t="str">
        <f>IF(VLOOKUP(L160,'1b_School Siting Criteria'!$C$17:$J$73,8,FALSE)=0,"",VLOOKUP(L160,'1b_School Siting Criteria'!$C$17:$J$73,8,FALSE))</f>
        <v/>
      </c>
      <c r="Q160" s="25" t="str">
        <f t="shared" si="63"/>
        <v/>
      </c>
      <c r="R160" s="25" t="str">
        <f>IF(AND($K160&lt;&gt;0,$K160&lt;&gt;"Missing"),VLOOKUP($M160,'3_Set Priorities'!$E$18:$J$209,5,FALSE),"")</f>
        <v/>
      </c>
      <c r="S160" s="25" t="str">
        <f>IF(AND($K160&lt;&gt;0,$K160&lt;&gt;"Missing"),VLOOKUP($M160,'3_Set Priorities'!$E$18:$J$209,6,FALSE),"")</f>
        <v/>
      </c>
      <c r="T160" s="89">
        <f t="shared" si="64"/>
        <v>500</v>
      </c>
      <c r="U160" s="89">
        <f t="shared" si="64"/>
        <v>500</v>
      </c>
      <c r="V160" s="89">
        <f t="shared" si="64"/>
        <v>500</v>
      </c>
      <c r="W160">
        <f t="shared" si="59"/>
        <v>0</v>
      </c>
    </row>
    <row r="161" spans="1:23" x14ac:dyDescent="0.25">
      <c r="A161" s="23" t="s">
        <v>221</v>
      </c>
      <c r="B161" s="37" t="b">
        <v>0</v>
      </c>
      <c r="C161" s="37" t="b">
        <v>0</v>
      </c>
      <c r="D161" s="37" t="b">
        <v>0</v>
      </c>
      <c r="E161" s="37" t="b">
        <v>0</v>
      </c>
      <c r="F161" s="37" t="b">
        <v>0</v>
      </c>
      <c r="G161" s="37" t="b">
        <v>0</v>
      </c>
      <c r="H161" s="40"/>
      <c r="I161" s="40"/>
      <c r="J161" s="40"/>
      <c r="K161" s="15" t="str">
        <f>IF(COUNTIF(B161:F161,TRUE)&lt;&gt;1,"Missing",IF(OR(B161=TRUE,F161=TRUE),0,IF(E161=TRUE,J$125+COUNTIF(E$125:E160,TRUE)+1,IF(D161=TRUE,J$125+COUNTIF(E$125:E$178,TRUE)+COUNTIF(D$125:D160,TRUE)+1,J$125+COUNTIF(E$125:E$178,TRUE)+COUNTIF(D$125:D$178,TRUE)+COUNTIF(C$125:C160,TRUE)+1))))</f>
        <v>Missing</v>
      </c>
      <c r="L161" s="20" t="str">
        <f>'1b_School Siting Criteria'!C53</f>
        <v>Onsite stormwater management that is coordinated with local government stormwater management plans?</v>
      </c>
      <c r="M161" s="21" t="s">
        <v>384</v>
      </c>
      <c r="N161" s="26" t="str">
        <f t="shared" si="62"/>
        <v>1.b  School Siting Criteria</v>
      </c>
      <c r="O161" s="26" t="str">
        <f t="shared" si="65"/>
        <v>Enhanced</v>
      </c>
      <c r="P161" s="20" t="str">
        <f>IF(VLOOKUP(L161,'1b_School Siting Criteria'!$C$17:$J$73,8,FALSE)=0,"",VLOOKUP(L161,'1b_School Siting Criteria'!$C$17:$J$73,8,FALSE))</f>
        <v/>
      </c>
      <c r="Q161" s="25" t="str">
        <f t="shared" si="63"/>
        <v/>
      </c>
      <c r="R161" s="25" t="str">
        <f>IF(AND($K161&lt;&gt;0,$K161&lt;&gt;"Missing"),VLOOKUP($M161,'3_Set Priorities'!$E$18:$J$209,5,FALSE),"")</f>
        <v/>
      </c>
      <c r="S161" s="25" t="str">
        <f>IF(AND($K161&lt;&gt;0,$K161&lt;&gt;"Missing"),VLOOKUP($M161,'3_Set Priorities'!$E$18:$J$209,6,FALSE),"")</f>
        <v/>
      </c>
      <c r="T161" s="89">
        <f t="shared" si="64"/>
        <v>500</v>
      </c>
      <c r="U161" s="89">
        <f t="shared" si="64"/>
        <v>500</v>
      </c>
      <c r="V161" s="89">
        <f t="shared" si="64"/>
        <v>500</v>
      </c>
      <c r="W161">
        <f t="shared" si="59"/>
        <v>0</v>
      </c>
    </row>
    <row r="162" spans="1:23" x14ac:dyDescent="0.25">
      <c r="A162" s="23" t="s">
        <v>222</v>
      </c>
      <c r="B162" s="37" t="b">
        <v>0</v>
      </c>
      <c r="C162" s="37" t="b">
        <v>0</v>
      </c>
      <c r="D162" s="37" t="b">
        <v>0</v>
      </c>
      <c r="E162" s="37" t="b">
        <v>0</v>
      </c>
      <c r="F162" s="37" t="b">
        <v>0</v>
      </c>
      <c r="G162" s="37" t="b">
        <v>0</v>
      </c>
      <c r="H162" s="40"/>
      <c r="I162" s="40"/>
      <c r="J162" s="40"/>
      <c r="K162" s="15" t="str">
        <f>IF(COUNTIF(B162:F162,TRUE)&lt;&gt;1,"Missing",IF(OR(B162=TRUE,F162=TRUE),0,IF(E162=TRUE,J$125+COUNTIF(E$125:E161,TRUE)+1,IF(D162=TRUE,J$125+COUNTIF(E$125:E$178,TRUE)+COUNTIF(D$125:D161,TRUE)+1,J$125+COUNTIF(E$125:E$178,TRUE)+COUNTIF(D$125:D$178,TRUE)+COUNTIF(C$125:C161,TRUE)+1))))</f>
        <v>Missing</v>
      </c>
      <c r="L162" s="20" t="str">
        <f>'1b_School Siting Criteria'!C54</f>
        <v>Proximity to reclaimed or raw water sources that allow the use of non-potable water for irrigation?</v>
      </c>
      <c r="M162" s="21" t="s">
        <v>573</v>
      </c>
      <c r="N162" s="26" t="str">
        <f t="shared" si="62"/>
        <v>1.b  School Siting Criteria</v>
      </c>
      <c r="O162" s="26" t="str">
        <f t="shared" si="65"/>
        <v>Enhanced</v>
      </c>
      <c r="P162" s="20" t="str">
        <f>IF(VLOOKUP(L162,'1b_School Siting Criteria'!$C$17:$J$73,8,FALSE)=0,"",VLOOKUP(L162,'1b_School Siting Criteria'!$C$17:$J$73,8,FALSE))</f>
        <v/>
      </c>
      <c r="Q162" s="25" t="str">
        <f t="shared" si="63"/>
        <v/>
      </c>
      <c r="R162" s="25" t="str">
        <f>IF(AND($K162&lt;&gt;0,$K162&lt;&gt;"Missing"),VLOOKUP($M162,'3_Set Priorities'!$E$18:$J$209,5,FALSE),"")</f>
        <v/>
      </c>
      <c r="S162" s="25" t="str">
        <f>IF(AND($K162&lt;&gt;0,$K162&lt;&gt;"Missing"),VLOOKUP($M162,'3_Set Priorities'!$E$18:$J$209,6,FALSE),"")</f>
        <v/>
      </c>
      <c r="T162" s="89">
        <f t="shared" si="64"/>
        <v>500</v>
      </c>
      <c r="U162" s="89">
        <f t="shared" si="64"/>
        <v>500</v>
      </c>
      <c r="V162" s="89">
        <f t="shared" si="64"/>
        <v>500</v>
      </c>
      <c r="W162">
        <f t="shared" si="59"/>
        <v>0</v>
      </c>
    </row>
    <row r="163" spans="1:23" x14ac:dyDescent="0.25">
      <c r="A163" s="23" t="s">
        <v>223</v>
      </c>
      <c r="B163" s="37" t="b">
        <v>0</v>
      </c>
      <c r="C163" s="37" t="b">
        <v>0</v>
      </c>
      <c r="D163" s="37" t="b">
        <v>0</v>
      </c>
      <c r="E163" s="37" t="b">
        <v>0</v>
      </c>
      <c r="F163" s="37" t="b">
        <v>0</v>
      </c>
      <c r="G163" s="37" t="b">
        <v>0</v>
      </c>
      <c r="H163" s="40"/>
      <c r="I163" s="40"/>
      <c r="J163" s="40"/>
      <c r="K163" s="15" t="str">
        <f>IF(COUNTIF(B163:F163,TRUE)&lt;&gt;1,"Missing",IF(OR(B163=TRUE,F163=TRUE),0,IF(E163=TRUE,J$125+COUNTIF(E$125:E162,TRUE)+1,IF(D163=TRUE,J$125+COUNTIF(E$125:E$178,TRUE)+COUNTIF(D$125:D162,TRUE)+1,J$125+COUNTIF(E$125:E$178,TRUE)+COUNTIF(D$125:D$178,TRUE)+COUNTIF(C$125:C162,TRUE)+1))))</f>
        <v>Missing</v>
      </c>
      <c r="L163" s="21" t="str">
        <f>'1b_School Siting Criteria'!C56</f>
        <v>Costs to the local school agency (number of buses needed; cost to purchase, maintain, and store buses; cost of fuel and personnel; bus route and school bus mileage costs)?</v>
      </c>
      <c r="M163" s="21" t="s">
        <v>491</v>
      </c>
      <c r="N163" s="26" t="str">
        <f t="shared" si="62"/>
        <v>1.b  School Siting Criteria</v>
      </c>
      <c r="O163" s="26" t="str">
        <f t="shared" si="65"/>
        <v>Enhanced</v>
      </c>
      <c r="P163" s="20" t="str">
        <f>IF(VLOOKUP(L163,'1b_School Siting Criteria'!$C$17:$J$73,8,FALSE)=0,"",VLOOKUP(L163,'1b_School Siting Criteria'!$C$17:$J$73,8,FALSE))</f>
        <v/>
      </c>
      <c r="Q163" s="25" t="str">
        <f t="shared" si="63"/>
        <v/>
      </c>
      <c r="R163" s="25" t="str">
        <f>IF(AND($K163&lt;&gt;0,$K163&lt;&gt;"Missing"),VLOOKUP($M163,'3_Set Priorities'!$E$18:$J$209,5,FALSE),"")</f>
        <v/>
      </c>
      <c r="S163" s="25" t="str">
        <f>IF(AND($K163&lt;&gt;0,$K163&lt;&gt;"Missing"),VLOOKUP($M163,'3_Set Priorities'!$E$18:$J$209,6,FALSE),"")</f>
        <v/>
      </c>
      <c r="T163" s="89">
        <f t="shared" si="64"/>
        <v>500</v>
      </c>
      <c r="U163" s="89">
        <f t="shared" si="64"/>
        <v>500</v>
      </c>
      <c r="V163" s="89">
        <f t="shared" si="64"/>
        <v>500</v>
      </c>
      <c r="W163">
        <f t="shared" si="59"/>
        <v>0</v>
      </c>
    </row>
    <row r="164" spans="1:23" x14ac:dyDescent="0.25">
      <c r="A164" s="23" t="s">
        <v>224</v>
      </c>
      <c r="B164" s="37" t="b">
        <v>0</v>
      </c>
      <c r="C164" s="37" t="b">
        <v>0</v>
      </c>
      <c r="D164" s="37" t="b">
        <v>0</v>
      </c>
      <c r="E164" s="37" t="b">
        <v>0</v>
      </c>
      <c r="F164" s="37" t="b">
        <v>0</v>
      </c>
      <c r="G164" s="37" t="b">
        <v>0</v>
      </c>
      <c r="H164" s="40"/>
      <c r="I164" s="40"/>
      <c r="J164" s="40"/>
      <c r="K164" s="15" t="str">
        <f>IF(COUNTIF(B164:F164,TRUE)&lt;&gt;1,"Missing",IF(OR(B164=TRUE,F164=TRUE),0,IF(E164=TRUE,J$125+COUNTIF(E$125:E163,TRUE)+1,IF(D164=TRUE,J$125+COUNTIF(E$125:E$178,TRUE)+COUNTIF(D$125:D163,TRUE)+1,J$125+COUNTIF(E$125:E$178,TRUE)+COUNTIF(D$125:D$178,TRUE)+COUNTIF(C$125:C163,TRUE)+1))))</f>
        <v>Missing</v>
      </c>
      <c r="L164" s="21" t="str">
        <f>'1b_School Siting Criteria'!C57</f>
        <v>Costs to the local government (street improvements, transit improvements, traffic signals, etc.)</v>
      </c>
      <c r="M164" s="21" t="s">
        <v>385</v>
      </c>
      <c r="N164" s="26" t="str">
        <f t="shared" si="62"/>
        <v>1.b  School Siting Criteria</v>
      </c>
      <c r="O164" s="26" t="str">
        <f t="shared" si="65"/>
        <v>Enhanced</v>
      </c>
      <c r="P164" s="20" t="str">
        <f>IF(VLOOKUP(L164,'1b_School Siting Criteria'!$C$17:$J$73,8,FALSE)=0,"",VLOOKUP(L164,'1b_School Siting Criteria'!$C$17:$J$73,8,FALSE))</f>
        <v/>
      </c>
      <c r="Q164" s="25" t="str">
        <f t="shared" si="63"/>
        <v/>
      </c>
      <c r="R164" s="25" t="str">
        <f>IF(AND($K164&lt;&gt;0,$K164&lt;&gt;"Missing"),VLOOKUP($M164,'3_Set Priorities'!$E$18:$J$209,5,FALSE),"")</f>
        <v/>
      </c>
      <c r="S164" s="25" t="str">
        <f>IF(AND($K164&lt;&gt;0,$K164&lt;&gt;"Missing"),VLOOKUP($M164,'3_Set Priorities'!$E$18:$J$209,6,FALSE),"")</f>
        <v/>
      </c>
      <c r="T164" s="89">
        <f t="shared" si="64"/>
        <v>500</v>
      </c>
      <c r="U164" s="89">
        <f t="shared" si="64"/>
        <v>500</v>
      </c>
      <c r="V164" s="89">
        <f t="shared" si="64"/>
        <v>500</v>
      </c>
      <c r="W164">
        <f t="shared" si="59"/>
        <v>0</v>
      </c>
    </row>
    <row r="165" spans="1:23" x14ac:dyDescent="0.25">
      <c r="A165" s="23" t="s">
        <v>225</v>
      </c>
      <c r="B165" s="37" t="b">
        <v>0</v>
      </c>
      <c r="C165" s="37" t="b">
        <v>0</v>
      </c>
      <c r="D165" s="37" t="b">
        <v>0</v>
      </c>
      <c r="E165" s="37" t="b">
        <v>0</v>
      </c>
      <c r="F165" s="37" t="b">
        <v>0</v>
      </c>
      <c r="G165" s="37" t="b">
        <v>0</v>
      </c>
      <c r="H165" s="40"/>
      <c r="I165" s="40"/>
      <c r="J165" s="40"/>
      <c r="K165" s="15" t="str">
        <f>IF(COUNTIF(B165:F165,TRUE)&lt;&gt;1,"Missing",IF(OR(B165=TRUE,F165=TRUE),0,IF(E165=TRUE,J$125+COUNTIF(E$125:E164,TRUE)+1,IF(D165=TRUE,J$125+COUNTIF(E$125:E$178,TRUE)+COUNTIF(D$125:D164,TRUE)+1,J$125+COUNTIF(E$125:E$178,TRUE)+COUNTIF(D$125:D$178,TRUE)+COUNTIF(C$125:C164,TRUE)+1))))</f>
        <v>Missing</v>
      </c>
      <c r="L165" s="21" t="str">
        <f>'1b_School Siting Criteria'!C58</f>
        <v>Costs to families (fee for students to ride buses; transportation-related taxes and fuel costs associated with families transporting their children to school)?</v>
      </c>
      <c r="M165" s="21" t="s">
        <v>682</v>
      </c>
      <c r="N165" s="26" t="str">
        <f t="shared" si="62"/>
        <v>1.b  School Siting Criteria</v>
      </c>
      <c r="O165" s="26" t="str">
        <f t="shared" si="65"/>
        <v>Enhanced</v>
      </c>
      <c r="P165" s="20" t="str">
        <f>IF(VLOOKUP(L165,'1b_School Siting Criteria'!$C$17:$J$73,8,FALSE)=0,"",VLOOKUP(L165,'1b_School Siting Criteria'!$C$17:$J$73,8,FALSE))</f>
        <v/>
      </c>
      <c r="Q165" s="25" t="str">
        <f t="shared" si="63"/>
        <v/>
      </c>
      <c r="R165" s="25" t="str">
        <f>IF(AND($K165&lt;&gt;0,$K165&lt;&gt;"Missing"),VLOOKUP($M165,'3_Set Priorities'!$E$18:$J$209,5,FALSE),"")</f>
        <v/>
      </c>
      <c r="S165" s="25" t="str">
        <f>IF(AND($K165&lt;&gt;0,$K165&lt;&gt;"Missing"),VLOOKUP($M165,'3_Set Priorities'!$E$18:$J$209,6,FALSE),"")</f>
        <v/>
      </c>
      <c r="T165" s="89">
        <f t="shared" si="64"/>
        <v>500</v>
      </c>
      <c r="U165" s="89">
        <f t="shared" si="64"/>
        <v>500</v>
      </c>
      <c r="V165" s="89">
        <f t="shared" si="64"/>
        <v>500</v>
      </c>
      <c r="W165">
        <f t="shared" si="59"/>
        <v>0</v>
      </c>
    </row>
    <row r="166" spans="1:23" x14ac:dyDescent="0.25">
      <c r="A166" s="23" t="s">
        <v>226</v>
      </c>
      <c r="B166" s="37" t="b">
        <v>0</v>
      </c>
      <c r="C166" s="37" t="b">
        <v>0</v>
      </c>
      <c r="D166" s="37" t="b">
        <v>0</v>
      </c>
      <c r="E166" s="37" t="b">
        <v>0</v>
      </c>
      <c r="F166" s="37" t="b">
        <v>0</v>
      </c>
      <c r="G166" s="37" t="b">
        <v>0</v>
      </c>
      <c r="H166" s="40"/>
      <c r="I166" s="40"/>
      <c r="J166" s="40"/>
      <c r="K166" s="15" t="str">
        <f>IF(COUNTIF(B166:F166,TRUE)&lt;&gt;1,"Missing",IF(OR(B166=TRUE,F166=TRUE),0,IF(E166=TRUE,J$125+COUNTIF(E$125:E165,TRUE)+1,IF(D166=TRUE,J$125+COUNTIF(E$125:E$178,TRUE)+COUNTIF(D$125:D165,TRUE)+1,J$125+COUNTIF(E$125:E$178,TRUE)+COUNTIF(D$125:D$178,TRUE)+COUNTIF(C$125:C165,TRUE)+1))))</f>
        <v>Missing</v>
      </c>
      <c r="L166" s="21" t="str">
        <f>'1b_School Siting Criteria'!C59</f>
        <v>Externalized costs (health and environmental impacts from exposure to vehicle emissions, impact of traffic congestion)?</v>
      </c>
      <c r="M166" s="21" t="s">
        <v>386</v>
      </c>
      <c r="N166" s="26" t="str">
        <f t="shared" si="62"/>
        <v>1.b  School Siting Criteria</v>
      </c>
      <c r="O166" s="26" t="str">
        <f t="shared" si="65"/>
        <v>Enhanced</v>
      </c>
      <c r="P166" s="20" t="str">
        <f>IF(VLOOKUP(L166,'1b_School Siting Criteria'!$C$17:$J$73,8,FALSE)=0,"",VLOOKUP(L166,'1b_School Siting Criteria'!$C$17:$J$73,8,FALSE))</f>
        <v/>
      </c>
      <c r="Q166" s="25" t="str">
        <f t="shared" si="63"/>
        <v/>
      </c>
      <c r="R166" s="25" t="str">
        <f>IF(AND($K166&lt;&gt;0,$K166&lt;&gt;"Missing"),VLOOKUP($M166,'3_Set Priorities'!$E$18:$J$209,5,FALSE),"")</f>
        <v/>
      </c>
      <c r="S166" s="25" t="str">
        <f>IF(AND($K166&lt;&gt;0,$K166&lt;&gt;"Missing"),VLOOKUP($M166,'3_Set Priorities'!$E$18:$J$209,6,FALSE),"")</f>
        <v/>
      </c>
      <c r="T166" s="89">
        <f t="shared" si="64"/>
        <v>500</v>
      </c>
      <c r="U166" s="89">
        <f t="shared" si="64"/>
        <v>500</v>
      </c>
      <c r="V166" s="89">
        <f t="shared" si="64"/>
        <v>500</v>
      </c>
      <c r="W166">
        <f t="shared" si="59"/>
        <v>0</v>
      </c>
    </row>
    <row r="167" spans="1:23" x14ac:dyDescent="0.25">
      <c r="A167" s="23" t="s">
        <v>227</v>
      </c>
      <c r="B167" s="37" t="b">
        <v>0</v>
      </c>
      <c r="C167" s="37" t="b">
        <v>0</v>
      </c>
      <c r="D167" s="37" t="b">
        <v>0</v>
      </c>
      <c r="E167" s="37" t="b">
        <v>0</v>
      </c>
      <c r="F167" s="37" t="b">
        <v>0</v>
      </c>
      <c r="G167" s="37" t="b">
        <v>0</v>
      </c>
      <c r="H167" s="40"/>
      <c r="I167" s="40"/>
      <c r="J167" s="40"/>
      <c r="K167" s="15" t="str">
        <f>IF(COUNTIF(B167:F167,TRUE)&lt;&gt;1,"Missing",IF(OR(B167=TRUE,F167=TRUE),0,IF(E167=TRUE,J$125+COUNTIF(E$125:E166,TRUE)+1,IF(D167=TRUE,J$125+COUNTIF(E$125:E$178,TRUE)+COUNTIF(D$125:D166,TRUE)+1,J$125+COUNTIF(E$125:E$178,TRUE)+COUNTIF(D$125:D$178,TRUE)+COUNTIF(C$125:C166,TRUE)+1))))</f>
        <v>Missing</v>
      </c>
      <c r="L167" s="21" t="str">
        <f>'1b_School Siting Criteria'!C60</f>
        <v xml:space="preserve">Co-location of community and school vehicle maintenance facilities </v>
      </c>
      <c r="M167" s="21" t="s">
        <v>387</v>
      </c>
      <c r="N167" s="26" t="str">
        <f t="shared" si="62"/>
        <v>1.b  School Siting Criteria</v>
      </c>
      <c r="O167" s="26" t="str">
        <f t="shared" si="65"/>
        <v>Enhanced</v>
      </c>
      <c r="P167" s="20" t="str">
        <f>IF(VLOOKUP(L167,'1b_School Siting Criteria'!$C$17:$J$73,8,FALSE)=0,"",VLOOKUP(L167,'1b_School Siting Criteria'!$C$17:$J$73,8,FALSE))</f>
        <v/>
      </c>
      <c r="Q167" s="25" t="str">
        <f t="shared" si="63"/>
        <v/>
      </c>
      <c r="R167" s="25" t="str">
        <f>IF(AND($K167&lt;&gt;0,$K167&lt;&gt;"Missing"),VLOOKUP($M167,'3_Set Priorities'!$E$18:$J$209,5,FALSE),"")</f>
        <v/>
      </c>
      <c r="S167" s="25" t="str">
        <f>IF(AND($K167&lt;&gt;0,$K167&lt;&gt;"Missing"),VLOOKUP($M167,'3_Set Priorities'!$E$18:$J$209,6,FALSE),"")</f>
        <v/>
      </c>
      <c r="T167" s="89">
        <f t="shared" si="64"/>
        <v>500</v>
      </c>
      <c r="U167" s="89">
        <f t="shared" si="64"/>
        <v>500</v>
      </c>
      <c r="V167" s="89">
        <f t="shared" si="64"/>
        <v>500</v>
      </c>
      <c r="W167">
        <f t="shared" si="59"/>
        <v>0</v>
      </c>
    </row>
    <row r="168" spans="1:23" x14ac:dyDescent="0.25">
      <c r="A168" s="23" t="s">
        <v>228</v>
      </c>
      <c r="B168" s="37" t="b">
        <v>0</v>
      </c>
      <c r="C168" s="37" t="b">
        <v>0</v>
      </c>
      <c r="D168" s="37" t="b">
        <v>0</v>
      </c>
      <c r="E168" s="37" t="b">
        <v>0</v>
      </c>
      <c r="F168" s="37" t="b">
        <v>0</v>
      </c>
      <c r="G168" s="37" t="b">
        <v>0</v>
      </c>
      <c r="H168" s="40"/>
      <c r="I168" s="40"/>
      <c r="J168" s="40"/>
      <c r="K168" s="15" t="str">
        <f>IF(COUNTIF(B168:F168,TRUE)&lt;&gt;1,"Missing",IF(OR(B168=TRUE,F168=TRUE),0,IF(E168=TRUE,J$125+COUNTIF(E$125:E167,TRUE)+1,IF(D168=TRUE,J$125+COUNTIF(E$125:E$178,TRUE)+COUNTIF(D$125:D167,TRUE)+1,J$125+COUNTIF(E$125:E$178,TRUE)+COUNTIF(D$125:D$178,TRUE)+COUNTIF(C$125:C167,TRUE)+1))))</f>
        <v>Missing</v>
      </c>
      <c r="L168" s="21" t="str">
        <f>'1b_School Siting Criteria'!C61</f>
        <v>Opportunities to develop joint use facilities with other government services (e.g., parks, health clinics, and libraries)?</v>
      </c>
      <c r="M168" s="21" t="s">
        <v>575</v>
      </c>
      <c r="N168" s="26" t="str">
        <f t="shared" si="62"/>
        <v>1.b  School Siting Criteria</v>
      </c>
      <c r="O168" s="26" t="str">
        <f t="shared" si="65"/>
        <v>Enhanced</v>
      </c>
      <c r="P168" s="20" t="str">
        <f>IF(VLOOKUP(L168,'1b_School Siting Criteria'!$C$17:$J$73,8,FALSE)=0,"",VLOOKUP(L168,'1b_School Siting Criteria'!$C$17:$J$73,8,FALSE))</f>
        <v/>
      </c>
      <c r="Q168" s="25" t="str">
        <f t="shared" si="63"/>
        <v/>
      </c>
      <c r="R168" s="25" t="str">
        <f>IF(AND($K168&lt;&gt;0,$K168&lt;&gt;"Missing"),VLOOKUP($M168,'3_Set Priorities'!$E$18:$J$209,5,FALSE),"")</f>
        <v/>
      </c>
      <c r="S168" s="25" t="str">
        <f>IF(AND($K168&lt;&gt;0,$K168&lt;&gt;"Missing"),VLOOKUP($M168,'3_Set Priorities'!$E$18:$J$209,6,FALSE),"")</f>
        <v/>
      </c>
      <c r="T168" s="89">
        <f t="shared" si="64"/>
        <v>500</v>
      </c>
      <c r="U168" s="89">
        <f t="shared" si="64"/>
        <v>500</v>
      </c>
      <c r="V168" s="89">
        <f t="shared" si="64"/>
        <v>500</v>
      </c>
      <c r="W168">
        <f t="shared" si="59"/>
        <v>0</v>
      </c>
    </row>
    <row r="169" spans="1:23" x14ac:dyDescent="0.25">
      <c r="A169" s="23" t="s">
        <v>574</v>
      </c>
      <c r="B169" s="37" t="b">
        <v>0</v>
      </c>
      <c r="C169" s="37" t="b">
        <v>0</v>
      </c>
      <c r="D169" s="37" t="b">
        <v>0</v>
      </c>
      <c r="E169" s="37" t="b">
        <v>0</v>
      </c>
      <c r="F169" s="37" t="b">
        <v>0</v>
      </c>
      <c r="G169" s="37" t="b">
        <v>0</v>
      </c>
      <c r="H169" s="40"/>
      <c r="I169" s="40"/>
      <c r="J169" s="40"/>
      <c r="K169" s="15" t="str">
        <f>IF(COUNTIF(B169:F169,TRUE)&lt;&gt;1,"Missing",IF(OR(B169=TRUE,F169=TRUE),0,IF(E169=TRUE,J$125+COUNTIF(E$125:E168,TRUE)+1,IF(D169=TRUE,J$125+COUNTIF(E$125:E$178,TRUE)+COUNTIF(D$125:D168,TRUE)+1,J$125+COUNTIF(E$125:E$178,TRUE)+COUNTIF(D$125:D$178,TRUE)+COUNTIF(C$125:C168,TRUE)+1))))</f>
        <v>Missing</v>
      </c>
      <c r="L169" s="21" t="str">
        <f>'1b_School Siting Criteria'!C62</f>
        <v>Opportunities to use school facilities as emergency shelters?</v>
      </c>
      <c r="M169" s="21" t="s">
        <v>657</v>
      </c>
      <c r="N169" s="26" t="str">
        <f t="shared" si="62"/>
        <v>1.b  School Siting Criteria</v>
      </c>
      <c r="O169" s="26" t="str">
        <f t="shared" si="65"/>
        <v>Enhanced</v>
      </c>
      <c r="P169" s="20" t="str">
        <f>IF(VLOOKUP(L169,'1b_School Siting Criteria'!$C$17:$J$73,8,FALSE)=0,"",VLOOKUP(L169,'1b_School Siting Criteria'!$C$17:$J$73,8,FALSE))</f>
        <v/>
      </c>
      <c r="Q169" s="25" t="str">
        <f t="shared" ref="Q169" si="66">IF(C169=TRUE,"Continue action",IF(D169=TRUE,"Gather more information",IF(E169=TRUE,"Initiate action",IF(H169=TRUE,"Make improvements",""))))</f>
        <v/>
      </c>
      <c r="R169" s="25" t="str">
        <f>IF(AND($K169&lt;&gt;0,$K169&lt;&gt;"Missing"),VLOOKUP($M169,'3_Set Priorities'!$E$18:$J$209,5,FALSE),"")</f>
        <v/>
      </c>
      <c r="S169" s="25" t="str">
        <f>IF(AND($K169&lt;&gt;0,$K169&lt;&gt;"Missing"),VLOOKUP($M169,'3_Set Priorities'!$E$18:$J$209,6,FALSE),"")</f>
        <v/>
      </c>
      <c r="T169" s="89">
        <f t="shared" si="64"/>
        <v>500</v>
      </c>
      <c r="U169" s="89">
        <f t="shared" si="64"/>
        <v>500</v>
      </c>
      <c r="V169" s="89">
        <f t="shared" si="64"/>
        <v>500</v>
      </c>
      <c r="W169">
        <f t="shared" si="59"/>
        <v>0</v>
      </c>
    </row>
    <row r="170" spans="1:23" x14ac:dyDescent="0.25">
      <c r="A170" s="23" t="s">
        <v>229</v>
      </c>
      <c r="B170" s="37" t="b">
        <v>0</v>
      </c>
      <c r="C170" s="37" t="b">
        <v>0</v>
      </c>
      <c r="D170" s="37" t="b">
        <v>0</v>
      </c>
      <c r="E170" s="37" t="b">
        <v>0</v>
      </c>
      <c r="F170" s="37" t="b">
        <v>0</v>
      </c>
      <c r="G170" s="37" t="b">
        <v>0</v>
      </c>
      <c r="H170" s="40"/>
      <c r="I170" s="40"/>
      <c r="J170" s="40"/>
      <c r="K170" s="15" t="str">
        <f>IF(COUNTIF(B170:F170,TRUE)&lt;&gt;1,"Missing",IF(OR(B170=TRUE,F170=TRUE),0,IF(E170=TRUE,J$125+COUNTIF(E$125:E169,TRUE)+1,IF(D170=TRUE,J$125+COUNTIF(E$125:E$178,TRUE)+COUNTIF(D$125:D169,TRUE)+1,J$125+COUNTIF(E$125:E$178,TRUE)+COUNTIF(D$125:D$178,TRUE)+COUNTIF(C$125:C169,TRUE)+1))))</f>
        <v>Missing</v>
      </c>
      <c r="L170" s="21" t="str">
        <f>'1b_School Siting Criteria'!C64</f>
        <v>Health impacts from school location, construction, and transportation?</v>
      </c>
      <c r="M170" s="21" t="s">
        <v>388</v>
      </c>
      <c r="N170" s="26" t="str">
        <f t="shared" si="62"/>
        <v>1.b  School Siting Criteria</v>
      </c>
      <c r="O170" s="26" t="str">
        <f t="shared" si="65"/>
        <v>Enhanced</v>
      </c>
      <c r="P170" s="20" t="str">
        <f>IF(VLOOKUP(L170,'1b_School Siting Criteria'!$C$17:$J$73,8,FALSE)=0,"",VLOOKUP(L170,'1b_School Siting Criteria'!$C$17:$J$73,8,FALSE))</f>
        <v/>
      </c>
      <c r="Q170" s="25" t="str">
        <f t="shared" si="63"/>
        <v/>
      </c>
      <c r="R170" s="25" t="str">
        <f>IF(AND($K170&lt;&gt;0,$K170&lt;&gt;"Missing"),VLOOKUP($M170,'3_Set Priorities'!$E$18:$J$209,5,FALSE),"")</f>
        <v/>
      </c>
      <c r="S170" s="25" t="str">
        <f>IF(AND($K170&lt;&gt;0,$K170&lt;&gt;"Missing"),VLOOKUP($M170,'3_Set Priorities'!$E$18:$J$209,6,FALSE),"")</f>
        <v/>
      </c>
      <c r="T170" s="89">
        <f t="shared" si="64"/>
        <v>500</v>
      </c>
      <c r="U170" s="89">
        <f t="shared" si="64"/>
        <v>500</v>
      </c>
      <c r="V170" s="89">
        <f t="shared" si="64"/>
        <v>500</v>
      </c>
      <c r="W170">
        <f t="shared" si="59"/>
        <v>0</v>
      </c>
    </row>
    <row r="171" spans="1:23" x14ac:dyDescent="0.25">
      <c r="A171" s="23" t="s">
        <v>230</v>
      </c>
      <c r="B171" s="37" t="b">
        <v>0</v>
      </c>
      <c r="C171" s="37" t="b">
        <v>0</v>
      </c>
      <c r="D171" s="37" t="b">
        <v>0</v>
      </c>
      <c r="E171" s="37" t="b">
        <v>0</v>
      </c>
      <c r="F171" s="37" t="b">
        <v>0</v>
      </c>
      <c r="G171" s="37" t="b">
        <v>0</v>
      </c>
      <c r="H171" s="40"/>
      <c r="I171" s="40"/>
      <c r="J171" s="40"/>
      <c r="K171" s="15" t="str">
        <f>IF(COUNTIF(B171:F171,TRUE)&lt;&gt;1,"Missing",IF(OR(B171=TRUE,F171=TRUE),0,IF(E171=TRUE,J$125+COUNTIF(E$125:E170,TRUE)+1,IF(D171=TRUE,J$125+COUNTIF(E$125:E$178,TRUE)+COUNTIF(D$125:D170,TRUE)+1,J$125+COUNTIF(E$125:E$178,TRUE)+COUNTIF(D$125:D$178,TRUE)+COUNTIF(C$125:C170,TRUE)+1))))</f>
        <v>Missing</v>
      </c>
      <c r="L171" s="21" t="str">
        <f>'1b_School Siting Criteria'!C65</f>
        <v>Community preferences for walkability and bikeability?</v>
      </c>
      <c r="M171" s="21" t="s">
        <v>389</v>
      </c>
      <c r="N171" s="26" t="str">
        <f t="shared" si="62"/>
        <v>1.b  School Siting Criteria</v>
      </c>
      <c r="O171" s="26" t="str">
        <f t="shared" si="65"/>
        <v>Enhanced</v>
      </c>
      <c r="P171" s="20" t="str">
        <f>IF(VLOOKUP(L171,'1b_School Siting Criteria'!$C$17:$J$73,8,FALSE)=0,"",VLOOKUP(L171,'1b_School Siting Criteria'!$C$17:$J$73,8,FALSE))</f>
        <v/>
      </c>
      <c r="Q171" s="25" t="str">
        <f t="shared" si="63"/>
        <v/>
      </c>
      <c r="R171" s="25" t="str">
        <f>IF(AND($K171&lt;&gt;0,$K171&lt;&gt;"Missing"),VLOOKUP($M171,'3_Set Priorities'!$E$18:$J$209,5,FALSE),"")</f>
        <v/>
      </c>
      <c r="S171" s="25" t="str">
        <f>IF(AND($K171&lt;&gt;0,$K171&lt;&gt;"Missing"),VLOOKUP($M171,'3_Set Priorities'!$E$18:$J$209,6,FALSE),"")</f>
        <v/>
      </c>
      <c r="T171" s="89">
        <f t="shared" si="64"/>
        <v>500</v>
      </c>
      <c r="U171" s="89">
        <f t="shared" si="64"/>
        <v>500</v>
      </c>
      <c r="V171" s="89">
        <f t="shared" si="64"/>
        <v>500</v>
      </c>
      <c r="W171">
        <f t="shared" si="59"/>
        <v>0</v>
      </c>
    </row>
    <row r="172" spans="1:23" x14ac:dyDescent="0.25">
      <c r="A172" s="23" t="s">
        <v>231</v>
      </c>
      <c r="B172" s="37" t="b">
        <v>0</v>
      </c>
      <c r="C172" s="37" t="b">
        <v>0</v>
      </c>
      <c r="D172" s="37" t="b">
        <v>0</v>
      </c>
      <c r="E172" s="37" t="b">
        <v>0</v>
      </c>
      <c r="F172" s="37" t="b">
        <v>0</v>
      </c>
      <c r="G172" s="37" t="b">
        <v>0</v>
      </c>
      <c r="H172" s="40"/>
      <c r="I172" s="40"/>
      <c r="J172" s="40"/>
      <c r="K172" s="15" t="str">
        <f>IF(COUNTIF(B172:F172,TRUE)&lt;&gt;1,"Missing",IF(OR(B172=TRUE,F172=TRUE),0,IF(E172=TRUE,J$125+COUNTIF(E$125:E171,TRUE)+1,IF(D172=TRUE,J$125+COUNTIF(E$125:E$178,TRUE)+COUNTIF(D$125:D171,TRUE)+1,J$125+COUNTIF(E$125:E$178,TRUE)+COUNTIF(D$125:D$178,TRUE)+COUNTIF(C$125:C171,TRUE)+1))))</f>
        <v>Missing</v>
      </c>
      <c r="L172" s="21" t="str">
        <f>'1b_School Siting Criteria'!C66</f>
        <v>Safe routes to and from school available for students?</v>
      </c>
      <c r="M172" s="21" t="s">
        <v>390</v>
      </c>
      <c r="N172" s="26" t="str">
        <f t="shared" si="62"/>
        <v>1.b  School Siting Criteria</v>
      </c>
      <c r="O172" s="26" t="str">
        <f t="shared" si="65"/>
        <v>Enhanced</v>
      </c>
      <c r="P172" s="20" t="str">
        <f>IF(VLOOKUP(L172,'1b_School Siting Criteria'!$C$17:$J$73,8,FALSE)=0,"",VLOOKUP(L172,'1b_School Siting Criteria'!$C$17:$J$73,8,FALSE))</f>
        <v/>
      </c>
      <c r="Q172" s="25" t="str">
        <f t="shared" si="63"/>
        <v/>
      </c>
      <c r="R172" s="25" t="str">
        <f>IF(AND($K172&lt;&gt;0,$K172&lt;&gt;"Missing"),VLOOKUP($M172,'3_Set Priorities'!$E$18:$J$209,5,FALSE),"")</f>
        <v/>
      </c>
      <c r="S172" s="25" t="str">
        <f>IF(AND($K172&lt;&gt;0,$K172&lt;&gt;"Missing"),VLOOKUP($M172,'3_Set Priorities'!$E$18:$J$209,6,FALSE),"")</f>
        <v/>
      </c>
      <c r="T172" s="89">
        <f t="shared" si="64"/>
        <v>500</v>
      </c>
      <c r="U172" s="89">
        <f t="shared" si="64"/>
        <v>500</v>
      </c>
      <c r="V172" s="89">
        <f t="shared" si="64"/>
        <v>500</v>
      </c>
      <c r="W172">
        <f t="shared" si="59"/>
        <v>0</v>
      </c>
    </row>
    <row r="173" spans="1:23" x14ac:dyDescent="0.25">
      <c r="A173" s="23" t="s">
        <v>232</v>
      </c>
      <c r="B173" s="37" t="b">
        <v>0</v>
      </c>
      <c r="C173" s="37" t="b">
        <v>0</v>
      </c>
      <c r="D173" s="37" t="b">
        <v>0</v>
      </c>
      <c r="E173" s="37" t="b">
        <v>0</v>
      </c>
      <c r="F173" s="37" t="b">
        <v>0</v>
      </c>
      <c r="G173" s="37" t="b">
        <v>0</v>
      </c>
      <c r="H173" s="40"/>
      <c r="I173" s="40"/>
      <c r="J173" s="40"/>
      <c r="K173" s="15" t="str">
        <f>IF(COUNTIF(B173:F173,TRUE)&lt;&gt;1,"Missing",IF(OR(B173=TRUE,F173=TRUE),0,IF(E173=TRUE,J$125+COUNTIF(E$125:E172,TRUE)+1,IF(D173=TRUE,J$125+COUNTIF(E$125:E$178,TRUE)+COUNTIF(D$125:D172,TRUE)+1,J$125+COUNTIF(E$125:E$178,TRUE)+COUNTIF(D$125:D$178,TRUE)+COUNTIF(C$125:C172,TRUE)+1))))</f>
        <v>Missing</v>
      </c>
      <c r="L173" s="21" t="str">
        <f>'1b_School Siting Criteria'!C67</f>
        <v xml:space="preserve">Opportunities to design multi-level or small-site schools to reduce the acreage footprint? </v>
      </c>
      <c r="M173" s="21" t="s">
        <v>577</v>
      </c>
      <c r="N173" s="26" t="str">
        <f t="shared" si="62"/>
        <v>1.b  School Siting Criteria</v>
      </c>
      <c r="O173" s="26" t="str">
        <f t="shared" si="65"/>
        <v>Enhanced</v>
      </c>
      <c r="P173" s="20" t="str">
        <f>IF(VLOOKUP(L173,'1b_School Siting Criteria'!$C$17:$J$73,8,FALSE)=0,"",VLOOKUP(L173,'1b_School Siting Criteria'!$C$17:$J$73,8,FALSE))</f>
        <v/>
      </c>
      <c r="Q173" s="25" t="str">
        <f t="shared" si="63"/>
        <v/>
      </c>
      <c r="R173" s="25" t="str">
        <f>IF(AND($K173&lt;&gt;0,$K173&lt;&gt;"Missing"),VLOOKUP($M173,'3_Set Priorities'!$E$18:$J$209,5,FALSE),"")</f>
        <v/>
      </c>
      <c r="S173" s="25" t="str">
        <f>IF(AND($K173&lt;&gt;0,$K173&lt;&gt;"Missing"),VLOOKUP($M173,'3_Set Priorities'!$E$18:$J$209,6,FALSE),"")</f>
        <v/>
      </c>
      <c r="T173" s="89">
        <f t="shared" si="64"/>
        <v>500</v>
      </c>
      <c r="U173" s="89">
        <f t="shared" si="64"/>
        <v>500</v>
      </c>
      <c r="V173" s="89">
        <f t="shared" si="64"/>
        <v>500</v>
      </c>
      <c r="W173">
        <f t="shared" si="59"/>
        <v>0</v>
      </c>
    </row>
    <row r="174" spans="1:23" x14ac:dyDescent="0.25">
      <c r="A174" s="23" t="s">
        <v>233</v>
      </c>
      <c r="B174" s="37" t="b">
        <v>0</v>
      </c>
      <c r="C174" s="37" t="b">
        <v>0</v>
      </c>
      <c r="D174" s="37" t="b">
        <v>0</v>
      </c>
      <c r="E174" s="37" t="b">
        <v>0</v>
      </c>
      <c r="F174" s="37" t="b">
        <v>0</v>
      </c>
      <c r="G174" s="37" t="b">
        <v>0</v>
      </c>
      <c r="H174" s="40"/>
      <c r="I174" s="40"/>
      <c r="J174" s="40"/>
      <c r="K174" s="15" t="str">
        <f>IF(COUNTIF(B174:F174,TRUE)&lt;&gt;1,"Missing",IF(OR(B174=TRUE,F174=TRUE),0,IF(E174=TRUE,J$125+COUNTIF(E$125:E173,TRUE)+1,IF(D174=TRUE,J$125+COUNTIF(E$125:E$178,TRUE)+COUNTIF(D$125:D173,TRUE)+1,J$125+COUNTIF(E$125:E$178,TRUE)+COUNTIF(D$125:D$178,TRUE)+COUNTIF(C$125:C173,TRUE)+1))))</f>
        <v>Missing</v>
      </c>
      <c r="L174" s="21" t="str">
        <f>'1b_School Siting Criteria'!C68</f>
        <v>Proximity to community museums, theaters, libraries, other community centers, recreational and enrichment activities, and downtown commercial areas?</v>
      </c>
      <c r="M174" s="21" t="s">
        <v>579</v>
      </c>
      <c r="N174" s="26" t="str">
        <f t="shared" si="62"/>
        <v>1.b  School Siting Criteria</v>
      </c>
      <c r="O174" s="26" t="str">
        <f t="shared" si="65"/>
        <v>Enhanced</v>
      </c>
      <c r="P174" s="20" t="str">
        <f>IF(VLOOKUP(L174,'1b_School Siting Criteria'!$C$17:$J$73,8,FALSE)=0,"",VLOOKUP(L174,'1b_School Siting Criteria'!$C$17:$J$73,8,FALSE))</f>
        <v/>
      </c>
      <c r="Q174" s="25" t="str">
        <f t="shared" si="63"/>
        <v/>
      </c>
      <c r="R174" s="25" t="str">
        <f>IF(AND($K174&lt;&gt;0,$K174&lt;&gt;"Missing"),VLOOKUP($M174,'3_Set Priorities'!$E$18:$J$209,5,FALSE),"")</f>
        <v/>
      </c>
      <c r="S174" s="25" t="str">
        <f>IF(AND($K174&lt;&gt;0,$K174&lt;&gt;"Missing"),VLOOKUP($M174,'3_Set Priorities'!$E$18:$J$209,6,FALSE),"")</f>
        <v/>
      </c>
      <c r="T174" s="89">
        <f t="shared" si="64"/>
        <v>500</v>
      </c>
      <c r="U174" s="89">
        <f t="shared" si="64"/>
        <v>500</v>
      </c>
      <c r="V174" s="89">
        <f t="shared" si="64"/>
        <v>500</v>
      </c>
      <c r="W174">
        <f t="shared" si="59"/>
        <v>0</v>
      </c>
    </row>
    <row r="175" spans="1:23" x14ac:dyDescent="0.25">
      <c r="A175" s="23" t="s">
        <v>234</v>
      </c>
      <c r="B175" s="37" t="b">
        <v>0</v>
      </c>
      <c r="C175" s="37" t="b">
        <v>0</v>
      </c>
      <c r="D175" s="37" t="b">
        <v>0</v>
      </c>
      <c r="E175" s="37" t="b">
        <v>0</v>
      </c>
      <c r="F175" s="37" t="b">
        <v>0</v>
      </c>
      <c r="G175" s="37" t="b">
        <v>0</v>
      </c>
      <c r="H175" s="40"/>
      <c r="I175" s="40"/>
      <c r="J175" s="40"/>
      <c r="K175" s="15" t="str">
        <f>IF(COUNTIF(B175:F175,TRUE)&lt;&gt;1,"Missing",IF(OR(B175=TRUE,F175=TRUE),0,IF(E175=TRUE,J$125+COUNTIF(E$125:E174,TRUE)+1,IF(D175=TRUE,J$125+COUNTIF(E$125:E$178,TRUE)+COUNTIF(D$125:D174,TRUE)+1,J$125+COUNTIF(E$125:E$178,TRUE)+COUNTIF(D$125:D$178,TRUE)+COUNTIF(C$125:C174,TRUE)+1))))</f>
        <v>Missing</v>
      </c>
      <c r="L175" s="21" t="str">
        <f>'1b_School Siting Criteria'!C69</f>
        <v>Opportunities to revitalize previously used land and buildings?</v>
      </c>
      <c r="M175" s="21" t="s">
        <v>391</v>
      </c>
      <c r="N175" s="26" t="str">
        <f t="shared" si="62"/>
        <v>1.b  School Siting Criteria</v>
      </c>
      <c r="O175" s="26" t="str">
        <f t="shared" si="65"/>
        <v>Enhanced</v>
      </c>
      <c r="P175" s="20" t="str">
        <f>IF(VLOOKUP(L175,'1b_School Siting Criteria'!$C$17:$J$73,8,FALSE)=0,"",VLOOKUP(L175,'1b_School Siting Criteria'!$C$17:$J$73,8,FALSE))</f>
        <v/>
      </c>
      <c r="Q175" s="25" t="str">
        <f t="shared" si="63"/>
        <v/>
      </c>
      <c r="R175" s="25" t="str">
        <f>IF(AND($K175&lt;&gt;0,$K175&lt;&gt;"Missing"),VLOOKUP($M175,'3_Set Priorities'!$E$18:$J$209,5,FALSE),"")</f>
        <v/>
      </c>
      <c r="S175" s="25" t="str">
        <f>IF(AND($K175&lt;&gt;0,$K175&lt;&gt;"Missing"),VLOOKUP($M175,'3_Set Priorities'!$E$18:$J$209,6,FALSE),"")</f>
        <v/>
      </c>
      <c r="T175" s="89">
        <f t="shared" si="64"/>
        <v>500</v>
      </c>
      <c r="U175" s="89">
        <f t="shared" si="64"/>
        <v>500</v>
      </c>
      <c r="V175" s="89">
        <f t="shared" si="64"/>
        <v>500</v>
      </c>
      <c r="W175">
        <f t="shared" si="59"/>
        <v>0</v>
      </c>
    </row>
    <row r="176" spans="1:23" x14ac:dyDescent="0.25">
      <c r="A176" s="23" t="s">
        <v>235</v>
      </c>
      <c r="B176" s="37" t="b">
        <v>0</v>
      </c>
      <c r="C176" s="37" t="b">
        <v>0</v>
      </c>
      <c r="D176" s="37" t="b">
        <v>0</v>
      </c>
      <c r="E176" s="37" t="b">
        <v>0</v>
      </c>
      <c r="F176" s="37" t="b">
        <v>0</v>
      </c>
      <c r="G176" s="37" t="b">
        <v>0</v>
      </c>
      <c r="H176" s="40"/>
      <c r="I176" s="40"/>
      <c r="J176" s="40"/>
      <c r="K176" s="15" t="str">
        <f>IF(COUNTIF(B176:F176,TRUE)&lt;&gt;1,"Missing",IF(OR(B176=TRUE,F176=TRUE),0,IF(E176=TRUE,J$125+COUNTIF(E$125:E175,TRUE)+1,IF(D176=TRUE,J$125+COUNTIF(E$125:E$178,TRUE)+COUNTIF(D$125:D175,TRUE)+1,J$125+COUNTIF(E$125:E$178,TRUE)+COUNTIF(D$125:D$178,TRUE)+COUNTIF(C$125:C175,TRUE)+1))))</f>
        <v>Missing</v>
      </c>
      <c r="L176" s="21" t="str">
        <f>'1b_School Siting Criteria'!C70</f>
        <v>Community preferences for orienting buildings for maximum energy performance (e.g., by supporting for daylighting strategies) or to incorporate renewable energy (e.g., solar access)?</v>
      </c>
      <c r="M176" s="21" t="s">
        <v>392</v>
      </c>
      <c r="N176" s="26" t="str">
        <f t="shared" si="62"/>
        <v>1.b  School Siting Criteria</v>
      </c>
      <c r="O176" s="26" t="str">
        <f t="shared" si="65"/>
        <v>Enhanced</v>
      </c>
      <c r="P176" s="20" t="str">
        <f>IF(VLOOKUP(L176,'1b_School Siting Criteria'!$C$17:$J$73,8,FALSE)=0,"",VLOOKUP(L176,'1b_School Siting Criteria'!$C$17:$J$73,8,FALSE))</f>
        <v/>
      </c>
      <c r="Q176" s="25" t="str">
        <f t="shared" si="63"/>
        <v/>
      </c>
      <c r="R176" s="25" t="str">
        <f>IF(AND($K176&lt;&gt;0,$K176&lt;&gt;"Missing"),VLOOKUP($M176,'3_Set Priorities'!$E$18:$J$209,5,FALSE),"")</f>
        <v/>
      </c>
      <c r="S176" s="25" t="str">
        <f>IF(AND($K176&lt;&gt;0,$K176&lt;&gt;"Missing"),VLOOKUP($M176,'3_Set Priorities'!$E$18:$J$209,6,FALSE),"")</f>
        <v/>
      </c>
      <c r="T176" s="89">
        <f t="shared" si="64"/>
        <v>500</v>
      </c>
      <c r="U176" s="89">
        <f t="shared" si="64"/>
        <v>500</v>
      </c>
      <c r="V176" s="89">
        <f t="shared" si="64"/>
        <v>500</v>
      </c>
      <c r="W176">
        <f t="shared" si="59"/>
        <v>0</v>
      </c>
    </row>
    <row r="177" spans="1:23" x14ac:dyDescent="0.25">
      <c r="A177" s="23" t="s">
        <v>236</v>
      </c>
      <c r="B177" s="37" t="b">
        <v>0</v>
      </c>
      <c r="C177" s="37" t="b">
        <v>0</v>
      </c>
      <c r="D177" s="37" t="b">
        <v>0</v>
      </c>
      <c r="E177" s="37" t="b">
        <v>0</v>
      </c>
      <c r="F177" s="37" t="b">
        <v>0</v>
      </c>
      <c r="G177" s="37" t="b">
        <v>0</v>
      </c>
      <c r="H177" s="40"/>
      <c r="I177" s="40"/>
      <c r="J177" s="40"/>
      <c r="K177" s="15" t="str">
        <f>IF(COUNTIF(B177:F177,TRUE)&lt;&gt;1,"Missing",IF(OR(B177=TRUE,F177=TRUE),0,IF(E177=TRUE,J$125+COUNTIF(E$125:E176,TRUE)+1,IF(D177=TRUE,J$125+COUNTIF(E$125:E$178,TRUE)+COUNTIF(D$125:D176,TRUE)+1,J$125+COUNTIF(E$125:E$178,TRUE)+COUNTIF(D$125:D$178,TRUE)+COUNTIF(C$125:C176,TRUE)+1))))</f>
        <v>Missing</v>
      </c>
      <c r="L177" s="21" t="str">
        <f>'1b_School Siting Criteria'!C71</f>
        <v>Community preferences for supporting outdoor hands-on learning opportunities onsite (e.g., agriculture, native planting, rain harvesting)?</v>
      </c>
      <c r="M177" s="21" t="s">
        <v>582</v>
      </c>
      <c r="N177" s="26" t="str">
        <f t="shared" si="62"/>
        <v>1.b  School Siting Criteria</v>
      </c>
      <c r="O177" s="26" t="str">
        <f t="shared" si="65"/>
        <v>Enhanced</v>
      </c>
      <c r="P177" s="20" t="str">
        <f>IF(VLOOKUP(L177,'1b_School Siting Criteria'!$C$17:$J$73,8,FALSE)=0,"",VLOOKUP(L177,'1b_School Siting Criteria'!$C$17:$J$73,8,FALSE))</f>
        <v/>
      </c>
      <c r="Q177" s="25" t="str">
        <f t="shared" si="63"/>
        <v/>
      </c>
      <c r="R177" s="25" t="str">
        <f>IF(AND($K177&lt;&gt;0,$K177&lt;&gt;"Missing"),VLOOKUP($M177,'3_Set Priorities'!$E$18:$J$209,5,FALSE),"")</f>
        <v/>
      </c>
      <c r="S177" s="25" t="str">
        <f>IF(AND($K177&lt;&gt;0,$K177&lt;&gt;"Missing"),VLOOKUP($M177,'3_Set Priorities'!$E$18:$J$209,6,FALSE),"")</f>
        <v/>
      </c>
      <c r="T177" s="89">
        <f t="shared" si="64"/>
        <v>500</v>
      </c>
      <c r="U177" s="89">
        <f t="shared" si="64"/>
        <v>500</v>
      </c>
      <c r="V177" s="89">
        <f t="shared" si="64"/>
        <v>500</v>
      </c>
      <c r="W177">
        <f t="shared" si="59"/>
        <v>0</v>
      </c>
    </row>
    <row r="178" spans="1:23" x14ac:dyDescent="0.25">
      <c r="A178" s="23" t="s">
        <v>237</v>
      </c>
      <c r="B178" s="37" t="b">
        <v>0</v>
      </c>
      <c r="C178" s="37" t="b">
        <v>0</v>
      </c>
      <c r="D178" s="37" t="b">
        <v>0</v>
      </c>
      <c r="E178" s="37" t="b">
        <v>0</v>
      </c>
      <c r="F178" s="37" t="b">
        <v>0</v>
      </c>
      <c r="G178" s="37" t="b">
        <v>0</v>
      </c>
      <c r="H178" s="40"/>
      <c r="I178" s="40"/>
      <c r="J178" s="40"/>
      <c r="K178" s="15" t="str">
        <f>IF(COUNTIF(B178:F178,TRUE)&lt;&gt;1,"Missing",IF(OR(B178=TRUE,F178=TRUE),0,IF(E178=TRUE,J$125+COUNTIF(E$125:E177,TRUE)+1,IF(D178=TRUE,J$125+COUNTIF(E$125:E$178,TRUE)+COUNTIF(D$125:D177,TRUE)+1,J$125+COUNTIF(E$125:E$178,TRUE)+COUNTIF(D$125:D$178,TRUE)+COUNTIF(C$125:C177,TRUE)+1))))</f>
        <v>Missing</v>
      </c>
      <c r="L178" s="21" t="str">
        <f>'1b_School Siting Criteria'!C72</f>
        <v xml:space="preserve">Will each candidate site have an environmental review? </v>
      </c>
      <c r="M178" s="21" t="s">
        <v>393</v>
      </c>
      <c r="N178" s="26" t="str">
        <f t="shared" si="62"/>
        <v>1.b  School Siting Criteria</v>
      </c>
      <c r="O178" s="26" t="str">
        <f t="shared" si="65"/>
        <v>Enhanced</v>
      </c>
      <c r="P178" s="20" t="str">
        <f>IF(VLOOKUP(L178,'1b_School Siting Criteria'!$C$17:$J$73,8,FALSE)=0,"",VLOOKUP(L178,'1b_School Siting Criteria'!$C$17:$J$73,8,FALSE))</f>
        <v/>
      </c>
      <c r="Q178" s="25" t="str">
        <f t="shared" si="63"/>
        <v/>
      </c>
      <c r="R178" s="25" t="str">
        <f>IF(AND($K178&lt;&gt;0,$K178&lt;&gt;"Missing"),VLOOKUP($M178,'3_Set Priorities'!$E$18:$J$209,5,FALSE),"")</f>
        <v/>
      </c>
      <c r="S178" s="25" t="str">
        <f>IF(AND($K178&lt;&gt;0,$K178&lt;&gt;"Missing"),VLOOKUP($M178,'3_Set Priorities'!$E$18:$J$209,6,FALSE),"")</f>
        <v/>
      </c>
      <c r="T178" s="89">
        <f t="shared" si="64"/>
        <v>500</v>
      </c>
      <c r="U178" s="89">
        <f t="shared" si="64"/>
        <v>500</v>
      </c>
      <c r="V178" s="89">
        <f t="shared" si="64"/>
        <v>500</v>
      </c>
      <c r="W178">
        <f t="shared" si="59"/>
        <v>0</v>
      </c>
    </row>
    <row r="179" spans="1:23" x14ac:dyDescent="0.25">
      <c r="A179" s="23" t="s">
        <v>238</v>
      </c>
      <c r="B179" s="38"/>
      <c r="C179" s="38"/>
      <c r="D179" s="38"/>
      <c r="E179" s="38"/>
      <c r="F179" s="38"/>
      <c r="G179" s="38"/>
      <c r="H179" s="37" t="b">
        <f>IF('1b_School Siting Criteria'!J73="",FALSE,TRUE)</f>
        <v>0</v>
      </c>
      <c r="I179" s="40"/>
      <c r="J179" s="40"/>
      <c r="K179" s="15" t="str">
        <f>IF(H179=FALSE,"Missing",IF(J180=COUNTA(A126:A148)+COUNTA(A152:A178),J125+1,MAX(K126:K178)+1))</f>
        <v>Missing</v>
      </c>
      <c r="L179" s="21" t="str">
        <f>'1b_School Siting Criteria'!C73</f>
        <v>How could the school siting criteria be improved?</v>
      </c>
      <c r="M179" s="21" t="s">
        <v>456</v>
      </c>
      <c r="N179" s="26" t="str">
        <f t="shared" si="62"/>
        <v>1.b  School Siting Criteria</v>
      </c>
      <c r="O179" s="26" t="str">
        <f t="shared" si="65"/>
        <v>Enhanced</v>
      </c>
      <c r="P179" s="20" t="str">
        <f>IF(VLOOKUP(L179,'1b_School Siting Criteria'!$C$17:$J$73,8,FALSE)=0,"",VLOOKUP(L179,'1b_School Siting Criteria'!$C$17:$J$73,8,FALSE))</f>
        <v/>
      </c>
      <c r="Q179" s="25" t="str">
        <f t="shared" si="63"/>
        <v/>
      </c>
      <c r="R179" s="25" t="str">
        <f>IF(AND($K179&lt;&gt;0,$K179&lt;&gt;"Missing"),VLOOKUP($M179,'3_Set Priorities'!$E$18:$J$209,5,FALSE),"")</f>
        <v/>
      </c>
      <c r="S179" s="25" t="str">
        <f>IF(AND($K179&lt;&gt;0,$K179&lt;&gt;"Missing"),VLOOKUP($M179,'3_Set Priorities'!$E$18:$J$209,6,FALSE),"")</f>
        <v/>
      </c>
      <c r="T179" s="89">
        <f t="shared" si="64"/>
        <v>500</v>
      </c>
      <c r="U179" s="89">
        <f t="shared" si="64"/>
        <v>500</v>
      </c>
      <c r="V179" s="89">
        <f t="shared" si="64"/>
        <v>500</v>
      </c>
      <c r="W179">
        <f t="shared" si="59"/>
        <v>0</v>
      </c>
    </row>
    <row r="180" spans="1:23" x14ac:dyDescent="0.25">
      <c r="A180" s="33" t="s">
        <v>299</v>
      </c>
      <c r="B180" s="34"/>
      <c r="C180" s="34"/>
      <c r="D180" s="34"/>
      <c r="E180" s="34"/>
      <c r="F180" s="34"/>
      <c r="G180" s="34"/>
      <c r="H180" s="34"/>
      <c r="I180" s="5">
        <f>IF(D181=COUNTA(A152:A178),"NA",0)</f>
        <v>0</v>
      </c>
      <c r="J180" s="14">
        <f>COUNTIF(K152:K178,"Missing")</f>
        <v>27</v>
      </c>
      <c r="K180" s="14"/>
      <c r="L180" s="14"/>
      <c r="M180" s="50" t="str">
        <f t="shared" ref="M180:M184" si="67">A180</f>
        <v>Missing</v>
      </c>
      <c r="N180" s="50"/>
      <c r="O180" s="50"/>
      <c r="P180" s="14"/>
      <c r="Q180" s="4"/>
      <c r="R180" s="4"/>
      <c r="S180" s="74"/>
      <c r="T180" s="74"/>
      <c r="U180" s="74"/>
      <c r="V180" s="74"/>
      <c r="W180">
        <f t="shared" si="59"/>
        <v>0</v>
      </c>
    </row>
    <row r="181" spans="1:23" x14ac:dyDescent="0.25">
      <c r="A181" s="42" t="s">
        <v>292</v>
      </c>
      <c r="B181" s="31">
        <f>COUNTIF(B152:B178,TRUE)</f>
        <v>0</v>
      </c>
      <c r="C181" s="31">
        <f>COUNTIF(C152:C178,TRUE)</f>
        <v>0</v>
      </c>
      <c r="D181" s="31">
        <f>COUNTIF(D152:D178,TRUE)</f>
        <v>0</v>
      </c>
      <c r="E181" s="31">
        <f>COUNTIF(E152:E178,TRUE)</f>
        <v>0</v>
      </c>
      <c r="F181" s="31">
        <f t="shared" ref="F181:G181" si="68">COUNTIF(F152:F178,TRUE)</f>
        <v>0</v>
      </c>
      <c r="G181" s="31">
        <f t="shared" si="68"/>
        <v>0</v>
      </c>
      <c r="H181" s="31"/>
      <c r="I181" s="8">
        <f>IF((COUNTA(A152:A178)-D181-F181)&lt;&gt;0,(B181+C181*0.5)/(COUNTA(A152:A178)-D181-F181),0)</f>
        <v>0</v>
      </c>
      <c r="J181" s="8">
        <f>IF((COUNTA(A152:A178)-F181)&lt;&gt;0,1-D181/(COUNTA(A152:A178)-F181),0)</f>
        <v>1</v>
      </c>
      <c r="K181" s="43"/>
      <c r="L181" s="43"/>
      <c r="M181" s="57" t="str">
        <f t="shared" si="67"/>
        <v>Subtotal 2.1 Enhanced</v>
      </c>
      <c r="N181" s="57"/>
      <c r="O181" s="57"/>
      <c r="P181" s="43"/>
      <c r="Q181" s="63"/>
      <c r="R181" s="63"/>
      <c r="S181" s="79"/>
      <c r="T181" s="79"/>
      <c r="U181" s="79"/>
      <c r="V181" s="79"/>
      <c r="W181">
        <f t="shared" si="59"/>
        <v>0</v>
      </c>
    </row>
    <row r="182" spans="1:23" x14ac:dyDescent="0.25">
      <c r="A182" s="33" t="s">
        <v>523</v>
      </c>
      <c r="B182" s="34"/>
      <c r="C182" s="34"/>
      <c r="D182" s="34"/>
      <c r="E182" s="34"/>
      <c r="F182" s="34"/>
      <c r="G182" s="34"/>
      <c r="H182" s="34"/>
      <c r="I182" s="35"/>
      <c r="J182" s="35"/>
      <c r="K182" s="16"/>
      <c r="L182" s="16"/>
      <c r="M182" s="36" t="str">
        <f t="shared" si="67"/>
        <v>Section 1.c  School Site Selection Process</v>
      </c>
      <c r="N182" s="36"/>
      <c r="O182" s="36"/>
      <c r="P182" s="60" t="s">
        <v>426</v>
      </c>
      <c r="Q182" s="64"/>
      <c r="R182" s="64"/>
      <c r="S182" s="80"/>
      <c r="T182" s="80"/>
      <c r="U182" s="80"/>
      <c r="V182" s="80"/>
      <c r="W182">
        <f t="shared" si="59"/>
        <v>0</v>
      </c>
    </row>
    <row r="183" spans="1:23" ht="30" x14ac:dyDescent="0.25">
      <c r="A183" s="36" t="s">
        <v>517</v>
      </c>
      <c r="B183" s="34"/>
      <c r="C183" s="34"/>
      <c r="D183" s="34"/>
      <c r="E183" s="34"/>
      <c r="F183" s="34"/>
      <c r="G183" s="34"/>
      <c r="H183" s="34"/>
      <c r="I183" s="35"/>
      <c r="J183" s="35"/>
      <c r="K183" s="14"/>
      <c r="L183" s="14"/>
      <c r="M183" s="50" t="str">
        <f t="shared" si="67"/>
        <v>1.c.i  School Siting Committee</v>
      </c>
      <c r="N183" s="50"/>
      <c r="O183" s="50"/>
      <c r="P183" s="61" t="s">
        <v>426</v>
      </c>
      <c r="Q183" s="65"/>
      <c r="R183" s="65"/>
      <c r="S183" s="81"/>
      <c r="T183" s="81"/>
      <c r="U183" s="81"/>
      <c r="V183" s="81"/>
      <c r="W183">
        <f t="shared" si="59"/>
        <v>0</v>
      </c>
    </row>
    <row r="184" spans="1:23" x14ac:dyDescent="0.25">
      <c r="A184" s="33" t="s">
        <v>41</v>
      </c>
      <c r="B184" s="34"/>
      <c r="C184" s="34"/>
      <c r="D184" s="34"/>
      <c r="E184" s="34"/>
      <c r="F184" s="34"/>
      <c r="G184" s="34"/>
      <c r="H184" s="34"/>
      <c r="I184" s="35"/>
      <c r="J184" s="18">
        <f>IF(MAX(K152:K179)=0,J$125,MAX(K152:K179))</f>
        <v>0</v>
      </c>
      <c r="K184" s="14"/>
      <c r="L184" s="14"/>
      <c r="M184" s="50" t="str">
        <f t="shared" si="67"/>
        <v>Baseline</v>
      </c>
      <c r="N184" s="50"/>
      <c r="O184" s="50"/>
      <c r="P184" s="14"/>
      <c r="Q184" s="4"/>
      <c r="R184" s="4"/>
      <c r="S184" s="74"/>
      <c r="T184" s="74"/>
      <c r="U184" s="74"/>
      <c r="V184" s="74"/>
      <c r="W184">
        <f t="shared" si="59"/>
        <v>0</v>
      </c>
    </row>
    <row r="185" spans="1:23" x14ac:dyDescent="0.25">
      <c r="A185" s="23" t="s">
        <v>239</v>
      </c>
      <c r="B185" s="37" t="b">
        <v>0</v>
      </c>
      <c r="C185" s="37" t="b">
        <v>0</v>
      </c>
      <c r="D185" s="37" t="b">
        <v>0</v>
      </c>
      <c r="E185" s="37" t="b">
        <v>0</v>
      </c>
      <c r="F185" s="37" t="b">
        <v>0</v>
      </c>
      <c r="G185" s="37" t="b">
        <v>0</v>
      </c>
      <c r="H185" s="40"/>
      <c r="I185" s="40"/>
      <c r="J185" s="40"/>
      <c r="K185" s="15" t="str">
        <f>IF(COUNTIF(B185:F185,TRUE)&lt;&gt;1,"Missing",IF(OR(B185=TRUE,F185=TRUE),0,IF(E185=TRUE,J$184+1,IF(D185=TRUE,J$184+E$191+E$231+1,J$184+E$191+E$231+D$191+D$231+1))))</f>
        <v>Missing</v>
      </c>
      <c r="L185" s="28" t="str">
        <f>'1c_Site Selection Process'!C12</f>
        <v>Has a school siting committee been established?</v>
      </c>
      <c r="M185" s="22" t="s">
        <v>394</v>
      </c>
      <c r="N185" s="26" t="str">
        <f>$A$183</f>
        <v>1.c.i  School Siting Committee</v>
      </c>
      <c r="O185" s="26" t="str">
        <f>$A$184</f>
        <v>Baseline</v>
      </c>
      <c r="P185" s="28" t="str">
        <f>IF(VLOOKUP(L185,'1c_Site Selection Process'!$C$12:$J$79,8,FALSE)=0,"",VLOOKUP(L185,'1c_Site Selection Process'!$C$12:$J$79,8,FALSE))</f>
        <v/>
      </c>
      <c r="Q185" s="25" t="str">
        <f t="shared" ref="Q185:Q189" si="69">IF(C185=TRUE,"Continue action",IF(D185=TRUE,"Gather more information",IF(E185=TRUE,"Initiate action",IF(H185=TRUE,"Make improvements",""))))</f>
        <v/>
      </c>
      <c r="R185" s="25" t="str">
        <f>IF(AND($K185&lt;&gt;0,$K185&lt;&gt;"Missing"),VLOOKUP($M185,'3_Set Priorities'!$E$18:$J$209,5,FALSE),"")</f>
        <v/>
      </c>
      <c r="S185" s="25" t="str">
        <f>IF(AND($K185&lt;&gt;0,$K185&lt;&gt;"Missing"),VLOOKUP($M185,'3_Set Priorities'!$E$18:$J$209,6,FALSE),"")</f>
        <v/>
      </c>
      <c r="T185" s="89">
        <f t="shared" ref="T185:V189" si="70">IF($R185=T$4,$K185,500)</f>
        <v>500</v>
      </c>
      <c r="U185" s="89">
        <f t="shared" si="70"/>
        <v>500</v>
      </c>
      <c r="V185" s="89">
        <f t="shared" si="70"/>
        <v>500</v>
      </c>
      <c r="W185">
        <f t="shared" si="59"/>
        <v>0</v>
      </c>
    </row>
    <row r="186" spans="1:23" x14ac:dyDescent="0.25">
      <c r="A186" s="23" t="s">
        <v>240</v>
      </c>
      <c r="B186" s="37" t="b">
        <v>0</v>
      </c>
      <c r="C186" s="37" t="b">
        <v>0</v>
      </c>
      <c r="D186" s="37" t="b">
        <v>0</v>
      </c>
      <c r="E186" s="37" t="b">
        <v>0</v>
      </c>
      <c r="F186" s="37" t="b">
        <v>0</v>
      </c>
      <c r="G186" s="37" t="b">
        <v>0</v>
      </c>
      <c r="H186" s="40"/>
      <c r="I186" s="40"/>
      <c r="J186" s="40"/>
      <c r="K186" s="15" t="str">
        <f>IF(COUNTIF(B186:F186,TRUE)&lt;&gt;1,"Missing",IF(OR(B186=TRUE,F186=TRUE),0,IF(E186=TRUE,J$184+IF(E185=TRUE,1,0)+1,IF(D186=TRUE,J$184+E$191+E$231+IF(D185=TRUE,1,0)+1,J$184+E$191+E$231+D$191+D$231+IF(C185=TRUE,1,0)+1))))</f>
        <v>Missing</v>
      </c>
      <c r="L186" s="28" t="str">
        <f>'1c_Site Selection Process'!C13</f>
        <v>If yes, is the school siting committee responsible for making recommendations to the local school agency’s governing body on locations for renovating or expanding existing schools, leasing space, and/or building new schools?</v>
      </c>
      <c r="M186" s="21" t="s">
        <v>492</v>
      </c>
      <c r="N186" s="26" t="str">
        <f t="shared" ref="N186:N189" si="71">$A$183</f>
        <v>1.c.i  School Siting Committee</v>
      </c>
      <c r="O186" s="26" t="str">
        <f t="shared" ref="O186:O189" si="72">$A$184</f>
        <v>Baseline</v>
      </c>
      <c r="P186" s="28" t="str">
        <f>IF(VLOOKUP(L186,'1c_Site Selection Process'!$C$12:$J$79,8,FALSE)=0,"",VLOOKUP(L186,'1c_Site Selection Process'!$C$12:$J$79,8,FALSE))</f>
        <v/>
      </c>
      <c r="Q186" s="25" t="str">
        <f t="shared" si="69"/>
        <v/>
      </c>
      <c r="R186" s="25" t="str">
        <f>IF(AND($K186&lt;&gt;0,$K186&lt;&gt;"Missing"),VLOOKUP($M186,'3_Set Priorities'!$E$18:$J$209,5,FALSE),"")</f>
        <v/>
      </c>
      <c r="S186" s="25" t="str">
        <f>IF(AND($K186&lt;&gt;0,$K186&lt;&gt;"Missing"),VLOOKUP($M186,'3_Set Priorities'!$E$18:$J$209,6,FALSE),"")</f>
        <v/>
      </c>
      <c r="T186" s="89">
        <f t="shared" si="70"/>
        <v>500</v>
      </c>
      <c r="U186" s="89">
        <f t="shared" si="70"/>
        <v>500</v>
      </c>
      <c r="V186" s="89">
        <f t="shared" si="70"/>
        <v>500</v>
      </c>
      <c r="W186">
        <f t="shared" si="59"/>
        <v>0</v>
      </c>
    </row>
    <row r="187" spans="1:23" x14ac:dyDescent="0.25">
      <c r="A187" s="23" t="s">
        <v>584</v>
      </c>
      <c r="B187" s="37" t="b">
        <v>0</v>
      </c>
      <c r="C187" s="37" t="b">
        <v>0</v>
      </c>
      <c r="D187" s="37" t="b">
        <v>0</v>
      </c>
      <c r="E187" s="37" t="b">
        <v>0</v>
      </c>
      <c r="F187" s="37" t="b">
        <v>0</v>
      </c>
      <c r="G187" s="37" t="b">
        <v>0</v>
      </c>
      <c r="H187" s="40"/>
      <c r="I187" s="40"/>
      <c r="J187" s="40"/>
      <c r="K187" s="15" t="str">
        <f>IF(COUNTIF(B187:F187,TRUE)&lt;&gt;1,"Missing",IF(OR(B187=TRUE,F187=TRUE),0,IF(E187=TRUE,J$184+COUNTIF(E$185:E$186,TRUE)+1,IF(D187=TRUE,J$184+E$191+E$231+COUNTIF(D$185:D$186,TRUE)+1,J$184+E$191+E$231+D$191+D$231+COUNTIF(C$185:C$186,TRUE)+1))))</f>
        <v>Missing</v>
      </c>
      <c r="L187" s="28" t="str">
        <f>'1c_Site Selection Process'!C15</f>
        <v>Is there a process for establishing a school siting committee when siting decisions arise?</v>
      </c>
      <c r="M187" s="21" t="s">
        <v>395</v>
      </c>
      <c r="N187" s="26" t="str">
        <f t="shared" si="71"/>
        <v>1.c.i  School Siting Committee</v>
      </c>
      <c r="O187" s="26" t="str">
        <f t="shared" si="72"/>
        <v>Baseline</v>
      </c>
      <c r="P187" s="28" t="str">
        <f>IF(VLOOKUP(L187,'1c_Site Selection Process'!$C$12:$J$79,8,FALSE)=0,"",VLOOKUP(L187,'1c_Site Selection Process'!$C$12:$J$79,8,FALSE))</f>
        <v/>
      </c>
      <c r="Q187" s="25" t="str">
        <f t="shared" si="69"/>
        <v/>
      </c>
      <c r="R187" s="25" t="str">
        <f>IF(AND($K187&lt;&gt;0,$K187&lt;&gt;"Missing"),VLOOKUP($M187,'3_Set Priorities'!$E$18:$J$209,5,FALSE),"")</f>
        <v/>
      </c>
      <c r="S187" s="25" t="str">
        <f>IF(AND($K187&lt;&gt;0,$K187&lt;&gt;"Missing"),VLOOKUP($M187,'3_Set Priorities'!$E$18:$J$209,6,FALSE),"")</f>
        <v/>
      </c>
      <c r="T187" s="89">
        <f t="shared" si="70"/>
        <v>500</v>
      </c>
      <c r="U187" s="89">
        <f t="shared" si="70"/>
        <v>500</v>
      </c>
      <c r="V187" s="89">
        <f t="shared" si="70"/>
        <v>500</v>
      </c>
      <c r="W187">
        <f t="shared" si="59"/>
        <v>0</v>
      </c>
    </row>
    <row r="188" spans="1:23" x14ac:dyDescent="0.25">
      <c r="A188" s="23" t="s">
        <v>585</v>
      </c>
      <c r="B188" s="37" t="b">
        <v>0</v>
      </c>
      <c r="C188" s="37" t="b">
        <v>0</v>
      </c>
      <c r="D188" s="37" t="b">
        <v>0</v>
      </c>
      <c r="E188" s="37" t="b">
        <v>0</v>
      </c>
      <c r="F188" s="37" t="b">
        <v>0</v>
      </c>
      <c r="G188" s="37" t="b">
        <v>0</v>
      </c>
      <c r="H188" s="40"/>
      <c r="I188" s="40"/>
      <c r="J188" s="40"/>
      <c r="K188" s="15" t="str">
        <f>IF(COUNTIF(B188:F188,TRUE)&lt;&gt;1,"Missing",IF(OR(B188=TRUE,F188=TRUE),0,IF(E188=TRUE,J$184+COUNTIF(E$185:E$187,TRUE)+1,IF(D188=TRUE,J$184+E$191+E$231+COUNTIF(D$185:D$187,TRUE)+1,J$184+E$191+E$231+D$191+D$231+COUNTIF(C$185:C$187,TRUE)+1))))</f>
        <v>Missing</v>
      </c>
      <c r="L188" s="28" t="str">
        <f>'1c_Site Selection Process'!C16</f>
        <v>Has the local school agency appointed a liaison to apprise local government agencies of siting activities?</v>
      </c>
      <c r="M188" s="21" t="s">
        <v>590</v>
      </c>
      <c r="N188" s="26" t="str">
        <f t="shared" si="71"/>
        <v>1.c.i  School Siting Committee</v>
      </c>
      <c r="O188" s="26" t="str">
        <f t="shared" si="72"/>
        <v>Baseline</v>
      </c>
      <c r="P188" s="28" t="str">
        <f>IF(VLOOKUP(L188,'1c_Site Selection Process'!$C$12:$J$79,8,FALSE)=0,"",VLOOKUP(L188,'1c_Site Selection Process'!$C$12:$J$79,8,FALSE))</f>
        <v/>
      </c>
      <c r="Q188" s="25" t="str">
        <f t="shared" ref="Q188" si="73">IF(C188=TRUE,"Continue action",IF(D188=TRUE,"Gather more information",IF(E188=TRUE,"Initiate action",IF(H188=TRUE,"Make improvements",""))))</f>
        <v/>
      </c>
      <c r="R188" s="25" t="str">
        <f>IF(AND($K188&lt;&gt;0,$K188&lt;&gt;"Missing"),VLOOKUP($M188,'3_Set Priorities'!$E$18:$J$209,5,FALSE),"")</f>
        <v/>
      </c>
      <c r="S188" s="25" t="str">
        <f>IF(AND($K188&lt;&gt;0,$K188&lt;&gt;"Missing"),VLOOKUP($M188,'3_Set Priorities'!$E$18:$J$209,6,FALSE),"")</f>
        <v/>
      </c>
      <c r="T188" s="89">
        <f t="shared" si="70"/>
        <v>500</v>
      </c>
      <c r="U188" s="89">
        <f t="shared" si="70"/>
        <v>500</v>
      </c>
      <c r="V188" s="89">
        <f t="shared" si="70"/>
        <v>500</v>
      </c>
      <c r="W188">
        <f t="shared" si="59"/>
        <v>0</v>
      </c>
    </row>
    <row r="189" spans="1:23" x14ac:dyDescent="0.25">
      <c r="A189" s="23" t="s">
        <v>586</v>
      </c>
      <c r="B189" s="37" t="b">
        <v>0</v>
      </c>
      <c r="C189" s="37" t="b">
        <v>0</v>
      </c>
      <c r="D189" s="37" t="b">
        <v>0</v>
      </c>
      <c r="E189" s="37" t="b">
        <v>0</v>
      </c>
      <c r="F189" s="37" t="b">
        <v>0</v>
      </c>
      <c r="G189" s="37" t="b">
        <v>0</v>
      </c>
      <c r="H189" s="40"/>
      <c r="I189" s="40"/>
      <c r="J189" s="40"/>
      <c r="K189" s="15" t="str">
        <f>IF(COUNTIF(B189:F189,TRUE)&lt;&gt;1,"Missing",IF(OR(B189=TRUE,F189=TRUE),0,IF(E189=TRUE,J$184+COUNTIF(E$185:E$188,TRUE)+1,IF(D189=TRUE,J$184+E$191+E$231+COUNTIF(D$185:D$187,TRUE)+1,J$184+E$191+E$231+D$191+D$231+COUNTIF(C$185:C$188,TRUE)+1))))</f>
        <v>Missing</v>
      </c>
      <c r="L189" s="28" t="str">
        <f>'1c_Site Selection Process'!C17</f>
        <v>Has the local government appointed a liaison to work with the local school agency on siting decisions?</v>
      </c>
      <c r="M189" s="21" t="s">
        <v>591</v>
      </c>
      <c r="N189" s="26" t="str">
        <f t="shared" si="71"/>
        <v>1.c.i  School Siting Committee</v>
      </c>
      <c r="O189" s="26" t="str">
        <f t="shared" si="72"/>
        <v>Baseline</v>
      </c>
      <c r="P189" s="28" t="str">
        <f>IF(VLOOKUP(L189,'1c_Site Selection Process'!$C$12:$J$79,8,FALSE)=0,"",VLOOKUP(L189,'1c_Site Selection Process'!$C$12:$J$79,8,FALSE))</f>
        <v/>
      </c>
      <c r="Q189" s="25" t="str">
        <f t="shared" si="69"/>
        <v/>
      </c>
      <c r="R189" s="25" t="str">
        <f>IF(AND($K189&lt;&gt;0,$K189&lt;&gt;"Missing"),VLOOKUP($M189,'3_Set Priorities'!$E$18:$J$209,5,FALSE),"")</f>
        <v/>
      </c>
      <c r="S189" s="25" t="str">
        <f>IF(AND($K189&lt;&gt;0,$K189&lt;&gt;"Missing"),VLOOKUP($M189,'3_Set Priorities'!$E$18:$J$209,6,FALSE),"")</f>
        <v/>
      </c>
      <c r="T189" s="89">
        <f t="shared" si="70"/>
        <v>500</v>
      </c>
      <c r="U189" s="89">
        <f t="shared" si="70"/>
        <v>500</v>
      </c>
      <c r="V189" s="89">
        <f t="shared" si="70"/>
        <v>500</v>
      </c>
      <c r="W189">
        <f t="shared" si="59"/>
        <v>0</v>
      </c>
    </row>
    <row r="190" spans="1:23" x14ac:dyDescent="0.25">
      <c r="A190" s="33" t="s">
        <v>299</v>
      </c>
      <c r="B190" s="34"/>
      <c r="C190" s="34"/>
      <c r="D190" s="34"/>
      <c r="E190" s="34"/>
      <c r="F190" s="34"/>
      <c r="G190" s="34"/>
      <c r="H190" s="34"/>
      <c r="I190" s="5">
        <f>IF(D191=COUNTA(A185:A189),"NA",0)</f>
        <v>0</v>
      </c>
      <c r="J190" s="14">
        <f>COUNTIF(K185:K189,"Missing")</f>
        <v>5</v>
      </c>
      <c r="K190" s="14"/>
      <c r="L190" s="14"/>
      <c r="M190" s="50" t="str">
        <f t="shared" ref="M190:M192" si="74">A190</f>
        <v>Missing</v>
      </c>
      <c r="N190" s="50"/>
      <c r="O190" s="50"/>
      <c r="P190" s="14"/>
      <c r="Q190" s="4"/>
      <c r="R190" s="4"/>
      <c r="S190" s="74"/>
      <c r="T190" s="74"/>
      <c r="U190" s="74"/>
      <c r="V190" s="74"/>
      <c r="W190">
        <f t="shared" si="59"/>
        <v>0</v>
      </c>
    </row>
    <row r="191" spans="1:23" x14ac:dyDescent="0.25">
      <c r="A191" s="42" t="s">
        <v>293</v>
      </c>
      <c r="B191" s="31">
        <f>COUNTIF(B185:B189,TRUE)</f>
        <v>0</v>
      </c>
      <c r="C191" s="31">
        <f>COUNTIF(C185:C189,TRUE)</f>
        <v>0</v>
      </c>
      <c r="D191" s="31">
        <f>COUNTIF(D185:D189,TRUE)</f>
        <v>0</v>
      </c>
      <c r="E191" s="31">
        <f>COUNTIF(E185:E189,TRUE)</f>
        <v>0</v>
      </c>
      <c r="F191" s="31">
        <f t="shared" ref="F191:G191" si="75">COUNTIF(F185:F189,TRUE)</f>
        <v>0</v>
      </c>
      <c r="G191" s="31">
        <f t="shared" si="75"/>
        <v>0</v>
      </c>
      <c r="H191" s="31"/>
      <c r="I191" s="8">
        <f>IF((COUNTA(A185:A189)-D191-F191)&lt;&gt;0,(B191+C191*0.5)/(COUNTA(A185:A189)-D191-F191),0)</f>
        <v>0</v>
      </c>
      <c r="J191" s="8">
        <f>IF((COUNTA(A185:A189)-F191)&lt;&gt;0,1-D191/(COUNTA(A185:A189)-F191),0)</f>
        <v>1</v>
      </c>
      <c r="K191" s="43"/>
      <c r="L191" s="43"/>
      <c r="M191" s="57" t="str">
        <f t="shared" si="74"/>
        <v>Subtotal 3.1 Baseline</v>
      </c>
      <c r="N191" s="57"/>
      <c r="O191" s="57"/>
      <c r="P191" s="43"/>
      <c r="Q191" s="63"/>
      <c r="R191" s="63"/>
      <c r="S191" s="79"/>
      <c r="T191" s="79"/>
      <c r="U191" s="79"/>
      <c r="V191" s="79"/>
      <c r="W191">
        <f t="shared" si="59"/>
        <v>0</v>
      </c>
    </row>
    <row r="192" spans="1:23" x14ac:dyDescent="0.25">
      <c r="A192" s="33" t="s">
        <v>43</v>
      </c>
      <c r="B192" s="34"/>
      <c r="C192" s="34"/>
      <c r="D192" s="34"/>
      <c r="E192" s="34"/>
      <c r="F192" s="34"/>
      <c r="G192" s="34"/>
      <c r="H192" s="34"/>
      <c r="I192" s="34"/>
      <c r="J192" s="18">
        <f>IF(MAX(K185:K189)=0,J184,MAX(K185:K189))</f>
        <v>0</v>
      </c>
      <c r="K192" s="16"/>
      <c r="L192" s="16"/>
      <c r="M192" s="36" t="str">
        <f t="shared" si="74"/>
        <v>Enhanced</v>
      </c>
      <c r="N192" s="36"/>
      <c r="O192" s="36"/>
      <c r="P192" s="16"/>
      <c r="Q192" s="5"/>
      <c r="R192" s="5"/>
      <c r="S192" s="75"/>
      <c r="T192" s="75"/>
      <c r="U192" s="75"/>
      <c r="V192" s="75"/>
      <c r="W192">
        <f t="shared" si="59"/>
        <v>0</v>
      </c>
    </row>
    <row r="193" spans="1:23" x14ac:dyDescent="0.25">
      <c r="A193" s="87" t="s">
        <v>447</v>
      </c>
      <c r="B193" s="88" t="b">
        <f>IF(OR(G193=TRUE,D193=TRUE,F193=COUNTA(A194:A202)),FALSE,IF(COUNTIF(B194:B202,TRUE)/(COUNTA($A194:$A202)-F193)&gt;=0.5,TRUE,FALSE))</f>
        <v>0</v>
      </c>
      <c r="C193" s="88" t="b">
        <f>IF(OR(G193=TRUE,D193=TRUE,B193=TRUE),FALSE,IF(COUNTIF(C194:C202,TRUE)&gt;=1,TRUE,FALSE))</f>
        <v>0</v>
      </c>
      <c r="D193" s="88" t="b">
        <f>IF(G193=TRUE,FALSE,IF(ISNA(MATCH(TRUE,D194:D202,0)),FALSE,TRUE))</f>
        <v>0</v>
      </c>
      <c r="E193" s="88" t="b">
        <f>IF(OR(G193=TRUE,D193=TRUE,B193=TRUE,C193=TRUE,F193=COUNTA(A194:A202),COUNTIF(J194:J202,"Missing")=COUNTA(A194:A202)),FALSE,TRUE)</f>
        <v>0</v>
      </c>
      <c r="F193" s="88">
        <f>COUNTIF(F194:F202,TRUE)</f>
        <v>0</v>
      </c>
      <c r="G193" s="88" t="b">
        <f>IF(ISNA(MATCH(TRUE,G194:G202,0)),FALSE,TRUE)</f>
        <v>0</v>
      </c>
      <c r="H193" s="40"/>
      <c r="I193" s="40"/>
      <c r="J193" s="40"/>
      <c r="K193" s="15" t="str">
        <f>IF(OR(G193=TRUE,COUNTIF(J194:J202,"Missing")=COUNTA(A194:A202)),"Missing",IF(OR(B193=TRUE,F193=COUNTA(A194:A202)),0,IF(E193=TRUE,J$184+COUNTIF(E$185:E$189,TRUE)+1,IF(D193=TRUE,J$184+E$191+E$231+COUNTIF(D$185:D$189,TRUE)+1,J$184+E$191+E$231+D$191+D$231+COUNTIF(C$185:C$189,TRUE)+1))))</f>
        <v>Missing</v>
      </c>
      <c r="L193" s="86" t="str">
        <f>'1c_Site Selection Process'!C20</f>
        <v xml:space="preserve">The local school agency, including: </v>
      </c>
      <c r="M193" s="22" t="s">
        <v>485</v>
      </c>
      <c r="N193" s="26" t="str">
        <f t="shared" ref="N193:N229" si="76">$A$183</f>
        <v>1.c.i  School Siting Committee</v>
      </c>
      <c r="O193" s="26" t="str">
        <f>$A$192</f>
        <v>Enhanced</v>
      </c>
      <c r="P193" s="28" t="str">
        <f>IF(VLOOKUP(L193,'1c_Site Selection Process'!$C$12:$J$79,8,FALSE)=0,"",VLOOKUP(L193,'1c_Site Selection Process'!$C$12:$J$79,8,FALSE))</f>
        <v/>
      </c>
      <c r="Q193" s="25" t="str">
        <f t="shared" ref="Q193:Q229" si="77">IF(C193=TRUE,"Continue action",IF(D193=TRUE,"Gather more information",IF(E193=TRUE,"Initiate action",IF(H193=TRUE,"Make improvements",""))))</f>
        <v/>
      </c>
      <c r="R193" s="25" t="str">
        <f>IF(AND($K193&lt;&gt;0,$K193&lt;&gt;"Missing"),VLOOKUP($M193,'3_Set Priorities'!$E$18:$J$209,5,FALSE),"")</f>
        <v/>
      </c>
      <c r="S193" s="25" t="str">
        <f>IF(AND($K193&lt;&gt;0,$K193&lt;&gt;"Missing"),VLOOKUP($M193,'3_Set Priorities'!$E$18:$J$209,6,FALSE),"")</f>
        <v/>
      </c>
      <c r="T193" s="89">
        <f t="shared" ref="T193:V229" si="78">IF($R193=T$4,$K193,500)</f>
        <v>500</v>
      </c>
      <c r="U193" s="89">
        <f t="shared" si="78"/>
        <v>500</v>
      </c>
      <c r="V193" s="89">
        <f t="shared" si="78"/>
        <v>500</v>
      </c>
      <c r="W193">
        <f t="shared" si="59"/>
        <v>0</v>
      </c>
    </row>
    <row r="194" spans="1:23" x14ac:dyDescent="0.25">
      <c r="A194" s="23" t="s">
        <v>241</v>
      </c>
      <c r="B194" s="37" t="b">
        <v>0</v>
      </c>
      <c r="C194" s="37" t="b">
        <v>0</v>
      </c>
      <c r="D194" s="37" t="b">
        <v>0</v>
      </c>
      <c r="E194" s="37" t="b">
        <v>0</v>
      </c>
      <c r="F194" s="37" t="b">
        <v>0</v>
      </c>
      <c r="G194" s="37" t="b">
        <v>0</v>
      </c>
      <c r="H194" s="40"/>
      <c r="I194" s="40"/>
      <c r="J194" s="15" t="str">
        <f>IF(COUNTIF(B194:F194,TRUE)&lt;&gt;1,"Missing","")</f>
        <v>Missing</v>
      </c>
      <c r="K194" s="40"/>
      <c r="L194" s="22" t="str">
        <f>'1c_Site Selection Process'!C21</f>
        <v>School board members?</v>
      </c>
      <c r="M194" s="22" t="s">
        <v>396</v>
      </c>
      <c r="N194" s="26" t="str">
        <f t="shared" si="76"/>
        <v>1.c.i  School Siting Committee</v>
      </c>
      <c r="O194" s="26" t="str">
        <f>$A$192</f>
        <v>Enhanced</v>
      </c>
      <c r="P194" s="28" t="str">
        <f>IF(VLOOKUP(L194,'1c_Site Selection Process'!$C$12:$J$79,8,FALSE)=0,"",VLOOKUP(L194,'1c_Site Selection Process'!$C$12:$J$79,8,FALSE))</f>
        <v>(enter comments regarding representation from the local school agency on the line above)</v>
      </c>
      <c r="Q194" s="25" t="str">
        <f t="shared" si="77"/>
        <v/>
      </c>
      <c r="R194" s="25" t="str">
        <f>IF(AND($K194&lt;&gt;0,$K194&lt;&gt;"Missing"),VLOOKUP($M194,'3_Set Priorities'!$E$18:$J$209,5,FALSE),"")</f>
        <v/>
      </c>
      <c r="S194" s="25" t="str">
        <f>IF(AND($K194&lt;&gt;0,$K194&lt;&gt;"Missing"),VLOOKUP($M194,'3_Set Priorities'!$E$18:$J$209,6,FALSE),"")</f>
        <v/>
      </c>
      <c r="T194" s="89">
        <f t="shared" si="78"/>
        <v>500</v>
      </c>
      <c r="U194" s="89">
        <f t="shared" si="78"/>
        <v>500</v>
      </c>
      <c r="V194" s="89">
        <f t="shared" si="78"/>
        <v>500</v>
      </c>
      <c r="W194">
        <f t="shared" si="59"/>
        <v>0</v>
      </c>
    </row>
    <row r="195" spans="1:23" x14ac:dyDescent="0.25">
      <c r="A195" s="23" t="s">
        <v>242</v>
      </c>
      <c r="B195" s="37" t="b">
        <v>0</v>
      </c>
      <c r="C195" s="37" t="b">
        <v>0</v>
      </c>
      <c r="D195" s="37" t="b">
        <v>0</v>
      </c>
      <c r="E195" s="37" t="b">
        <v>0</v>
      </c>
      <c r="F195" s="37" t="b">
        <v>0</v>
      </c>
      <c r="G195" s="37" t="b">
        <v>0</v>
      </c>
      <c r="H195" s="40"/>
      <c r="I195" s="40"/>
      <c r="J195" s="15" t="str">
        <f t="shared" ref="J195:J225" si="79">IF(COUNTIF(B195:F195,TRUE)&lt;&gt;1,"Missing","")</f>
        <v>Missing</v>
      </c>
      <c r="K195" s="40"/>
      <c r="L195" s="22" t="str">
        <f>'1c_Site Selection Process'!C22</f>
        <v>Faculty?</v>
      </c>
      <c r="M195" s="21" t="s">
        <v>397</v>
      </c>
      <c r="N195" s="26" t="str">
        <f t="shared" si="76"/>
        <v>1.c.i  School Siting Committee</v>
      </c>
      <c r="O195" s="26" t="str">
        <f t="shared" ref="O195:O229" si="80">$A$192</f>
        <v>Enhanced</v>
      </c>
      <c r="P195" s="28" t="str">
        <f>IF(VLOOKUP(L195,'1c_Site Selection Process'!$C$12:$J$79,8,FALSE)=0,"",VLOOKUP(L195,'1c_Site Selection Process'!$C$12:$J$79,8,FALSE))</f>
        <v/>
      </c>
      <c r="Q195" s="25" t="str">
        <f t="shared" si="77"/>
        <v/>
      </c>
      <c r="R195" s="25" t="str">
        <f>IF(AND($K195&lt;&gt;0,$K195&lt;&gt;"Missing"),VLOOKUP($M195,'3_Set Priorities'!$E$18:$J$209,5,FALSE),"")</f>
        <v/>
      </c>
      <c r="S195" s="25" t="str">
        <f>IF(AND($K195&lt;&gt;0,$K195&lt;&gt;"Missing"),VLOOKUP($M195,'3_Set Priorities'!$E$18:$J$209,6,FALSE),"")</f>
        <v/>
      </c>
      <c r="T195" s="89">
        <f t="shared" si="78"/>
        <v>500</v>
      </c>
      <c r="U195" s="89">
        <f t="shared" si="78"/>
        <v>500</v>
      </c>
      <c r="V195" s="89">
        <f t="shared" si="78"/>
        <v>500</v>
      </c>
      <c r="W195">
        <f t="shared" si="59"/>
        <v>0</v>
      </c>
    </row>
    <row r="196" spans="1:23" x14ac:dyDescent="0.25">
      <c r="A196" s="23" t="s">
        <v>243</v>
      </c>
      <c r="B196" s="37" t="b">
        <v>0</v>
      </c>
      <c r="C196" s="37" t="b">
        <v>0</v>
      </c>
      <c r="D196" s="37" t="b">
        <v>0</v>
      </c>
      <c r="E196" s="37" t="b">
        <v>0</v>
      </c>
      <c r="F196" s="37" t="b">
        <v>0</v>
      </c>
      <c r="G196" s="37" t="b">
        <v>0</v>
      </c>
      <c r="H196" s="40"/>
      <c r="I196" s="40"/>
      <c r="J196" s="15" t="str">
        <f t="shared" si="79"/>
        <v>Missing</v>
      </c>
      <c r="K196" s="40"/>
      <c r="L196" s="22" t="str">
        <f>'1c_Site Selection Process'!C23</f>
        <v>Facilities staff?</v>
      </c>
      <c r="M196" s="21" t="s">
        <v>401</v>
      </c>
      <c r="N196" s="26" t="str">
        <f t="shared" si="76"/>
        <v>1.c.i  School Siting Committee</v>
      </c>
      <c r="O196" s="26" t="str">
        <f t="shared" si="80"/>
        <v>Enhanced</v>
      </c>
      <c r="P196" s="28" t="str">
        <f>IF(VLOOKUP(L196,'1c_Site Selection Process'!$C$12:$J$79,8,FALSE)=0,"",VLOOKUP(L196,'1c_Site Selection Process'!$C$12:$J$79,8,FALSE))</f>
        <v/>
      </c>
      <c r="Q196" s="25" t="str">
        <f t="shared" si="77"/>
        <v/>
      </c>
      <c r="R196" s="25" t="str">
        <f>IF(AND($K196&lt;&gt;0,$K196&lt;&gt;"Missing"),VLOOKUP($M196,'3_Set Priorities'!$E$18:$J$209,5,FALSE),"")</f>
        <v/>
      </c>
      <c r="S196" s="25" t="str">
        <f>IF(AND($K196&lt;&gt;0,$K196&lt;&gt;"Missing"),VLOOKUP($M196,'3_Set Priorities'!$E$18:$J$209,6,FALSE),"")</f>
        <v/>
      </c>
      <c r="T196" s="89">
        <f t="shared" si="78"/>
        <v>500</v>
      </c>
      <c r="U196" s="89">
        <f t="shared" si="78"/>
        <v>500</v>
      </c>
      <c r="V196" s="89">
        <f t="shared" si="78"/>
        <v>500</v>
      </c>
      <c r="W196">
        <f t="shared" si="59"/>
        <v>0</v>
      </c>
    </row>
    <row r="197" spans="1:23" x14ac:dyDescent="0.25">
      <c r="A197" s="23" t="s">
        <v>244</v>
      </c>
      <c r="B197" s="37" t="b">
        <v>0</v>
      </c>
      <c r="C197" s="37" t="b">
        <v>0</v>
      </c>
      <c r="D197" s="37" t="b">
        <v>0</v>
      </c>
      <c r="E197" s="37" t="b">
        <v>0</v>
      </c>
      <c r="F197" s="37" t="b">
        <v>0</v>
      </c>
      <c r="G197" s="37" t="b">
        <v>0</v>
      </c>
      <c r="H197" s="40"/>
      <c r="I197" s="40"/>
      <c r="J197" s="15" t="str">
        <f t="shared" si="79"/>
        <v>Missing</v>
      </c>
      <c r="K197" s="40"/>
      <c r="L197" s="22" t="str">
        <f>'1c_Site Selection Process'!C24</f>
        <v>Finance staff?</v>
      </c>
      <c r="M197" s="21" t="s">
        <v>486</v>
      </c>
      <c r="N197" s="26" t="str">
        <f t="shared" si="76"/>
        <v>1.c.i  School Siting Committee</v>
      </c>
      <c r="O197" s="26" t="str">
        <f t="shared" si="80"/>
        <v>Enhanced</v>
      </c>
      <c r="P197" s="28" t="str">
        <f>IF(VLOOKUP(L197,'1c_Site Selection Process'!$C$12:$J$79,8,FALSE)=0,"",VLOOKUP(L197,'1c_Site Selection Process'!$C$12:$J$79,8,FALSE))</f>
        <v/>
      </c>
      <c r="Q197" s="25" t="str">
        <f t="shared" si="77"/>
        <v/>
      </c>
      <c r="R197" s="25" t="str">
        <f>IF(AND($K197&lt;&gt;0,$K197&lt;&gt;"Missing"),VLOOKUP($M197,'3_Set Priorities'!$E$18:$J$209,5,FALSE),"")</f>
        <v/>
      </c>
      <c r="S197" s="25" t="str">
        <f>IF(AND($K197&lt;&gt;0,$K197&lt;&gt;"Missing"),VLOOKUP($M197,'3_Set Priorities'!$E$18:$J$209,6,FALSE),"")</f>
        <v/>
      </c>
      <c r="T197" s="89">
        <f t="shared" si="78"/>
        <v>500</v>
      </c>
      <c r="U197" s="89">
        <f t="shared" si="78"/>
        <v>500</v>
      </c>
      <c r="V197" s="89">
        <f t="shared" si="78"/>
        <v>500</v>
      </c>
      <c r="W197">
        <f t="shared" si="59"/>
        <v>0</v>
      </c>
    </row>
    <row r="198" spans="1:23" x14ac:dyDescent="0.25">
      <c r="A198" s="23" t="s">
        <v>245</v>
      </c>
      <c r="B198" s="37" t="b">
        <v>0</v>
      </c>
      <c r="C198" s="37" t="b">
        <v>0</v>
      </c>
      <c r="D198" s="37" t="b">
        <v>0</v>
      </c>
      <c r="E198" s="37" t="b">
        <v>0</v>
      </c>
      <c r="F198" s="37" t="b">
        <v>0</v>
      </c>
      <c r="G198" s="37" t="b">
        <v>0</v>
      </c>
      <c r="H198" s="40"/>
      <c r="I198" s="40"/>
      <c r="J198" s="15" t="str">
        <f t="shared" si="79"/>
        <v>Missing</v>
      </c>
      <c r="K198" s="40"/>
      <c r="L198" s="22" t="str">
        <f>'1c_Site Selection Process'!C25</f>
        <v>Transportation staff?</v>
      </c>
      <c r="M198" s="21" t="s">
        <v>487</v>
      </c>
      <c r="N198" s="26" t="str">
        <f t="shared" si="76"/>
        <v>1.c.i  School Siting Committee</v>
      </c>
      <c r="O198" s="26" t="str">
        <f t="shared" si="80"/>
        <v>Enhanced</v>
      </c>
      <c r="P198" s="28" t="str">
        <f>IF(VLOOKUP(L198,'1c_Site Selection Process'!$C$12:$J$79,8,FALSE)=0,"",VLOOKUP(L198,'1c_Site Selection Process'!$C$12:$J$79,8,FALSE))</f>
        <v/>
      </c>
      <c r="Q198" s="25" t="str">
        <f t="shared" si="77"/>
        <v/>
      </c>
      <c r="R198" s="25" t="str">
        <f>IF(AND($K198&lt;&gt;0,$K198&lt;&gt;"Missing"),VLOOKUP($M198,'3_Set Priorities'!$E$18:$J$209,5,FALSE),"")</f>
        <v/>
      </c>
      <c r="S198" s="25" t="str">
        <f>IF(AND($K198&lt;&gt;0,$K198&lt;&gt;"Missing"),VLOOKUP($M198,'3_Set Priorities'!$E$18:$J$209,6,FALSE),"")</f>
        <v/>
      </c>
      <c r="T198" s="89">
        <f t="shared" si="78"/>
        <v>500</v>
      </c>
      <c r="U198" s="89">
        <f t="shared" si="78"/>
        <v>500</v>
      </c>
      <c r="V198" s="89">
        <f t="shared" si="78"/>
        <v>500</v>
      </c>
      <c r="W198">
        <f t="shared" si="59"/>
        <v>0</v>
      </c>
    </row>
    <row r="199" spans="1:23" x14ac:dyDescent="0.25">
      <c r="A199" s="23" t="s">
        <v>246</v>
      </c>
      <c r="B199" s="37" t="b">
        <v>0</v>
      </c>
      <c r="C199" s="37" t="b">
        <v>0</v>
      </c>
      <c r="D199" s="37" t="b">
        <v>0</v>
      </c>
      <c r="E199" s="37" t="b">
        <v>0</v>
      </c>
      <c r="F199" s="37" t="b">
        <v>0</v>
      </c>
      <c r="G199" s="37" t="b">
        <v>0</v>
      </c>
      <c r="H199" s="40"/>
      <c r="I199" s="40"/>
      <c r="J199" s="15" t="str">
        <f t="shared" si="79"/>
        <v>Missing</v>
      </c>
      <c r="K199" s="40"/>
      <c r="L199" s="22" t="str">
        <f>'1c_Site Selection Process'!C26</f>
        <v>Parent organizations?</v>
      </c>
      <c r="M199" s="21" t="s">
        <v>398</v>
      </c>
      <c r="N199" s="26" t="str">
        <f t="shared" si="76"/>
        <v>1.c.i  School Siting Committee</v>
      </c>
      <c r="O199" s="26" t="str">
        <f t="shared" si="80"/>
        <v>Enhanced</v>
      </c>
      <c r="P199" s="28" t="str">
        <f>IF(VLOOKUP(L199,'1c_Site Selection Process'!$C$12:$J$79,8,FALSE)=0,"",VLOOKUP(L199,'1c_Site Selection Process'!$C$12:$J$79,8,FALSE))</f>
        <v/>
      </c>
      <c r="Q199" s="25" t="str">
        <f t="shared" si="77"/>
        <v/>
      </c>
      <c r="R199" s="25" t="str">
        <f>IF(AND($K199&lt;&gt;0,$K199&lt;&gt;"Missing"),VLOOKUP($M199,'3_Set Priorities'!$E$18:$J$209,5,FALSE),"")</f>
        <v/>
      </c>
      <c r="S199" s="25" t="str">
        <f>IF(AND($K199&lt;&gt;0,$K199&lt;&gt;"Missing"),VLOOKUP($M199,'3_Set Priorities'!$E$18:$J$209,6,FALSE),"")</f>
        <v/>
      </c>
      <c r="T199" s="89">
        <f t="shared" si="78"/>
        <v>500</v>
      </c>
      <c r="U199" s="89">
        <f t="shared" si="78"/>
        <v>500</v>
      </c>
      <c r="V199" s="89">
        <f t="shared" si="78"/>
        <v>500</v>
      </c>
      <c r="W199">
        <f t="shared" si="59"/>
        <v>0</v>
      </c>
    </row>
    <row r="200" spans="1:23" x14ac:dyDescent="0.25">
      <c r="A200" s="23" t="s">
        <v>247</v>
      </c>
      <c r="B200" s="37" t="b">
        <v>0</v>
      </c>
      <c r="C200" s="37" t="b">
        <v>0</v>
      </c>
      <c r="D200" s="37" t="b">
        <v>0</v>
      </c>
      <c r="E200" s="37" t="b">
        <v>0</v>
      </c>
      <c r="F200" s="37" t="b">
        <v>0</v>
      </c>
      <c r="G200" s="37" t="b">
        <v>0</v>
      </c>
      <c r="H200" s="40"/>
      <c r="I200" s="40"/>
      <c r="J200" s="15" t="str">
        <f t="shared" si="79"/>
        <v>Missing</v>
      </c>
      <c r="K200" s="40"/>
      <c r="L200" s="22" t="str">
        <f>'1c_Site Selection Process'!C27</f>
        <v>Teachers?</v>
      </c>
      <c r="M200" s="21" t="s">
        <v>399</v>
      </c>
      <c r="N200" s="26" t="str">
        <f t="shared" si="76"/>
        <v>1.c.i  School Siting Committee</v>
      </c>
      <c r="O200" s="26" t="str">
        <f t="shared" si="80"/>
        <v>Enhanced</v>
      </c>
      <c r="P200" s="28" t="str">
        <f>IF(VLOOKUP(L200,'1c_Site Selection Process'!$C$12:$J$79,8,FALSE)=0,"",VLOOKUP(L200,'1c_Site Selection Process'!$C$12:$J$79,8,FALSE))</f>
        <v/>
      </c>
      <c r="Q200" s="25" t="str">
        <f t="shared" si="77"/>
        <v/>
      </c>
      <c r="R200" s="25" t="str">
        <f>IF(AND($K200&lt;&gt;0,$K200&lt;&gt;"Missing"),VLOOKUP($M200,'3_Set Priorities'!$E$18:$J$209,5,FALSE),"")</f>
        <v/>
      </c>
      <c r="S200" s="25" t="str">
        <f>IF(AND($K200&lt;&gt;0,$K200&lt;&gt;"Missing"),VLOOKUP($M200,'3_Set Priorities'!$E$18:$J$209,6,FALSE),"")</f>
        <v/>
      </c>
      <c r="T200" s="89">
        <f t="shared" si="78"/>
        <v>500</v>
      </c>
      <c r="U200" s="89">
        <f t="shared" si="78"/>
        <v>500</v>
      </c>
      <c r="V200" s="89">
        <f t="shared" si="78"/>
        <v>500</v>
      </c>
      <c r="W200">
        <f t="shared" ref="W200:W260" si="81">IF(R200="High",RANK(T200,T$8:T$260,1),IF(R200="Medium",RANK(U200,U$8:U$260,1)+R$265,IF(R200="Low",RANK(V200,V$8:V$260,1)+R$265+R$266,0)))</f>
        <v>0</v>
      </c>
    </row>
    <row r="201" spans="1:23" x14ac:dyDescent="0.25">
      <c r="A201" s="23" t="s">
        <v>248</v>
      </c>
      <c r="B201" s="37" t="b">
        <v>0</v>
      </c>
      <c r="C201" s="37" t="b">
        <v>0</v>
      </c>
      <c r="D201" s="37" t="b">
        <v>0</v>
      </c>
      <c r="E201" s="37" t="b">
        <v>0</v>
      </c>
      <c r="F201" s="37" t="b">
        <v>0</v>
      </c>
      <c r="G201" s="37" t="b">
        <v>0</v>
      </c>
      <c r="H201" s="40"/>
      <c r="I201" s="40"/>
      <c r="J201" s="15" t="str">
        <f t="shared" si="79"/>
        <v>Missing</v>
      </c>
      <c r="K201" s="40"/>
      <c r="L201" s="22" t="str">
        <f>'1c_Site Selection Process'!C28</f>
        <v>Students?</v>
      </c>
      <c r="M201" s="21" t="s">
        <v>400</v>
      </c>
      <c r="N201" s="26" t="str">
        <f t="shared" si="76"/>
        <v>1.c.i  School Siting Committee</v>
      </c>
      <c r="O201" s="26" t="str">
        <f t="shared" si="80"/>
        <v>Enhanced</v>
      </c>
      <c r="P201" s="28" t="str">
        <f>IF(VLOOKUP(L201,'1c_Site Selection Process'!$C$12:$J$79,8,FALSE)=0,"",VLOOKUP(L201,'1c_Site Selection Process'!$C$12:$J$79,8,FALSE))</f>
        <v/>
      </c>
      <c r="Q201" s="25" t="str">
        <f t="shared" si="77"/>
        <v/>
      </c>
      <c r="R201" s="25" t="str">
        <f>IF(AND($K201&lt;&gt;0,$K201&lt;&gt;"Missing"),VLOOKUP($M201,'3_Set Priorities'!$E$18:$J$209,5,FALSE),"")</f>
        <v/>
      </c>
      <c r="S201" s="25" t="str">
        <f>IF(AND($K201&lt;&gt;0,$K201&lt;&gt;"Missing"),VLOOKUP($M201,'3_Set Priorities'!$E$18:$J$209,6,FALSE),"")</f>
        <v/>
      </c>
      <c r="T201" s="89">
        <f t="shared" si="78"/>
        <v>500</v>
      </c>
      <c r="U201" s="89">
        <f t="shared" si="78"/>
        <v>500</v>
      </c>
      <c r="V201" s="89">
        <f t="shared" si="78"/>
        <v>500</v>
      </c>
      <c r="W201">
        <f t="shared" si="81"/>
        <v>0</v>
      </c>
    </row>
    <row r="202" spans="1:23" x14ac:dyDescent="0.25">
      <c r="A202" s="23" t="s">
        <v>249</v>
      </c>
      <c r="B202" s="37" t="b">
        <v>0</v>
      </c>
      <c r="C202" s="37" t="b">
        <v>0</v>
      </c>
      <c r="D202" s="37" t="b">
        <v>0</v>
      </c>
      <c r="E202" s="37" t="b">
        <v>0</v>
      </c>
      <c r="F202" s="37" t="b">
        <v>0</v>
      </c>
      <c r="G202" s="37" t="b">
        <v>0</v>
      </c>
      <c r="H202" s="40"/>
      <c r="I202" s="40"/>
      <c r="J202" s="15" t="str">
        <f t="shared" si="79"/>
        <v>Missing</v>
      </c>
      <c r="K202" s="40"/>
      <c r="L202" s="22" t="str">
        <f>'1c_Site Selection Process'!C29</f>
        <v>Other?</v>
      </c>
      <c r="M202" s="21" t="s">
        <v>488</v>
      </c>
      <c r="N202" s="26" t="str">
        <f t="shared" si="76"/>
        <v>1.c.i  School Siting Committee</v>
      </c>
      <c r="O202" s="26" t="str">
        <f t="shared" si="80"/>
        <v>Enhanced</v>
      </c>
      <c r="P202" s="28" t="str">
        <f>IF(VLOOKUP(L202,'1c_Site Selection Process'!$C$12:$J$79,8,FALSE)=0,"",VLOOKUP(L202,'1c_Site Selection Process'!$C$12:$J$79,8,FALSE))</f>
        <v/>
      </c>
      <c r="Q202" s="25" t="str">
        <f t="shared" si="77"/>
        <v/>
      </c>
      <c r="R202" s="25" t="str">
        <f>IF(AND($K202&lt;&gt;0,$K202&lt;&gt;"Missing"),VLOOKUP($M202,'3_Set Priorities'!$E$18:$J$209,5,FALSE),"")</f>
        <v/>
      </c>
      <c r="S202" s="25" t="str">
        <f>IF(AND($K202&lt;&gt;0,$K202&lt;&gt;"Missing"),VLOOKUP($M202,'3_Set Priorities'!$E$18:$J$209,6,FALSE),"")</f>
        <v/>
      </c>
      <c r="T202" s="89">
        <f t="shared" si="78"/>
        <v>500</v>
      </c>
      <c r="U202" s="89">
        <f t="shared" si="78"/>
        <v>500</v>
      </c>
      <c r="V202" s="89">
        <f t="shared" si="78"/>
        <v>500</v>
      </c>
      <c r="W202">
        <f t="shared" si="81"/>
        <v>0</v>
      </c>
    </row>
    <row r="203" spans="1:23" x14ac:dyDescent="0.25">
      <c r="A203" s="45" t="s">
        <v>250</v>
      </c>
      <c r="B203" s="37" t="b">
        <v>0</v>
      </c>
      <c r="C203" s="37" t="b">
        <v>0</v>
      </c>
      <c r="D203" s="37" t="b">
        <v>0</v>
      </c>
      <c r="E203" s="37" t="b">
        <v>0</v>
      </c>
      <c r="F203" s="37" t="b">
        <v>0</v>
      </c>
      <c r="G203" s="37" t="b">
        <v>0</v>
      </c>
      <c r="H203" s="40"/>
      <c r="I203" s="40"/>
      <c r="J203" s="40"/>
      <c r="K203" s="15" t="str">
        <f>IF(COUNTIF(B203:F203,TRUE)&lt;&gt;1,"Missing",IF(OR(B203=TRUE,F203=TRUE),0,IF(E203=TRUE,J$184+COUNTIF(E$185:E$189,TRUE)+IF(E193=TRUE,1,0)+1,IF(D203=TRUE,J$184+E$191+E$231+COUNTIF(D$185:D$189,TRUE)+IF(D193=TRUE,1,0)+1,J$184+E$191+E$231+D$191+D$231+COUNTIF(C$185:C$189,TRUE)+IF(C193=TRUE,1,0)+1))))</f>
        <v>Missing</v>
      </c>
      <c r="L203" s="21" t="str">
        <f>'1c_Site Selection Process'!C30</f>
        <v>Local elected officials?</v>
      </c>
      <c r="M203" s="21" t="s">
        <v>402</v>
      </c>
      <c r="N203" s="26" t="str">
        <f t="shared" si="76"/>
        <v>1.c.i  School Siting Committee</v>
      </c>
      <c r="O203" s="26" t="str">
        <f t="shared" si="80"/>
        <v>Enhanced</v>
      </c>
      <c r="P203" s="28" t="str">
        <f>IF(VLOOKUP(L203,'1c_Site Selection Process'!$C$12:$J$79,8,FALSE)=0,"",VLOOKUP(L203,'1c_Site Selection Process'!$C$12:$J$79,8,FALSE))</f>
        <v/>
      </c>
      <c r="Q203" s="25" t="str">
        <f t="shared" si="77"/>
        <v/>
      </c>
      <c r="R203" s="25" t="str">
        <f>IF(AND($K203&lt;&gt;0,$K203&lt;&gt;"Missing"),VLOOKUP($M203,'3_Set Priorities'!$E$18:$J$209,5,FALSE),"")</f>
        <v/>
      </c>
      <c r="S203" s="25" t="str">
        <f>IF(AND($K203&lt;&gt;0,$K203&lt;&gt;"Missing"),VLOOKUP($M203,'3_Set Priorities'!$E$18:$J$209,6,FALSE),"")</f>
        <v/>
      </c>
      <c r="T203" s="89">
        <f t="shared" si="78"/>
        <v>500</v>
      </c>
      <c r="U203" s="89">
        <f t="shared" si="78"/>
        <v>500</v>
      </c>
      <c r="V203" s="89">
        <f t="shared" si="78"/>
        <v>500</v>
      </c>
      <c r="W203">
        <f t="shared" si="81"/>
        <v>0</v>
      </c>
    </row>
    <row r="204" spans="1:23" x14ac:dyDescent="0.25">
      <c r="A204" s="87" t="s">
        <v>448</v>
      </c>
      <c r="B204" s="88" t="b">
        <f>IF(OR(G204=TRUE,D204=TRUE,F204=COUNTA(A205:A212)),FALSE,IF(COUNTIF(B205:B212,TRUE)/(COUNTA($A205:$A212)-F204)&gt;=0.5,TRUE,FALSE))</f>
        <v>0</v>
      </c>
      <c r="C204" s="88" t="b">
        <f>IF(OR(G204=TRUE,D204=TRUE,B204=TRUE),FALSE,IF(COUNTIF(C205:C212,TRUE)&gt;=1,TRUE,FALSE))</f>
        <v>0</v>
      </c>
      <c r="D204" s="88" t="b">
        <f>IF(G204=TRUE,FALSE,IF(ISNA(MATCH(TRUE,D205:D212,0)),FALSE,TRUE))</f>
        <v>0</v>
      </c>
      <c r="E204" s="88" t="b">
        <f>IF(OR(G204=TRUE,D204=TRUE,B204=TRUE,C204=TRUE,F204=COUNTA(A205:A212),COUNTIF(J205:J212,"Missing")=COUNTA(A205:A212)),FALSE,TRUE)</f>
        <v>0</v>
      </c>
      <c r="F204" s="88">
        <f>COUNTIF(F205:F212,TRUE)</f>
        <v>0</v>
      </c>
      <c r="G204" s="88" t="b">
        <f>IF(ISNA(MATCH(TRUE,G205:G212,0)),FALSE,TRUE)</f>
        <v>0</v>
      </c>
      <c r="H204" s="40"/>
      <c r="I204" s="40"/>
      <c r="J204" s="40"/>
      <c r="K204" s="15" t="str">
        <f>IF(OR(G204=TRUE,COUNTIF(J205:J212,"Missing")=COUNTA(A205:A212)),"Missing",IF(OR(B204=TRUE,F204=COUNTA(A205:A212)),0,IF(E204=TRUE,J$184+COUNTIF(E$185:E$189,TRUE)+IF(E193=TRUE,1,0)+IF(E203=TRUE,1,0)+1,IF(D204=TRUE,J$184+E$191+E$231+COUNTIF(D$185:D$189,TRUE)+IF(D193=TRUE,1,0)+IF(D203=TRUE,1,0)+1,J$184+E$191+E$231+D$191+D$231+COUNTIF(C$185:C$189,TRUE)+IF(C193=TRUE,1,0)+IF(C203=TRUE,1,0)+1))))</f>
        <v>Missing</v>
      </c>
      <c r="L204" s="21" t="str">
        <f>'1c_Site Selection Process'!C31</f>
        <v>Local government staff, including:</v>
      </c>
      <c r="M204" s="22" t="s">
        <v>667</v>
      </c>
      <c r="N204" s="26" t="str">
        <f t="shared" si="76"/>
        <v>1.c.i  School Siting Committee</v>
      </c>
      <c r="O204" s="26" t="str">
        <f>$A$192</f>
        <v>Enhanced</v>
      </c>
      <c r="P204" s="28" t="str">
        <f>IF(VLOOKUP(L204,'1c_Site Selection Process'!$C$12:$J$79,8,FALSE)=0,"",VLOOKUP(L204,'1c_Site Selection Process'!$C$12:$J$79,8,FALSE))</f>
        <v/>
      </c>
      <c r="Q204" s="25" t="str">
        <f t="shared" si="77"/>
        <v/>
      </c>
      <c r="R204" s="25" t="str">
        <f>IF(AND($K204&lt;&gt;0,$K204&lt;&gt;"Missing"),VLOOKUP($M204,'3_Set Priorities'!$E$18:$J$209,5,FALSE),"")</f>
        <v/>
      </c>
      <c r="S204" s="25" t="str">
        <f>IF(AND($K204&lt;&gt;0,$K204&lt;&gt;"Missing"),VLOOKUP($M204,'3_Set Priorities'!$E$18:$J$209,6,FALSE),"")</f>
        <v/>
      </c>
      <c r="T204" s="89">
        <f t="shared" si="78"/>
        <v>500</v>
      </c>
      <c r="U204" s="89">
        <f t="shared" si="78"/>
        <v>500</v>
      </c>
      <c r="V204" s="89">
        <f t="shared" si="78"/>
        <v>500</v>
      </c>
      <c r="W204">
        <f t="shared" si="81"/>
        <v>0</v>
      </c>
    </row>
    <row r="205" spans="1:23" x14ac:dyDescent="0.25">
      <c r="A205" s="23" t="s">
        <v>251</v>
      </c>
      <c r="B205" s="37" t="b">
        <v>0</v>
      </c>
      <c r="C205" s="37" t="b">
        <v>0</v>
      </c>
      <c r="D205" s="37" t="b">
        <v>0</v>
      </c>
      <c r="E205" s="37" t="b">
        <v>0</v>
      </c>
      <c r="F205" s="37" t="b">
        <v>0</v>
      </c>
      <c r="G205" s="37" t="b">
        <v>0</v>
      </c>
      <c r="H205" s="40"/>
      <c r="I205" s="40"/>
      <c r="J205" s="15" t="str">
        <f t="shared" si="79"/>
        <v>Missing</v>
      </c>
      <c r="K205" s="40"/>
      <c r="L205" s="21" t="str">
        <f>'1c_Site Selection Process'!C32</f>
        <v>Planning?</v>
      </c>
      <c r="M205" s="21" t="s">
        <v>403</v>
      </c>
      <c r="N205" s="26" t="str">
        <f t="shared" si="76"/>
        <v>1.c.i  School Siting Committee</v>
      </c>
      <c r="O205" s="26" t="str">
        <f t="shared" si="80"/>
        <v>Enhanced</v>
      </c>
      <c r="P205" s="28" t="str">
        <f>IF(VLOOKUP(L205,'1c_Site Selection Process'!$C$12:$J$79,8,FALSE)=0,"",VLOOKUP(L205,'1c_Site Selection Process'!$C$12:$J$79,8,FALSE))</f>
        <v>(enter comments regarding representation from the local government staff on the line above)</v>
      </c>
      <c r="Q205" s="25" t="str">
        <f t="shared" si="77"/>
        <v/>
      </c>
      <c r="R205" s="25" t="str">
        <f>IF(AND($K205&lt;&gt;0,$K205&lt;&gt;"Missing"),VLOOKUP($M205,'3_Set Priorities'!$E$18:$J$209,5,FALSE),"")</f>
        <v/>
      </c>
      <c r="S205" s="25" t="str">
        <f>IF(AND($K205&lt;&gt;0,$K205&lt;&gt;"Missing"),VLOOKUP($M205,'3_Set Priorities'!$E$18:$J$209,6,FALSE),"")</f>
        <v/>
      </c>
      <c r="T205" s="89">
        <f t="shared" si="78"/>
        <v>500</v>
      </c>
      <c r="U205" s="89">
        <f t="shared" si="78"/>
        <v>500</v>
      </c>
      <c r="V205" s="89">
        <f t="shared" si="78"/>
        <v>500</v>
      </c>
      <c r="W205">
        <f t="shared" si="81"/>
        <v>0</v>
      </c>
    </row>
    <row r="206" spans="1:23" x14ac:dyDescent="0.25">
      <c r="A206" s="23" t="s">
        <v>252</v>
      </c>
      <c r="B206" s="37" t="b">
        <v>0</v>
      </c>
      <c r="C206" s="37" t="b">
        <v>0</v>
      </c>
      <c r="D206" s="37" t="b">
        <v>0</v>
      </c>
      <c r="E206" s="37" t="b">
        <v>0</v>
      </c>
      <c r="F206" s="37" t="b">
        <v>0</v>
      </c>
      <c r="G206" s="37" t="b">
        <v>0</v>
      </c>
      <c r="H206" s="40"/>
      <c r="I206" s="40"/>
      <c r="J206" s="15" t="str">
        <f t="shared" si="79"/>
        <v>Missing</v>
      </c>
      <c r="K206" s="40"/>
      <c r="L206" s="21" t="str">
        <f>'1c_Site Selection Process'!C33</f>
        <v>Public works staff with planning responsibilities?</v>
      </c>
      <c r="M206" s="21" t="s">
        <v>617</v>
      </c>
      <c r="N206" s="26" t="str">
        <f t="shared" si="76"/>
        <v>1.c.i  School Siting Committee</v>
      </c>
      <c r="O206" s="26" t="str">
        <f t="shared" si="80"/>
        <v>Enhanced</v>
      </c>
      <c r="P206" s="28" t="str">
        <f>IF(VLOOKUP(L206,'1c_Site Selection Process'!$C$12:$J$79,8,FALSE)=0,"",VLOOKUP(L206,'1c_Site Selection Process'!$C$12:$J$79,8,FALSE))</f>
        <v/>
      </c>
      <c r="Q206" s="25" t="str">
        <f t="shared" si="77"/>
        <v/>
      </c>
      <c r="R206" s="25" t="str">
        <f>IF(AND($K206&lt;&gt;0,$K206&lt;&gt;"Missing"),VLOOKUP($M206,'3_Set Priorities'!$E$18:$J$209,5,FALSE),"")</f>
        <v/>
      </c>
      <c r="S206" s="25" t="str">
        <f>IF(AND($K206&lt;&gt;0,$K206&lt;&gt;"Missing"),VLOOKUP($M206,'3_Set Priorities'!$E$18:$J$209,6,FALSE),"")</f>
        <v/>
      </c>
      <c r="T206" s="89">
        <f t="shared" si="78"/>
        <v>500</v>
      </c>
      <c r="U206" s="89">
        <f t="shared" si="78"/>
        <v>500</v>
      </c>
      <c r="V206" s="89">
        <f t="shared" si="78"/>
        <v>500</v>
      </c>
      <c r="W206">
        <f t="shared" si="81"/>
        <v>0</v>
      </c>
    </row>
    <row r="207" spans="1:23" x14ac:dyDescent="0.25">
      <c r="A207" s="23" t="s">
        <v>253</v>
      </c>
      <c r="B207" s="37" t="b">
        <v>0</v>
      </c>
      <c r="C207" s="37" t="b">
        <v>0</v>
      </c>
      <c r="D207" s="37" t="b">
        <v>0</v>
      </c>
      <c r="E207" s="37" t="b">
        <v>0</v>
      </c>
      <c r="F207" s="37" t="b">
        <v>0</v>
      </c>
      <c r="G207" s="37" t="b">
        <v>0</v>
      </c>
      <c r="H207" s="40"/>
      <c r="I207" s="40"/>
      <c r="J207" s="15" t="str">
        <f t="shared" si="79"/>
        <v>Missing</v>
      </c>
      <c r="K207" s="40"/>
      <c r="L207" s="21" t="str">
        <f>'1c_Site Selection Process'!C34</f>
        <v>Finance?</v>
      </c>
      <c r="M207" s="21" t="s">
        <v>404</v>
      </c>
      <c r="N207" s="26" t="str">
        <f t="shared" si="76"/>
        <v>1.c.i  School Siting Committee</v>
      </c>
      <c r="O207" s="26" t="str">
        <f t="shared" si="80"/>
        <v>Enhanced</v>
      </c>
      <c r="P207" s="28" t="str">
        <f>IF(VLOOKUP(L207,'1c_Site Selection Process'!$C$12:$J$79,8,FALSE)=0,"",VLOOKUP(L207,'1c_Site Selection Process'!$C$12:$J$79,8,FALSE))</f>
        <v/>
      </c>
      <c r="Q207" s="25" t="str">
        <f t="shared" si="77"/>
        <v/>
      </c>
      <c r="R207" s="25" t="str">
        <f>IF(AND($K207&lt;&gt;0,$K207&lt;&gt;"Missing"),VLOOKUP($M207,'3_Set Priorities'!$E$18:$J$209,5,FALSE),"")</f>
        <v/>
      </c>
      <c r="S207" s="25" t="str">
        <f>IF(AND($K207&lt;&gt;0,$K207&lt;&gt;"Missing"),VLOOKUP($M207,'3_Set Priorities'!$E$18:$J$209,6,FALSE),"")</f>
        <v/>
      </c>
      <c r="T207" s="89">
        <f t="shared" si="78"/>
        <v>500</v>
      </c>
      <c r="U207" s="89">
        <f t="shared" si="78"/>
        <v>500</v>
      </c>
      <c r="V207" s="89">
        <f t="shared" si="78"/>
        <v>500</v>
      </c>
      <c r="W207">
        <f t="shared" si="81"/>
        <v>0</v>
      </c>
    </row>
    <row r="208" spans="1:23" x14ac:dyDescent="0.25">
      <c r="A208" s="23" t="s">
        <v>254</v>
      </c>
      <c r="B208" s="37" t="b">
        <v>0</v>
      </c>
      <c r="C208" s="37" t="b">
        <v>0</v>
      </c>
      <c r="D208" s="37" t="b">
        <v>0</v>
      </c>
      <c r="E208" s="37" t="b">
        <v>0</v>
      </c>
      <c r="F208" s="37" t="b">
        <v>0</v>
      </c>
      <c r="G208" s="37" t="b">
        <v>0</v>
      </c>
      <c r="H208" s="40"/>
      <c r="I208" s="40"/>
      <c r="J208" s="15" t="str">
        <f t="shared" si="79"/>
        <v>Missing</v>
      </c>
      <c r="K208" s="40"/>
      <c r="L208" s="21" t="str">
        <f>'1c_Site Selection Process'!C35</f>
        <v>Parks?</v>
      </c>
      <c r="M208" s="21" t="s">
        <v>406</v>
      </c>
      <c r="N208" s="26" t="str">
        <f t="shared" si="76"/>
        <v>1.c.i  School Siting Committee</v>
      </c>
      <c r="O208" s="26" t="str">
        <f t="shared" si="80"/>
        <v>Enhanced</v>
      </c>
      <c r="P208" s="28" t="str">
        <f>IF(VLOOKUP(L208,'1c_Site Selection Process'!$C$12:$J$79,8,FALSE)=0,"",VLOOKUP(L208,'1c_Site Selection Process'!$C$12:$J$79,8,FALSE))</f>
        <v/>
      </c>
      <c r="Q208" s="25" t="str">
        <f t="shared" si="77"/>
        <v/>
      </c>
      <c r="R208" s="25" t="str">
        <f>IF(AND($K208&lt;&gt;0,$K208&lt;&gt;"Missing"),VLOOKUP($M208,'3_Set Priorities'!$E$18:$J$209,5,FALSE),"")</f>
        <v/>
      </c>
      <c r="S208" s="25" t="str">
        <f>IF(AND($K208&lt;&gt;0,$K208&lt;&gt;"Missing"),VLOOKUP($M208,'3_Set Priorities'!$E$18:$J$209,6,FALSE),"")</f>
        <v/>
      </c>
      <c r="T208" s="89">
        <f t="shared" si="78"/>
        <v>500</v>
      </c>
      <c r="U208" s="89">
        <f t="shared" si="78"/>
        <v>500</v>
      </c>
      <c r="V208" s="89">
        <f t="shared" si="78"/>
        <v>500</v>
      </c>
      <c r="W208">
        <f t="shared" si="81"/>
        <v>0</v>
      </c>
    </row>
    <row r="209" spans="1:23" x14ac:dyDescent="0.25">
      <c r="A209" s="23" t="s">
        <v>255</v>
      </c>
      <c r="B209" s="37" t="b">
        <v>0</v>
      </c>
      <c r="C209" s="37" t="b">
        <v>0</v>
      </c>
      <c r="D209" s="37" t="b">
        <v>0</v>
      </c>
      <c r="E209" s="37" t="b">
        <v>0</v>
      </c>
      <c r="F209" s="37" t="b">
        <v>0</v>
      </c>
      <c r="G209" s="37" t="b">
        <v>0</v>
      </c>
      <c r="H209" s="40"/>
      <c r="I209" s="40"/>
      <c r="J209" s="15" t="str">
        <f t="shared" si="79"/>
        <v>Missing</v>
      </c>
      <c r="K209" s="40"/>
      <c r="L209" s="21" t="str">
        <f>'1c_Site Selection Process'!C36</f>
        <v>Transportation?</v>
      </c>
      <c r="M209" s="21" t="s">
        <v>405</v>
      </c>
      <c r="N209" s="26" t="str">
        <f t="shared" si="76"/>
        <v>1.c.i  School Siting Committee</v>
      </c>
      <c r="O209" s="26" t="str">
        <f t="shared" si="80"/>
        <v>Enhanced</v>
      </c>
      <c r="P209" s="28" t="str">
        <f>IF(VLOOKUP(L209,'1c_Site Selection Process'!$C$12:$J$79,8,FALSE)=0,"",VLOOKUP(L209,'1c_Site Selection Process'!$C$12:$J$79,8,FALSE))</f>
        <v/>
      </c>
      <c r="Q209" s="25" t="str">
        <f t="shared" si="77"/>
        <v/>
      </c>
      <c r="R209" s="25" t="str">
        <f>IF(AND($K209&lt;&gt;0,$K209&lt;&gt;"Missing"),VLOOKUP($M209,'3_Set Priorities'!$E$18:$J$209,5,FALSE),"")</f>
        <v/>
      </c>
      <c r="S209" s="25" t="str">
        <f>IF(AND($K209&lt;&gt;0,$K209&lt;&gt;"Missing"),VLOOKUP($M209,'3_Set Priorities'!$E$18:$J$209,6,FALSE),"")</f>
        <v/>
      </c>
      <c r="T209" s="89">
        <f t="shared" si="78"/>
        <v>500</v>
      </c>
      <c r="U209" s="89">
        <f t="shared" si="78"/>
        <v>500</v>
      </c>
      <c r="V209" s="89">
        <f t="shared" si="78"/>
        <v>500</v>
      </c>
      <c r="W209">
        <f t="shared" si="81"/>
        <v>0</v>
      </c>
    </row>
    <row r="210" spans="1:23" x14ac:dyDescent="0.25">
      <c r="A210" s="23" t="s">
        <v>256</v>
      </c>
      <c r="B210" s="37" t="b">
        <v>0</v>
      </c>
      <c r="C210" s="37" t="b">
        <v>0</v>
      </c>
      <c r="D210" s="37" t="b">
        <v>0</v>
      </c>
      <c r="E210" s="37" t="b">
        <v>0</v>
      </c>
      <c r="F210" s="37" t="b">
        <v>0</v>
      </c>
      <c r="G210" s="37" t="b">
        <v>0</v>
      </c>
      <c r="H210" s="40"/>
      <c r="I210" s="40"/>
      <c r="J210" s="15" t="str">
        <f t="shared" si="79"/>
        <v>Missing</v>
      </c>
      <c r="K210" s="40"/>
      <c r="L210" s="21" t="str">
        <f>'1c_Site Selection Process'!C37</f>
        <v>Housing?</v>
      </c>
      <c r="M210" s="21" t="s">
        <v>407</v>
      </c>
      <c r="N210" s="26" t="str">
        <f t="shared" si="76"/>
        <v>1.c.i  School Siting Committee</v>
      </c>
      <c r="O210" s="26" t="str">
        <f t="shared" si="80"/>
        <v>Enhanced</v>
      </c>
      <c r="P210" s="28" t="str">
        <f>IF(VLOOKUP(L210,'1c_Site Selection Process'!$C$12:$J$79,8,FALSE)=0,"",VLOOKUP(L210,'1c_Site Selection Process'!$C$12:$J$79,8,FALSE))</f>
        <v/>
      </c>
      <c r="Q210" s="25" t="str">
        <f t="shared" si="77"/>
        <v/>
      </c>
      <c r="R210" s="25" t="str">
        <f>IF(AND($K210&lt;&gt;0,$K210&lt;&gt;"Missing"),VLOOKUP($M210,'3_Set Priorities'!$E$18:$J$209,5,FALSE),"")</f>
        <v/>
      </c>
      <c r="S210" s="25" t="str">
        <f>IF(AND($K210&lt;&gt;0,$K210&lt;&gt;"Missing"),VLOOKUP($M210,'3_Set Priorities'!$E$18:$J$209,6,FALSE),"")</f>
        <v/>
      </c>
      <c r="T210" s="89">
        <f t="shared" si="78"/>
        <v>500</v>
      </c>
      <c r="U210" s="89">
        <f t="shared" si="78"/>
        <v>500</v>
      </c>
      <c r="V210" s="89">
        <f t="shared" si="78"/>
        <v>500</v>
      </c>
      <c r="W210">
        <f t="shared" si="81"/>
        <v>0</v>
      </c>
    </row>
    <row r="211" spans="1:23" x14ac:dyDescent="0.25">
      <c r="A211" s="23" t="s">
        <v>257</v>
      </c>
      <c r="B211" s="37" t="b">
        <v>0</v>
      </c>
      <c r="C211" s="37" t="b">
        <v>0</v>
      </c>
      <c r="D211" s="37" t="b">
        <v>0</v>
      </c>
      <c r="E211" s="37" t="b">
        <v>0</v>
      </c>
      <c r="F211" s="37" t="b">
        <v>0</v>
      </c>
      <c r="G211" s="37" t="b">
        <v>0</v>
      </c>
      <c r="H211" s="40"/>
      <c r="I211" s="40"/>
      <c r="J211" s="15" t="str">
        <f t="shared" si="79"/>
        <v>Missing</v>
      </c>
      <c r="K211" s="40"/>
      <c r="L211" s="21" t="str">
        <f>'1c_Site Selection Process'!C38</f>
        <v>Community services (e.g., emergency services, library)?</v>
      </c>
      <c r="M211" s="21" t="s">
        <v>408</v>
      </c>
      <c r="N211" s="26" t="str">
        <f t="shared" si="76"/>
        <v>1.c.i  School Siting Committee</v>
      </c>
      <c r="O211" s="26" t="str">
        <f t="shared" si="80"/>
        <v>Enhanced</v>
      </c>
      <c r="P211" s="28" t="str">
        <f>IF(VLOOKUP(L211,'1c_Site Selection Process'!$C$12:$J$79,8,FALSE)=0,"",VLOOKUP(L211,'1c_Site Selection Process'!$C$12:$J$79,8,FALSE))</f>
        <v/>
      </c>
      <c r="Q211" s="25" t="str">
        <f t="shared" si="77"/>
        <v/>
      </c>
      <c r="R211" s="25" t="str">
        <f>IF(AND($K211&lt;&gt;0,$K211&lt;&gt;"Missing"),VLOOKUP($M211,'3_Set Priorities'!$E$18:$J$209,5,FALSE),"")</f>
        <v/>
      </c>
      <c r="S211" s="25" t="str">
        <f>IF(AND($K211&lt;&gt;0,$K211&lt;&gt;"Missing"),VLOOKUP($M211,'3_Set Priorities'!$E$18:$J$209,6,FALSE),"")</f>
        <v/>
      </c>
      <c r="T211" s="89">
        <f t="shared" si="78"/>
        <v>500</v>
      </c>
      <c r="U211" s="89">
        <f t="shared" si="78"/>
        <v>500</v>
      </c>
      <c r="V211" s="89">
        <f t="shared" si="78"/>
        <v>500</v>
      </c>
      <c r="W211">
        <f t="shared" si="81"/>
        <v>0</v>
      </c>
    </row>
    <row r="212" spans="1:23" x14ac:dyDescent="0.25">
      <c r="A212" s="23" t="s">
        <v>258</v>
      </c>
      <c r="B212" s="37" t="b">
        <v>0</v>
      </c>
      <c r="C212" s="37" t="b">
        <v>0</v>
      </c>
      <c r="D212" s="37" t="b">
        <v>0</v>
      </c>
      <c r="E212" s="37" t="b">
        <v>0</v>
      </c>
      <c r="F212" s="37" t="b">
        <v>0</v>
      </c>
      <c r="G212" s="37" t="b">
        <v>0</v>
      </c>
      <c r="H212" s="40"/>
      <c r="I212" s="40"/>
      <c r="J212" s="15" t="str">
        <f t="shared" si="79"/>
        <v>Missing</v>
      </c>
      <c r="K212" s="40"/>
      <c r="L212" s="21" t="str">
        <f>'1c_Site Selection Process'!C39</f>
        <v>Other?</v>
      </c>
      <c r="M212" s="21" t="s">
        <v>409</v>
      </c>
      <c r="N212" s="26" t="str">
        <f t="shared" si="76"/>
        <v>1.c.i  School Siting Committee</v>
      </c>
      <c r="O212" s="26" t="str">
        <f t="shared" si="80"/>
        <v>Enhanced</v>
      </c>
      <c r="P212" s="28" t="str">
        <f>IF(VLOOKUP(L212,'1c_Site Selection Process'!$C$12:$J$79,8,FALSE)=0,"",VLOOKUP(L212,'1c_Site Selection Process'!$C$12:$J$79,8,FALSE))</f>
        <v/>
      </c>
      <c r="Q212" s="25" t="str">
        <f t="shared" si="77"/>
        <v/>
      </c>
      <c r="R212" s="25" t="str">
        <f>IF(AND($K212&lt;&gt;0,$K212&lt;&gt;"Missing"),VLOOKUP($M212,'3_Set Priorities'!$E$18:$J$209,5,FALSE),"")</f>
        <v/>
      </c>
      <c r="S212" s="25" t="str">
        <f>IF(AND($K212&lt;&gt;0,$K212&lt;&gt;"Missing"),VLOOKUP($M212,'3_Set Priorities'!$E$18:$J$209,6,FALSE),"")</f>
        <v/>
      </c>
      <c r="T212" s="89">
        <f t="shared" si="78"/>
        <v>500</v>
      </c>
      <c r="U212" s="89">
        <f t="shared" si="78"/>
        <v>500</v>
      </c>
      <c r="V212" s="89">
        <f t="shared" si="78"/>
        <v>500</v>
      </c>
      <c r="W212">
        <f t="shared" si="81"/>
        <v>0</v>
      </c>
    </row>
    <row r="213" spans="1:23" x14ac:dyDescent="0.25">
      <c r="A213" s="87" t="s">
        <v>449</v>
      </c>
      <c r="B213" s="88" t="b">
        <f>IF(OR(G213=TRUE,D213=TRUE,F213=COUNTA(A214:A225)),FALSE,IF(COUNTIF(B214:B225,TRUE)/(COUNTA($A214:$A225)-F213)&gt;=0.5,TRUE,FALSE))</f>
        <v>0</v>
      </c>
      <c r="C213" s="88" t="b">
        <f>IF(OR(G213=TRUE,D213=TRUE,B213=TRUE),FALSE,IF(COUNTIF(C214:C225,TRUE)&gt;=1,TRUE,FALSE))</f>
        <v>0</v>
      </c>
      <c r="D213" s="88" t="b">
        <f>IF(G213=TRUE,FALSE,IF(ISNA(MATCH(TRUE,D214:D225,0)),FALSE,TRUE))</f>
        <v>0</v>
      </c>
      <c r="E213" s="88" t="b">
        <f>IF(OR(G213=TRUE,D213=TRUE,B213=TRUE,C213=TRUE,F213=COUNTA(A214:A225),COUNTIF(J214:J225,"Missing")=COUNTA(A214:A225)),FALSE,TRUE)</f>
        <v>0</v>
      </c>
      <c r="F213" s="88">
        <f>COUNTIF(F214:F225,TRUE)</f>
        <v>0</v>
      </c>
      <c r="G213" s="88" t="b">
        <f>IF(ISNA(MATCH(TRUE,G214:G225,0)),FALSE,TRUE)</f>
        <v>0</v>
      </c>
      <c r="H213" s="40"/>
      <c r="I213" s="40"/>
      <c r="J213" s="40"/>
      <c r="K213" s="15" t="str">
        <f>IF(OR(G213=TRUE,COUNTIF(J214:J225,"Missing")=COUNTA(A214:A225)),"Missing",IF(OR(B213=TRUE,F213=COUNTA(A214:A225)),0,IF(E213=TRUE,J$184+COUNTIF(E$185:E$189,TRUE)+IF(E193=TRUE,1,0)+COUNTIF(E203:E204,TRUE)+1,IF(D213=TRUE,J$184+E$191+E$231+COUNTIF(D$185:D$189,TRUE)+IF(D193=TRUE,1,0)+COUNTIF(D203:D204,TRUE)+1,J$184+E$191+E$231+D$191+D$231+COUNTIF(C$185:C$189,TRUE)+IF(C193=TRUE,1,0)+COUNTIF(C203:C204,TRUE)+1))))</f>
        <v>Missing</v>
      </c>
      <c r="L213" s="21" t="str">
        <f>'1c_Site Selection Process'!C40</f>
        <v>Other community stakeholders including:</v>
      </c>
      <c r="M213" s="22" t="s">
        <v>446</v>
      </c>
      <c r="N213" s="26" t="str">
        <f t="shared" si="76"/>
        <v>1.c.i  School Siting Committee</v>
      </c>
      <c r="O213" s="26" t="str">
        <f>$A$192</f>
        <v>Enhanced</v>
      </c>
      <c r="P213" s="28" t="str">
        <f>IF(VLOOKUP(L213,'1c_Site Selection Process'!$C$12:$J$79,8,FALSE)=0,"",VLOOKUP(L213,'1c_Site Selection Process'!$C$12:$J$79,8,FALSE))</f>
        <v/>
      </c>
      <c r="Q213" s="25" t="str">
        <f t="shared" si="77"/>
        <v/>
      </c>
      <c r="R213" s="25" t="str">
        <f>IF(AND($K213&lt;&gt;0,$K213&lt;&gt;"Missing"),VLOOKUP($M213,'3_Set Priorities'!$E$18:$J$209,5,FALSE),"")</f>
        <v/>
      </c>
      <c r="S213" s="25" t="str">
        <f>IF(AND($K213&lt;&gt;0,$K213&lt;&gt;"Missing"),VLOOKUP($M213,'3_Set Priorities'!$E$18:$J$209,6,FALSE),"")</f>
        <v/>
      </c>
      <c r="T213" s="89">
        <f t="shared" si="78"/>
        <v>500</v>
      </c>
      <c r="U213" s="89">
        <f t="shared" si="78"/>
        <v>500</v>
      </c>
      <c r="V213" s="89">
        <f t="shared" si="78"/>
        <v>500</v>
      </c>
      <c r="W213">
        <f t="shared" si="81"/>
        <v>0</v>
      </c>
    </row>
    <row r="214" spans="1:23" x14ac:dyDescent="0.25">
      <c r="A214" s="23" t="s">
        <v>259</v>
      </c>
      <c r="B214" s="37" t="b">
        <v>0</v>
      </c>
      <c r="C214" s="37" t="b">
        <v>0</v>
      </c>
      <c r="D214" s="37" t="b">
        <v>0</v>
      </c>
      <c r="E214" s="37" t="b">
        <v>0</v>
      </c>
      <c r="F214" s="37" t="b">
        <v>0</v>
      </c>
      <c r="G214" s="37" t="b">
        <v>0</v>
      </c>
      <c r="H214" s="40"/>
      <c r="I214" s="40"/>
      <c r="J214" s="15" t="str">
        <f t="shared" si="79"/>
        <v>Missing</v>
      </c>
      <c r="K214" s="40"/>
      <c r="L214" s="21" t="str">
        <f>'1c_Site Selection Process'!C41</f>
        <v>Community members?</v>
      </c>
      <c r="M214" s="21" t="s">
        <v>410</v>
      </c>
      <c r="N214" s="26" t="str">
        <f t="shared" si="76"/>
        <v>1.c.i  School Siting Committee</v>
      </c>
      <c r="O214" s="26" t="str">
        <f t="shared" si="80"/>
        <v>Enhanced</v>
      </c>
      <c r="P214" s="28" t="str">
        <f>IF(VLOOKUP(L214,'1c_Site Selection Process'!$C$12:$J$79,8,FALSE)=0,"",VLOOKUP(L214,'1c_Site Selection Process'!$C$12:$J$79,8,FALSE))</f>
        <v>(enter comments regarding representation from other community stakeholders on the line above)</v>
      </c>
      <c r="Q214" s="25" t="str">
        <f t="shared" si="77"/>
        <v/>
      </c>
      <c r="R214" s="25" t="str">
        <f>IF(AND($K214&lt;&gt;0,$K214&lt;&gt;"Missing"),VLOOKUP($M214,'3_Set Priorities'!$E$18:$J$209,5,FALSE),"")</f>
        <v/>
      </c>
      <c r="S214" s="25" t="str">
        <f>IF(AND($K214&lt;&gt;0,$K214&lt;&gt;"Missing"),VLOOKUP($M214,'3_Set Priorities'!$E$18:$J$209,6,FALSE),"")</f>
        <v/>
      </c>
      <c r="T214" s="89">
        <f t="shared" si="78"/>
        <v>500</v>
      </c>
      <c r="U214" s="89">
        <f t="shared" si="78"/>
        <v>500</v>
      </c>
      <c r="V214" s="89">
        <f t="shared" si="78"/>
        <v>500</v>
      </c>
      <c r="W214">
        <f t="shared" si="81"/>
        <v>0</v>
      </c>
    </row>
    <row r="215" spans="1:23" x14ac:dyDescent="0.25">
      <c r="A215" s="23" t="s">
        <v>260</v>
      </c>
      <c r="B215" s="37" t="b">
        <v>0</v>
      </c>
      <c r="C215" s="37" t="b">
        <v>0</v>
      </c>
      <c r="D215" s="37" t="b">
        <v>0</v>
      </c>
      <c r="E215" s="37" t="b">
        <v>0</v>
      </c>
      <c r="F215" s="37" t="b">
        <v>0</v>
      </c>
      <c r="G215" s="37" t="b">
        <v>0</v>
      </c>
      <c r="H215" s="40"/>
      <c r="I215" s="40"/>
      <c r="J215" s="15" t="str">
        <f t="shared" si="79"/>
        <v>Missing</v>
      </c>
      <c r="K215" s="40"/>
      <c r="L215" s="21" t="str">
        <f>'1c_Site Selection Process'!C42</f>
        <v>Housing organizations?</v>
      </c>
      <c r="M215" s="21" t="s">
        <v>411</v>
      </c>
      <c r="N215" s="26" t="str">
        <f t="shared" si="76"/>
        <v>1.c.i  School Siting Committee</v>
      </c>
      <c r="O215" s="26" t="str">
        <f t="shared" si="80"/>
        <v>Enhanced</v>
      </c>
      <c r="P215" s="28" t="str">
        <f>IF(VLOOKUP(L215,'1c_Site Selection Process'!$C$12:$J$79,8,FALSE)=0,"",VLOOKUP(L215,'1c_Site Selection Process'!$C$12:$J$79,8,FALSE))</f>
        <v/>
      </c>
      <c r="Q215" s="25" t="str">
        <f t="shared" si="77"/>
        <v/>
      </c>
      <c r="R215" s="25" t="str">
        <f>IF(AND($K215&lt;&gt;0,$K215&lt;&gt;"Missing"),VLOOKUP($M215,'3_Set Priorities'!$E$18:$J$209,5,FALSE),"")</f>
        <v/>
      </c>
      <c r="S215" s="25" t="str">
        <f>IF(AND($K215&lt;&gt;0,$K215&lt;&gt;"Missing"),VLOOKUP($M215,'3_Set Priorities'!$E$18:$J$209,6,FALSE),"")</f>
        <v/>
      </c>
      <c r="T215" s="89">
        <f t="shared" si="78"/>
        <v>500</v>
      </c>
      <c r="U215" s="89">
        <f t="shared" si="78"/>
        <v>500</v>
      </c>
      <c r="V215" s="89">
        <f t="shared" si="78"/>
        <v>500</v>
      </c>
      <c r="W215">
        <f t="shared" si="81"/>
        <v>0</v>
      </c>
    </row>
    <row r="216" spans="1:23" x14ac:dyDescent="0.25">
      <c r="A216" s="23" t="s">
        <v>261</v>
      </c>
      <c r="B216" s="37" t="b">
        <v>0</v>
      </c>
      <c r="C216" s="37" t="b">
        <v>0</v>
      </c>
      <c r="D216" s="37" t="b">
        <v>0</v>
      </c>
      <c r="E216" s="37" t="b">
        <v>0</v>
      </c>
      <c r="F216" s="37" t="b">
        <v>0</v>
      </c>
      <c r="G216" s="37" t="b">
        <v>0</v>
      </c>
      <c r="H216" s="40"/>
      <c r="I216" s="40"/>
      <c r="J216" s="15" t="str">
        <f t="shared" si="79"/>
        <v>Missing</v>
      </c>
      <c r="K216" s="40"/>
      <c r="L216" s="21" t="str">
        <f>'1c_Site Selection Process'!C43</f>
        <v>Public health organizations?</v>
      </c>
      <c r="M216" s="21" t="s">
        <v>412</v>
      </c>
      <c r="N216" s="26" t="str">
        <f t="shared" si="76"/>
        <v>1.c.i  School Siting Committee</v>
      </c>
      <c r="O216" s="26" t="str">
        <f t="shared" si="80"/>
        <v>Enhanced</v>
      </c>
      <c r="P216" s="28" t="str">
        <f>IF(VLOOKUP(L216,'1c_Site Selection Process'!$C$12:$J$79,8,FALSE)=0,"",VLOOKUP(L216,'1c_Site Selection Process'!$C$12:$J$79,8,FALSE))</f>
        <v/>
      </c>
      <c r="Q216" s="25" t="str">
        <f t="shared" si="77"/>
        <v/>
      </c>
      <c r="R216" s="25" t="str">
        <f>IF(AND($K216&lt;&gt;0,$K216&lt;&gt;"Missing"),VLOOKUP($M216,'3_Set Priorities'!$E$18:$J$209,5,FALSE),"")</f>
        <v/>
      </c>
      <c r="S216" s="25" t="str">
        <f>IF(AND($K216&lt;&gt;0,$K216&lt;&gt;"Missing"),VLOOKUP($M216,'3_Set Priorities'!$E$18:$J$209,6,FALSE),"")</f>
        <v/>
      </c>
      <c r="T216" s="89">
        <f t="shared" si="78"/>
        <v>500</v>
      </c>
      <c r="U216" s="89">
        <f t="shared" si="78"/>
        <v>500</v>
      </c>
      <c r="V216" s="89">
        <f t="shared" si="78"/>
        <v>500</v>
      </c>
      <c r="W216">
        <f t="shared" si="81"/>
        <v>0</v>
      </c>
    </row>
    <row r="217" spans="1:23" x14ac:dyDescent="0.25">
      <c r="A217" s="23" t="s">
        <v>262</v>
      </c>
      <c r="B217" s="37" t="b">
        <v>0</v>
      </c>
      <c r="C217" s="37" t="b">
        <v>0</v>
      </c>
      <c r="D217" s="37" t="b">
        <v>0</v>
      </c>
      <c r="E217" s="37" t="b">
        <v>0</v>
      </c>
      <c r="F217" s="37" t="b">
        <v>0</v>
      </c>
      <c r="G217" s="37" t="b">
        <v>0</v>
      </c>
      <c r="H217" s="40"/>
      <c r="I217" s="40"/>
      <c r="J217" s="15" t="str">
        <f t="shared" si="79"/>
        <v>Missing</v>
      </c>
      <c r="K217" s="40"/>
      <c r="L217" s="21" t="str">
        <f>'1c_Site Selection Process'!C44</f>
        <v>Community development organizations?</v>
      </c>
      <c r="M217" s="21" t="s">
        <v>413</v>
      </c>
      <c r="N217" s="26" t="str">
        <f t="shared" si="76"/>
        <v>1.c.i  School Siting Committee</v>
      </c>
      <c r="O217" s="26" t="str">
        <f t="shared" si="80"/>
        <v>Enhanced</v>
      </c>
      <c r="P217" s="28" t="str">
        <f>IF(VLOOKUP(L217,'1c_Site Selection Process'!$C$12:$J$79,8,FALSE)=0,"",VLOOKUP(L217,'1c_Site Selection Process'!$C$12:$J$79,8,FALSE))</f>
        <v/>
      </c>
      <c r="Q217" s="25" t="str">
        <f t="shared" si="77"/>
        <v/>
      </c>
      <c r="R217" s="25" t="str">
        <f>IF(AND($K217&lt;&gt;0,$K217&lt;&gt;"Missing"),VLOOKUP($M217,'3_Set Priorities'!$E$18:$J$209,5,FALSE),"")</f>
        <v/>
      </c>
      <c r="S217" s="25" t="str">
        <f>IF(AND($K217&lt;&gt;0,$K217&lt;&gt;"Missing"),VLOOKUP($M217,'3_Set Priorities'!$E$18:$J$209,6,FALSE),"")</f>
        <v/>
      </c>
      <c r="T217" s="89">
        <f t="shared" si="78"/>
        <v>500</v>
      </c>
      <c r="U217" s="89">
        <f t="shared" si="78"/>
        <v>500</v>
      </c>
      <c r="V217" s="89">
        <f t="shared" si="78"/>
        <v>500</v>
      </c>
      <c r="W217">
        <f t="shared" si="81"/>
        <v>0</v>
      </c>
    </row>
    <row r="218" spans="1:23" x14ac:dyDescent="0.25">
      <c r="A218" s="23" t="s">
        <v>263</v>
      </c>
      <c r="B218" s="37" t="b">
        <v>0</v>
      </c>
      <c r="C218" s="37" t="b">
        <v>0</v>
      </c>
      <c r="D218" s="37" t="b">
        <v>0</v>
      </c>
      <c r="E218" s="37" t="b">
        <v>0</v>
      </c>
      <c r="F218" s="37" t="b">
        <v>0</v>
      </c>
      <c r="G218" s="37" t="b">
        <v>0</v>
      </c>
      <c r="H218" s="40"/>
      <c r="I218" s="40"/>
      <c r="J218" s="15" t="str">
        <f t="shared" si="79"/>
        <v>Missing</v>
      </c>
      <c r="K218" s="40"/>
      <c r="L218" s="21" t="str">
        <f>'1c_Site Selection Process'!C45</f>
        <v>Transportation, bike/pedestrian, or transit groups?</v>
      </c>
      <c r="M218" s="21" t="s">
        <v>414</v>
      </c>
      <c r="N218" s="26" t="str">
        <f t="shared" si="76"/>
        <v>1.c.i  School Siting Committee</v>
      </c>
      <c r="O218" s="26" t="str">
        <f t="shared" si="80"/>
        <v>Enhanced</v>
      </c>
      <c r="P218" s="28" t="str">
        <f>IF(VLOOKUP(L218,'1c_Site Selection Process'!$C$12:$J$79,8,FALSE)=0,"",VLOOKUP(L218,'1c_Site Selection Process'!$C$12:$J$79,8,FALSE))</f>
        <v/>
      </c>
      <c r="Q218" s="25" t="str">
        <f t="shared" si="77"/>
        <v/>
      </c>
      <c r="R218" s="25" t="str">
        <f>IF(AND($K218&lt;&gt;0,$K218&lt;&gt;"Missing"),VLOOKUP($M218,'3_Set Priorities'!$E$18:$J$209,5,FALSE),"")</f>
        <v/>
      </c>
      <c r="S218" s="25" t="str">
        <f>IF(AND($K218&lt;&gt;0,$K218&lt;&gt;"Missing"),VLOOKUP($M218,'3_Set Priorities'!$E$18:$J$209,6,FALSE),"")</f>
        <v/>
      </c>
      <c r="T218" s="89">
        <f t="shared" si="78"/>
        <v>500</v>
      </c>
      <c r="U218" s="89">
        <f t="shared" si="78"/>
        <v>500</v>
      </c>
      <c r="V218" s="89">
        <f t="shared" si="78"/>
        <v>500</v>
      </c>
      <c r="W218">
        <f t="shared" si="81"/>
        <v>0</v>
      </c>
    </row>
    <row r="219" spans="1:23" x14ac:dyDescent="0.25">
      <c r="A219" s="23" t="s">
        <v>264</v>
      </c>
      <c r="B219" s="37" t="b">
        <v>0</v>
      </c>
      <c r="C219" s="37" t="b">
        <v>0</v>
      </c>
      <c r="D219" s="37" t="b">
        <v>0</v>
      </c>
      <c r="E219" s="37" t="b">
        <v>0</v>
      </c>
      <c r="F219" s="37" t="b">
        <v>0</v>
      </c>
      <c r="G219" s="37" t="b">
        <v>0</v>
      </c>
      <c r="H219" s="40"/>
      <c r="I219" s="40"/>
      <c r="J219" s="15" t="str">
        <f t="shared" si="79"/>
        <v>Missing</v>
      </c>
      <c r="K219" s="40"/>
      <c r="L219" s="21" t="str">
        <f>'1c_Site Selection Process'!C46</f>
        <v>Environmental advocacy groups?</v>
      </c>
      <c r="M219" s="21" t="s">
        <v>621</v>
      </c>
      <c r="N219" s="26" t="str">
        <f t="shared" si="76"/>
        <v>1.c.i  School Siting Committee</v>
      </c>
      <c r="O219" s="26" t="str">
        <f t="shared" si="80"/>
        <v>Enhanced</v>
      </c>
      <c r="P219" s="28" t="str">
        <f>IF(VLOOKUP(L219,'1c_Site Selection Process'!$C$12:$J$79,8,FALSE)=0,"",VLOOKUP(L219,'1c_Site Selection Process'!$C$12:$J$79,8,FALSE))</f>
        <v/>
      </c>
      <c r="Q219" s="25" t="str">
        <f t="shared" si="77"/>
        <v/>
      </c>
      <c r="R219" s="25" t="str">
        <f>IF(AND($K219&lt;&gt;0,$K219&lt;&gt;"Missing"),VLOOKUP($M219,'3_Set Priorities'!$E$18:$J$209,5,FALSE),"")</f>
        <v/>
      </c>
      <c r="S219" s="25" t="str">
        <f>IF(AND($K219&lt;&gt;0,$K219&lt;&gt;"Missing"),VLOOKUP($M219,'3_Set Priorities'!$E$18:$J$209,6,FALSE),"")</f>
        <v/>
      </c>
      <c r="T219" s="89">
        <f t="shared" si="78"/>
        <v>500</v>
      </c>
      <c r="U219" s="89">
        <f t="shared" si="78"/>
        <v>500</v>
      </c>
      <c r="V219" s="89">
        <f t="shared" si="78"/>
        <v>500</v>
      </c>
      <c r="W219">
        <f t="shared" si="81"/>
        <v>0</v>
      </c>
    </row>
    <row r="220" spans="1:23" x14ac:dyDescent="0.25">
      <c r="A220" s="23" t="s">
        <v>265</v>
      </c>
      <c r="B220" s="37" t="b">
        <v>0</v>
      </c>
      <c r="C220" s="37" t="b">
        <v>0</v>
      </c>
      <c r="D220" s="37" t="b">
        <v>0</v>
      </c>
      <c r="E220" s="37" t="b">
        <v>0</v>
      </c>
      <c r="F220" s="37" t="b">
        <v>0</v>
      </c>
      <c r="G220" s="37" t="b">
        <v>0</v>
      </c>
      <c r="H220" s="40"/>
      <c r="I220" s="40"/>
      <c r="J220" s="15" t="str">
        <f t="shared" si="79"/>
        <v>Missing</v>
      </c>
      <c r="K220" s="40"/>
      <c r="L220" s="21" t="str">
        <f>'1c_Site Selection Process'!C47</f>
        <v>Environmental justice and other social justice groups?</v>
      </c>
      <c r="M220" s="21" t="s">
        <v>622</v>
      </c>
      <c r="N220" s="26" t="str">
        <f t="shared" si="76"/>
        <v>1.c.i  School Siting Committee</v>
      </c>
      <c r="O220" s="26" t="str">
        <f t="shared" si="80"/>
        <v>Enhanced</v>
      </c>
      <c r="P220" s="28" t="str">
        <f>IF(VLOOKUP(L220,'1c_Site Selection Process'!$C$12:$J$79,8,FALSE)=0,"",VLOOKUP(L220,'1c_Site Selection Process'!$C$12:$J$79,8,FALSE))</f>
        <v/>
      </c>
      <c r="Q220" s="25" t="str">
        <f t="shared" si="77"/>
        <v/>
      </c>
      <c r="R220" s="25" t="str">
        <f>IF(AND($K220&lt;&gt;0,$K220&lt;&gt;"Missing"),VLOOKUP($M220,'3_Set Priorities'!$E$18:$J$209,5,FALSE),"")</f>
        <v/>
      </c>
      <c r="S220" s="25" t="str">
        <f>IF(AND($K220&lt;&gt;0,$K220&lt;&gt;"Missing"),VLOOKUP($M220,'3_Set Priorities'!$E$18:$J$209,6,FALSE),"")</f>
        <v/>
      </c>
      <c r="T220" s="89">
        <f t="shared" si="78"/>
        <v>500</v>
      </c>
      <c r="U220" s="89">
        <f t="shared" si="78"/>
        <v>500</v>
      </c>
      <c r="V220" s="89">
        <f t="shared" si="78"/>
        <v>500</v>
      </c>
      <c r="W220">
        <f t="shared" si="81"/>
        <v>0</v>
      </c>
    </row>
    <row r="221" spans="1:23" x14ac:dyDescent="0.25">
      <c r="A221" s="23" t="s">
        <v>266</v>
      </c>
      <c r="B221" s="37" t="b">
        <v>0</v>
      </c>
      <c r="C221" s="37" t="b">
        <v>0</v>
      </c>
      <c r="D221" s="37" t="b">
        <v>0</v>
      </c>
      <c r="E221" s="37" t="b">
        <v>0</v>
      </c>
      <c r="F221" s="37" t="b">
        <v>0</v>
      </c>
      <c r="G221" s="37" t="b">
        <v>0</v>
      </c>
      <c r="H221" s="40"/>
      <c r="I221" s="40"/>
      <c r="J221" s="15" t="str">
        <f t="shared" si="79"/>
        <v>Missing</v>
      </c>
      <c r="K221" s="40"/>
      <c r="L221" s="21" t="str">
        <f>'1c_Site Selection Process'!C48</f>
        <v>Real estate associations?</v>
      </c>
      <c r="M221" s="21" t="s">
        <v>415</v>
      </c>
      <c r="N221" s="26" t="str">
        <f t="shared" si="76"/>
        <v>1.c.i  School Siting Committee</v>
      </c>
      <c r="O221" s="26" t="str">
        <f t="shared" si="80"/>
        <v>Enhanced</v>
      </c>
      <c r="P221" s="28" t="str">
        <f>IF(VLOOKUP(L221,'1c_Site Selection Process'!$C$12:$J$79,8,FALSE)=0,"",VLOOKUP(L221,'1c_Site Selection Process'!$C$12:$J$79,8,FALSE))</f>
        <v/>
      </c>
      <c r="Q221" s="25" t="str">
        <f t="shared" si="77"/>
        <v/>
      </c>
      <c r="R221" s="25" t="str">
        <f>IF(AND($K221&lt;&gt;0,$K221&lt;&gt;"Missing"),VLOOKUP($M221,'3_Set Priorities'!$E$18:$J$209,5,FALSE),"")</f>
        <v/>
      </c>
      <c r="S221" s="25" t="str">
        <f>IF(AND($K221&lt;&gt;0,$K221&lt;&gt;"Missing"),VLOOKUP($M221,'3_Set Priorities'!$E$18:$J$209,6,FALSE),"")</f>
        <v/>
      </c>
      <c r="T221" s="89">
        <f t="shared" si="78"/>
        <v>500</v>
      </c>
      <c r="U221" s="89">
        <f t="shared" si="78"/>
        <v>500</v>
      </c>
      <c r="V221" s="89">
        <f t="shared" si="78"/>
        <v>500</v>
      </c>
      <c r="W221">
        <f t="shared" si="81"/>
        <v>0</v>
      </c>
    </row>
    <row r="222" spans="1:23" x14ac:dyDescent="0.25">
      <c r="A222" s="23" t="s">
        <v>267</v>
      </c>
      <c r="B222" s="37" t="b">
        <v>0</v>
      </c>
      <c r="C222" s="37" t="b">
        <v>0</v>
      </c>
      <c r="D222" s="37" t="b">
        <v>0</v>
      </c>
      <c r="E222" s="37" t="b">
        <v>0</v>
      </c>
      <c r="F222" s="37" t="b">
        <v>0</v>
      </c>
      <c r="G222" s="37" t="b">
        <v>0</v>
      </c>
      <c r="H222" s="40"/>
      <c r="I222" s="40"/>
      <c r="J222" s="15" t="str">
        <f t="shared" si="79"/>
        <v>Missing</v>
      </c>
      <c r="K222" s="40"/>
      <c r="L222" s="21" t="str">
        <f>'1c_Site Selection Process'!C49</f>
        <v>Local energy utility?</v>
      </c>
      <c r="M222" s="21" t="s">
        <v>416</v>
      </c>
      <c r="N222" s="26" t="str">
        <f t="shared" si="76"/>
        <v>1.c.i  School Siting Committee</v>
      </c>
      <c r="O222" s="26" t="str">
        <f t="shared" si="80"/>
        <v>Enhanced</v>
      </c>
      <c r="P222" s="28" t="str">
        <f>IF(VLOOKUP(L222,'1c_Site Selection Process'!$C$12:$J$79,8,FALSE)=0,"",VLOOKUP(L222,'1c_Site Selection Process'!$C$12:$J$79,8,FALSE))</f>
        <v/>
      </c>
      <c r="Q222" s="25" t="str">
        <f t="shared" si="77"/>
        <v/>
      </c>
      <c r="R222" s="25" t="str">
        <f>IF(AND($K222&lt;&gt;0,$K222&lt;&gt;"Missing"),VLOOKUP($M222,'3_Set Priorities'!$E$18:$J$209,5,FALSE),"")</f>
        <v/>
      </c>
      <c r="S222" s="25" t="str">
        <f>IF(AND($K222&lt;&gt;0,$K222&lt;&gt;"Missing"),VLOOKUP($M222,'3_Set Priorities'!$E$18:$J$209,6,FALSE),"")</f>
        <v/>
      </c>
      <c r="T222" s="89">
        <f t="shared" si="78"/>
        <v>500</v>
      </c>
      <c r="U222" s="89">
        <f t="shared" si="78"/>
        <v>500</v>
      </c>
      <c r="V222" s="89">
        <f t="shared" si="78"/>
        <v>500</v>
      </c>
      <c r="W222">
        <f t="shared" si="81"/>
        <v>0</v>
      </c>
    </row>
    <row r="223" spans="1:23" x14ac:dyDescent="0.25">
      <c r="A223" s="23" t="s">
        <v>268</v>
      </c>
      <c r="B223" s="37" t="b">
        <v>0</v>
      </c>
      <c r="C223" s="37" t="b">
        <v>0</v>
      </c>
      <c r="D223" s="37" t="b">
        <v>0</v>
      </c>
      <c r="E223" s="37" t="b">
        <v>0</v>
      </c>
      <c r="F223" s="37" t="b">
        <v>0</v>
      </c>
      <c r="G223" s="37" t="b">
        <v>0</v>
      </c>
      <c r="H223" s="40"/>
      <c r="I223" s="40"/>
      <c r="J223" s="15" t="str">
        <f t="shared" si="79"/>
        <v>Missing</v>
      </c>
      <c r="K223" s="40"/>
      <c r="L223" s="21" t="str">
        <f>'1c_Site Selection Process'!C50</f>
        <v>Historic preservation organizations?</v>
      </c>
      <c r="M223" s="21" t="s">
        <v>417</v>
      </c>
      <c r="N223" s="26" t="str">
        <f t="shared" si="76"/>
        <v>1.c.i  School Siting Committee</v>
      </c>
      <c r="O223" s="26" t="str">
        <f t="shared" si="80"/>
        <v>Enhanced</v>
      </c>
      <c r="P223" s="28" t="str">
        <f>IF(VLOOKUP(L223,'1c_Site Selection Process'!$C$12:$J$79,8,FALSE)=0,"",VLOOKUP(L223,'1c_Site Selection Process'!$C$12:$J$79,8,FALSE))</f>
        <v/>
      </c>
      <c r="Q223" s="25" t="str">
        <f t="shared" si="77"/>
        <v/>
      </c>
      <c r="R223" s="25" t="str">
        <f>IF(AND($K223&lt;&gt;0,$K223&lt;&gt;"Missing"),VLOOKUP($M223,'3_Set Priorities'!$E$18:$J$209,5,FALSE),"")</f>
        <v/>
      </c>
      <c r="S223" s="25" t="str">
        <f>IF(AND($K223&lt;&gt;0,$K223&lt;&gt;"Missing"),VLOOKUP($M223,'3_Set Priorities'!$E$18:$J$209,6,FALSE),"")</f>
        <v/>
      </c>
      <c r="T223" s="89">
        <f t="shared" si="78"/>
        <v>500</v>
      </c>
      <c r="U223" s="89">
        <f t="shared" si="78"/>
        <v>500</v>
      </c>
      <c r="V223" s="89">
        <f t="shared" si="78"/>
        <v>500</v>
      </c>
      <c r="W223">
        <f t="shared" si="81"/>
        <v>0</v>
      </c>
    </row>
    <row r="224" spans="1:23" x14ac:dyDescent="0.25">
      <c r="A224" s="23" t="s">
        <v>269</v>
      </c>
      <c r="B224" s="37" t="b">
        <v>0</v>
      </c>
      <c r="C224" s="37" t="b">
        <v>0</v>
      </c>
      <c r="D224" s="37" t="b">
        <v>0</v>
      </c>
      <c r="E224" s="37" t="b">
        <v>0</v>
      </c>
      <c r="F224" s="37" t="b">
        <v>0</v>
      </c>
      <c r="G224" s="37" t="b">
        <v>0</v>
      </c>
      <c r="H224" s="40"/>
      <c r="I224" s="40"/>
      <c r="J224" s="15" t="str">
        <f t="shared" ref="J224" si="82">IF(COUNTIF(B224:F224,TRUE)&lt;&gt;1,"Missing","")</f>
        <v>Missing</v>
      </c>
      <c r="K224" s="40"/>
      <c r="L224" s="21" t="str">
        <f>'1c_Site Selection Process'!C51</f>
        <v>Local trade/building associations?</v>
      </c>
      <c r="M224" s="21" t="s">
        <v>418</v>
      </c>
      <c r="N224" s="26" t="str">
        <f t="shared" si="76"/>
        <v>1.c.i  School Siting Committee</v>
      </c>
      <c r="O224" s="26" t="str">
        <f t="shared" si="80"/>
        <v>Enhanced</v>
      </c>
      <c r="P224" s="28" t="str">
        <f>IF(VLOOKUP(L224,'1c_Site Selection Process'!$C$12:$J$79,8,FALSE)=0,"",VLOOKUP(L224,'1c_Site Selection Process'!$C$12:$J$79,8,FALSE))</f>
        <v/>
      </c>
      <c r="Q224" s="25" t="str">
        <f t="shared" ref="Q224" si="83">IF(C224=TRUE,"Continue action",IF(D224=TRUE,"Gather more information",IF(E224=TRUE,"Initiate action",IF(H224=TRUE,"Make improvements",""))))</f>
        <v/>
      </c>
      <c r="R224" s="25" t="str">
        <f>IF(AND($K224&lt;&gt;0,$K224&lt;&gt;"Missing"),VLOOKUP($M224,'3_Set Priorities'!$E$18:$J$209,5,FALSE),"")</f>
        <v/>
      </c>
      <c r="S224" s="25" t="str">
        <f>IF(AND($K224&lt;&gt;0,$K224&lt;&gt;"Missing"),VLOOKUP($M224,'3_Set Priorities'!$E$18:$J$209,6,FALSE),"")</f>
        <v/>
      </c>
      <c r="T224" s="89">
        <f t="shared" si="78"/>
        <v>500</v>
      </c>
      <c r="U224" s="89">
        <f t="shared" si="78"/>
        <v>500</v>
      </c>
      <c r="V224" s="89">
        <f t="shared" si="78"/>
        <v>500</v>
      </c>
      <c r="W224">
        <f t="shared" si="81"/>
        <v>0</v>
      </c>
    </row>
    <row r="225" spans="1:23" x14ac:dyDescent="0.25">
      <c r="A225" s="23" t="s">
        <v>620</v>
      </c>
      <c r="B225" s="37" t="b">
        <v>0</v>
      </c>
      <c r="C225" s="37" t="b">
        <v>0</v>
      </c>
      <c r="D225" s="37" t="b">
        <v>0</v>
      </c>
      <c r="E225" s="37" t="b">
        <v>0</v>
      </c>
      <c r="F225" s="37" t="b">
        <v>0</v>
      </c>
      <c r="G225" s="37" t="b">
        <v>0</v>
      </c>
      <c r="H225" s="40"/>
      <c r="I225" s="40"/>
      <c r="J225" s="15" t="str">
        <f t="shared" si="79"/>
        <v>Missing</v>
      </c>
      <c r="K225" s="40"/>
      <c r="L225" s="21" t="str">
        <f>'1c_Site Selection Process'!C52</f>
        <v>Other?</v>
      </c>
      <c r="M225" s="21" t="s">
        <v>419</v>
      </c>
      <c r="N225" s="26" t="str">
        <f t="shared" si="76"/>
        <v>1.c.i  School Siting Committee</v>
      </c>
      <c r="O225" s="26" t="str">
        <f t="shared" si="80"/>
        <v>Enhanced</v>
      </c>
      <c r="P225" s="28" t="str">
        <f>IF(VLOOKUP(L225,'1c_Site Selection Process'!$C$12:$J$79,8,FALSE)=0,"",VLOOKUP(L225,'1c_Site Selection Process'!$C$12:$J$79,8,FALSE))</f>
        <v/>
      </c>
      <c r="Q225" s="25" t="str">
        <f t="shared" si="77"/>
        <v/>
      </c>
      <c r="R225" s="25" t="str">
        <f>IF(AND($K225&lt;&gt;0,$K225&lt;&gt;"Missing"),VLOOKUP($M225,'3_Set Priorities'!$E$18:$J$209,5,FALSE),"")</f>
        <v/>
      </c>
      <c r="S225" s="25" t="str">
        <f>IF(AND($K225&lt;&gt;0,$K225&lt;&gt;"Missing"),VLOOKUP($M225,'3_Set Priorities'!$E$18:$J$209,6,FALSE),"")</f>
        <v/>
      </c>
      <c r="T225" s="89">
        <f t="shared" si="78"/>
        <v>500</v>
      </c>
      <c r="U225" s="89">
        <f t="shared" si="78"/>
        <v>500</v>
      </c>
      <c r="V225" s="89">
        <f t="shared" si="78"/>
        <v>500</v>
      </c>
      <c r="W225">
        <f t="shared" si="81"/>
        <v>0</v>
      </c>
    </row>
    <row r="226" spans="1:23" x14ac:dyDescent="0.25">
      <c r="A226" s="45" t="s">
        <v>270</v>
      </c>
      <c r="B226" s="37" t="b">
        <v>0</v>
      </c>
      <c r="C226" s="37" t="b">
        <v>0</v>
      </c>
      <c r="D226" s="37" t="b">
        <v>0</v>
      </c>
      <c r="E226" s="37" t="b">
        <v>0</v>
      </c>
      <c r="F226" s="37" t="b">
        <v>0</v>
      </c>
      <c r="G226" s="37" t="b">
        <v>0</v>
      </c>
      <c r="H226" s="40"/>
      <c r="I226" s="40"/>
      <c r="J226" s="40"/>
      <c r="K226" s="15" t="str">
        <f>IF(COUNTIF(B226:F226,TRUE)&lt;&gt;1,"Missing",IF(OR(B226=TRUE,F226=TRUE),0,IF(E226=TRUE,J$184+COUNTIF(E$185:E$189,TRUE)+IF(E$193=TRUE,1,0)+COUNTIF(E$203:E$204,TRUE)+IF(E$213=TRUE,1,0)+1,IF(D226=TRUE,J$184+E$191+E$231+COUNTIF(D$185:D$189,TRUE)+IF(D$193=TRUE,1,0)+COUNTIF(D$203:D$204,TRUE)+IF(D$213=TRUE,1,0)+1,J$184+E$191+E$231+D$191+D$231+COUNTIF(C$185:C$189,TRUE)+IF(C$193=TRUE,1,0)+COUNTIF(C$203:C$204,TRUE)+IF(C$213=TRUE,1,0)+1))))</f>
        <v>Missing</v>
      </c>
      <c r="L226" s="21" t="str">
        <f>'1c_Site Selection Process'!C53</f>
        <v>Does the siting committee get technical assistance/training to improve understanding of factors critical to the school location decision (e.g., public health, transportation, historic preservation, environmental and site review, legal matters)?</v>
      </c>
      <c r="M226" s="21" t="s">
        <v>668</v>
      </c>
      <c r="N226" s="26" t="str">
        <f t="shared" si="76"/>
        <v>1.c.i  School Siting Committee</v>
      </c>
      <c r="O226" s="26" t="str">
        <f t="shared" si="80"/>
        <v>Enhanced</v>
      </c>
      <c r="P226" s="28" t="str">
        <f>IF(VLOOKUP(L226,'1c_Site Selection Process'!$C$12:$J$79,8,FALSE)=0,"",VLOOKUP(L226,'1c_Site Selection Process'!$C$12:$J$79,8,FALSE))</f>
        <v/>
      </c>
      <c r="Q226" s="25" t="str">
        <f t="shared" si="77"/>
        <v/>
      </c>
      <c r="R226" s="25" t="str">
        <f>IF(AND($K226&lt;&gt;0,$K226&lt;&gt;"Missing"),VLOOKUP($M226,'3_Set Priorities'!$E$18:$J$209,5,FALSE),"")</f>
        <v/>
      </c>
      <c r="S226" s="25" t="str">
        <f>IF(AND($K226&lt;&gt;0,$K226&lt;&gt;"Missing"),VLOOKUP($M226,'3_Set Priorities'!$E$18:$J$209,6,FALSE),"")</f>
        <v/>
      </c>
      <c r="T226" s="89">
        <f t="shared" si="78"/>
        <v>500</v>
      </c>
      <c r="U226" s="89">
        <f t="shared" si="78"/>
        <v>500</v>
      </c>
      <c r="V226" s="89">
        <f t="shared" si="78"/>
        <v>500</v>
      </c>
      <c r="W226">
        <f t="shared" si="81"/>
        <v>0</v>
      </c>
    </row>
    <row r="227" spans="1:23" x14ac:dyDescent="0.25">
      <c r="A227" s="45" t="s">
        <v>271</v>
      </c>
      <c r="B227" s="37" t="b">
        <v>0</v>
      </c>
      <c r="C227" s="37" t="b">
        <v>0</v>
      </c>
      <c r="D227" s="37" t="b">
        <v>0</v>
      </c>
      <c r="E227" s="37" t="b">
        <v>0</v>
      </c>
      <c r="F227" s="37" t="b">
        <v>0</v>
      </c>
      <c r="G227" s="37" t="b">
        <v>0</v>
      </c>
      <c r="H227" s="40"/>
      <c r="I227" s="40"/>
      <c r="J227" s="40"/>
      <c r="K227" s="15" t="str">
        <f>IF(COUNTIF(B227:F227,TRUE)&lt;&gt;1,"Missing",IF(OR(B227=TRUE,F227=TRUE),0,IF(E227=TRUE,J$184+COUNTIF(E$185:E$189,TRUE)+IF(E$193=TRUE,1,0)+COUNTIF(E$203:E$204,TRUE)+IF(E$213=TRUE,1,0)+IF(E$226=TRUE,1,0)+1,IF(D227=TRUE,J$184+E$191+E$231+COUNTIF(D$185:D$189,TRUE)+IF(D$193=TRUE,1,0)+COUNTIF(D$203:D$204,TRUE)+IF(D$213=TRUE,1,0)+IF(D$226=TRUE,1,0)+1,J$184+E$191+E$231+D$191+D$231+COUNTIF(C$185:C$189,TRUE)+IF(C$193=TRUE,1,0)+COUNTIF(C$203:C$204,TRUE)+IF(C$213=TRUE,1,0)+IF(C$226=TRUE,1,0)+1))))</f>
        <v>Missing</v>
      </c>
      <c r="L227" s="21" t="str">
        <f>'1c_Site Selection Process'!C54</f>
        <v xml:space="preserve">Will the school siting committee walk around each candidate site and neighborhood to evaluate safety of travel routes and other factors? </v>
      </c>
      <c r="M227" s="21" t="s">
        <v>669</v>
      </c>
      <c r="N227" s="26" t="str">
        <f t="shared" si="76"/>
        <v>1.c.i  School Siting Committee</v>
      </c>
      <c r="O227" s="26" t="str">
        <f t="shared" si="80"/>
        <v>Enhanced</v>
      </c>
      <c r="P227" s="28" t="str">
        <f>IF(VLOOKUP(L227,'1c_Site Selection Process'!$C$12:$J$79,8,FALSE)=0,"",VLOOKUP(L227,'1c_Site Selection Process'!$C$12:$J$79,8,FALSE))</f>
        <v/>
      </c>
      <c r="Q227" s="25" t="str">
        <f t="shared" si="77"/>
        <v/>
      </c>
      <c r="R227" s="25" t="str">
        <f>IF(AND($K227&lt;&gt;0,$K227&lt;&gt;"Missing"),VLOOKUP($M227,'3_Set Priorities'!$E$18:$J$209,5,FALSE),"")</f>
        <v/>
      </c>
      <c r="S227" s="25" t="str">
        <f>IF(AND($K227&lt;&gt;0,$K227&lt;&gt;"Missing"),VLOOKUP($M227,'3_Set Priorities'!$E$18:$J$209,6,FALSE),"")</f>
        <v/>
      </c>
      <c r="T227" s="89">
        <f t="shared" si="78"/>
        <v>500</v>
      </c>
      <c r="U227" s="89">
        <f t="shared" si="78"/>
        <v>500</v>
      </c>
      <c r="V227" s="89">
        <f t="shared" si="78"/>
        <v>500</v>
      </c>
      <c r="W227">
        <f t="shared" si="81"/>
        <v>0</v>
      </c>
    </row>
    <row r="228" spans="1:23" x14ac:dyDescent="0.25">
      <c r="A228" s="45" t="s">
        <v>272</v>
      </c>
      <c r="B228" s="37" t="b">
        <v>0</v>
      </c>
      <c r="C228" s="37" t="b">
        <v>0</v>
      </c>
      <c r="D228" s="37" t="b">
        <v>0</v>
      </c>
      <c r="E228" s="37" t="b">
        <v>0</v>
      </c>
      <c r="F228" s="37" t="b">
        <v>0</v>
      </c>
      <c r="G228" s="37" t="b">
        <v>0</v>
      </c>
      <c r="H228" s="40"/>
      <c r="I228" s="40"/>
      <c r="J228" s="40"/>
      <c r="K228" s="15" t="str">
        <f>IF(COUNTIF(B228:F228,TRUE)&lt;&gt;1,"Missing",IF(OR(B228=TRUE,F228=TRUE),0,IF(E228=TRUE,J$184+COUNTIF(E$185:E$189,TRUE)+IF(E$193=TRUE,1,0)+COUNTIF(E$203:E$204,TRUE)+IF(E$213=TRUE,1,0)+COUNTIF(E$226:E$227,TRUE)+1,IF(D228=TRUE,J$184+E$191+E$231+COUNTIF(D$185:D$189,TRUE)+IF(D$193=TRUE,1,0)+COUNTIF(D$203:D$204,TRUE)+IF(D$213=TRUE,1,0)+COUNTIF(D$226:D$227,TRUE)+1,J$184+E$191+E$231+D$191+D$231+COUNTIF(C$185:C$189,TRUE)+IF(C$193=TRUE,1,0)+COUNTIF(C$203:C$204,TRUE)+IF(C$213=TRUE,1,0)+COUNTIF(C$226:C$227,TRUE)+1))))</f>
        <v>Missing</v>
      </c>
      <c r="L228" s="21" t="str">
        <f>'1c_Site Selection Process'!C55</f>
        <v>Does the school siting committee expressly consider community objectives related to fiscal and economic impacts, health, safety, livability, and/or environmental issues?</v>
      </c>
      <c r="M228" s="21" t="s">
        <v>670</v>
      </c>
      <c r="N228" s="26" t="str">
        <f t="shared" si="76"/>
        <v>1.c.i  School Siting Committee</v>
      </c>
      <c r="O228" s="26" t="str">
        <f t="shared" si="80"/>
        <v>Enhanced</v>
      </c>
      <c r="P228" s="28" t="str">
        <f>IF(VLOOKUP(L228,'1c_Site Selection Process'!$C$12:$J$79,8,FALSE)=0,"",VLOOKUP(L228,'1c_Site Selection Process'!$C$12:$J$79,8,FALSE))</f>
        <v/>
      </c>
      <c r="Q228" s="25" t="str">
        <f t="shared" si="77"/>
        <v/>
      </c>
      <c r="R228" s="25" t="str">
        <f>IF(AND($K228&lt;&gt;0,$K228&lt;&gt;"Missing"),VLOOKUP($M228,'3_Set Priorities'!$E$18:$J$209,5,FALSE),"")</f>
        <v/>
      </c>
      <c r="S228" s="25" t="str">
        <f>IF(AND($K228&lt;&gt;0,$K228&lt;&gt;"Missing"),VLOOKUP($M228,'3_Set Priorities'!$E$18:$J$209,6,FALSE),"")</f>
        <v/>
      </c>
      <c r="T228" s="89">
        <f t="shared" si="78"/>
        <v>500</v>
      </c>
      <c r="U228" s="89">
        <f t="shared" si="78"/>
        <v>500</v>
      </c>
      <c r="V228" s="89">
        <f t="shared" si="78"/>
        <v>500</v>
      </c>
      <c r="W228">
        <f t="shared" si="81"/>
        <v>0</v>
      </c>
    </row>
    <row r="229" spans="1:23" x14ac:dyDescent="0.25">
      <c r="A229" s="23" t="s">
        <v>273</v>
      </c>
      <c r="B229" s="38"/>
      <c r="C229" s="38"/>
      <c r="D229" s="38"/>
      <c r="E229" s="38"/>
      <c r="F229" s="38"/>
      <c r="G229" s="38"/>
      <c r="H229" s="37" t="b">
        <f>IF('1c_Site Selection Process'!J56="",FALSE,TRUE)</f>
        <v>0</v>
      </c>
      <c r="I229" s="40"/>
      <c r="J229" s="40"/>
      <c r="K229" s="15" t="str">
        <f>IF(H229=FALSE,"Missing",IF(J190+J230=11,J184+1,MAX(K185:K228)+1))</f>
        <v>Missing</v>
      </c>
      <c r="L229" s="21" t="str">
        <f>'1c_Site Selection Process'!C56</f>
        <v>How could the school siting committee be improved?</v>
      </c>
      <c r="M229" s="21" t="s">
        <v>457</v>
      </c>
      <c r="N229" s="26" t="str">
        <f t="shared" si="76"/>
        <v>1.c.i  School Siting Committee</v>
      </c>
      <c r="O229" s="26" t="str">
        <f t="shared" si="80"/>
        <v>Enhanced</v>
      </c>
      <c r="P229" s="28" t="str">
        <f>IF(VLOOKUP(L229,'1c_Site Selection Process'!$C$12:$J$79,8,FALSE)=0,"",VLOOKUP(L229,'1c_Site Selection Process'!$C$12:$J$79,8,FALSE))</f>
        <v/>
      </c>
      <c r="Q229" s="25" t="str">
        <f t="shared" si="77"/>
        <v/>
      </c>
      <c r="R229" s="25" t="str">
        <f>IF(AND($K229&lt;&gt;0,$K229&lt;&gt;"Missing"),VLOOKUP($M229,'3_Set Priorities'!$E$18:$J$209,5,FALSE),"")</f>
        <v/>
      </c>
      <c r="S229" s="25" t="str">
        <f>IF(AND($K229&lt;&gt;0,$K229&lt;&gt;"Missing"),VLOOKUP($M229,'3_Set Priorities'!$E$18:$J$209,6,FALSE),"")</f>
        <v/>
      </c>
      <c r="T229" s="89">
        <f t="shared" si="78"/>
        <v>500</v>
      </c>
      <c r="U229" s="89">
        <f t="shared" si="78"/>
        <v>500</v>
      </c>
      <c r="V229" s="89">
        <f t="shared" si="78"/>
        <v>500</v>
      </c>
      <c r="W229">
        <f t="shared" si="81"/>
        <v>0</v>
      </c>
    </row>
    <row r="230" spans="1:23" x14ac:dyDescent="0.25">
      <c r="A230" s="33" t="s">
        <v>299</v>
      </c>
      <c r="B230" s="34"/>
      <c r="C230" s="34"/>
      <c r="D230" s="34"/>
      <c r="E230" s="34"/>
      <c r="F230" s="34"/>
      <c r="G230" s="34"/>
      <c r="H230" s="34"/>
      <c r="I230" s="5">
        <f>IF(D231=7,"NA",0)</f>
        <v>0</v>
      </c>
      <c r="J230" s="14">
        <f>COUNTIF(K193:K228,"Missing")</f>
        <v>7</v>
      </c>
      <c r="K230" s="14"/>
      <c r="L230" s="14"/>
      <c r="M230" s="50" t="str">
        <f t="shared" ref="M230:M233" si="84">A230</f>
        <v>Missing</v>
      </c>
      <c r="N230" s="50"/>
      <c r="O230" s="50"/>
      <c r="P230" s="14"/>
      <c r="Q230" s="4"/>
      <c r="R230" s="4"/>
      <c r="S230" s="74"/>
      <c r="T230" s="74"/>
      <c r="U230" s="74"/>
      <c r="V230" s="74"/>
      <c r="W230">
        <f t="shared" si="81"/>
        <v>0</v>
      </c>
    </row>
    <row r="231" spans="1:23" x14ac:dyDescent="0.25">
      <c r="A231" s="42" t="s">
        <v>294</v>
      </c>
      <c r="B231" s="31">
        <f t="shared" ref="B231:G231" si="85">COUNTIF(B193,TRUE)+COUNTIF(B203:B204,TRUE)+COUNTIF(B213,TRUE)+COUNTIF(B226:B228,TRUE)</f>
        <v>0</v>
      </c>
      <c r="C231" s="31">
        <f t="shared" si="85"/>
        <v>0</v>
      </c>
      <c r="D231" s="31">
        <f t="shared" si="85"/>
        <v>0</v>
      </c>
      <c r="E231" s="31">
        <f t="shared" si="85"/>
        <v>0</v>
      </c>
      <c r="F231" s="31">
        <f t="shared" si="85"/>
        <v>0</v>
      </c>
      <c r="G231" s="31">
        <f t="shared" si="85"/>
        <v>0</v>
      </c>
      <c r="H231" s="31"/>
      <c r="I231" s="8">
        <f>IF((7-D231-F231)&lt;&gt;0,(B231+C231*0.5)/(7-D231-F231),0)</f>
        <v>0</v>
      </c>
      <c r="J231" s="8">
        <f>IF((7-F231)&lt;&gt;0,1-D231/(7-F231),0)</f>
        <v>1</v>
      </c>
      <c r="K231" s="43"/>
      <c r="L231" s="43"/>
      <c r="M231" s="57" t="str">
        <f t="shared" si="84"/>
        <v>Subtotal 3.1 Enhanced</v>
      </c>
      <c r="N231" s="57"/>
      <c r="O231" s="57"/>
      <c r="P231" s="43"/>
      <c r="Q231" s="63"/>
      <c r="R231" s="63"/>
      <c r="S231" s="79"/>
      <c r="T231" s="79"/>
      <c r="U231" s="79"/>
      <c r="V231" s="79"/>
      <c r="W231">
        <f t="shared" si="81"/>
        <v>0</v>
      </c>
    </row>
    <row r="232" spans="1:23" x14ac:dyDescent="0.25">
      <c r="A232" s="36" t="s">
        <v>518</v>
      </c>
      <c r="B232" s="34"/>
      <c r="C232" s="34"/>
      <c r="D232" s="34"/>
      <c r="E232" s="34"/>
      <c r="F232" s="34"/>
      <c r="G232" s="34"/>
      <c r="H232" s="34"/>
      <c r="I232" s="35"/>
      <c r="J232" s="35"/>
      <c r="K232" s="16"/>
      <c r="L232" s="16"/>
      <c r="M232" s="36" t="str">
        <f t="shared" si="84"/>
        <v>1.c.ii  Coordination between the Local School Agency and Local Government</v>
      </c>
      <c r="N232" s="36"/>
      <c r="O232" s="36"/>
      <c r="P232" s="60" t="s">
        <v>426</v>
      </c>
      <c r="Q232" s="64"/>
      <c r="R232" s="64"/>
      <c r="S232" s="80"/>
      <c r="T232" s="80"/>
      <c r="U232" s="80"/>
      <c r="V232" s="80"/>
      <c r="W232">
        <f t="shared" si="81"/>
        <v>0</v>
      </c>
    </row>
    <row r="233" spans="1:23" x14ac:dyDescent="0.25">
      <c r="A233" s="33" t="s">
        <v>41</v>
      </c>
      <c r="B233" s="34"/>
      <c r="C233" s="34"/>
      <c r="D233" s="34"/>
      <c r="E233" s="34"/>
      <c r="F233" s="34"/>
      <c r="G233" s="34"/>
      <c r="H233" s="34"/>
      <c r="I233" s="35"/>
      <c r="J233" s="18">
        <f>IF(MAX(K194:K229)=0,J192,MAX(K194:K229))</f>
        <v>0</v>
      </c>
      <c r="K233" s="16"/>
      <c r="L233" s="14"/>
      <c r="M233" s="50" t="str">
        <f t="shared" si="84"/>
        <v>Baseline</v>
      </c>
      <c r="N233" s="50"/>
      <c r="O233" s="50"/>
      <c r="P233" s="14"/>
      <c r="Q233" s="4"/>
      <c r="R233" s="4"/>
      <c r="S233" s="74"/>
      <c r="T233" s="74"/>
      <c r="U233" s="74"/>
      <c r="V233" s="74"/>
      <c r="W233">
        <f t="shared" si="81"/>
        <v>0</v>
      </c>
    </row>
    <row r="234" spans="1:23" x14ac:dyDescent="0.25">
      <c r="A234" s="23" t="s">
        <v>274</v>
      </c>
      <c r="B234" s="37" t="b">
        <v>0</v>
      </c>
      <c r="C234" s="37" t="b">
        <v>0</v>
      </c>
      <c r="D234" s="37" t="b">
        <v>0</v>
      </c>
      <c r="E234" s="37" t="b">
        <v>0</v>
      </c>
      <c r="F234" s="37" t="b">
        <v>0</v>
      </c>
      <c r="G234" s="37" t="b">
        <v>0</v>
      </c>
      <c r="H234" s="40"/>
      <c r="I234" s="40"/>
      <c r="J234" s="40"/>
      <c r="K234" s="15" t="str">
        <f>IF(COUNTIF(B234:F234,TRUE)&lt;&gt;1,"Missing",IF(OR(B234=TRUE,F234=TRUE),0,IF(E234=TRUE,J$233+COUNTIF(E$233:E233,TRUE)+1,IF(D234=TRUE,J$233+COUNTIF(E$233:E$246,TRUE)+COUNTIF(D$233:D233,TRUE)+1,J$233+COUNTIF(E$233:E$246,TRUE)+COUNTIF(D$233:D$246,TRUE)+COUNTIF(C$233:C233,TRUE)+1))))</f>
        <v>Missing</v>
      </c>
      <c r="L234" s="20" t="str">
        <f>'1c_Site Selection Process'!C59</f>
        <v>Will a list of candidate school sites be developed?</v>
      </c>
      <c r="M234" s="21" t="s">
        <v>420</v>
      </c>
      <c r="N234" s="26" t="str">
        <f>$A$232</f>
        <v>1.c.ii  Coordination between the Local School Agency and Local Government</v>
      </c>
      <c r="O234" s="26" t="str">
        <f>$A$233</f>
        <v>Baseline</v>
      </c>
      <c r="P234" s="28" t="str">
        <f>IF(VLOOKUP(L234,'1c_Site Selection Process'!$C$12:$J$79,8,FALSE)=0,"",VLOOKUP(L234,'1c_Site Selection Process'!$C$12:$J$79,8,FALSE))</f>
        <v/>
      </c>
      <c r="Q234" s="25" t="str">
        <f t="shared" ref="Q234:Q236" si="86">IF(C234=TRUE,"Continue action",IF(D234=TRUE,"Gather more information",IF(E234=TRUE,"Initiate action",IF(H234=TRUE,"Make improvements",""))))</f>
        <v/>
      </c>
      <c r="R234" s="25" t="str">
        <f>IF(AND($K234&lt;&gt;0,$K234&lt;&gt;"Missing"),VLOOKUP($M234,'3_Set Priorities'!$E$18:$J$209,5,FALSE),"")</f>
        <v/>
      </c>
      <c r="S234" s="25" t="str">
        <f>IF(AND($K234&lt;&gt;0,$K234&lt;&gt;"Missing"),VLOOKUP($M234,'3_Set Priorities'!$E$18:$J$209,6,FALSE),"")</f>
        <v/>
      </c>
      <c r="T234" s="89">
        <f t="shared" ref="T234:V236" si="87">IF($R234=T$4,$K234,500)</f>
        <v>500</v>
      </c>
      <c r="U234" s="89">
        <f t="shared" si="87"/>
        <v>500</v>
      </c>
      <c r="V234" s="89">
        <f t="shared" si="87"/>
        <v>500</v>
      </c>
      <c r="W234">
        <f t="shared" si="81"/>
        <v>0</v>
      </c>
    </row>
    <row r="235" spans="1:23" x14ac:dyDescent="0.25">
      <c r="A235" s="23" t="s">
        <v>275</v>
      </c>
      <c r="B235" s="37" t="b">
        <v>0</v>
      </c>
      <c r="C235" s="37" t="b">
        <v>0</v>
      </c>
      <c r="D235" s="37" t="b">
        <v>0</v>
      </c>
      <c r="E235" s="37" t="b">
        <v>0</v>
      </c>
      <c r="F235" s="37" t="b">
        <v>0</v>
      </c>
      <c r="G235" s="37" t="b">
        <v>0</v>
      </c>
      <c r="H235" s="40"/>
      <c r="I235" s="40"/>
      <c r="J235" s="40"/>
      <c r="K235" s="15" t="str">
        <f>IF(COUNTIF(B235:F235,TRUE)&lt;&gt;1,"Missing",IF(OR(B235=TRUE,F235=TRUE),0,IF(E235=TRUE,J$233+COUNTIF(E$233:E234,TRUE)+1,IF(D235=TRUE,J$233+COUNTIF(E$233:E$246,TRUE)+COUNTIF(D$233:D234,TRUE)+1,J$233+COUNTIF(E$233:E$246,TRUE)+COUNTIF(D$233:D$246,TRUE)+COUNTIF(C$233:C234,TRUE)+1))))</f>
        <v>Missing</v>
      </c>
      <c r="L235" s="20" t="str">
        <f>'1c_Site Selection Process'!C60</f>
        <v>Will the candidate school sites be compared against one another using established siting criteria?</v>
      </c>
      <c r="M235" s="21" t="s">
        <v>421</v>
      </c>
      <c r="N235" s="26" t="str">
        <f t="shared" ref="N235:N236" si="88">$A$232</f>
        <v>1.c.ii  Coordination between the Local School Agency and Local Government</v>
      </c>
      <c r="O235" s="26" t="str">
        <f t="shared" ref="O235:O236" si="89">$A$233</f>
        <v>Baseline</v>
      </c>
      <c r="P235" s="28" t="str">
        <f>IF(VLOOKUP(L235,'1c_Site Selection Process'!$C$12:$J$79,8,FALSE)=0,"",VLOOKUP(L235,'1c_Site Selection Process'!$C$12:$J$79,8,FALSE))</f>
        <v/>
      </c>
      <c r="Q235" s="25" t="str">
        <f t="shared" si="86"/>
        <v/>
      </c>
      <c r="R235" s="25" t="str">
        <f>IF(AND($K235&lt;&gt;0,$K235&lt;&gt;"Missing"),VLOOKUP($M235,'3_Set Priorities'!$E$18:$J$209,5,FALSE),"")</f>
        <v/>
      </c>
      <c r="S235" s="25" t="str">
        <f>IF(AND($K235&lt;&gt;0,$K235&lt;&gt;"Missing"),VLOOKUP($M235,'3_Set Priorities'!$E$18:$J$209,6,FALSE),"")</f>
        <v/>
      </c>
      <c r="T235" s="89">
        <f t="shared" si="87"/>
        <v>500</v>
      </c>
      <c r="U235" s="89">
        <f t="shared" si="87"/>
        <v>500</v>
      </c>
      <c r="V235" s="89">
        <f t="shared" si="87"/>
        <v>500</v>
      </c>
      <c r="W235">
        <f t="shared" si="81"/>
        <v>0</v>
      </c>
    </row>
    <row r="236" spans="1:23" x14ac:dyDescent="0.25">
      <c r="A236" s="23" t="s">
        <v>276</v>
      </c>
      <c r="B236" s="37" t="b">
        <v>0</v>
      </c>
      <c r="C236" s="37" t="b">
        <v>0</v>
      </c>
      <c r="D236" s="37" t="b">
        <v>0</v>
      </c>
      <c r="E236" s="37" t="b">
        <v>0</v>
      </c>
      <c r="F236" s="37" t="b">
        <v>0</v>
      </c>
      <c r="G236" s="37" t="b">
        <v>0</v>
      </c>
      <c r="H236" s="40"/>
      <c r="I236" s="40"/>
      <c r="J236" s="40"/>
      <c r="K236" s="15" t="str">
        <f>IF(COUNTIF(B236:F236,TRUE)&lt;&gt;1,"Missing",IF(OR(B236=TRUE,F236=TRUE),0,IF(E236=TRUE,J$233+COUNTIF(E$233:E235,TRUE)+1,IF(D236=TRUE,J$233+COUNTIF(E$233:E$246,TRUE)+COUNTIF(D$233:D235,TRUE)+1,J$233+COUNTIF(E$233:E$246,TRUE)+COUNTIF(D$233:D$246,TRUE)+COUNTIF(C$233:C235,TRUE)+1))))</f>
        <v>Missing</v>
      </c>
      <c r="L236" s="20" t="str">
        <f>'1c_Site Selection Process'!C61</f>
        <v>Does the local school agency present information on candidate school sites to the planning commission or community’s governing body?</v>
      </c>
      <c r="M236" s="21" t="s">
        <v>671</v>
      </c>
      <c r="N236" s="26" t="str">
        <f t="shared" si="88"/>
        <v>1.c.ii  Coordination between the Local School Agency and Local Government</v>
      </c>
      <c r="O236" s="26" t="str">
        <f t="shared" si="89"/>
        <v>Baseline</v>
      </c>
      <c r="P236" s="28" t="str">
        <f>IF(VLOOKUP(L236,'1c_Site Selection Process'!$C$12:$J$79,8,FALSE)=0,"",VLOOKUP(L236,'1c_Site Selection Process'!$C$12:$J$79,8,FALSE))</f>
        <v/>
      </c>
      <c r="Q236" s="25" t="str">
        <f t="shared" si="86"/>
        <v/>
      </c>
      <c r="R236" s="25" t="str">
        <f>IF(AND($K236&lt;&gt;0,$K236&lt;&gt;"Missing"),VLOOKUP($M236,'3_Set Priorities'!$E$18:$J$209,5,FALSE),"")</f>
        <v/>
      </c>
      <c r="S236" s="25" t="str">
        <f>IF(AND($K236&lt;&gt;0,$K236&lt;&gt;"Missing"),VLOOKUP($M236,'3_Set Priorities'!$E$18:$J$209,6,FALSE),"")</f>
        <v/>
      </c>
      <c r="T236" s="89">
        <f t="shared" si="87"/>
        <v>500</v>
      </c>
      <c r="U236" s="89">
        <f t="shared" si="87"/>
        <v>500</v>
      </c>
      <c r="V236" s="89">
        <f t="shared" si="87"/>
        <v>500</v>
      </c>
      <c r="W236">
        <f t="shared" si="81"/>
        <v>0</v>
      </c>
    </row>
    <row r="237" spans="1:23" x14ac:dyDescent="0.25">
      <c r="A237" s="33" t="s">
        <v>299</v>
      </c>
      <c r="B237" s="34"/>
      <c r="C237" s="34"/>
      <c r="D237" s="34"/>
      <c r="E237" s="34"/>
      <c r="F237" s="34"/>
      <c r="G237" s="34"/>
      <c r="H237" s="34"/>
      <c r="I237" s="5">
        <f>IF(D238=COUNTA(A234:A236),"NA",0)</f>
        <v>0</v>
      </c>
      <c r="J237" s="14">
        <f>COUNTIF(K234:K236,"Missing")</f>
        <v>3</v>
      </c>
      <c r="K237" s="14"/>
      <c r="L237" s="14"/>
      <c r="M237" s="50" t="str">
        <f t="shared" ref="M237:M239" si="90">A237</f>
        <v>Missing</v>
      </c>
      <c r="N237" s="50"/>
      <c r="O237" s="50"/>
      <c r="P237" s="14"/>
      <c r="Q237" s="4"/>
      <c r="R237" s="4"/>
      <c r="S237" s="74"/>
      <c r="T237" s="74"/>
      <c r="U237" s="74"/>
      <c r="V237" s="74"/>
      <c r="W237">
        <f t="shared" si="81"/>
        <v>0</v>
      </c>
    </row>
    <row r="238" spans="1:23" x14ac:dyDescent="0.25">
      <c r="A238" s="42" t="s">
        <v>295</v>
      </c>
      <c r="B238" s="31">
        <f>COUNTIF(B234:B236,TRUE)</f>
        <v>0</v>
      </c>
      <c r="C238" s="31">
        <f>COUNTIF(C234:C236,TRUE)</f>
        <v>0</v>
      </c>
      <c r="D238" s="31">
        <f>COUNTIF(D234:D236,TRUE)</f>
        <v>0</v>
      </c>
      <c r="E238" s="31">
        <f>COUNTIF(E234:E236,TRUE)</f>
        <v>0</v>
      </c>
      <c r="F238" s="31">
        <f t="shared" ref="F238:G238" si="91">COUNTIF(F234:F236,TRUE)</f>
        <v>0</v>
      </c>
      <c r="G238" s="31">
        <f t="shared" si="91"/>
        <v>0</v>
      </c>
      <c r="H238" s="31"/>
      <c r="I238" s="8">
        <f>IF((COUNTA(A234:A236)-D238-F238)&lt;&gt;0,(B238+C238*0.5)/(COUNTA(A234:A236)-D238-F238),0)</f>
        <v>0</v>
      </c>
      <c r="J238" s="8">
        <f>IF((COUNTA(A234:A236)-F238)&lt;&gt;0,1-D238/(COUNTA(A234:A236)-F238),0)</f>
        <v>1</v>
      </c>
      <c r="K238" s="43"/>
      <c r="L238" s="43"/>
      <c r="M238" s="57" t="str">
        <f t="shared" si="90"/>
        <v>Subtotal 3.2 Baseline</v>
      </c>
      <c r="N238" s="57"/>
      <c r="O238" s="57"/>
      <c r="P238" s="43"/>
      <c r="Q238" s="63"/>
      <c r="R238" s="63"/>
      <c r="S238" s="79"/>
      <c r="T238" s="79"/>
      <c r="U238" s="79"/>
      <c r="V238" s="79"/>
      <c r="W238">
        <f t="shared" si="81"/>
        <v>0</v>
      </c>
    </row>
    <row r="239" spans="1:23" x14ac:dyDescent="0.25">
      <c r="A239" s="33" t="s">
        <v>43</v>
      </c>
      <c r="B239" s="34"/>
      <c r="C239" s="34"/>
      <c r="D239" s="34"/>
      <c r="E239" s="34"/>
      <c r="F239" s="34"/>
      <c r="G239" s="34"/>
      <c r="H239" s="34"/>
      <c r="I239" s="34"/>
      <c r="J239" s="18">
        <f>IF(MAX(K234:K236)=0,J233,MAX(K234:K236))</f>
        <v>0</v>
      </c>
      <c r="K239" s="16"/>
      <c r="L239" s="16"/>
      <c r="M239" s="36" t="str">
        <f t="shared" si="90"/>
        <v>Enhanced</v>
      </c>
      <c r="N239" s="36"/>
      <c r="O239" s="36"/>
      <c r="P239" s="16"/>
      <c r="Q239" s="5"/>
      <c r="R239" s="5"/>
      <c r="S239" s="75"/>
      <c r="T239" s="75"/>
      <c r="U239" s="75"/>
      <c r="V239" s="75"/>
      <c r="W239">
        <f t="shared" si="81"/>
        <v>0</v>
      </c>
    </row>
    <row r="240" spans="1:23" x14ac:dyDescent="0.25">
      <c r="A240" s="23" t="s">
        <v>277</v>
      </c>
      <c r="B240" s="37" t="b">
        <v>0</v>
      </c>
      <c r="C240" s="37" t="b">
        <v>0</v>
      </c>
      <c r="D240" s="37" t="b">
        <v>0</v>
      </c>
      <c r="E240" s="37" t="b">
        <v>0</v>
      </c>
      <c r="F240" s="37" t="b">
        <v>0</v>
      </c>
      <c r="G240" s="37" t="b">
        <v>0</v>
      </c>
      <c r="H240" s="40"/>
      <c r="I240" s="40"/>
      <c r="J240" s="40"/>
      <c r="K240" s="15" t="str">
        <f>IF(COUNTIF(B240:F240,TRUE)&lt;&gt;1,"Missing",IF(OR(B240=TRUE,F240=TRUE),0,IF(E240=TRUE,J$233+COUNTIF(E$233:E239,TRUE)+1,IF(D240=TRUE,J$233+COUNTIF(E$233:E$246,TRUE)+COUNTIF(D$233:D239,TRUE)+1,J$233+COUNTIF(E$233:E$246,TRUE)+COUNTIF(D$233:D$246,TRUE)+COUNTIF(C$233:C239,TRUE)+1))))</f>
        <v>Missing</v>
      </c>
      <c r="L240" s="20" t="str">
        <f>'1c_Site Selection Process'!C63</f>
        <v>Are there regularly scheduled meetings between the local school agency, community planning department, public works department, and transportation department?</v>
      </c>
      <c r="M240" s="21" t="s">
        <v>489</v>
      </c>
      <c r="N240" s="26" t="str">
        <f t="shared" ref="N240:N247" si="92">$A$232</f>
        <v>1.c.ii  Coordination between the Local School Agency and Local Government</v>
      </c>
      <c r="O240" s="26" t="str">
        <f>$A$239</f>
        <v>Enhanced</v>
      </c>
      <c r="P240" s="28" t="str">
        <f>IF(VLOOKUP(L240,'1c_Site Selection Process'!$C$12:$J$79,8,FALSE)=0,"",VLOOKUP(L240,'1c_Site Selection Process'!$C$12:$J$79,8,FALSE))</f>
        <v/>
      </c>
      <c r="Q240" s="25" t="str">
        <f t="shared" ref="Q240:Q247" si="93">IF(C240=TRUE,"Continue action",IF(D240=TRUE,"Gather more information",IF(E240=TRUE,"Initiate action",IF(H240=TRUE,"Make improvements",""))))</f>
        <v/>
      </c>
      <c r="R240" s="25" t="str">
        <f>IF(AND($K240&lt;&gt;0,$K240&lt;&gt;"Missing"),VLOOKUP($M240,'3_Set Priorities'!$E$18:$J$209,5,FALSE),"")</f>
        <v/>
      </c>
      <c r="S240" s="25" t="str">
        <f>IF(AND($K240&lt;&gt;0,$K240&lt;&gt;"Missing"),VLOOKUP($M240,'3_Set Priorities'!$E$18:$J$209,6,FALSE),"")</f>
        <v/>
      </c>
      <c r="T240" s="89">
        <f t="shared" ref="T240:V247" si="94">IF($R240=T$4,$K240,500)</f>
        <v>500</v>
      </c>
      <c r="U240" s="89">
        <f t="shared" si="94"/>
        <v>500</v>
      </c>
      <c r="V240" s="89">
        <f t="shared" si="94"/>
        <v>500</v>
      </c>
      <c r="W240">
        <f t="shared" si="81"/>
        <v>0</v>
      </c>
    </row>
    <row r="241" spans="1:23" x14ac:dyDescent="0.25">
      <c r="A241" s="23" t="s">
        <v>278</v>
      </c>
      <c r="B241" s="37" t="b">
        <v>0</v>
      </c>
      <c r="C241" s="37" t="b">
        <v>0</v>
      </c>
      <c r="D241" s="37" t="b">
        <v>0</v>
      </c>
      <c r="E241" s="37" t="b">
        <v>0</v>
      </c>
      <c r="F241" s="37" t="b">
        <v>0</v>
      </c>
      <c r="G241" s="37" t="b">
        <v>0</v>
      </c>
      <c r="H241" s="40"/>
      <c r="I241" s="40"/>
      <c r="J241" s="40"/>
      <c r="K241" s="15" t="str">
        <f>IF(COUNTIF(B241:F241,TRUE)&lt;&gt;1,"Missing",IF(OR(B241=TRUE,F241=TRUE),0,IF(E241=TRUE,J$233+COUNTIF(E$233:E240,TRUE)+1,IF(D241=TRUE,J$233+COUNTIF(E$233:E$246,TRUE)+COUNTIF(D$233:D240,TRUE)+1,J$233+COUNTIF(E$233:E$246,TRUE)+COUNTIF(D$233:D$246,TRUE)+COUNTIF(C$233:C240,TRUE)+1))))</f>
        <v>Missing</v>
      </c>
      <c r="L241" s="20" t="str">
        <f>'1c_Site Selection Process'!C64</f>
        <v>Do the local school agency and local government engage in regular and coordinated planning?</v>
      </c>
      <c r="M241" s="21" t="s">
        <v>672</v>
      </c>
      <c r="N241" s="26" t="str">
        <f t="shared" si="92"/>
        <v>1.c.ii  Coordination between the Local School Agency and Local Government</v>
      </c>
      <c r="O241" s="26" t="str">
        <f t="shared" ref="O241:O247" si="95">$A$239</f>
        <v>Enhanced</v>
      </c>
      <c r="P241" s="28" t="str">
        <f>IF(VLOOKUP(L241,'1c_Site Selection Process'!$C$12:$J$79,8,FALSE)=0,"",VLOOKUP(L241,'1c_Site Selection Process'!$C$12:$J$79,8,FALSE))</f>
        <v/>
      </c>
      <c r="Q241" s="25" t="str">
        <f t="shared" si="93"/>
        <v/>
      </c>
      <c r="R241" s="25" t="str">
        <f>IF(AND($K241&lt;&gt;0,$K241&lt;&gt;"Missing"),VLOOKUP($M241,'3_Set Priorities'!$E$18:$J$209,5,FALSE),"")</f>
        <v/>
      </c>
      <c r="S241" s="25" t="str">
        <f>IF(AND($K241&lt;&gt;0,$K241&lt;&gt;"Missing"),VLOOKUP($M241,'3_Set Priorities'!$E$18:$J$209,6,FALSE),"")</f>
        <v/>
      </c>
      <c r="T241" s="89">
        <f t="shared" si="94"/>
        <v>500</v>
      </c>
      <c r="U241" s="89">
        <f t="shared" si="94"/>
        <v>500</v>
      </c>
      <c r="V241" s="89">
        <f t="shared" si="94"/>
        <v>500</v>
      </c>
      <c r="W241">
        <f t="shared" si="81"/>
        <v>0</v>
      </c>
    </row>
    <row r="242" spans="1:23" x14ac:dyDescent="0.25">
      <c r="A242" s="23" t="s">
        <v>279</v>
      </c>
      <c r="B242" s="37" t="b">
        <v>0</v>
      </c>
      <c r="C242" s="37" t="b">
        <v>0</v>
      </c>
      <c r="D242" s="37" t="b">
        <v>0</v>
      </c>
      <c r="E242" s="37" t="b">
        <v>0</v>
      </c>
      <c r="F242" s="37" t="b">
        <v>0</v>
      </c>
      <c r="G242" s="37" t="b">
        <v>0</v>
      </c>
      <c r="H242" s="40"/>
      <c r="I242" s="40"/>
      <c r="J242" s="40"/>
      <c r="K242" s="15" t="str">
        <f>IF(COUNTIF(B242:F242,TRUE)&lt;&gt;1,"Missing",IF(OR(B242=TRUE,F242=TRUE),0,IF(E242=TRUE,J$233+COUNTIF(E$233:E241,TRUE)+1,IF(D242=TRUE,J$233+COUNTIF(E$233:E$246,TRUE)+COUNTIF(D$233:D241,TRUE)+1,J$233+COUNTIF(E$233:E$246,TRUE)+COUNTIF(D$233:D$246,TRUE)+COUNTIF(C$233:C241,TRUE)+1))))</f>
        <v>Missing</v>
      </c>
      <c r="L242" s="20" t="str">
        <f>'1c_Site Selection Process'!C65</f>
        <v>Will the candidate sites be compared against one another in consultation with the community planning, public works, and transportation departments?</v>
      </c>
      <c r="M242" s="21" t="s">
        <v>673</v>
      </c>
      <c r="N242" s="26" t="str">
        <f t="shared" si="92"/>
        <v>1.c.ii  Coordination between the Local School Agency and Local Government</v>
      </c>
      <c r="O242" s="26" t="str">
        <f t="shared" si="95"/>
        <v>Enhanced</v>
      </c>
      <c r="P242" s="28" t="str">
        <f>IF(VLOOKUP(L242,'1c_Site Selection Process'!$C$12:$J$79,8,FALSE)=0,"",VLOOKUP(L242,'1c_Site Selection Process'!$C$12:$J$79,8,FALSE))</f>
        <v/>
      </c>
      <c r="Q242" s="25" t="str">
        <f t="shared" si="93"/>
        <v/>
      </c>
      <c r="R242" s="25" t="str">
        <f>IF(AND($K242&lt;&gt;0,$K242&lt;&gt;"Missing"),VLOOKUP($M242,'3_Set Priorities'!$E$18:$J$209,5,FALSE),"")</f>
        <v/>
      </c>
      <c r="S242" s="25" t="str">
        <f>IF(AND($K242&lt;&gt;0,$K242&lt;&gt;"Missing"),VLOOKUP($M242,'3_Set Priorities'!$E$18:$J$209,6,FALSE),"")</f>
        <v/>
      </c>
      <c r="T242" s="89">
        <f t="shared" si="94"/>
        <v>500</v>
      </c>
      <c r="U242" s="89">
        <f t="shared" si="94"/>
        <v>500</v>
      </c>
      <c r="V242" s="89">
        <f t="shared" si="94"/>
        <v>500</v>
      </c>
      <c r="W242">
        <f t="shared" si="81"/>
        <v>0</v>
      </c>
    </row>
    <row r="243" spans="1:23" x14ac:dyDescent="0.25">
      <c r="A243" s="23" t="s">
        <v>280</v>
      </c>
      <c r="B243" s="37" t="b">
        <v>0</v>
      </c>
      <c r="C243" s="37" t="b">
        <v>0</v>
      </c>
      <c r="D243" s="37" t="b">
        <v>0</v>
      </c>
      <c r="E243" s="37" t="b">
        <v>0</v>
      </c>
      <c r="F243" s="37" t="b">
        <v>0</v>
      </c>
      <c r="G243" s="37" t="b">
        <v>0</v>
      </c>
      <c r="H243" s="40"/>
      <c r="I243" s="40"/>
      <c r="J243" s="40"/>
      <c r="K243" s="15" t="str">
        <f>IF(COUNTIF(B243:F243,TRUE)&lt;&gt;1,"Missing",IF(OR(B243=TRUE,F243=TRUE),0,IF(E243=TRUE,J$233+COUNTIF(E$233:E242,TRUE)+1,IF(D243=TRUE,J$233+COUNTIF(E$233:E$246,TRUE)+COUNTIF(D$233:D242,TRUE)+1,J$233+COUNTIF(E$233:E$246,TRUE)+COUNTIF(D$233:D$246,TRUE)+COUNTIF(C$233:C242,TRUE)+1))))</f>
        <v>Missing</v>
      </c>
      <c r="L243" s="20" t="str">
        <f>'1c_Site Selection Process'!C66</f>
        <v>Will a methodical assessment of the benefits and drawbacks of each site be prepared in consultation with the community planning, public works, and transportation departments?</v>
      </c>
      <c r="M243" s="21" t="s">
        <v>674</v>
      </c>
      <c r="N243" s="26" t="str">
        <f t="shared" si="92"/>
        <v>1.c.ii  Coordination between the Local School Agency and Local Government</v>
      </c>
      <c r="O243" s="26" t="str">
        <f t="shared" si="95"/>
        <v>Enhanced</v>
      </c>
      <c r="P243" s="28" t="str">
        <f>IF(VLOOKUP(L243,'1c_Site Selection Process'!$C$12:$J$79,8,FALSE)=0,"",VLOOKUP(L243,'1c_Site Selection Process'!$C$12:$J$79,8,FALSE))</f>
        <v/>
      </c>
      <c r="Q243" s="25" t="str">
        <f t="shared" si="93"/>
        <v/>
      </c>
      <c r="R243" s="25" t="str">
        <f>IF(AND($K243&lt;&gt;0,$K243&lt;&gt;"Missing"),VLOOKUP($M243,'3_Set Priorities'!$E$18:$J$209,5,FALSE),"")</f>
        <v/>
      </c>
      <c r="S243" s="25" t="str">
        <f>IF(AND($K243&lt;&gt;0,$K243&lt;&gt;"Missing"),VLOOKUP($M243,'3_Set Priorities'!$E$18:$J$209,6,FALSE),"")</f>
        <v/>
      </c>
      <c r="T243" s="89">
        <f t="shared" si="94"/>
        <v>500</v>
      </c>
      <c r="U243" s="89">
        <f t="shared" si="94"/>
        <v>500</v>
      </c>
      <c r="V243" s="89">
        <f t="shared" si="94"/>
        <v>500</v>
      </c>
      <c r="W243">
        <f t="shared" si="81"/>
        <v>0</v>
      </c>
    </row>
    <row r="244" spans="1:23" x14ac:dyDescent="0.25">
      <c r="A244" s="23" t="s">
        <v>281</v>
      </c>
      <c r="B244" s="37" t="b">
        <v>0</v>
      </c>
      <c r="C244" s="37" t="b">
        <v>0</v>
      </c>
      <c r="D244" s="37" t="b">
        <v>0</v>
      </c>
      <c r="E244" s="37" t="b">
        <v>0</v>
      </c>
      <c r="F244" s="37" t="b">
        <v>0</v>
      </c>
      <c r="G244" s="37" t="b">
        <v>0</v>
      </c>
      <c r="H244" s="40"/>
      <c r="I244" s="40"/>
      <c r="J244" s="40"/>
      <c r="K244" s="15" t="str">
        <f>IF(COUNTIF(B244:F244,TRUE)&lt;&gt;1,"Missing",IF(OR(B244=TRUE,F244=TRUE),0,IF(E244=TRUE,J$233+COUNTIF(E$233:E243,TRUE)+1,IF(D244=TRUE,J$233+COUNTIF(E$233:E$246,TRUE)+COUNTIF(D$233:D243,TRUE)+1,J$233+COUNTIF(E$233:E$246,TRUE)+COUNTIF(D$233:D$246,TRUE)+COUNTIF(C$233:C243,TRUE)+1))))</f>
        <v>Missing</v>
      </c>
      <c r="L244" s="20" t="str">
        <f>'1c_Site Selection Process'!C67</f>
        <v>Does the local school agency coordinate with the planning department to actually choose a site (vs. coordinate policies and develop criteria)?</v>
      </c>
      <c r="M244" s="21" t="s">
        <v>675</v>
      </c>
      <c r="N244" s="26" t="str">
        <f t="shared" si="92"/>
        <v>1.c.ii  Coordination between the Local School Agency and Local Government</v>
      </c>
      <c r="O244" s="26" t="str">
        <f t="shared" si="95"/>
        <v>Enhanced</v>
      </c>
      <c r="P244" s="28" t="str">
        <f>IF(VLOOKUP(L244,'1c_Site Selection Process'!$C$12:$J$79,8,FALSE)=0,"",VLOOKUP(L244,'1c_Site Selection Process'!$C$12:$J$79,8,FALSE))</f>
        <v/>
      </c>
      <c r="Q244" s="25" t="str">
        <f t="shared" si="93"/>
        <v/>
      </c>
      <c r="R244" s="25" t="str">
        <f>IF(AND($K244&lt;&gt;0,$K244&lt;&gt;"Missing"),VLOOKUP($M244,'3_Set Priorities'!$E$18:$J$209,5,FALSE),"")</f>
        <v/>
      </c>
      <c r="S244" s="25" t="str">
        <f>IF(AND($K244&lt;&gt;0,$K244&lt;&gt;"Missing"),VLOOKUP($M244,'3_Set Priorities'!$E$18:$J$209,6,FALSE),"")</f>
        <v/>
      </c>
      <c r="T244" s="89">
        <f t="shared" si="94"/>
        <v>500</v>
      </c>
      <c r="U244" s="89">
        <f t="shared" si="94"/>
        <v>500</v>
      </c>
      <c r="V244" s="89">
        <f t="shared" si="94"/>
        <v>500</v>
      </c>
      <c r="W244">
        <f t="shared" si="81"/>
        <v>0</v>
      </c>
    </row>
    <row r="245" spans="1:23" x14ac:dyDescent="0.25">
      <c r="A245" s="23" t="s">
        <v>282</v>
      </c>
      <c r="B245" s="37" t="b">
        <v>0</v>
      </c>
      <c r="C245" s="37" t="b">
        <v>0</v>
      </c>
      <c r="D245" s="37" t="b">
        <v>0</v>
      </c>
      <c r="E245" s="37" t="b">
        <v>0</v>
      </c>
      <c r="F245" s="37" t="b">
        <v>0</v>
      </c>
      <c r="G245" s="37" t="b">
        <v>0</v>
      </c>
      <c r="H245" s="40"/>
      <c r="I245" s="40"/>
      <c r="J245" s="40"/>
      <c r="K245" s="15" t="str">
        <f>IF(COUNTIF(B245:F245,TRUE)&lt;&gt;1,"Missing",IF(OR(B245=TRUE,F245=TRUE),0,IF(E245=TRUE,J$233+COUNTIF(E$233:E244,TRUE)+1,IF(D245=TRUE,J$233+COUNTIF(E$233:E$246,TRUE)+COUNTIF(D$233:D244,TRUE)+1,J$233+COUNTIF(E$233:E$246,TRUE)+COUNTIF(D$233:D$246,TRUE)+COUNTIF(C$233:C244,TRUE)+1))))</f>
        <v>Missing</v>
      </c>
      <c r="L245" s="20" t="str">
        <f>'1c_Site Selection Process'!C68</f>
        <v>Are ballot measures coordinated between the local government and local school agency?</v>
      </c>
      <c r="M245" s="21" t="s">
        <v>676</v>
      </c>
      <c r="N245" s="26" t="str">
        <f t="shared" si="92"/>
        <v>1.c.ii  Coordination between the Local School Agency and Local Government</v>
      </c>
      <c r="O245" s="26" t="str">
        <f t="shared" si="95"/>
        <v>Enhanced</v>
      </c>
      <c r="P245" s="28" t="str">
        <f>IF(VLOOKUP(L245,'1c_Site Selection Process'!$C$12:$J$79,8,FALSE)=0,"",VLOOKUP(L245,'1c_Site Selection Process'!$C$12:$J$79,8,FALSE))</f>
        <v/>
      </c>
      <c r="Q245" s="25" t="str">
        <f t="shared" si="93"/>
        <v/>
      </c>
      <c r="R245" s="25" t="str">
        <f>IF(AND($K245&lt;&gt;0,$K245&lt;&gt;"Missing"),VLOOKUP($M245,'3_Set Priorities'!$E$18:$J$209,5,FALSE),"")</f>
        <v/>
      </c>
      <c r="S245" s="25" t="str">
        <f>IF(AND($K245&lt;&gt;0,$K245&lt;&gt;"Missing"),VLOOKUP($M245,'3_Set Priorities'!$E$18:$J$209,6,FALSE),"")</f>
        <v/>
      </c>
      <c r="T245" s="89">
        <f t="shared" si="94"/>
        <v>500</v>
      </c>
      <c r="U245" s="89">
        <f t="shared" si="94"/>
        <v>500</v>
      </c>
      <c r="V245" s="89">
        <f t="shared" si="94"/>
        <v>500</v>
      </c>
      <c r="W245">
        <f t="shared" si="81"/>
        <v>0</v>
      </c>
    </row>
    <row r="246" spans="1:23" x14ac:dyDescent="0.25">
      <c r="A246" s="23" t="s">
        <v>283</v>
      </c>
      <c r="B246" s="37" t="b">
        <v>0</v>
      </c>
      <c r="C246" s="37" t="b">
        <v>0</v>
      </c>
      <c r="D246" s="37" t="b">
        <v>0</v>
      </c>
      <c r="E246" s="37" t="b">
        <v>0</v>
      </c>
      <c r="F246" s="37" t="b">
        <v>0</v>
      </c>
      <c r="G246" s="37" t="b">
        <v>0</v>
      </c>
      <c r="H246" s="40"/>
      <c r="I246" s="40"/>
      <c r="J246" s="40"/>
      <c r="K246" s="15" t="str">
        <f>IF(COUNTIF(B246:F246,TRUE)&lt;&gt;1,"Missing",IF(OR(B246=TRUE,F246=TRUE),0,IF(E246=TRUE,J$233+COUNTIF(E$233:E245,TRUE)+1,IF(D246=TRUE,J$233+COUNTIF(E$233:E$246,TRUE)+COUNTIF(D$233:D245,TRUE)+1,J$233+COUNTIF(E$233:E$246,TRUE)+COUNTIF(D$233:D$246,TRUE)+COUNTIF(C$233:C245,TRUE)+1))))</f>
        <v>Missing</v>
      </c>
      <c r="L246" s="20" t="str">
        <f>'1c_Site Selection Process'!C69</f>
        <v>Does the local school agency present school siting information to the planning commission or community’s governing body before decisions are made?</v>
      </c>
      <c r="M246" s="21" t="s">
        <v>677</v>
      </c>
      <c r="N246" s="26" t="str">
        <f t="shared" si="92"/>
        <v>1.c.ii  Coordination between the Local School Agency and Local Government</v>
      </c>
      <c r="O246" s="26" t="str">
        <f t="shared" si="95"/>
        <v>Enhanced</v>
      </c>
      <c r="P246" s="28" t="str">
        <f>IF(VLOOKUP(L246,'1c_Site Selection Process'!$C$12:$J$79,8,FALSE)=0,"",VLOOKUP(L246,'1c_Site Selection Process'!$C$12:$J$79,8,FALSE))</f>
        <v/>
      </c>
      <c r="Q246" s="25" t="str">
        <f t="shared" si="93"/>
        <v/>
      </c>
      <c r="R246" s="25" t="str">
        <f>IF(AND($K246&lt;&gt;0,$K246&lt;&gt;"Missing"),VLOOKUP($M246,'3_Set Priorities'!$E$18:$J$209,5,FALSE),"")</f>
        <v/>
      </c>
      <c r="S246" s="25" t="str">
        <f>IF(AND($K246&lt;&gt;0,$K246&lt;&gt;"Missing"),VLOOKUP($M246,'3_Set Priorities'!$E$18:$J$209,6,FALSE),"")</f>
        <v/>
      </c>
      <c r="T246" s="89">
        <f t="shared" si="94"/>
        <v>500</v>
      </c>
      <c r="U246" s="89">
        <f t="shared" si="94"/>
        <v>500</v>
      </c>
      <c r="V246" s="89">
        <f t="shared" si="94"/>
        <v>500</v>
      </c>
      <c r="W246">
        <f t="shared" si="81"/>
        <v>0</v>
      </c>
    </row>
    <row r="247" spans="1:23" x14ac:dyDescent="0.25">
      <c r="A247" s="23" t="s">
        <v>284</v>
      </c>
      <c r="B247" s="38"/>
      <c r="C247" s="38"/>
      <c r="D247" s="38"/>
      <c r="E247" s="38"/>
      <c r="F247" s="38"/>
      <c r="G247" s="38"/>
      <c r="H247" s="37" t="b">
        <f>IF('1c_Site Selection Process'!J70="",FALSE,TRUE)</f>
        <v>0</v>
      </c>
      <c r="I247" s="40"/>
      <c r="J247" s="40"/>
      <c r="K247" s="15" t="str">
        <f>IF(H247=FALSE,"Missing",IF(MAX(K234:K246)=0,J233+1,MAX(K234:K246)+1))</f>
        <v>Missing</v>
      </c>
      <c r="L247" s="20" t="str">
        <f>'1c_Site Selection Process'!C70</f>
        <v>How could coordination between the local school agency and local government be improved?</v>
      </c>
      <c r="M247" s="21" t="s">
        <v>490</v>
      </c>
      <c r="N247" s="26" t="str">
        <f t="shared" si="92"/>
        <v>1.c.ii  Coordination between the Local School Agency and Local Government</v>
      </c>
      <c r="O247" s="26" t="str">
        <f t="shared" si="95"/>
        <v>Enhanced</v>
      </c>
      <c r="P247" s="28" t="str">
        <f>IF(VLOOKUP(L247,'1c_Site Selection Process'!$C$12:$J$79,8,FALSE)=0,"",VLOOKUP(L247,'1c_Site Selection Process'!$C$12:$J$79,8,FALSE))</f>
        <v/>
      </c>
      <c r="Q247" s="25" t="str">
        <f t="shared" si="93"/>
        <v/>
      </c>
      <c r="R247" s="25" t="str">
        <f>IF(AND($K247&lt;&gt;0,$K247&lt;&gt;"Missing"),VLOOKUP($M247,'3_Set Priorities'!$E$18:$J$209,5,FALSE),"")</f>
        <v/>
      </c>
      <c r="S247" s="25" t="str">
        <f>IF(AND($K247&lt;&gt;0,$K247&lt;&gt;"Missing"),VLOOKUP($M247,'3_Set Priorities'!$E$18:$J$209,6,FALSE),"")</f>
        <v/>
      </c>
      <c r="T247" s="89">
        <f t="shared" si="94"/>
        <v>500</v>
      </c>
      <c r="U247" s="89">
        <f t="shared" si="94"/>
        <v>500</v>
      </c>
      <c r="V247" s="89">
        <f t="shared" si="94"/>
        <v>500</v>
      </c>
      <c r="W247">
        <f t="shared" si="81"/>
        <v>0</v>
      </c>
    </row>
    <row r="248" spans="1:23" x14ac:dyDescent="0.25">
      <c r="A248" s="33" t="s">
        <v>299</v>
      </c>
      <c r="B248" s="34"/>
      <c r="C248" s="34"/>
      <c r="D248" s="34"/>
      <c r="E248" s="34"/>
      <c r="F248" s="34"/>
      <c r="G248" s="34"/>
      <c r="H248" s="34"/>
      <c r="I248" s="5">
        <f>IF(D249=COUNTA(A240:A246),"NA",0)</f>
        <v>0</v>
      </c>
      <c r="J248" s="14">
        <f>COUNTIF(K240:K246,"Missing")</f>
        <v>7</v>
      </c>
      <c r="K248" s="14"/>
      <c r="L248" s="14"/>
      <c r="M248" s="50" t="str">
        <f t="shared" ref="M248:M251" si="96">A248</f>
        <v>Missing</v>
      </c>
      <c r="N248" s="50"/>
      <c r="O248" s="50"/>
      <c r="P248" s="14"/>
      <c r="Q248" s="4"/>
      <c r="R248" s="4"/>
      <c r="S248" s="74"/>
      <c r="T248" s="74"/>
      <c r="U248" s="74"/>
      <c r="V248" s="74"/>
      <c r="W248">
        <f t="shared" si="81"/>
        <v>0</v>
      </c>
    </row>
    <row r="249" spans="1:23" x14ac:dyDescent="0.25">
      <c r="A249" s="42" t="s">
        <v>296</v>
      </c>
      <c r="B249" s="31">
        <f>COUNTIF(B240:B246,TRUE)</f>
        <v>0</v>
      </c>
      <c r="C249" s="31">
        <f>COUNTIF(C240:C246,TRUE)</f>
        <v>0</v>
      </c>
      <c r="D249" s="31">
        <f>COUNTIF(D240:D246,TRUE)</f>
        <v>0</v>
      </c>
      <c r="E249" s="31">
        <f>COUNTIF(E240:E246,TRUE)</f>
        <v>0</v>
      </c>
      <c r="F249" s="31">
        <f t="shared" ref="F249:G249" si="97">COUNTIF(F240:F246,TRUE)</f>
        <v>0</v>
      </c>
      <c r="G249" s="31">
        <f t="shared" si="97"/>
        <v>0</v>
      </c>
      <c r="H249" s="31"/>
      <c r="I249" s="8">
        <f>IF((COUNTA(A240:A246)-D249-F249)&lt;&gt;0,(B249+C249*0.5)/(COUNTA(A240:A246)-D249-F249),0)</f>
        <v>0</v>
      </c>
      <c r="J249" s="8">
        <f>IF((COUNTA(A240:A246)-F249)&lt;&gt;0,1-D249/(COUNTA(A240:A246)-F249),0)</f>
        <v>1</v>
      </c>
      <c r="K249" s="43"/>
      <c r="L249" s="43"/>
      <c r="M249" s="57" t="str">
        <f t="shared" si="96"/>
        <v>Subtotal 3.2 Enhanced</v>
      </c>
      <c r="N249" s="57"/>
      <c r="O249" s="57"/>
      <c r="P249" s="43"/>
      <c r="Q249" s="63"/>
      <c r="R249" s="63"/>
      <c r="S249" s="79"/>
      <c r="T249" s="79"/>
      <c r="U249" s="79"/>
      <c r="V249" s="79"/>
      <c r="W249">
        <f t="shared" si="81"/>
        <v>0</v>
      </c>
    </row>
    <row r="250" spans="1:23" x14ac:dyDescent="0.25">
      <c r="A250" s="36" t="s">
        <v>524</v>
      </c>
      <c r="B250" s="34"/>
      <c r="C250" s="34"/>
      <c r="D250" s="34"/>
      <c r="E250" s="34"/>
      <c r="F250" s="34"/>
      <c r="G250" s="34"/>
      <c r="H250" s="34"/>
      <c r="I250" s="35"/>
      <c r="J250" s="35"/>
      <c r="K250" s="16"/>
      <c r="L250" s="16"/>
      <c r="M250" s="36" t="str">
        <f t="shared" si="96"/>
        <v>1.c.iii  Communication with Community Stakeholders and the Public</v>
      </c>
      <c r="N250" s="36"/>
      <c r="O250" s="36"/>
      <c r="P250" s="60" t="s">
        <v>426</v>
      </c>
      <c r="Q250" s="64"/>
      <c r="R250" s="64"/>
      <c r="S250" s="80"/>
      <c r="T250" s="80"/>
      <c r="U250" s="80"/>
      <c r="V250" s="80"/>
      <c r="W250">
        <f t="shared" si="81"/>
        <v>0</v>
      </c>
    </row>
    <row r="251" spans="1:23" x14ac:dyDescent="0.25">
      <c r="A251" s="33" t="s">
        <v>41</v>
      </c>
      <c r="B251" s="34"/>
      <c r="C251" s="34"/>
      <c r="D251" s="34"/>
      <c r="E251" s="34"/>
      <c r="F251" s="34"/>
      <c r="G251" s="34"/>
      <c r="H251" s="34"/>
      <c r="I251" s="35"/>
      <c r="J251" s="18">
        <f>IF(MAX(K240:K247)=0,J239,MAX(K240:K247))</f>
        <v>0</v>
      </c>
      <c r="K251" s="14"/>
      <c r="L251" s="14"/>
      <c r="M251" s="50" t="str">
        <f t="shared" si="96"/>
        <v>Baseline</v>
      </c>
      <c r="N251" s="50"/>
      <c r="O251" s="50"/>
      <c r="P251" s="14"/>
      <c r="Q251" s="4"/>
      <c r="R251" s="4"/>
      <c r="S251" s="74"/>
      <c r="T251" s="74"/>
      <c r="U251" s="74"/>
      <c r="V251" s="74"/>
      <c r="W251">
        <f t="shared" si="81"/>
        <v>0</v>
      </c>
    </row>
    <row r="252" spans="1:23" x14ac:dyDescent="0.25">
      <c r="A252" s="23" t="s">
        <v>285</v>
      </c>
      <c r="B252" s="37" t="b">
        <v>0</v>
      </c>
      <c r="C252" s="37" t="b">
        <v>0</v>
      </c>
      <c r="D252" s="37" t="b">
        <v>0</v>
      </c>
      <c r="E252" s="37" t="b">
        <v>0</v>
      </c>
      <c r="F252" s="37" t="b">
        <v>0</v>
      </c>
      <c r="G252" s="37" t="b">
        <v>0</v>
      </c>
      <c r="H252" s="40"/>
      <c r="I252" s="40"/>
      <c r="J252" s="40"/>
      <c r="K252" s="15" t="str">
        <f>IF(COUNTIF(B252:F252,TRUE)&lt;&gt;1,"Missing",IF(OR(B252=TRUE,F252=TRUE),0,IF(E252=TRUE,J$251+COUNTIF(E$251:E251,TRUE)+1,IF(D252=TRUE,J$251+COUNTIF(E$251:E$259,TRUE)+COUNTIF(D$251:D251,TRUE)+1,J$251+COUNTIF(E$251:E$259,TRUE)+COUNTIF(D$251:D$259,TRUE)+COUNTIF(C$251:C251,TRUE)+1))))</f>
        <v>Missing</v>
      </c>
      <c r="L252" s="20" t="str">
        <f>'1c_Site Selection Process'!C73</f>
        <v>Has a community engagement plan been developed?</v>
      </c>
      <c r="M252" s="21" t="s">
        <v>422</v>
      </c>
      <c r="N252" s="26" t="str">
        <f>$A$250</f>
        <v>1.c.iii  Communication with Community Stakeholders and the Public</v>
      </c>
      <c r="O252" s="26" t="str">
        <f>$A$251</f>
        <v>Baseline</v>
      </c>
      <c r="P252" s="28" t="str">
        <f>IF(VLOOKUP(L252,'1c_Site Selection Process'!$C$12:$J$79,8,FALSE)=0,"",VLOOKUP(L252,'1c_Site Selection Process'!$C$12:$J$79,8,FALSE))</f>
        <v/>
      </c>
      <c r="Q252" s="25" t="str">
        <f t="shared" ref="Q252:Q254" si="98">IF(C252=TRUE,"Continue action",IF(D252=TRUE,"Gather more information",IF(E252=TRUE,"Initiate action",IF(H252=TRUE,"Make improvements",""))))</f>
        <v/>
      </c>
      <c r="R252" s="25" t="str">
        <f>IF(AND($K252&lt;&gt;0,$K252&lt;&gt;"Missing"),VLOOKUP($M252,'3_Set Priorities'!$E$18:$J$209,5,FALSE),"")</f>
        <v/>
      </c>
      <c r="S252" s="25" t="str">
        <f>IF(AND($K252&lt;&gt;0,$K252&lt;&gt;"Missing"),VLOOKUP($M252,'3_Set Priorities'!$E$18:$J$209,6,FALSE),"")</f>
        <v/>
      </c>
      <c r="T252" s="89">
        <f t="shared" ref="T252:V254" si="99">IF($R252=T$4,$K252,500)</f>
        <v>500</v>
      </c>
      <c r="U252" s="89">
        <f t="shared" si="99"/>
        <v>500</v>
      </c>
      <c r="V252" s="89">
        <f t="shared" si="99"/>
        <v>500</v>
      </c>
      <c r="W252">
        <f t="shared" si="81"/>
        <v>0</v>
      </c>
    </row>
    <row r="253" spans="1:23" x14ac:dyDescent="0.25">
      <c r="A253" s="23" t="s">
        <v>286</v>
      </c>
      <c r="B253" s="37" t="b">
        <v>0</v>
      </c>
      <c r="C253" s="37" t="b">
        <v>0</v>
      </c>
      <c r="D253" s="37" t="b">
        <v>0</v>
      </c>
      <c r="E253" s="37" t="b">
        <v>0</v>
      </c>
      <c r="F253" s="37" t="b">
        <v>0</v>
      </c>
      <c r="G253" s="37" t="b">
        <v>0</v>
      </c>
      <c r="H253" s="40"/>
      <c r="I253" s="40"/>
      <c r="J253" s="40"/>
      <c r="K253" s="15" t="str">
        <f>IF(COUNTIF(B253:F253,TRUE)&lt;&gt;1,"Missing",IF(OR(B253=TRUE,F253=TRUE),0,IF(E253=TRUE,J$251+COUNTIF(E$251:E252,TRUE)+1,IF(D253=TRUE,J$251+COUNTIF(E$251:E$259,TRUE)+COUNTIF(D$251:D252,TRUE)+1,J$251+COUNTIF(E$251:E$259,TRUE)+COUNTIF(D$251:D$259,TRUE)+COUNTIF(C$251:C252,TRUE)+1))))</f>
        <v>Missing</v>
      </c>
      <c r="L253" s="20" t="str">
        <f>'1c_Site Selection Process'!C74</f>
        <v xml:space="preserve">Does it include dates and methods of delivery of information to the public? </v>
      </c>
      <c r="M253" s="21" t="s">
        <v>678</v>
      </c>
      <c r="N253" s="26" t="str">
        <f t="shared" ref="N253:N254" si="100">$A$250</f>
        <v>1.c.iii  Communication with Community Stakeholders and the Public</v>
      </c>
      <c r="O253" s="26" t="str">
        <f t="shared" ref="O253:O254" si="101">$A$251</f>
        <v>Baseline</v>
      </c>
      <c r="P253" s="28" t="str">
        <f>IF(VLOOKUP(L253,'1c_Site Selection Process'!$C$12:$J$79,8,FALSE)=0,"",VLOOKUP(L253,'1c_Site Selection Process'!$C$12:$J$79,8,FALSE))</f>
        <v/>
      </c>
      <c r="Q253" s="25" t="str">
        <f t="shared" si="98"/>
        <v/>
      </c>
      <c r="R253" s="25" t="str">
        <f>IF(AND($K253&lt;&gt;0,$K253&lt;&gt;"Missing"),VLOOKUP($M253,'3_Set Priorities'!$E$18:$J$209,5,FALSE),"")</f>
        <v/>
      </c>
      <c r="S253" s="25" t="str">
        <f>IF(AND($K253&lt;&gt;0,$K253&lt;&gt;"Missing"),VLOOKUP($M253,'3_Set Priorities'!$E$18:$J$209,6,FALSE),"")</f>
        <v/>
      </c>
      <c r="T253" s="89">
        <f t="shared" si="99"/>
        <v>500</v>
      </c>
      <c r="U253" s="89">
        <f t="shared" si="99"/>
        <v>500</v>
      </c>
      <c r="V253" s="89">
        <f t="shared" si="99"/>
        <v>500</v>
      </c>
      <c r="W253">
        <f t="shared" si="81"/>
        <v>0</v>
      </c>
    </row>
    <row r="254" spans="1:23" x14ac:dyDescent="0.25">
      <c r="A254" s="23" t="s">
        <v>287</v>
      </c>
      <c r="B254" s="37" t="b">
        <v>0</v>
      </c>
      <c r="C254" s="37" t="b">
        <v>0</v>
      </c>
      <c r="D254" s="37" t="b">
        <v>0</v>
      </c>
      <c r="E254" s="37" t="b">
        <v>0</v>
      </c>
      <c r="F254" s="37" t="b">
        <v>0</v>
      </c>
      <c r="G254" s="37" t="b">
        <v>0</v>
      </c>
      <c r="H254" s="40"/>
      <c r="I254" s="40"/>
      <c r="J254" s="40"/>
      <c r="K254" s="15" t="str">
        <f>IF(COUNTIF(B254:F254,TRUE)&lt;&gt;1,"Missing",IF(OR(B254=TRUE,F254=TRUE),0,IF(E254=TRUE,J$251+COUNTIF(E$251:E253,TRUE)+1,IF(D254=TRUE,J$251+COUNTIF(E$251:E$259,TRUE)+COUNTIF(D$251:D253,TRUE)+1,J$251+COUNTIF(E$251:E$259,TRUE)+COUNTIF(D$251:D$259,TRUE)+COUNTIF(C$251:C253,TRUE)+1))))</f>
        <v>Missing</v>
      </c>
      <c r="L254" s="20" t="str">
        <f>'1c_Site Selection Process'!C75</f>
        <v>Does it identify ways for the public to participate in school siting decisions?</v>
      </c>
      <c r="M254" s="21" t="s">
        <v>679</v>
      </c>
      <c r="N254" s="26" t="str">
        <f t="shared" si="100"/>
        <v>1.c.iii  Communication with Community Stakeholders and the Public</v>
      </c>
      <c r="O254" s="26" t="str">
        <f t="shared" si="101"/>
        <v>Baseline</v>
      </c>
      <c r="P254" s="28" t="str">
        <f>IF(VLOOKUP(L254,'1c_Site Selection Process'!$C$12:$J$79,8,FALSE)=0,"",VLOOKUP(L254,'1c_Site Selection Process'!$C$12:$J$79,8,FALSE))</f>
        <v/>
      </c>
      <c r="Q254" s="25" t="str">
        <f t="shared" si="98"/>
        <v/>
      </c>
      <c r="R254" s="25" t="str">
        <f>IF(AND($K254&lt;&gt;0,$K254&lt;&gt;"Missing"),VLOOKUP($M254,'3_Set Priorities'!$E$18:$J$209,5,FALSE),"")</f>
        <v/>
      </c>
      <c r="S254" s="25" t="str">
        <f>IF(AND($K254&lt;&gt;0,$K254&lt;&gt;"Missing"),VLOOKUP($M254,'3_Set Priorities'!$E$18:$J$209,6,FALSE),"")</f>
        <v/>
      </c>
      <c r="T254" s="89">
        <f t="shared" si="99"/>
        <v>500</v>
      </c>
      <c r="U254" s="89">
        <f t="shared" si="99"/>
        <v>500</v>
      </c>
      <c r="V254" s="89">
        <f t="shared" si="99"/>
        <v>500</v>
      </c>
      <c r="W254">
        <f t="shared" si="81"/>
        <v>0</v>
      </c>
    </row>
    <row r="255" spans="1:23" x14ac:dyDescent="0.25">
      <c r="A255" s="33" t="s">
        <v>299</v>
      </c>
      <c r="B255" s="34"/>
      <c r="C255" s="34"/>
      <c r="D255" s="34"/>
      <c r="E255" s="34"/>
      <c r="F255" s="34"/>
      <c r="G255" s="34"/>
      <c r="H255" s="34"/>
      <c r="I255" s="5">
        <f>IF(D256=COUNTA(A252:A254),"NA",0)</f>
        <v>0</v>
      </c>
      <c r="J255" s="14">
        <f>COUNTIF(K252:K254,"Missing")</f>
        <v>3</v>
      </c>
      <c r="K255" s="14"/>
      <c r="L255" s="14"/>
      <c r="M255" s="50" t="str">
        <f t="shared" ref="M255:M257" si="102">A255</f>
        <v>Missing</v>
      </c>
      <c r="N255" s="50"/>
      <c r="O255" s="50"/>
      <c r="P255" s="14"/>
      <c r="Q255" s="4"/>
      <c r="R255" s="4"/>
      <c r="S255" s="74"/>
      <c r="T255" s="74"/>
      <c r="U255" s="74"/>
      <c r="V255" s="74"/>
      <c r="W255">
        <f t="shared" si="81"/>
        <v>0</v>
      </c>
    </row>
    <row r="256" spans="1:23" x14ac:dyDescent="0.25">
      <c r="A256" s="42" t="s">
        <v>297</v>
      </c>
      <c r="B256" s="31">
        <f>COUNTIF(B252:B254,TRUE)</f>
        <v>0</v>
      </c>
      <c r="C256" s="31">
        <f>COUNTIF(C252:C254,TRUE)</f>
        <v>0</v>
      </c>
      <c r="D256" s="31">
        <f>COUNTIF(D252:D254,TRUE)</f>
        <v>0</v>
      </c>
      <c r="E256" s="31">
        <f>COUNTIF(E252:E254,TRUE)</f>
        <v>0</v>
      </c>
      <c r="F256" s="31">
        <f t="shared" ref="F256:G256" si="103">COUNTIF(F252:F254,TRUE)</f>
        <v>0</v>
      </c>
      <c r="G256" s="31">
        <f t="shared" si="103"/>
        <v>0</v>
      </c>
      <c r="H256" s="31"/>
      <c r="I256" s="8">
        <f>IF((COUNTA(A252:A254)-D256-F256)&lt;&gt;0,(B256+C256*0.5)/(COUNTA(A252:A254)-D256-F256),0)</f>
        <v>0</v>
      </c>
      <c r="J256" s="8">
        <f>1-D256/(COUNTA(A252:A254)-F256)</f>
        <v>1</v>
      </c>
      <c r="K256" s="43"/>
      <c r="L256" s="43"/>
      <c r="M256" s="57" t="str">
        <f t="shared" si="102"/>
        <v>Subtotal 3.3 Baseline</v>
      </c>
      <c r="N256" s="57"/>
      <c r="O256" s="57"/>
      <c r="P256" s="43"/>
      <c r="Q256" s="63"/>
      <c r="R256" s="63"/>
      <c r="S256" s="79"/>
      <c r="T256" s="79"/>
      <c r="U256" s="79"/>
      <c r="V256" s="79"/>
      <c r="W256">
        <f t="shared" si="81"/>
        <v>0</v>
      </c>
    </row>
    <row r="257" spans="1:23" x14ac:dyDescent="0.25">
      <c r="A257" s="33" t="s">
        <v>43</v>
      </c>
      <c r="B257" s="34"/>
      <c r="C257" s="34"/>
      <c r="D257" s="34"/>
      <c r="E257" s="34"/>
      <c r="F257" s="34"/>
      <c r="G257" s="34"/>
      <c r="H257" s="34"/>
      <c r="I257" s="34"/>
      <c r="J257" s="18">
        <f>IF(MAX(K252:K254)=0,J251,MAX(K252:K254))</f>
        <v>0</v>
      </c>
      <c r="K257" s="16"/>
      <c r="L257" s="16"/>
      <c r="M257" s="36" t="str">
        <f t="shared" si="102"/>
        <v>Enhanced</v>
      </c>
      <c r="N257" s="36"/>
      <c r="O257" s="36"/>
      <c r="P257" s="16"/>
      <c r="Q257" s="5"/>
      <c r="R257" s="5"/>
      <c r="S257" s="75"/>
      <c r="T257" s="75"/>
      <c r="U257" s="75"/>
      <c r="V257" s="75"/>
      <c r="W257">
        <f t="shared" si="81"/>
        <v>0</v>
      </c>
    </row>
    <row r="258" spans="1:23" x14ac:dyDescent="0.25">
      <c r="A258" s="23" t="s">
        <v>288</v>
      </c>
      <c r="B258" s="37" t="b">
        <v>0</v>
      </c>
      <c r="C258" s="37" t="b">
        <v>0</v>
      </c>
      <c r="D258" s="37" t="b">
        <v>0</v>
      </c>
      <c r="E258" s="37" t="b">
        <v>0</v>
      </c>
      <c r="F258" s="37" t="b">
        <v>0</v>
      </c>
      <c r="G258" s="37" t="b">
        <v>0</v>
      </c>
      <c r="H258" s="40"/>
      <c r="I258" s="40"/>
      <c r="J258" s="40"/>
      <c r="K258" s="15" t="str">
        <f>IF(COUNTIF(B258:F258,TRUE)&lt;&gt;1,"Missing",IF(OR(B258=TRUE,F258=TRUE),0,IF(E258=TRUE,J$251+COUNTIF(E$251:E257,TRUE)+1,IF(D258=TRUE,J$251+COUNTIF(E$251:E$259,TRUE)+COUNTIF(D$251:D257,TRUE)+1,J$251+COUNTIF(E$251:E$259,TRUE)+COUNTIF(D$251:D$259,TRUE)+COUNTIF(C$251:C257,TRUE)+1))))</f>
        <v>Missing</v>
      </c>
      <c r="L258" s="20" t="str">
        <f>'1c_Site Selection Process'!C77</f>
        <v>Is the communications plan being jointly administered by both the school siting committee and local government?</v>
      </c>
      <c r="M258" s="21" t="s">
        <v>680</v>
      </c>
      <c r="N258" s="26" t="str">
        <f t="shared" ref="N258:N260" si="104">$A$250</f>
        <v>1.c.iii  Communication with Community Stakeholders and the Public</v>
      </c>
      <c r="O258" s="26" t="str">
        <f>$A$257</f>
        <v>Enhanced</v>
      </c>
      <c r="P258" s="28" t="str">
        <f>IF(VLOOKUP(L258,'1c_Site Selection Process'!$C$12:$J$79,8,FALSE)=0,"",VLOOKUP(L258,'1c_Site Selection Process'!$C$12:$J$79,8,FALSE))</f>
        <v/>
      </c>
      <c r="Q258" s="25" t="str">
        <f t="shared" ref="Q258:Q260" si="105">IF(C258=TRUE,"Continue action",IF(D258=TRUE,"Gather more information",IF(E258=TRUE,"Initiate action",IF(H258=TRUE,"Make improvements",""))))</f>
        <v/>
      </c>
      <c r="R258" s="25" t="str">
        <f>IF(AND($K258&lt;&gt;0,$K258&lt;&gt;"Missing"),VLOOKUP($M258,'3_Set Priorities'!$E$18:$J$209,5,FALSE),"")</f>
        <v/>
      </c>
      <c r="S258" s="25" t="str">
        <f>IF(AND($K258&lt;&gt;0,$K258&lt;&gt;"Missing"),VLOOKUP($M258,'3_Set Priorities'!$E$18:$J$209,6,FALSE),"")</f>
        <v/>
      </c>
      <c r="T258" s="89">
        <f t="shared" ref="T258:V260" si="106">IF($R258=T$4,$K258,500)</f>
        <v>500</v>
      </c>
      <c r="U258" s="89">
        <f t="shared" si="106"/>
        <v>500</v>
      </c>
      <c r="V258" s="89">
        <f t="shared" si="106"/>
        <v>500</v>
      </c>
      <c r="W258">
        <f t="shared" si="81"/>
        <v>0</v>
      </c>
    </row>
    <row r="259" spans="1:23" x14ac:dyDescent="0.25">
      <c r="A259" s="23" t="s">
        <v>289</v>
      </c>
      <c r="B259" s="37" t="b">
        <v>0</v>
      </c>
      <c r="C259" s="37" t="b">
        <v>0</v>
      </c>
      <c r="D259" s="37" t="b">
        <v>0</v>
      </c>
      <c r="E259" s="37" t="b">
        <v>0</v>
      </c>
      <c r="F259" s="37" t="b">
        <v>0</v>
      </c>
      <c r="G259" s="37" t="b">
        <v>0</v>
      </c>
      <c r="H259" s="40"/>
      <c r="I259" s="40"/>
      <c r="J259" s="40"/>
      <c r="K259" s="15" t="str">
        <f>IF(COUNTIF(B259:F259,TRUE)&lt;&gt;1,"Missing",IF(OR(B259=TRUE,F259=TRUE),0,IF(E259=TRUE,J$251+COUNTIF(E$251:E258,TRUE)+1,IF(D259=TRUE,J$251+COUNTIF(E$251:E$259,TRUE)+COUNTIF(D$251:D258,TRUE)+1,J$251+COUNTIF(E$251:E$259,TRUE)+COUNTIF(D$251:D$259,TRUE)+COUNTIF(C$251:C258,TRUE)+1))))</f>
        <v>Missing</v>
      </c>
      <c r="L259" s="20" t="str">
        <f>'1c_Site Selection Process'!C78</f>
        <v>Is there sufficient funding allocated for meaningful public involvement activities in the school siting budget?</v>
      </c>
      <c r="M259" s="21" t="s">
        <v>423</v>
      </c>
      <c r="N259" s="26" t="str">
        <f t="shared" si="104"/>
        <v>1.c.iii  Communication with Community Stakeholders and the Public</v>
      </c>
      <c r="O259" s="26" t="str">
        <f t="shared" ref="O259:O260" si="107">$A$257</f>
        <v>Enhanced</v>
      </c>
      <c r="P259" s="28" t="str">
        <f>IF(VLOOKUP(L259,'1c_Site Selection Process'!$C$12:$J$79,8,FALSE)=0,"",VLOOKUP(L259,'1c_Site Selection Process'!$C$12:$J$79,8,FALSE))</f>
        <v/>
      </c>
      <c r="Q259" s="25" t="str">
        <f t="shared" si="105"/>
        <v/>
      </c>
      <c r="R259" s="25" t="str">
        <f>IF(AND($K259&lt;&gt;0,$K259&lt;&gt;"Missing"),VLOOKUP($M259,'3_Set Priorities'!$E$18:$J$209,5,FALSE),"")</f>
        <v/>
      </c>
      <c r="S259" s="25" t="str">
        <f>IF(AND($K259&lt;&gt;0,$K259&lt;&gt;"Missing"),VLOOKUP($M259,'3_Set Priorities'!$E$18:$J$209,6,FALSE),"")</f>
        <v/>
      </c>
      <c r="T259" s="89">
        <f t="shared" si="106"/>
        <v>500</v>
      </c>
      <c r="U259" s="89">
        <f t="shared" si="106"/>
        <v>500</v>
      </c>
      <c r="V259" s="89">
        <f t="shared" si="106"/>
        <v>500</v>
      </c>
      <c r="W259">
        <f t="shared" si="81"/>
        <v>0</v>
      </c>
    </row>
    <row r="260" spans="1:23" x14ac:dyDescent="0.25">
      <c r="A260" s="23" t="s">
        <v>290</v>
      </c>
      <c r="B260" s="38"/>
      <c r="C260" s="38"/>
      <c r="D260" s="38"/>
      <c r="E260" s="38"/>
      <c r="F260" s="38"/>
      <c r="G260" s="38"/>
      <c r="H260" s="37" t="b">
        <f>IF('1c_Site Selection Process'!J79="",FALSE,TRUE)</f>
        <v>0</v>
      </c>
      <c r="I260" s="40"/>
      <c r="J260" s="40"/>
      <c r="K260" s="15" t="str">
        <f>IF(H260=FALSE,"Missing",IF(J261=COUNTA(A253:A259),J252+1,MAX(K253:K259)+1))</f>
        <v>Missing</v>
      </c>
      <c r="L260" s="20" t="str">
        <f>'1c_Site Selection Process'!C79</f>
        <v>How could communication with community stakeholders and the public be improved?</v>
      </c>
      <c r="M260" s="21" t="s">
        <v>458</v>
      </c>
      <c r="N260" s="26" t="str">
        <f t="shared" si="104"/>
        <v>1.c.iii  Communication with Community Stakeholders and the Public</v>
      </c>
      <c r="O260" s="26" t="str">
        <f t="shared" si="107"/>
        <v>Enhanced</v>
      </c>
      <c r="P260" s="28" t="str">
        <f>IF(VLOOKUP(L260,'1c_Site Selection Process'!$C$12:$J$79,8,FALSE)=0,"",VLOOKUP(L260,'1c_Site Selection Process'!$C$12:$J$79,8,FALSE))</f>
        <v/>
      </c>
      <c r="Q260" s="25" t="str">
        <f t="shared" si="105"/>
        <v/>
      </c>
      <c r="R260" s="25" t="str">
        <f>IF(AND($K260&lt;&gt;0,$K260&lt;&gt;"Missing"),VLOOKUP($M260,'3_Set Priorities'!$E$18:$J$209,5,FALSE),"")</f>
        <v/>
      </c>
      <c r="S260" s="25" t="str">
        <f>IF(AND($K260&lt;&gt;0,$K260&lt;&gt;"Missing"),VLOOKUP($M260,'3_Set Priorities'!$E$18:$J$209,6,FALSE),"")</f>
        <v/>
      </c>
      <c r="T260" s="89">
        <f t="shared" si="106"/>
        <v>500</v>
      </c>
      <c r="U260" s="89">
        <f t="shared" si="106"/>
        <v>500</v>
      </c>
      <c r="V260" s="89">
        <f t="shared" si="106"/>
        <v>500</v>
      </c>
      <c r="W260">
        <f t="shared" si="81"/>
        <v>0</v>
      </c>
    </row>
    <row r="261" spans="1:23" x14ac:dyDescent="0.25">
      <c r="A261" s="33" t="s">
        <v>299</v>
      </c>
      <c r="B261" s="34"/>
      <c r="C261" s="34"/>
      <c r="D261" s="34"/>
      <c r="E261" s="34"/>
      <c r="F261" s="34"/>
      <c r="G261" s="34"/>
      <c r="H261" s="34"/>
      <c r="I261" s="5">
        <f>IF(D262=COUNTA(A258:A259),"NA",0)</f>
        <v>0</v>
      </c>
      <c r="J261" s="14">
        <f>COUNTIF(K258:K259,"Missing")</f>
        <v>2</v>
      </c>
      <c r="K261" s="14"/>
      <c r="L261" s="14"/>
      <c r="M261" s="50" t="str">
        <f t="shared" ref="M261:M264" si="108">A261</f>
        <v>Missing</v>
      </c>
      <c r="N261" s="50"/>
      <c r="O261" s="50"/>
      <c r="P261" s="14"/>
      <c r="Q261" s="4"/>
      <c r="R261" s="4"/>
      <c r="S261" s="74"/>
      <c r="T261" s="74"/>
      <c r="U261" s="74"/>
      <c r="V261" s="74"/>
    </row>
    <row r="262" spans="1:23" x14ac:dyDescent="0.25">
      <c r="A262" s="42" t="s">
        <v>298</v>
      </c>
      <c r="B262" s="31">
        <f>COUNTIF(B258:B259,TRUE)</f>
        <v>0</v>
      </c>
      <c r="C262" s="31">
        <f>COUNTIF(C258:C259,TRUE)</f>
        <v>0</v>
      </c>
      <c r="D262" s="31">
        <f>COUNTIF(D258:D259,TRUE)</f>
        <v>0</v>
      </c>
      <c r="E262" s="31">
        <f>COUNTIF(E258:E259,TRUE)</f>
        <v>0</v>
      </c>
      <c r="F262" s="31">
        <f t="shared" ref="F262:G262" si="109">COUNTIF(F258:F259,TRUE)</f>
        <v>0</v>
      </c>
      <c r="G262" s="31">
        <f t="shared" si="109"/>
        <v>0</v>
      </c>
      <c r="H262" s="31"/>
      <c r="I262" s="8">
        <f>IF((COUNTA(A258:A259)-D262-F262)&lt;&gt;0,(B262+C262*0.5)/(COUNTA(A258:A259)-D262-F262),0)</f>
        <v>0</v>
      </c>
      <c r="J262" s="8">
        <f>IF((COUNTA(A258:A259)-F262)&lt;&gt;0,1-D262/(COUNTA(A258:A259)-F262),0)</f>
        <v>1</v>
      </c>
      <c r="K262" s="43"/>
      <c r="L262" s="43"/>
      <c r="M262" s="57" t="str">
        <f t="shared" si="108"/>
        <v>Subtotal 3.3 Enhanced</v>
      </c>
      <c r="N262" s="57"/>
      <c r="O262" s="57"/>
      <c r="P262" s="43"/>
      <c r="Q262" s="63"/>
      <c r="R262" s="63"/>
      <c r="S262" s="79"/>
      <c r="T262" s="79"/>
      <c r="U262" s="79"/>
      <c r="V262" s="79"/>
    </row>
    <row r="263" spans="1:23" x14ac:dyDescent="0.25">
      <c r="A263" s="46" t="s">
        <v>66</v>
      </c>
      <c r="B263" s="47"/>
      <c r="C263" s="47"/>
      <c r="D263" s="47"/>
      <c r="E263" s="47"/>
      <c r="F263" s="47"/>
      <c r="G263" s="47"/>
      <c r="H263" s="47"/>
      <c r="I263" s="48">
        <f>AVERAGE(I22,I52,I150,I191,I238,I256)</f>
        <v>0</v>
      </c>
      <c r="J263" s="48">
        <f>AVERAGE(J22,J52,J150,J191,J238,J256)</f>
        <v>1</v>
      </c>
      <c r="K263" s="49"/>
      <c r="L263" s="49"/>
      <c r="M263" s="58" t="str">
        <f t="shared" si="108"/>
        <v>Overall Baseline</v>
      </c>
      <c r="N263" s="58"/>
      <c r="O263" s="58"/>
      <c r="P263" s="49"/>
      <c r="Q263" s="66"/>
      <c r="R263" s="66"/>
      <c r="S263" s="82"/>
      <c r="T263" s="82"/>
      <c r="U263" s="82"/>
      <c r="V263" s="82"/>
    </row>
    <row r="264" spans="1:23" x14ac:dyDescent="0.25">
      <c r="A264" s="46" t="s">
        <v>67</v>
      </c>
      <c r="B264" s="47"/>
      <c r="C264" s="47"/>
      <c r="D264" s="47"/>
      <c r="E264" s="47"/>
      <c r="F264" s="47"/>
      <c r="G264" s="47"/>
      <c r="H264" s="47"/>
      <c r="I264" s="48">
        <f>AVERAGE(I42,I65,I81,I97,I109,I122,I181,I231,I249,I262)</f>
        <v>0</v>
      </c>
      <c r="J264" s="48">
        <f>AVERAGE(J42,J65,J81,J97,J109,J122,J181,J231,J249,J262)</f>
        <v>1</v>
      </c>
      <c r="K264" s="49"/>
      <c r="L264" s="49"/>
      <c r="M264" s="58" t="str">
        <f t="shared" si="108"/>
        <v>Overall Enhanced</v>
      </c>
      <c r="N264" s="58"/>
      <c r="O264" s="58"/>
      <c r="P264" s="49"/>
      <c r="Q264" s="66"/>
      <c r="R264" s="66"/>
      <c r="S264" s="82"/>
      <c r="T264" s="82"/>
      <c r="U264" s="82"/>
      <c r="V264" s="82"/>
    </row>
    <row r="265" spans="1:23" x14ac:dyDescent="0.25">
      <c r="L265" s="29"/>
      <c r="Q265" t="s">
        <v>71</v>
      </c>
      <c r="R265">
        <f>COUNTIF(R$8:R$260,Q265)</f>
        <v>0</v>
      </c>
    </row>
    <row r="266" spans="1:23" x14ac:dyDescent="0.25">
      <c r="L266" s="29"/>
      <c r="Q266" t="s">
        <v>72</v>
      </c>
      <c r="R266">
        <f>COUNTIF(R$8:R$260,Q266)</f>
        <v>0</v>
      </c>
    </row>
    <row r="267" spans="1:23" x14ac:dyDescent="0.25">
      <c r="A267" t="s">
        <v>71</v>
      </c>
      <c r="L267" s="29"/>
      <c r="Q267" t="s">
        <v>431</v>
      </c>
      <c r="R267">
        <f>COUNTIF(R$8:R$260,Q267)</f>
        <v>0</v>
      </c>
    </row>
    <row r="268" spans="1:23" x14ac:dyDescent="0.25">
      <c r="A268" t="s">
        <v>72</v>
      </c>
      <c r="L268" s="29"/>
    </row>
    <row r="269" spans="1:23" x14ac:dyDescent="0.25">
      <c r="A269" t="s">
        <v>431</v>
      </c>
      <c r="L269" s="29"/>
    </row>
    <row r="270" spans="1:23" x14ac:dyDescent="0.25">
      <c r="A270" t="s">
        <v>432</v>
      </c>
      <c r="L270" s="29"/>
    </row>
    <row r="271" spans="1:23" x14ac:dyDescent="0.25">
      <c r="L271" s="29"/>
    </row>
    <row r="272" spans="1:23" x14ac:dyDescent="0.25">
      <c r="L272" s="29"/>
    </row>
    <row r="273" spans="12:12" x14ac:dyDescent="0.25">
      <c r="L273" s="29"/>
    </row>
    <row r="274" spans="12:12" x14ac:dyDescent="0.25">
      <c r="L274" s="29"/>
    </row>
    <row r="275" spans="12:12" x14ac:dyDescent="0.25">
      <c r="L275" s="29"/>
    </row>
    <row r="276" spans="12:12" x14ac:dyDescent="0.25">
      <c r="L276" s="29"/>
    </row>
    <row r="277" spans="12:12" x14ac:dyDescent="0.25">
      <c r="L277" s="29"/>
    </row>
    <row r="278" spans="12:12" x14ac:dyDescent="0.25">
      <c r="L278" s="29"/>
    </row>
    <row r="279" spans="12:12" x14ac:dyDescent="0.25">
      <c r="L279" s="29"/>
    </row>
  </sheetData>
  <mergeCells count="1">
    <mergeCell ref="B3:F3"/>
  </mergeCells>
  <conditionalFormatting sqref="K262 J23 K42:K43 J44 K52 J53 K65:K66 K81:K82 K97:K98 K109:K110 K122:K124 K150 K181:K183 K191 K231:K232 K238 K249:K250 K256 L21:L23 J67 J83 J99 J111 J125 J151 J184 J192 J233 J239 J251 J257 K22 J21 J194:J202 K229 K234:K236 K252:K254 K258:K260 K240:K247 P21:V23 R121:V125 R149:V151 R190:V192 R237:V239 R255:V257 R261:V264 R248:V251 R230:V233 R180:V184 R5:V7 R41:V44 R51:V53 R64:V67 R81:S83 T80:V83 R96:V99 R108:V111 K45:K50 K54:K63 K24:K32 K68:K79 K84:K95 K100:K107 K112:K120 K126:K148 K152:K168 K5:K20 K171:K179 K34:K40">
    <cfRule type="cellIs" dxfId="149" priority="244" operator="equal">
      <formula>"Missing"</formula>
    </cfRule>
  </conditionalFormatting>
  <conditionalFormatting sqref="K263:K264">
    <cfRule type="cellIs" dxfId="148" priority="243" operator="equal">
      <formula>"Missing"</formula>
    </cfRule>
  </conditionalFormatting>
  <conditionalFormatting sqref="J41">
    <cfRule type="cellIs" dxfId="147" priority="242" operator="equal">
      <formula>"Missing"</formula>
    </cfRule>
  </conditionalFormatting>
  <conditionalFormatting sqref="J51">
    <cfRule type="cellIs" dxfId="146" priority="241" operator="equal">
      <formula>"Missing"</formula>
    </cfRule>
  </conditionalFormatting>
  <conditionalFormatting sqref="J64">
    <cfRule type="cellIs" dxfId="145" priority="240" operator="equal">
      <formula>"Missing"</formula>
    </cfRule>
  </conditionalFormatting>
  <conditionalFormatting sqref="J80">
    <cfRule type="cellIs" dxfId="144" priority="239" operator="equal">
      <formula>"Missing"</formula>
    </cfRule>
  </conditionalFormatting>
  <conditionalFormatting sqref="J96">
    <cfRule type="cellIs" dxfId="143" priority="238" operator="equal">
      <formula>"Missing"</formula>
    </cfRule>
  </conditionalFormatting>
  <conditionalFormatting sqref="J108">
    <cfRule type="cellIs" dxfId="142" priority="237" operator="equal">
      <formula>"Missing"</formula>
    </cfRule>
  </conditionalFormatting>
  <conditionalFormatting sqref="J121">
    <cfRule type="cellIs" dxfId="141" priority="236" operator="equal">
      <formula>"Missing"</formula>
    </cfRule>
  </conditionalFormatting>
  <conditionalFormatting sqref="J149">
    <cfRule type="cellIs" dxfId="140" priority="235" operator="equal">
      <formula>"Missing"</formula>
    </cfRule>
  </conditionalFormatting>
  <conditionalFormatting sqref="J180">
    <cfRule type="cellIs" dxfId="139" priority="234" operator="equal">
      <formula>"Missing"</formula>
    </cfRule>
  </conditionalFormatting>
  <conditionalFormatting sqref="J190">
    <cfRule type="cellIs" dxfId="138" priority="233" operator="equal">
      <formula>"Missing"</formula>
    </cfRule>
  </conditionalFormatting>
  <conditionalFormatting sqref="J230">
    <cfRule type="cellIs" dxfId="137" priority="232" operator="equal">
      <formula>"Missing"</formula>
    </cfRule>
  </conditionalFormatting>
  <conditionalFormatting sqref="J237">
    <cfRule type="cellIs" dxfId="136" priority="231" operator="equal">
      <formula>"Missing"</formula>
    </cfRule>
  </conditionalFormatting>
  <conditionalFormatting sqref="J248">
    <cfRule type="cellIs" dxfId="135" priority="230" operator="equal">
      <formula>"Missing"</formula>
    </cfRule>
  </conditionalFormatting>
  <conditionalFormatting sqref="J255">
    <cfRule type="cellIs" dxfId="134" priority="229" operator="equal">
      <formula>"Missing"</formula>
    </cfRule>
  </conditionalFormatting>
  <conditionalFormatting sqref="J261">
    <cfRule type="cellIs" dxfId="133" priority="228" operator="equal">
      <formula>"Missing"</formula>
    </cfRule>
  </conditionalFormatting>
  <conditionalFormatting sqref="L5:L7">
    <cfRule type="cellIs" dxfId="132" priority="227" operator="equal">
      <formula>"Missing"</formula>
    </cfRule>
  </conditionalFormatting>
  <conditionalFormatting sqref="L42:L44">
    <cfRule type="cellIs" dxfId="131" priority="225" operator="equal">
      <formula>"Missing"</formula>
    </cfRule>
  </conditionalFormatting>
  <conditionalFormatting sqref="L41">
    <cfRule type="cellIs" dxfId="130" priority="224" operator="equal">
      <formula>"Missing"</formula>
    </cfRule>
  </conditionalFormatting>
  <conditionalFormatting sqref="L52:L53">
    <cfRule type="cellIs" dxfId="129" priority="223" operator="equal">
      <formula>"Missing"</formula>
    </cfRule>
  </conditionalFormatting>
  <conditionalFormatting sqref="L51">
    <cfRule type="cellIs" dxfId="128" priority="222" operator="equal">
      <formula>"Missing"</formula>
    </cfRule>
  </conditionalFormatting>
  <conditionalFormatting sqref="L65:L67">
    <cfRule type="cellIs" dxfId="127" priority="221" operator="equal">
      <formula>"Missing"</formula>
    </cfRule>
  </conditionalFormatting>
  <conditionalFormatting sqref="L64">
    <cfRule type="cellIs" dxfId="126" priority="220" operator="equal">
      <formula>"Missing"</formula>
    </cfRule>
  </conditionalFormatting>
  <conditionalFormatting sqref="L81:L83">
    <cfRule type="cellIs" dxfId="125" priority="219" operator="equal">
      <formula>"Missing"</formula>
    </cfRule>
  </conditionalFormatting>
  <conditionalFormatting sqref="L80">
    <cfRule type="cellIs" dxfId="124" priority="218" operator="equal">
      <formula>"Missing"</formula>
    </cfRule>
  </conditionalFormatting>
  <conditionalFormatting sqref="L97:L99">
    <cfRule type="cellIs" dxfId="123" priority="217" operator="equal">
      <formula>"Missing"</formula>
    </cfRule>
  </conditionalFormatting>
  <conditionalFormatting sqref="L96">
    <cfRule type="cellIs" dxfId="122" priority="216" operator="equal">
      <formula>"Missing"</formula>
    </cfRule>
  </conditionalFormatting>
  <conditionalFormatting sqref="L109:L111">
    <cfRule type="cellIs" dxfId="121" priority="215" operator="equal">
      <formula>"Missing"</formula>
    </cfRule>
  </conditionalFormatting>
  <conditionalFormatting sqref="L108">
    <cfRule type="cellIs" dxfId="120" priority="214" operator="equal">
      <formula>"Missing"</formula>
    </cfRule>
  </conditionalFormatting>
  <conditionalFormatting sqref="L122:L125">
    <cfRule type="cellIs" dxfId="119" priority="213" operator="equal">
      <formula>"Missing"</formula>
    </cfRule>
  </conditionalFormatting>
  <conditionalFormatting sqref="L121">
    <cfRule type="cellIs" dxfId="118" priority="212" operator="equal">
      <formula>"Missing"</formula>
    </cfRule>
  </conditionalFormatting>
  <conditionalFormatting sqref="L150:L151">
    <cfRule type="cellIs" dxfId="117" priority="211" operator="equal">
      <formula>"Missing"</formula>
    </cfRule>
  </conditionalFormatting>
  <conditionalFormatting sqref="L149">
    <cfRule type="cellIs" dxfId="116" priority="210" operator="equal">
      <formula>"Missing"</formula>
    </cfRule>
  </conditionalFormatting>
  <conditionalFormatting sqref="L191:L192">
    <cfRule type="cellIs" dxfId="115" priority="209" operator="equal">
      <formula>"Missing"</formula>
    </cfRule>
  </conditionalFormatting>
  <conditionalFormatting sqref="L190">
    <cfRule type="cellIs" dxfId="114" priority="208" operator="equal">
      <formula>"Missing"</formula>
    </cfRule>
  </conditionalFormatting>
  <conditionalFormatting sqref="L238:L239">
    <cfRule type="cellIs" dxfId="113" priority="207" operator="equal">
      <formula>"Missing"</formula>
    </cfRule>
  </conditionalFormatting>
  <conditionalFormatting sqref="L237">
    <cfRule type="cellIs" dxfId="112" priority="206" operator="equal">
      <formula>"Missing"</formula>
    </cfRule>
  </conditionalFormatting>
  <conditionalFormatting sqref="L256:L257">
    <cfRule type="cellIs" dxfId="111" priority="205" operator="equal">
      <formula>"Missing"</formula>
    </cfRule>
  </conditionalFormatting>
  <conditionalFormatting sqref="L255">
    <cfRule type="cellIs" dxfId="110" priority="204" operator="equal">
      <formula>"Missing"</formula>
    </cfRule>
  </conditionalFormatting>
  <conditionalFormatting sqref="L262">
    <cfRule type="cellIs" dxfId="109" priority="203" operator="equal">
      <formula>"Missing"</formula>
    </cfRule>
  </conditionalFormatting>
  <conditionalFormatting sqref="L263:L264">
    <cfRule type="cellIs" dxfId="108" priority="202" operator="equal">
      <formula>"Missing"</formula>
    </cfRule>
  </conditionalFormatting>
  <conditionalFormatting sqref="L261">
    <cfRule type="cellIs" dxfId="107" priority="201" operator="equal">
      <formula>"Missing"</formula>
    </cfRule>
  </conditionalFormatting>
  <conditionalFormatting sqref="L249:L251">
    <cfRule type="cellIs" dxfId="106" priority="200" operator="equal">
      <formula>"Missing"</formula>
    </cfRule>
  </conditionalFormatting>
  <conditionalFormatting sqref="L248">
    <cfRule type="cellIs" dxfId="105" priority="199" operator="equal">
      <formula>"Missing"</formula>
    </cfRule>
  </conditionalFormatting>
  <conditionalFormatting sqref="L231:L233">
    <cfRule type="cellIs" dxfId="104" priority="198" operator="equal">
      <formula>"Missing"</formula>
    </cfRule>
  </conditionalFormatting>
  <conditionalFormatting sqref="L230">
    <cfRule type="cellIs" dxfId="103" priority="197" operator="equal">
      <formula>"Missing"</formula>
    </cfRule>
  </conditionalFormatting>
  <conditionalFormatting sqref="L181:L184">
    <cfRule type="cellIs" dxfId="102" priority="196" operator="equal">
      <formula>"Missing"</formula>
    </cfRule>
  </conditionalFormatting>
  <conditionalFormatting sqref="L180">
    <cfRule type="cellIs" dxfId="101" priority="195" operator="equal">
      <formula>"Missing"</formula>
    </cfRule>
  </conditionalFormatting>
  <conditionalFormatting sqref="P5:P7">
    <cfRule type="cellIs" dxfId="100" priority="194" operator="equal">
      <formula>"Missing"</formula>
    </cfRule>
  </conditionalFormatting>
  <conditionalFormatting sqref="P42:P44">
    <cfRule type="cellIs" dxfId="99" priority="192" operator="equal">
      <formula>"Missing"</formula>
    </cfRule>
  </conditionalFormatting>
  <conditionalFormatting sqref="P41">
    <cfRule type="cellIs" dxfId="98" priority="191" operator="equal">
      <formula>"Missing"</formula>
    </cfRule>
  </conditionalFormatting>
  <conditionalFormatting sqref="P52:P53">
    <cfRule type="cellIs" dxfId="97" priority="190" operator="equal">
      <formula>"Missing"</formula>
    </cfRule>
  </conditionalFormatting>
  <conditionalFormatting sqref="P51">
    <cfRule type="cellIs" dxfId="96" priority="189" operator="equal">
      <formula>"Missing"</formula>
    </cfRule>
  </conditionalFormatting>
  <conditionalFormatting sqref="P65:P67">
    <cfRule type="cellIs" dxfId="95" priority="188" operator="equal">
      <formula>"Missing"</formula>
    </cfRule>
  </conditionalFormatting>
  <conditionalFormatting sqref="P64">
    <cfRule type="cellIs" dxfId="94" priority="187" operator="equal">
      <formula>"Missing"</formula>
    </cfRule>
  </conditionalFormatting>
  <conditionalFormatting sqref="P81:P83">
    <cfRule type="cellIs" dxfId="93" priority="186" operator="equal">
      <formula>"Missing"</formula>
    </cfRule>
  </conditionalFormatting>
  <conditionalFormatting sqref="P80">
    <cfRule type="cellIs" dxfId="92" priority="185" operator="equal">
      <formula>"Missing"</formula>
    </cfRule>
  </conditionalFormatting>
  <conditionalFormatting sqref="P97:P99">
    <cfRule type="cellIs" dxfId="91" priority="184" operator="equal">
      <formula>"Missing"</formula>
    </cfRule>
  </conditionalFormatting>
  <conditionalFormatting sqref="P96">
    <cfRule type="cellIs" dxfId="90" priority="183" operator="equal">
      <formula>"Missing"</formula>
    </cfRule>
  </conditionalFormatting>
  <conditionalFormatting sqref="P109:P111">
    <cfRule type="cellIs" dxfId="89" priority="182" operator="equal">
      <formula>"Missing"</formula>
    </cfRule>
  </conditionalFormatting>
  <conditionalFormatting sqref="P108">
    <cfRule type="cellIs" dxfId="88" priority="181" operator="equal">
      <formula>"Missing"</formula>
    </cfRule>
  </conditionalFormatting>
  <conditionalFormatting sqref="P122:P125">
    <cfRule type="cellIs" dxfId="87" priority="180" operator="equal">
      <formula>"Missing"</formula>
    </cfRule>
  </conditionalFormatting>
  <conditionalFormatting sqref="P121">
    <cfRule type="cellIs" dxfId="86" priority="179" operator="equal">
      <formula>"Missing"</formula>
    </cfRule>
  </conditionalFormatting>
  <conditionalFormatting sqref="P150:P151">
    <cfRule type="cellIs" dxfId="85" priority="178" operator="equal">
      <formula>"Missing"</formula>
    </cfRule>
  </conditionalFormatting>
  <conditionalFormatting sqref="P149">
    <cfRule type="cellIs" dxfId="84" priority="177" operator="equal">
      <formula>"Missing"</formula>
    </cfRule>
  </conditionalFormatting>
  <conditionalFormatting sqref="P191:P192">
    <cfRule type="cellIs" dxfId="83" priority="176" operator="equal">
      <formula>"Missing"</formula>
    </cfRule>
  </conditionalFormatting>
  <conditionalFormatting sqref="P190">
    <cfRule type="cellIs" dxfId="82" priority="175" operator="equal">
      <formula>"Missing"</formula>
    </cfRule>
  </conditionalFormatting>
  <conditionalFormatting sqref="P238:P239">
    <cfRule type="cellIs" dxfId="81" priority="174" operator="equal">
      <formula>"Missing"</formula>
    </cfRule>
  </conditionalFormatting>
  <conditionalFormatting sqref="P237">
    <cfRule type="cellIs" dxfId="80" priority="173" operator="equal">
      <formula>"Missing"</formula>
    </cfRule>
  </conditionalFormatting>
  <conditionalFormatting sqref="P256:P257">
    <cfRule type="cellIs" dxfId="79" priority="172" operator="equal">
      <formula>"Missing"</formula>
    </cfRule>
  </conditionalFormatting>
  <conditionalFormatting sqref="P255">
    <cfRule type="cellIs" dxfId="78" priority="171" operator="equal">
      <formula>"Missing"</formula>
    </cfRule>
  </conditionalFormatting>
  <conditionalFormatting sqref="P262">
    <cfRule type="cellIs" dxfId="77" priority="170" operator="equal">
      <formula>"Missing"</formula>
    </cfRule>
  </conditionalFormatting>
  <conditionalFormatting sqref="P263:P264">
    <cfRule type="cellIs" dxfId="76" priority="169" operator="equal">
      <formula>"Missing"</formula>
    </cfRule>
  </conditionalFormatting>
  <conditionalFormatting sqref="P261">
    <cfRule type="cellIs" dxfId="75" priority="168" operator="equal">
      <formula>"Missing"</formula>
    </cfRule>
  </conditionalFormatting>
  <conditionalFormatting sqref="P249:P251">
    <cfRule type="cellIs" dxfId="74" priority="167" operator="equal">
      <formula>"Missing"</formula>
    </cfRule>
  </conditionalFormatting>
  <conditionalFormatting sqref="P248">
    <cfRule type="cellIs" dxfId="73" priority="166" operator="equal">
      <formula>"Missing"</formula>
    </cfRule>
  </conditionalFormatting>
  <conditionalFormatting sqref="P231:P233">
    <cfRule type="cellIs" dxfId="72" priority="165" operator="equal">
      <formula>"Missing"</formula>
    </cfRule>
  </conditionalFormatting>
  <conditionalFormatting sqref="P230">
    <cfRule type="cellIs" dxfId="71" priority="164" operator="equal">
      <formula>"Missing"</formula>
    </cfRule>
  </conditionalFormatting>
  <conditionalFormatting sqref="P181:P184">
    <cfRule type="cellIs" dxfId="70" priority="163" operator="equal">
      <formula>"Missing"</formula>
    </cfRule>
  </conditionalFormatting>
  <conditionalFormatting sqref="P180">
    <cfRule type="cellIs" dxfId="69" priority="162" operator="equal">
      <formula>"Missing"</formula>
    </cfRule>
  </conditionalFormatting>
  <conditionalFormatting sqref="Q5:Q7">
    <cfRule type="cellIs" dxfId="68" priority="161" operator="equal">
      <formula>"Missing"</formula>
    </cfRule>
  </conditionalFormatting>
  <conditionalFormatting sqref="Q42:Q44">
    <cfRule type="cellIs" dxfId="67" priority="159" operator="equal">
      <formula>"Missing"</formula>
    </cfRule>
  </conditionalFormatting>
  <conditionalFormatting sqref="Q41">
    <cfRule type="cellIs" dxfId="66" priority="158" operator="equal">
      <formula>"Missing"</formula>
    </cfRule>
  </conditionalFormatting>
  <conditionalFormatting sqref="Q52:Q53">
    <cfRule type="cellIs" dxfId="65" priority="157" operator="equal">
      <formula>"Missing"</formula>
    </cfRule>
  </conditionalFormatting>
  <conditionalFormatting sqref="Q51">
    <cfRule type="cellIs" dxfId="64" priority="156" operator="equal">
      <formula>"Missing"</formula>
    </cfRule>
  </conditionalFormatting>
  <conditionalFormatting sqref="Q65:Q67">
    <cfRule type="cellIs" dxfId="63" priority="155" operator="equal">
      <formula>"Missing"</formula>
    </cfRule>
  </conditionalFormatting>
  <conditionalFormatting sqref="Q64">
    <cfRule type="cellIs" dxfId="62" priority="154" operator="equal">
      <formula>"Missing"</formula>
    </cfRule>
  </conditionalFormatting>
  <conditionalFormatting sqref="Q81:Q83">
    <cfRule type="cellIs" dxfId="61" priority="153" operator="equal">
      <formula>"Missing"</formula>
    </cfRule>
  </conditionalFormatting>
  <conditionalFormatting sqref="Q80">
    <cfRule type="cellIs" dxfId="60" priority="152" operator="equal">
      <formula>"Missing"</formula>
    </cfRule>
  </conditionalFormatting>
  <conditionalFormatting sqref="Q97:Q99">
    <cfRule type="cellIs" dxfId="59" priority="151" operator="equal">
      <formula>"Missing"</formula>
    </cfRule>
  </conditionalFormatting>
  <conditionalFormatting sqref="Q96">
    <cfRule type="cellIs" dxfId="58" priority="150" operator="equal">
      <formula>"Missing"</formula>
    </cfRule>
  </conditionalFormatting>
  <conditionalFormatting sqref="Q109:Q111">
    <cfRule type="cellIs" dxfId="57" priority="149" operator="equal">
      <formula>"Missing"</formula>
    </cfRule>
  </conditionalFormatting>
  <conditionalFormatting sqref="Q108">
    <cfRule type="cellIs" dxfId="56" priority="148" operator="equal">
      <formula>"Missing"</formula>
    </cfRule>
  </conditionalFormatting>
  <conditionalFormatting sqref="Q122:Q125">
    <cfRule type="cellIs" dxfId="55" priority="147" operator="equal">
      <formula>"Missing"</formula>
    </cfRule>
  </conditionalFormatting>
  <conditionalFormatting sqref="Q121">
    <cfRule type="cellIs" dxfId="54" priority="146" operator="equal">
      <formula>"Missing"</formula>
    </cfRule>
  </conditionalFormatting>
  <conditionalFormatting sqref="Q150:Q151">
    <cfRule type="cellIs" dxfId="53" priority="145" operator="equal">
      <formula>"Missing"</formula>
    </cfRule>
  </conditionalFormatting>
  <conditionalFormatting sqref="Q149">
    <cfRule type="cellIs" dxfId="52" priority="144" operator="equal">
      <formula>"Missing"</formula>
    </cfRule>
  </conditionalFormatting>
  <conditionalFormatting sqref="Q191:Q192">
    <cfRule type="cellIs" dxfId="51" priority="143" operator="equal">
      <formula>"Missing"</formula>
    </cfRule>
  </conditionalFormatting>
  <conditionalFormatting sqref="Q190">
    <cfRule type="cellIs" dxfId="50" priority="142" operator="equal">
      <formula>"Missing"</formula>
    </cfRule>
  </conditionalFormatting>
  <conditionalFormatting sqref="Q238:Q239">
    <cfRule type="cellIs" dxfId="49" priority="141" operator="equal">
      <formula>"Missing"</formula>
    </cfRule>
  </conditionalFormatting>
  <conditionalFormatting sqref="Q237">
    <cfRule type="cellIs" dxfId="48" priority="140" operator="equal">
      <formula>"Missing"</formula>
    </cfRule>
  </conditionalFormatting>
  <conditionalFormatting sqref="Q256:Q257">
    <cfRule type="cellIs" dxfId="47" priority="139" operator="equal">
      <formula>"Missing"</formula>
    </cfRule>
  </conditionalFormatting>
  <conditionalFormatting sqref="Q255">
    <cfRule type="cellIs" dxfId="46" priority="138" operator="equal">
      <formula>"Missing"</formula>
    </cfRule>
  </conditionalFormatting>
  <conditionalFormatting sqref="Q262">
    <cfRule type="cellIs" dxfId="45" priority="137" operator="equal">
      <formula>"Missing"</formula>
    </cfRule>
  </conditionalFormatting>
  <conditionalFormatting sqref="Q263:Q264">
    <cfRule type="cellIs" dxfId="44" priority="136" operator="equal">
      <formula>"Missing"</formula>
    </cfRule>
  </conditionalFormatting>
  <conditionalFormatting sqref="Q261">
    <cfRule type="cellIs" dxfId="43" priority="135" operator="equal">
      <formula>"Missing"</formula>
    </cfRule>
  </conditionalFormatting>
  <conditionalFormatting sqref="Q249:Q251">
    <cfRule type="cellIs" dxfId="42" priority="134" operator="equal">
      <formula>"Missing"</formula>
    </cfRule>
  </conditionalFormatting>
  <conditionalFormatting sqref="Q248">
    <cfRule type="cellIs" dxfId="41" priority="133" operator="equal">
      <formula>"Missing"</formula>
    </cfRule>
  </conditionalFormatting>
  <conditionalFormatting sqref="Q231:Q233">
    <cfRule type="cellIs" dxfId="40" priority="132" operator="equal">
      <formula>"Missing"</formula>
    </cfRule>
  </conditionalFormatting>
  <conditionalFormatting sqref="Q230">
    <cfRule type="cellIs" dxfId="39" priority="131" operator="equal">
      <formula>"Missing"</formula>
    </cfRule>
  </conditionalFormatting>
  <conditionalFormatting sqref="Q181:Q184">
    <cfRule type="cellIs" dxfId="38" priority="130" operator="equal">
      <formula>"Missing"</formula>
    </cfRule>
  </conditionalFormatting>
  <conditionalFormatting sqref="Q180">
    <cfRule type="cellIs" dxfId="37" priority="129" operator="equal">
      <formula>"Missing"</formula>
    </cfRule>
  </conditionalFormatting>
  <conditionalFormatting sqref="K23">
    <cfRule type="cellIs" dxfId="36" priority="47" operator="equal">
      <formula>"Missing"</formula>
    </cfRule>
  </conditionalFormatting>
  <conditionalFormatting sqref="K44">
    <cfRule type="cellIs" dxfId="35" priority="46" operator="equal">
      <formula>"Missing"</formula>
    </cfRule>
  </conditionalFormatting>
  <conditionalFormatting sqref="K53">
    <cfRule type="cellIs" dxfId="34" priority="45" operator="equal">
      <formula>"Missing"</formula>
    </cfRule>
  </conditionalFormatting>
  <conditionalFormatting sqref="K67">
    <cfRule type="cellIs" dxfId="33" priority="44" operator="equal">
      <formula>"Missing"</formula>
    </cfRule>
  </conditionalFormatting>
  <conditionalFormatting sqref="K83">
    <cfRule type="cellIs" dxfId="32" priority="43" operator="equal">
      <formula>"Missing"</formula>
    </cfRule>
  </conditionalFormatting>
  <conditionalFormatting sqref="K99">
    <cfRule type="cellIs" dxfId="31" priority="42" operator="equal">
      <formula>"Missing"</formula>
    </cfRule>
  </conditionalFormatting>
  <conditionalFormatting sqref="K111">
    <cfRule type="cellIs" dxfId="30" priority="41" operator="equal">
      <formula>"Missing"</formula>
    </cfRule>
  </conditionalFormatting>
  <conditionalFormatting sqref="K125">
    <cfRule type="cellIs" dxfId="29" priority="40" operator="equal">
      <formula>"Missing"</formula>
    </cfRule>
  </conditionalFormatting>
  <conditionalFormatting sqref="K151">
    <cfRule type="cellIs" dxfId="28" priority="39" operator="equal">
      <formula>"Missing"</formula>
    </cfRule>
  </conditionalFormatting>
  <conditionalFormatting sqref="K184">
    <cfRule type="cellIs" dxfId="27" priority="38" operator="equal">
      <formula>"Missing"</formula>
    </cfRule>
  </conditionalFormatting>
  <conditionalFormatting sqref="K192">
    <cfRule type="cellIs" dxfId="26" priority="37" operator="equal">
      <formula>"Missing"</formula>
    </cfRule>
  </conditionalFormatting>
  <conditionalFormatting sqref="K233">
    <cfRule type="cellIs" dxfId="25" priority="36" operator="equal">
      <formula>"Missing"</formula>
    </cfRule>
  </conditionalFormatting>
  <conditionalFormatting sqref="K239">
    <cfRule type="cellIs" dxfId="24" priority="35" operator="equal">
      <formula>"Missing"</formula>
    </cfRule>
  </conditionalFormatting>
  <conditionalFormatting sqref="K251">
    <cfRule type="cellIs" dxfId="23" priority="34" operator="equal">
      <formula>"Missing"</formula>
    </cfRule>
  </conditionalFormatting>
  <conditionalFormatting sqref="K257">
    <cfRule type="cellIs" dxfId="22" priority="33" operator="equal">
      <formula>"Missing"</formula>
    </cfRule>
  </conditionalFormatting>
  <conditionalFormatting sqref="K21 K41">
    <cfRule type="cellIs" dxfId="21" priority="28" operator="equal">
      <formula>"Missing"</formula>
    </cfRule>
  </conditionalFormatting>
  <conditionalFormatting sqref="K190">
    <cfRule type="cellIs" dxfId="20" priority="27" operator="equal">
      <formula>"Missing"</formula>
    </cfRule>
  </conditionalFormatting>
  <conditionalFormatting sqref="K193">
    <cfRule type="cellIs" dxfId="19" priority="25" operator="equal">
      <formula>"Missing"</formula>
    </cfRule>
  </conditionalFormatting>
  <conditionalFormatting sqref="K51 K64 K80">
    <cfRule type="cellIs" dxfId="18" priority="29" operator="equal">
      <formula>"Missing"</formula>
    </cfRule>
  </conditionalFormatting>
  <conditionalFormatting sqref="K96 K108 K121 K149 K180 K230 K237 K248 K255">
    <cfRule type="cellIs" dxfId="17" priority="30" operator="equal">
      <formula>"Missing"</formula>
    </cfRule>
  </conditionalFormatting>
  <conditionalFormatting sqref="J205:J212">
    <cfRule type="cellIs" dxfId="16" priority="24" operator="equal">
      <formula>"Missing"</formula>
    </cfRule>
  </conditionalFormatting>
  <conditionalFormatting sqref="J214:J223 J225">
    <cfRule type="cellIs" dxfId="15" priority="23" operator="equal">
      <formula>"Missing"</formula>
    </cfRule>
  </conditionalFormatting>
  <conditionalFormatting sqref="K204">
    <cfRule type="cellIs" dxfId="14" priority="22" operator="equal">
      <formula>"Missing"</formula>
    </cfRule>
  </conditionalFormatting>
  <conditionalFormatting sqref="K227:K228">
    <cfRule type="cellIs" dxfId="13" priority="16" operator="equal">
      <formula>"Missing"</formula>
    </cfRule>
  </conditionalFormatting>
  <conditionalFormatting sqref="K226">
    <cfRule type="cellIs" dxfId="12" priority="17" operator="equal">
      <formula>"Missing"</formula>
    </cfRule>
  </conditionalFormatting>
  <conditionalFormatting sqref="K203">
    <cfRule type="cellIs" dxfId="11" priority="19" operator="equal">
      <formula>"Missing"</formula>
    </cfRule>
  </conditionalFormatting>
  <conditionalFormatting sqref="K213">
    <cfRule type="cellIs" dxfId="10" priority="18" operator="equal">
      <formula>"Missing"</formula>
    </cfRule>
  </conditionalFormatting>
  <conditionalFormatting sqref="K185">
    <cfRule type="cellIs" dxfId="9" priority="15" operator="equal">
      <formula>"Missing"</formula>
    </cfRule>
  </conditionalFormatting>
  <conditionalFormatting sqref="K186">
    <cfRule type="cellIs" dxfId="8" priority="14" operator="equal">
      <formula>"Missing"</formula>
    </cfRule>
  </conditionalFormatting>
  <conditionalFormatting sqref="K187">
    <cfRule type="cellIs" dxfId="7" priority="13" operator="equal">
      <formula>"Missing"</formula>
    </cfRule>
  </conditionalFormatting>
  <conditionalFormatting sqref="K189">
    <cfRule type="cellIs" dxfId="6" priority="12" operator="equal">
      <formula>"Missing"</formula>
    </cfRule>
  </conditionalFormatting>
  <conditionalFormatting sqref="K261">
    <cfRule type="cellIs" dxfId="5" priority="9" operator="equal">
      <formula>"Missing"</formula>
    </cfRule>
  </conditionalFormatting>
  <conditionalFormatting sqref="K169">
    <cfRule type="cellIs" dxfId="4" priority="5" operator="equal">
      <formula>"Missing"</formula>
    </cfRule>
  </conditionalFormatting>
  <conditionalFormatting sqref="K188">
    <cfRule type="cellIs" dxfId="3" priority="4" operator="equal">
      <formula>"Missing"</formula>
    </cfRule>
  </conditionalFormatting>
  <conditionalFormatting sqref="J224">
    <cfRule type="cellIs" dxfId="2" priority="3" operator="equal">
      <formula>"Missing"</formula>
    </cfRule>
  </conditionalFormatting>
  <conditionalFormatting sqref="K33">
    <cfRule type="cellIs" dxfId="1" priority="2" operator="equal">
      <formula>"Missing"</formula>
    </cfRule>
  </conditionalFormatting>
  <conditionalFormatting sqref="K170">
    <cfRule type="cellIs" dxfId="0" priority="1" operator="equal">
      <formula>"Missing"</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249977111117893"/>
  </sheetPr>
  <dimension ref="B1:E40"/>
  <sheetViews>
    <sheetView showGridLines="0" zoomScaleNormal="100" workbookViewId="0"/>
  </sheetViews>
  <sheetFormatPr defaultRowHeight="15" x14ac:dyDescent="0.25"/>
  <cols>
    <col min="1" max="2" width="2.7109375" customWidth="1"/>
    <col min="3" max="3" width="63.7109375" customWidth="1"/>
    <col min="4" max="4" width="63" customWidth="1"/>
    <col min="5" max="5" width="2.7109375" customWidth="1"/>
  </cols>
  <sheetData>
    <row r="1" spans="2:5" ht="15" customHeight="1" x14ac:dyDescent="0.35"/>
    <row r="2" spans="2:5" x14ac:dyDescent="0.25">
      <c r="B2" s="274"/>
      <c r="C2" s="218"/>
      <c r="D2" s="218"/>
      <c r="E2" s="275"/>
    </row>
    <row r="3" spans="2:5" x14ac:dyDescent="0.25">
      <c r="B3" s="276"/>
      <c r="C3" s="116"/>
      <c r="D3" s="116"/>
      <c r="E3" s="277"/>
    </row>
    <row r="4" spans="2:5" x14ac:dyDescent="0.25">
      <c r="B4" s="276"/>
      <c r="C4" s="116"/>
      <c r="D4" s="116"/>
      <c r="E4" s="277"/>
    </row>
    <row r="5" spans="2:5" x14ac:dyDescent="0.25">
      <c r="B5" s="276"/>
      <c r="C5" s="116"/>
      <c r="D5" s="116"/>
      <c r="E5" s="277"/>
    </row>
    <row r="6" spans="2:5" x14ac:dyDescent="0.25">
      <c r="B6" s="276"/>
      <c r="C6" s="116"/>
      <c r="D6" s="116"/>
      <c r="E6" s="277"/>
    </row>
    <row r="7" spans="2:5" x14ac:dyDescent="0.25">
      <c r="B7" s="276"/>
      <c r="C7" s="116"/>
      <c r="D7" s="116"/>
      <c r="E7" s="277"/>
    </row>
    <row r="8" spans="2:5" x14ac:dyDescent="0.25">
      <c r="B8" s="276"/>
      <c r="C8" s="116"/>
      <c r="D8" s="116"/>
      <c r="E8" s="277"/>
    </row>
    <row r="9" spans="2:5" x14ac:dyDescent="0.25">
      <c r="B9" s="276"/>
      <c r="C9" s="116"/>
      <c r="D9" s="116"/>
      <c r="E9" s="277"/>
    </row>
    <row r="10" spans="2:5" x14ac:dyDescent="0.25">
      <c r="B10" s="276"/>
      <c r="C10" s="116"/>
      <c r="D10" s="116"/>
      <c r="E10" s="277"/>
    </row>
    <row r="11" spans="2:5" x14ac:dyDescent="0.25">
      <c r="B11" s="276"/>
      <c r="C11" s="116"/>
      <c r="D11" s="116"/>
      <c r="E11" s="277"/>
    </row>
    <row r="12" spans="2:5" x14ac:dyDescent="0.25">
      <c r="B12" s="276"/>
      <c r="C12" s="116"/>
      <c r="D12" s="116"/>
      <c r="E12" s="277"/>
    </row>
    <row r="13" spans="2:5" x14ac:dyDescent="0.25">
      <c r="B13" s="276"/>
      <c r="C13" s="116"/>
      <c r="D13" s="116"/>
      <c r="E13" s="277"/>
    </row>
    <row r="14" spans="2:5" x14ac:dyDescent="0.25">
      <c r="B14" s="276"/>
      <c r="C14" s="116"/>
      <c r="D14" s="116"/>
      <c r="E14" s="277"/>
    </row>
    <row r="15" spans="2:5" x14ac:dyDescent="0.25">
      <c r="B15" s="276"/>
      <c r="C15" s="116"/>
      <c r="D15" s="116"/>
      <c r="E15" s="277"/>
    </row>
    <row r="16" spans="2:5" x14ac:dyDescent="0.25">
      <c r="B16" s="276"/>
      <c r="C16" s="116"/>
      <c r="D16" s="116"/>
      <c r="E16" s="277"/>
    </row>
    <row r="17" spans="2:5" x14ac:dyDescent="0.25">
      <c r="B17" s="276"/>
      <c r="C17" s="116"/>
      <c r="D17" s="116"/>
      <c r="E17" s="277"/>
    </row>
    <row r="18" spans="2:5" x14ac:dyDescent="0.25">
      <c r="B18" s="276"/>
      <c r="C18" s="116"/>
      <c r="D18" s="116"/>
      <c r="E18" s="277"/>
    </row>
    <row r="19" spans="2:5" x14ac:dyDescent="0.25">
      <c r="B19" s="276"/>
      <c r="C19" s="116"/>
      <c r="D19" s="116"/>
      <c r="E19" s="277"/>
    </row>
    <row r="20" spans="2:5" x14ac:dyDescent="0.25">
      <c r="B20" s="276"/>
      <c r="C20" s="116"/>
      <c r="D20" s="116"/>
      <c r="E20" s="277"/>
    </row>
    <row r="21" spans="2:5" x14ac:dyDescent="0.25">
      <c r="B21" s="276"/>
      <c r="C21" s="116"/>
      <c r="D21" s="116"/>
      <c r="E21" s="277"/>
    </row>
    <row r="22" spans="2:5" x14ac:dyDescent="0.25">
      <c r="B22" s="276"/>
      <c r="C22" s="116"/>
      <c r="D22" s="116"/>
      <c r="E22" s="277"/>
    </row>
    <row r="23" spans="2:5" x14ac:dyDescent="0.25">
      <c r="B23" s="276"/>
      <c r="C23" s="116"/>
      <c r="D23" s="116"/>
      <c r="E23" s="277"/>
    </row>
    <row r="24" spans="2:5" x14ac:dyDescent="0.25">
      <c r="B24" s="276"/>
      <c r="C24" s="116"/>
      <c r="D24" s="116"/>
      <c r="E24" s="277"/>
    </row>
    <row r="25" spans="2:5" x14ac:dyDescent="0.25">
      <c r="B25" s="276"/>
      <c r="C25" s="116"/>
      <c r="D25" s="116"/>
      <c r="E25" s="277"/>
    </row>
    <row r="26" spans="2:5" x14ac:dyDescent="0.25">
      <c r="B26" s="276"/>
      <c r="C26" s="116"/>
      <c r="D26" s="116"/>
      <c r="E26" s="277"/>
    </row>
    <row r="27" spans="2:5" x14ac:dyDescent="0.25">
      <c r="B27" s="276"/>
      <c r="C27" s="116"/>
      <c r="D27" s="116"/>
      <c r="E27" s="277"/>
    </row>
    <row r="28" spans="2:5" x14ac:dyDescent="0.25">
      <c r="B28" s="276"/>
      <c r="C28" s="116"/>
      <c r="D28" s="116"/>
      <c r="E28" s="277"/>
    </row>
    <row r="29" spans="2:5" x14ac:dyDescent="0.25">
      <c r="B29" s="276"/>
      <c r="C29" s="116"/>
      <c r="D29" s="116"/>
      <c r="E29" s="277"/>
    </row>
    <row r="30" spans="2:5" x14ac:dyDescent="0.25">
      <c r="B30" s="276"/>
      <c r="C30" s="116"/>
      <c r="D30" s="116"/>
      <c r="E30" s="277"/>
    </row>
    <row r="31" spans="2:5" x14ac:dyDescent="0.25">
      <c r="B31" s="276"/>
      <c r="C31" s="116"/>
      <c r="D31" s="116"/>
      <c r="E31" s="277"/>
    </row>
    <row r="32" spans="2:5" x14ac:dyDescent="0.25">
      <c r="B32" s="276"/>
      <c r="C32" s="116"/>
      <c r="D32" s="116"/>
      <c r="E32" s="277"/>
    </row>
    <row r="33" spans="2:5" x14ac:dyDescent="0.25">
      <c r="B33" s="276"/>
      <c r="C33" s="116"/>
      <c r="D33" s="116"/>
      <c r="E33" s="277"/>
    </row>
    <row r="34" spans="2:5" x14ac:dyDescent="0.25">
      <c r="B34" s="276"/>
      <c r="C34" s="116"/>
      <c r="D34" s="116"/>
      <c r="E34" s="277"/>
    </row>
    <row r="35" spans="2:5" x14ac:dyDescent="0.25">
      <c r="B35" s="276"/>
      <c r="C35" s="116"/>
      <c r="D35" s="116"/>
      <c r="E35" s="277"/>
    </row>
    <row r="36" spans="2:5" x14ac:dyDescent="0.25">
      <c r="B36" s="276"/>
      <c r="C36" s="116"/>
      <c r="D36" s="116"/>
      <c r="E36" s="277"/>
    </row>
    <row r="37" spans="2:5" x14ac:dyDescent="0.25">
      <c r="B37" s="276"/>
      <c r="C37" s="116"/>
      <c r="D37" s="116"/>
      <c r="E37" s="277"/>
    </row>
    <row r="38" spans="2:5" x14ac:dyDescent="0.25">
      <c r="B38" s="276"/>
      <c r="C38" s="116"/>
      <c r="D38" s="116"/>
      <c r="E38" s="277"/>
    </row>
    <row r="39" spans="2:5" ht="15" customHeight="1" x14ac:dyDescent="0.25">
      <c r="B39" s="276"/>
      <c r="C39" s="116"/>
      <c r="D39" s="116"/>
      <c r="E39" s="278"/>
    </row>
    <row r="40" spans="2:5" x14ac:dyDescent="0.25">
      <c r="B40" s="279"/>
      <c r="C40" s="280"/>
      <c r="D40" s="280"/>
      <c r="E40" s="281"/>
    </row>
  </sheetData>
  <sheetProtection sheet="1" objects="1" scenarios="1"/>
  <pageMargins left="0.7" right="0.7" top="0.75" bottom="0.75" header="0.3" footer="0.3"/>
  <pageSetup orientation="portrait" horizontalDpi="90" verticalDpi="9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6" tint="0.79998168889431442"/>
  </sheetPr>
  <dimension ref="C2:M128"/>
  <sheetViews>
    <sheetView showGridLines="0" zoomScaleNormal="100" workbookViewId="0"/>
  </sheetViews>
  <sheetFormatPr defaultColWidth="9.140625" defaultRowHeight="15" x14ac:dyDescent="0.25"/>
  <cols>
    <col min="1" max="2" width="2.7109375" style="1" customWidth="1"/>
    <col min="3" max="3" width="93.85546875" style="1" customWidth="1"/>
    <col min="4" max="9" width="3.85546875" style="1" customWidth="1"/>
    <col min="10" max="10" width="32.42578125" style="29" customWidth="1"/>
    <col min="11" max="11" width="4.7109375" style="1" customWidth="1"/>
    <col min="12" max="12" width="32.7109375" style="1" customWidth="1"/>
    <col min="13" max="16384" width="9.140625" style="1"/>
  </cols>
  <sheetData>
    <row r="2" spans="3:13" ht="80.25" customHeight="1" x14ac:dyDescent="0.25">
      <c r="C2" s="292"/>
      <c r="D2" s="292"/>
      <c r="E2" s="292"/>
      <c r="F2" s="292"/>
      <c r="G2" s="292"/>
      <c r="H2" s="292"/>
      <c r="I2" s="292"/>
      <c r="J2" s="292"/>
    </row>
    <row r="3" spans="3:13" ht="15" customHeight="1" x14ac:dyDescent="0.25">
      <c r="C3" s="208"/>
      <c r="D3" s="208"/>
      <c r="E3" s="208"/>
      <c r="F3" s="208"/>
      <c r="G3" s="208"/>
      <c r="H3" s="208"/>
      <c r="I3" s="208"/>
      <c r="J3" s="208"/>
      <c r="L3" s="288" t="s">
        <v>694</v>
      </c>
    </row>
    <row r="4" spans="3:13" ht="15" customHeight="1" x14ac:dyDescent="0.25">
      <c r="C4" s="273"/>
      <c r="D4" s="273"/>
      <c r="E4" s="273"/>
      <c r="F4" s="273"/>
      <c r="G4" s="273"/>
      <c r="H4" s="273"/>
      <c r="I4" s="273"/>
      <c r="J4" s="273"/>
      <c r="L4" s="287" t="s">
        <v>685</v>
      </c>
    </row>
    <row r="5" spans="3:13" ht="15" customHeight="1" x14ac:dyDescent="0.25">
      <c r="C5" s="273"/>
      <c r="D5" s="273"/>
      <c r="E5" s="273"/>
      <c r="F5" s="273"/>
      <c r="G5" s="273"/>
      <c r="H5" s="273"/>
      <c r="I5" s="273"/>
      <c r="J5" s="273"/>
      <c r="L5" s="287" t="s">
        <v>684</v>
      </c>
    </row>
    <row r="6" spans="3:13" ht="15" customHeight="1" x14ac:dyDescent="0.25">
      <c r="C6" s="273"/>
      <c r="D6" s="273"/>
      <c r="E6" s="273"/>
      <c r="F6" s="273"/>
      <c r="G6" s="273"/>
      <c r="H6" s="273"/>
      <c r="I6" s="273"/>
      <c r="J6" s="273"/>
      <c r="L6" s="287" t="s">
        <v>686</v>
      </c>
    </row>
    <row r="7" spans="3:13" ht="15" customHeight="1" x14ac:dyDescent="0.25">
      <c r="C7" s="273"/>
      <c r="D7" s="273"/>
      <c r="E7" s="273"/>
      <c r="F7" s="273"/>
      <c r="G7" s="273"/>
      <c r="H7" s="273"/>
      <c r="I7" s="273"/>
      <c r="J7" s="273"/>
      <c r="L7" s="287" t="s">
        <v>687</v>
      </c>
    </row>
    <row r="8" spans="3:13" ht="15" customHeight="1" x14ac:dyDescent="0.25">
      <c r="C8" s="273"/>
      <c r="D8" s="273"/>
      <c r="E8" s="273"/>
      <c r="F8" s="273"/>
      <c r="G8" s="273"/>
      <c r="H8" s="273"/>
      <c r="I8" s="273"/>
      <c r="J8" s="273"/>
      <c r="L8" s="287" t="s">
        <v>688</v>
      </c>
    </row>
    <row r="9" spans="3:13" ht="15" customHeight="1" x14ac:dyDescent="0.25">
      <c r="C9" s="208"/>
      <c r="D9" s="208"/>
      <c r="E9" s="208"/>
      <c r="F9" s="208"/>
      <c r="G9" s="208"/>
      <c r="H9" s="208"/>
      <c r="I9" s="208"/>
      <c r="J9" s="208"/>
      <c r="L9" s="287" t="s">
        <v>689</v>
      </c>
      <c r="M9" s="286"/>
    </row>
    <row r="10" spans="3:13" ht="15" customHeight="1" x14ac:dyDescent="0.25">
      <c r="C10" s="294" t="s">
        <v>629</v>
      </c>
      <c r="D10" s="296" t="s">
        <v>23</v>
      </c>
      <c r="E10" s="299" t="s">
        <v>97</v>
      </c>
      <c r="F10" s="299" t="s">
        <v>26</v>
      </c>
      <c r="G10" s="302" t="s">
        <v>24</v>
      </c>
      <c r="H10" s="305" t="s">
        <v>443</v>
      </c>
      <c r="I10" s="308" t="s">
        <v>461</v>
      </c>
      <c r="J10" s="311" t="s">
        <v>440</v>
      </c>
      <c r="L10" s="287" t="s">
        <v>703</v>
      </c>
      <c r="M10" s="286"/>
    </row>
    <row r="11" spans="3:13" ht="15" customHeight="1" x14ac:dyDescent="0.25">
      <c r="C11" s="295"/>
      <c r="D11" s="297"/>
      <c r="E11" s="300"/>
      <c r="F11" s="300"/>
      <c r="G11" s="303"/>
      <c r="H11" s="306"/>
      <c r="I11" s="309"/>
      <c r="J11" s="312"/>
      <c r="L11" s="287" t="s">
        <v>690</v>
      </c>
      <c r="M11" s="286"/>
    </row>
    <row r="12" spans="3:13" ht="15" customHeight="1" x14ac:dyDescent="0.25">
      <c r="C12" s="295"/>
      <c r="D12" s="297"/>
      <c r="E12" s="300"/>
      <c r="F12" s="300"/>
      <c r="G12" s="303"/>
      <c r="H12" s="306"/>
      <c r="I12" s="309"/>
      <c r="J12" s="312"/>
      <c r="L12" s="287" t="s">
        <v>691</v>
      </c>
      <c r="M12" s="286"/>
    </row>
    <row r="13" spans="3:13" ht="15" customHeight="1" x14ac:dyDescent="0.25">
      <c r="C13" s="295"/>
      <c r="D13" s="297"/>
      <c r="E13" s="300"/>
      <c r="F13" s="300"/>
      <c r="G13" s="303"/>
      <c r="H13" s="306"/>
      <c r="I13" s="309"/>
      <c r="J13" s="312"/>
      <c r="L13" s="287" t="s">
        <v>692</v>
      </c>
      <c r="M13" s="286"/>
    </row>
    <row r="14" spans="3:13" ht="15" customHeight="1" x14ac:dyDescent="0.25">
      <c r="C14" s="295"/>
      <c r="D14" s="297"/>
      <c r="E14" s="300"/>
      <c r="F14" s="300"/>
      <c r="G14" s="303"/>
      <c r="H14" s="306"/>
      <c r="I14" s="309"/>
      <c r="J14" s="312"/>
      <c r="L14" s="287" t="s">
        <v>693</v>
      </c>
      <c r="M14" s="286"/>
    </row>
    <row r="15" spans="3:13" ht="15" customHeight="1" x14ac:dyDescent="0.25">
      <c r="C15" s="295"/>
      <c r="D15" s="298"/>
      <c r="E15" s="301"/>
      <c r="F15" s="301"/>
      <c r="G15" s="304"/>
      <c r="H15" s="307"/>
      <c r="I15" s="310"/>
      <c r="J15" s="312"/>
      <c r="L15" s="284"/>
    </row>
    <row r="16" spans="3:13" x14ac:dyDescent="0.25">
      <c r="C16" s="96" t="s">
        <v>525</v>
      </c>
      <c r="D16" s="96"/>
      <c r="E16" s="96"/>
      <c r="F16" s="96"/>
      <c r="G16" s="96"/>
      <c r="H16" s="96"/>
      <c r="I16" s="96"/>
      <c r="J16" s="96"/>
    </row>
    <row r="17" spans="3:12" x14ac:dyDescent="0.25">
      <c r="C17" s="237" t="s">
        <v>0</v>
      </c>
      <c r="D17" s="100">
        <f>IF(UserInput!$K8="Missing",1,0)</f>
        <v>1</v>
      </c>
      <c r="E17" s="101">
        <f>IF(UserInput!$K8="Missing",1,0)</f>
        <v>1</v>
      </c>
      <c r="F17" s="101">
        <f>IF(UserInput!$K8="Missing",1,0)</f>
        <v>1</v>
      </c>
      <c r="G17" s="102">
        <f>IF(UserInput!$K8="Missing",1,0)</f>
        <v>1</v>
      </c>
      <c r="H17" s="97">
        <f>IF(UserInput!$K8="Missing",1,0)</f>
        <v>1</v>
      </c>
      <c r="I17" s="97">
        <f>IF(UserInput!$K8="Missing",1,0)</f>
        <v>1</v>
      </c>
      <c r="J17" s="135"/>
    </row>
    <row r="18" spans="3:12" x14ac:dyDescent="0.25">
      <c r="C18" s="237" t="s">
        <v>1</v>
      </c>
      <c r="D18" s="100">
        <f>IF(UserInput!$K9="Missing",1,0)</f>
        <v>1</v>
      </c>
      <c r="E18" s="101">
        <f>IF(UserInput!$K9="Missing",1,0)</f>
        <v>1</v>
      </c>
      <c r="F18" s="101">
        <f>IF(UserInput!$K9="Missing",1,0)</f>
        <v>1</v>
      </c>
      <c r="G18" s="102">
        <f>IF(UserInput!$K9="Missing",1,0)</f>
        <v>1</v>
      </c>
      <c r="H18" s="97">
        <f>IF(UserInput!$K9="Missing",1,0)</f>
        <v>1</v>
      </c>
      <c r="I18" s="97">
        <f>IF(UserInput!$K9="Missing",1,0)</f>
        <v>1</v>
      </c>
      <c r="J18" s="135"/>
    </row>
    <row r="19" spans="3:12" ht="25.5" x14ac:dyDescent="0.25">
      <c r="C19" s="237" t="s">
        <v>435</v>
      </c>
      <c r="D19" s="100">
        <f>IF(UserInput!$K10="Missing",1,0)</f>
        <v>1</v>
      </c>
      <c r="E19" s="101">
        <f>IF(UserInput!$K10="Missing",1,0)</f>
        <v>1</v>
      </c>
      <c r="F19" s="101">
        <f>IF(UserInput!$K10="Missing",1,0)</f>
        <v>1</v>
      </c>
      <c r="G19" s="102">
        <f>IF(UserInput!$K10="Missing",1,0)</f>
        <v>1</v>
      </c>
      <c r="H19" s="97">
        <f>IF(UserInput!$K10="Missing",1,0)</f>
        <v>1</v>
      </c>
      <c r="I19" s="97">
        <f>IF(UserInput!$K10="Missing",1,0)</f>
        <v>1</v>
      </c>
      <c r="J19" s="135"/>
    </row>
    <row r="20" spans="3:12" x14ac:dyDescent="0.25">
      <c r="C20" s="237" t="s">
        <v>2</v>
      </c>
      <c r="D20" s="103"/>
      <c r="E20" s="104"/>
      <c r="F20" s="104"/>
      <c r="G20" s="104"/>
      <c r="H20" s="104"/>
      <c r="I20" s="104"/>
      <c r="J20" s="108"/>
      <c r="L20" s="84"/>
    </row>
    <row r="21" spans="3:12" x14ac:dyDescent="0.25">
      <c r="C21" s="262" t="s">
        <v>3</v>
      </c>
      <c r="D21" s="100">
        <f>IF(UserInput!$K11="Missing",1,0)</f>
        <v>1</v>
      </c>
      <c r="E21" s="101">
        <f>IF(UserInput!$K11="Missing",1,0)</f>
        <v>1</v>
      </c>
      <c r="F21" s="101">
        <f>IF(UserInput!$K11="Missing",1,0)</f>
        <v>1</v>
      </c>
      <c r="G21" s="102">
        <f>IF(UserInput!$K11="Missing",1,0)</f>
        <v>1</v>
      </c>
      <c r="H21" s="97">
        <f>IF(UserInput!$K11="Missing",1,0)</f>
        <v>1</v>
      </c>
      <c r="I21" s="97">
        <f>IF(UserInput!$K11="Missing",1,0)</f>
        <v>1</v>
      </c>
      <c r="J21" s="135"/>
      <c r="L21" s="84"/>
    </row>
    <row r="22" spans="3:12" x14ac:dyDescent="0.25">
      <c r="C22" s="262" t="s">
        <v>4</v>
      </c>
      <c r="D22" s="100">
        <f>IF(UserInput!$K12="Missing",1,0)</f>
        <v>1</v>
      </c>
      <c r="E22" s="101">
        <f>IF(UserInput!$K12="Missing",1,0)</f>
        <v>1</v>
      </c>
      <c r="F22" s="101">
        <f>IF(UserInput!$K12="Missing",1,0)</f>
        <v>1</v>
      </c>
      <c r="G22" s="102">
        <f>IF(UserInput!$K12="Missing",1,0)</f>
        <v>1</v>
      </c>
      <c r="H22" s="97">
        <f>IF(UserInput!$K12="Missing",1,0)</f>
        <v>1</v>
      </c>
      <c r="I22" s="97">
        <f>IF(UserInput!$K12="Missing",1,0)</f>
        <v>1</v>
      </c>
      <c r="J22" s="135"/>
      <c r="L22" s="84"/>
    </row>
    <row r="23" spans="3:12" ht="14.45" x14ac:dyDescent="0.35">
      <c r="C23" s="262" t="s">
        <v>5</v>
      </c>
      <c r="D23" s="100">
        <f>IF(UserInput!$K13="Missing",1,0)</f>
        <v>1</v>
      </c>
      <c r="E23" s="101">
        <f>IF(UserInput!$K13="Missing",1,0)</f>
        <v>1</v>
      </c>
      <c r="F23" s="101">
        <f>IF(UserInput!$K13="Missing",1,0)</f>
        <v>1</v>
      </c>
      <c r="G23" s="102">
        <f>IF(UserInput!$K13="Missing",1,0)</f>
        <v>1</v>
      </c>
      <c r="H23" s="97">
        <f>IF(UserInput!$K13="Missing",1,0)</f>
        <v>1</v>
      </c>
      <c r="I23" s="97">
        <f>IF(UserInput!$K13="Missing",1,0)</f>
        <v>1</v>
      </c>
      <c r="J23" s="135"/>
    </row>
    <row r="24" spans="3:12" ht="14.45" x14ac:dyDescent="0.35">
      <c r="C24" s="262" t="s">
        <v>6</v>
      </c>
      <c r="D24" s="100">
        <f>IF(UserInput!$K14="Missing",1,0)</f>
        <v>1</v>
      </c>
      <c r="E24" s="101">
        <f>IF(UserInput!$K14="Missing",1,0)</f>
        <v>1</v>
      </c>
      <c r="F24" s="101">
        <f>IF(UserInput!$K14="Missing",1,0)</f>
        <v>1</v>
      </c>
      <c r="G24" s="102">
        <f>IF(UserInput!$K14="Missing",1,0)</f>
        <v>1</v>
      </c>
      <c r="H24" s="97">
        <f>IF(UserInput!$K14="Missing",1,0)</f>
        <v>1</v>
      </c>
      <c r="I24" s="97">
        <f>IF(UserInput!$K14="Missing",1,0)</f>
        <v>1</v>
      </c>
      <c r="J24" s="135"/>
    </row>
    <row r="25" spans="3:12" x14ac:dyDescent="0.25">
      <c r="C25" s="262" t="s">
        <v>11</v>
      </c>
      <c r="D25" s="100">
        <f>IF(UserInput!$K15="Missing",1,0)</f>
        <v>1</v>
      </c>
      <c r="E25" s="101">
        <f>IF(UserInput!$K15="Missing",1,0)</f>
        <v>1</v>
      </c>
      <c r="F25" s="101">
        <f>IF(UserInput!$K15="Missing",1,0)</f>
        <v>1</v>
      </c>
      <c r="G25" s="102">
        <f>IF(UserInput!$K15="Missing",1,0)</f>
        <v>1</v>
      </c>
      <c r="H25" s="97">
        <f>IF(UserInput!$K15="Missing",1,0)</f>
        <v>1</v>
      </c>
      <c r="I25" s="97">
        <f>IF(UserInput!$K15="Missing",1,0)</f>
        <v>1</v>
      </c>
      <c r="J25" s="135"/>
    </row>
    <row r="26" spans="3:12" ht="26.1" x14ac:dyDescent="0.35">
      <c r="C26" s="262" t="s">
        <v>530</v>
      </c>
      <c r="D26" s="100">
        <f>IF(UserInput!$K16="Missing",1,0)</f>
        <v>1</v>
      </c>
      <c r="E26" s="101">
        <f>IF(UserInput!$K16="Missing",1,0)</f>
        <v>1</v>
      </c>
      <c r="F26" s="101">
        <f>IF(UserInput!$K16="Missing",1,0)</f>
        <v>1</v>
      </c>
      <c r="G26" s="102">
        <f>IF(UserInput!$K16="Missing",1,0)</f>
        <v>1</v>
      </c>
      <c r="H26" s="97">
        <f>IF(UserInput!$K16="Missing",1,0)</f>
        <v>1</v>
      </c>
      <c r="I26" s="97">
        <f>IF(UserInput!$K16="Missing",1,0)</f>
        <v>1</v>
      </c>
      <c r="J26" s="135"/>
    </row>
    <row r="27" spans="3:12" ht="14.45" x14ac:dyDescent="0.35">
      <c r="C27" s="262" t="s">
        <v>7</v>
      </c>
      <c r="D27" s="100">
        <f>IF(UserInput!$K17="Missing",1,0)</f>
        <v>1</v>
      </c>
      <c r="E27" s="101">
        <f>IF(UserInput!$K17="Missing",1,0)</f>
        <v>1</v>
      </c>
      <c r="F27" s="101">
        <f>IF(UserInput!$K17="Missing",1,0)</f>
        <v>1</v>
      </c>
      <c r="G27" s="102">
        <f>IF(UserInput!$K17="Missing",1,0)</f>
        <v>1</v>
      </c>
      <c r="H27" s="97">
        <f>IF(UserInput!$K17="Missing",1,0)</f>
        <v>1</v>
      </c>
      <c r="I27" s="97">
        <f>IF(UserInput!$K17="Missing",1,0)</f>
        <v>1</v>
      </c>
      <c r="J27" s="135"/>
    </row>
    <row r="28" spans="3:12" x14ac:dyDescent="0.25">
      <c r="C28" s="262" t="s">
        <v>8</v>
      </c>
      <c r="D28" s="100">
        <f>IF(UserInput!$K18="Missing",1,0)</f>
        <v>1</v>
      </c>
      <c r="E28" s="101">
        <f>IF(UserInput!$K18="Missing",1,0)</f>
        <v>1</v>
      </c>
      <c r="F28" s="101">
        <f>IF(UserInput!$K18="Missing",1,0)</f>
        <v>1</v>
      </c>
      <c r="G28" s="102">
        <f>IF(UserInput!$K18="Missing",1,0)</f>
        <v>1</v>
      </c>
      <c r="H28" s="97">
        <f>IF(UserInput!$K18="Missing",1,0)</f>
        <v>1</v>
      </c>
      <c r="I28" s="97">
        <f>IF(UserInput!$K18="Missing",1,0)</f>
        <v>1</v>
      </c>
      <c r="J28" s="135"/>
    </row>
    <row r="29" spans="3:12" x14ac:dyDescent="0.25">
      <c r="C29" s="262" t="s">
        <v>9</v>
      </c>
      <c r="D29" s="100">
        <f>IF(UserInput!$K19="Missing",1,0)</f>
        <v>1</v>
      </c>
      <c r="E29" s="101">
        <f>IF(UserInput!$K19="Missing",1,0)</f>
        <v>1</v>
      </c>
      <c r="F29" s="101">
        <f>IF(UserInput!$K19="Missing",1,0)</f>
        <v>1</v>
      </c>
      <c r="G29" s="102">
        <f>IF(UserInput!$K19="Missing",1,0)</f>
        <v>1</v>
      </c>
      <c r="H29" s="97">
        <f>IF(UserInput!$K19="Missing",1,0)</f>
        <v>1</v>
      </c>
      <c r="I29" s="97">
        <f>IF(UserInput!$K19="Missing",1,0)</f>
        <v>1</v>
      </c>
      <c r="J29" s="135"/>
    </row>
    <row r="30" spans="3:12" x14ac:dyDescent="0.25">
      <c r="C30" s="262" t="s">
        <v>10</v>
      </c>
      <c r="D30" s="100">
        <f>IF(UserInput!$K20="Missing",1,0)</f>
        <v>1</v>
      </c>
      <c r="E30" s="101">
        <f>IF(UserInput!$K20="Missing",1,0)</f>
        <v>1</v>
      </c>
      <c r="F30" s="101">
        <f>IF(UserInput!$K20="Missing",1,0)</f>
        <v>1</v>
      </c>
      <c r="G30" s="102">
        <f>IF(UserInput!$K20="Missing",1,0)</f>
        <v>1</v>
      </c>
      <c r="H30" s="97">
        <f>IF(UserInput!$K20="Missing",1,0)</f>
        <v>1</v>
      </c>
      <c r="I30" s="97">
        <f>IF(UserInput!$K20="Missing",1,0)</f>
        <v>1</v>
      </c>
      <c r="J30" s="135"/>
    </row>
    <row r="31" spans="3:12" x14ac:dyDescent="0.25">
      <c r="C31" s="96" t="s">
        <v>526</v>
      </c>
      <c r="D31" s="96"/>
      <c r="E31" s="96"/>
      <c r="F31" s="96"/>
      <c r="G31" s="96"/>
      <c r="H31" s="96"/>
      <c r="I31" s="96"/>
      <c r="J31" s="96"/>
    </row>
    <row r="32" spans="3:12" x14ac:dyDescent="0.25">
      <c r="C32" s="237" t="s">
        <v>2</v>
      </c>
      <c r="D32" s="103"/>
      <c r="E32" s="104"/>
      <c r="F32" s="104"/>
      <c r="G32" s="104"/>
      <c r="H32" s="104"/>
      <c r="I32" s="104"/>
      <c r="J32" s="108"/>
    </row>
    <row r="33" spans="3:10" x14ac:dyDescent="0.25">
      <c r="C33" s="262" t="s">
        <v>12</v>
      </c>
      <c r="D33" s="105">
        <f>IF(UserInput!$K24="Missing",1,0)</f>
        <v>1</v>
      </c>
      <c r="E33" s="106">
        <f>IF(UserInput!$K24="Missing",1,0)</f>
        <v>1</v>
      </c>
      <c r="F33" s="106">
        <f>IF(UserInput!$K24="Missing",1,0)</f>
        <v>1</v>
      </c>
      <c r="G33" s="107">
        <f>IF(UserInput!$K24="Missing",1,0)</f>
        <v>1</v>
      </c>
      <c r="H33" s="99">
        <f>IF(UserInput!$K24="Missing",1,0)</f>
        <v>1</v>
      </c>
      <c r="I33" s="99">
        <f>IF(UserInput!$K24="Missing",1,0)</f>
        <v>1</v>
      </c>
      <c r="J33" s="135"/>
    </row>
    <row r="34" spans="3:10" x14ac:dyDescent="0.25">
      <c r="C34" s="262" t="s">
        <v>13</v>
      </c>
      <c r="D34" s="105">
        <f>IF(UserInput!$K25="Missing",1,0)</f>
        <v>1</v>
      </c>
      <c r="E34" s="106">
        <f>IF(UserInput!$K25="Missing",1,0)</f>
        <v>1</v>
      </c>
      <c r="F34" s="106">
        <f>IF(UserInput!$K25="Missing",1,0)</f>
        <v>1</v>
      </c>
      <c r="G34" s="107">
        <f>IF(UserInput!$K25="Missing",1,0)</f>
        <v>1</v>
      </c>
      <c r="H34" s="99">
        <f>IF(UserInput!$K25="Missing",1,0)</f>
        <v>1</v>
      </c>
      <c r="I34" s="99">
        <f>IF(UserInput!$K25="Missing",1,0)</f>
        <v>1</v>
      </c>
      <c r="J34" s="135"/>
    </row>
    <row r="35" spans="3:10" x14ac:dyDescent="0.25">
      <c r="C35" s="262" t="s">
        <v>14</v>
      </c>
      <c r="D35" s="105">
        <f>IF(UserInput!$K26="Missing",1,0)</f>
        <v>1</v>
      </c>
      <c r="E35" s="106">
        <f>IF(UserInput!$K26="Missing",1,0)</f>
        <v>1</v>
      </c>
      <c r="F35" s="106">
        <f>IF(UserInput!$K26="Missing",1,0)</f>
        <v>1</v>
      </c>
      <c r="G35" s="107">
        <f>IF(UserInput!$K26="Missing",1,0)</f>
        <v>1</v>
      </c>
      <c r="H35" s="99">
        <f>IF(UserInput!$K26="Missing",1,0)</f>
        <v>1</v>
      </c>
      <c r="I35" s="99">
        <f>IF(UserInput!$K26="Missing",1,0)</f>
        <v>1</v>
      </c>
      <c r="J35" s="135"/>
    </row>
    <row r="36" spans="3:10" x14ac:dyDescent="0.25">
      <c r="C36" s="262" t="s">
        <v>532</v>
      </c>
      <c r="D36" s="105">
        <f>IF(UserInput!$K27="Missing",1,0)</f>
        <v>1</v>
      </c>
      <c r="E36" s="106">
        <f>IF(UserInput!$K27="Missing",1,0)</f>
        <v>1</v>
      </c>
      <c r="F36" s="106">
        <f>IF(UserInput!$K27="Missing",1,0)</f>
        <v>1</v>
      </c>
      <c r="G36" s="107">
        <f>IF(UserInput!$K27="Missing",1,0)</f>
        <v>1</v>
      </c>
      <c r="H36" s="99">
        <f>IF(UserInput!$K27="Missing",1,0)</f>
        <v>1</v>
      </c>
      <c r="I36" s="99">
        <f>IF(UserInput!$K27="Missing",1,0)</f>
        <v>1</v>
      </c>
      <c r="J36" s="135"/>
    </row>
    <row r="37" spans="3:10" x14ac:dyDescent="0.25">
      <c r="C37" s="262" t="s">
        <v>533</v>
      </c>
      <c r="D37" s="105">
        <f>IF(UserInput!$K28="Missing",1,0)</f>
        <v>1</v>
      </c>
      <c r="E37" s="106">
        <f>IF(UserInput!$K28="Missing",1,0)</f>
        <v>1</v>
      </c>
      <c r="F37" s="106">
        <f>IF(UserInput!$K28="Missing",1,0)</f>
        <v>1</v>
      </c>
      <c r="G37" s="107">
        <f>IF(UserInput!$K28="Missing",1,0)</f>
        <v>1</v>
      </c>
      <c r="H37" s="99">
        <f>IF(UserInput!$K28="Missing",1,0)</f>
        <v>1</v>
      </c>
      <c r="I37" s="99">
        <f>IF(UserInput!$K28="Missing",1,0)</f>
        <v>1</v>
      </c>
      <c r="J37" s="135"/>
    </row>
    <row r="38" spans="3:10" ht="25.5" x14ac:dyDescent="0.25">
      <c r="C38" s="262" t="s">
        <v>15</v>
      </c>
      <c r="D38" s="105">
        <f>IF(UserInput!$K29="Missing",1,0)</f>
        <v>1</v>
      </c>
      <c r="E38" s="106">
        <f>IF(UserInput!$K29="Missing",1,0)</f>
        <v>1</v>
      </c>
      <c r="F38" s="106">
        <f>IF(UserInput!$K29="Missing",1,0)</f>
        <v>1</v>
      </c>
      <c r="G38" s="107">
        <f>IF(UserInput!$K29="Missing",1,0)</f>
        <v>1</v>
      </c>
      <c r="H38" s="99">
        <f>IF(UserInput!$K29="Missing",1,0)</f>
        <v>1</v>
      </c>
      <c r="I38" s="99">
        <f>IF(UserInput!$K29="Missing",1,0)</f>
        <v>1</v>
      </c>
      <c r="J38" s="135"/>
    </row>
    <row r="39" spans="3:10" x14ac:dyDescent="0.25">
      <c r="C39" s="262" t="s">
        <v>630</v>
      </c>
      <c r="D39" s="105">
        <f>IF(UserInput!$K30="Missing",1,0)</f>
        <v>1</v>
      </c>
      <c r="E39" s="106">
        <f>IF(UserInput!$K30="Missing",1,0)</f>
        <v>1</v>
      </c>
      <c r="F39" s="106">
        <f>IF(UserInput!$K30="Missing",1,0)</f>
        <v>1</v>
      </c>
      <c r="G39" s="107">
        <f>IF(UserInput!$K30="Missing",1,0)</f>
        <v>1</v>
      </c>
      <c r="H39" s="99">
        <f>IF(UserInput!$K30="Missing",1,0)</f>
        <v>1</v>
      </c>
      <c r="I39" s="99">
        <f>IF(UserInput!$K30="Missing",1,0)</f>
        <v>1</v>
      </c>
      <c r="J39" s="135"/>
    </row>
    <row r="40" spans="3:10" ht="25.5" x14ac:dyDescent="0.25">
      <c r="C40" s="262" t="s">
        <v>436</v>
      </c>
      <c r="D40" s="105">
        <f>IF(UserInput!$K31="Missing",1,0)</f>
        <v>1</v>
      </c>
      <c r="E40" s="106">
        <f>IF(UserInput!$K31="Missing",1,0)</f>
        <v>1</v>
      </c>
      <c r="F40" s="106">
        <f>IF(UserInput!$K31="Missing",1,0)</f>
        <v>1</v>
      </c>
      <c r="G40" s="107">
        <f>IF(UserInput!$K31="Missing",1,0)</f>
        <v>1</v>
      </c>
      <c r="H40" s="99">
        <f>IF(UserInput!$K31="Missing",1,0)</f>
        <v>1</v>
      </c>
      <c r="I40" s="99">
        <f>IF(UserInput!$K31="Missing",1,0)</f>
        <v>1</v>
      </c>
      <c r="J40" s="135"/>
    </row>
    <row r="41" spans="3:10" x14ac:dyDescent="0.25">
      <c r="C41" s="262" t="s">
        <v>536</v>
      </c>
      <c r="D41" s="105">
        <f>IF(UserInput!$K32="Missing",1,0)</f>
        <v>1</v>
      </c>
      <c r="E41" s="106">
        <f>IF(UserInput!$K32="Missing",1,0)</f>
        <v>1</v>
      </c>
      <c r="F41" s="106">
        <f>IF(UserInput!$K32="Missing",1,0)</f>
        <v>1</v>
      </c>
      <c r="G41" s="107">
        <f>IF(UserInput!$K32="Missing",1,0)</f>
        <v>1</v>
      </c>
      <c r="H41" s="99">
        <f>IF(UserInput!$K32="Missing",1,0)</f>
        <v>1</v>
      </c>
      <c r="I41" s="99">
        <f>IF(UserInput!$K32="Missing",1,0)</f>
        <v>1</v>
      </c>
      <c r="J41" s="135"/>
    </row>
    <row r="42" spans="3:10" ht="25.5" x14ac:dyDescent="0.25">
      <c r="C42" s="262" t="s">
        <v>538</v>
      </c>
      <c r="D42" s="105">
        <f>IF(UserInput!$K33="Missing",1,0)</f>
        <v>1</v>
      </c>
      <c r="E42" s="106">
        <f>IF(UserInput!$K33="Missing",1,0)</f>
        <v>1</v>
      </c>
      <c r="F42" s="106">
        <f>IF(UserInput!$K33="Missing",1,0)</f>
        <v>1</v>
      </c>
      <c r="G42" s="107">
        <f>IF(UserInput!$K33="Missing",1,0)</f>
        <v>1</v>
      </c>
      <c r="H42" s="99">
        <f>IF(UserInput!$K33="Missing",1,0)</f>
        <v>1</v>
      </c>
      <c r="I42" s="99">
        <f>IF(UserInput!$K33="Missing",1,0)</f>
        <v>1</v>
      </c>
      <c r="J42" s="135"/>
    </row>
    <row r="43" spans="3:10" ht="25.5" x14ac:dyDescent="0.25">
      <c r="C43" s="237" t="s">
        <v>16</v>
      </c>
      <c r="D43" s="105">
        <f>IF(UserInput!$K34="Missing",1,0)</f>
        <v>1</v>
      </c>
      <c r="E43" s="106">
        <f>IF(UserInput!$K34="Missing",1,0)</f>
        <v>1</v>
      </c>
      <c r="F43" s="106">
        <f>IF(UserInput!$K34="Missing",1,0)</f>
        <v>1</v>
      </c>
      <c r="G43" s="107">
        <f>IF(UserInput!$K34="Missing",1,0)</f>
        <v>1</v>
      </c>
      <c r="H43" s="99">
        <f>IF(UserInput!$K34="Missing",1,0)</f>
        <v>1</v>
      </c>
      <c r="I43" s="99">
        <f>IF(UserInput!$K34="Missing",1,0)</f>
        <v>1</v>
      </c>
      <c r="J43" s="135"/>
    </row>
    <row r="44" spans="3:10" x14ac:dyDescent="0.25">
      <c r="C44" s="262" t="s">
        <v>17</v>
      </c>
      <c r="D44" s="105">
        <f>IF(UserInput!$K35="Missing",1,0)</f>
        <v>1</v>
      </c>
      <c r="E44" s="106">
        <f>IF(UserInput!$K35="Missing",1,0)</f>
        <v>1</v>
      </c>
      <c r="F44" s="106">
        <f>IF(UserInput!$K35="Missing",1,0)</f>
        <v>1</v>
      </c>
      <c r="G44" s="107">
        <f>IF(UserInput!$K35="Missing",1,0)</f>
        <v>1</v>
      </c>
      <c r="H44" s="99">
        <f>IF(UserInput!$K35="Missing",1,0)</f>
        <v>1</v>
      </c>
      <c r="I44" s="99">
        <f>IF(UserInput!$K35="Missing",1,0)</f>
        <v>1</v>
      </c>
      <c r="J44" s="135"/>
    </row>
    <row r="45" spans="3:10" x14ac:dyDescent="0.25">
      <c r="C45" s="262" t="s">
        <v>18</v>
      </c>
      <c r="D45" s="105">
        <f>IF(UserInput!$K36="Missing",1,0)</f>
        <v>1</v>
      </c>
      <c r="E45" s="106">
        <f>IF(UserInput!$K36="Missing",1,0)</f>
        <v>1</v>
      </c>
      <c r="F45" s="106">
        <f>IF(UserInput!$K36="Missing",1,0)</f>
        <v>1</v>
      </c>
      <c r="G45" s="107">
        <f>IF(UserInput!$K36="Missing",1,0)</f>
        <v>1</v>
      </c>
      <c r="H45" s="99">
        <f>IF(UserInput!$K36="Missing",1,0)</f>
        <v>1</v>
      </c>
      <c r="I45" s="99">
        <f>IF(UserInput!$K36="Missing",1,0)</f>
        <v>1</v>
      </c>
      <c r="J45" s="135"/>
    </row>
    <row r="46" spans="3:10" ht="25.5" customHeight="1" x14ac:dyDescent="0.25">
      <c r="C46" s="237" t="s">
        <v>632</v>
      </c>
      <c r="D46" s="105">
        <f>IF(UserInput!$K37="Missing",1,0)</f>
        <v>1</v>
      </c>
      <c r="E46" s="106">
        <f>IF(UserInput!$K37="Missing",1,0)</f>
        <v>1</v>
      </c>
      <c r="F46" s="106">
        <f>IF(UserInput!$K37="Missing",1,0)</f>
        <v>1</v>
      </c>
      <c r="G46" s="107">
        <f>IF(UserInput!$K37="Missing",1,0)</f>
        <v>1</v>
      </c>
      <c r="H46" s="99">
        <f>IF(UserInput!$K37="Missing",1,0)</f>
        <v>1</v>
      </c>
      <c r="I46" s="99">
        <f>IF(UserInput!$K37="Missing",1,0)</f>
        <v>1</v>
      </c>
      <c r="J46" s="135"/>
    </row>
    <row r="47" spans="3:10" x14ac:dyDescent="0.25">
      <c r="C47" s="237" t="s">
        <v>19</v>
      </c>
      <c r="D47" s="105">
        <f>IF(UserInput!$K38="Missing",1,0)</f>
        <v>1</v>
      </c>
      <c r="E47" s="106">
        <f>IF(UserInput!$K38="Missing",1,0)</f>
        <v>1</v>
      </c>
      <c r="F47" s="106">
        <f>IF(UserInput!$K38="Missing",1,0)</f>
        <v>1</v>
      </c>
      <c r="G47" s="107">
        <f>IF(UserInput!$K38="Missing",1,0)</f>
        <v>1</v>
      </c>
      <c r="H47" s="99">
        <f>IF(UserInput!$K38="Missing",1,0)</f>
        <v>1</v>
      </c>
      <c r="I47" s="99">
        <f>IF(UserInput!$K38="Missing",1,0)</f>
        <v>1</v>
      </c>
      <c r="J47" s="135"/>
    </row>
    <row r="48" spans="3:10" x14ac:dyDescent="0.25">
      <c r="C48" s="237" t="s">
        <v>20</v>
      </c>
      <c r="D48" s="105">
        <f>IF(UserInput!$K39="Missing",1,0)</f>
        <v>1</v>
      </c>
      <c r="E48" s="106">
        <f>IF(UserInput!$K39="Missing",1,0)</f>
        <v>1</v>
      </c>
      <c r="F48" s="106">
        <f>IF(UserInput!$K39="Missing",1,0)</f>
        <v>1</v>
      </c>
      <c r="G48" s="107">
        <f>IF(UserInput!$K39="Missing",1,0)</f>
        <v>1</v>
      </c>
      <c r="H48" s="99">
        <f>IF(UserInput!$K39="Missing",1,0)</f>
        <v>1</v>
      </c>
      <c r="I48" s="99">
        <f>IF(UserInput!$K39="Missing",1,0)</f>
        <v>1</v>
      </c>
      <c r="J48" s="135"/>
    </row>
    <row r="49" spans="3:10" x14ac:dyDescent="0.25">
      <c r="C49" s="263" t="s">
        <v>634</v>
      </c>
      <c r="D49" s="293" t="s">
        <v>335</v>
      </c>
      <c r="E49" s="293"/>
      <c r="F49" s="293"/>
      <c r="G49" s="293"/>
      <c r="H49" s="293"/>
      <c r="I49" s="293"/>
      <c r="J49" s="258"/>
    </row>
    <row r="50" spans="3:10" ht="80.099999999999994" customHeight="1" x14ac:dyDescent="0.25">
      <c r="C50" s="226" t="s">
        <v>635</v>
      </c>
      <c r="D50" s="123" t="s">
        <v>23</v>
      </c>
      <c r="E50" s="124" t="s">
        <v>97</v>
      </c>
      <c r="F50" s="124" t="s">
        <v>26</v>
      </c>
      <c r="G50" s="125" t="s">
        <v>24</v>
      </c>
      <c r="H50" s="126" t="s">
        <v>443</v>
      </c>
      <c r="I50" s="126" t="s">
        <v>461</v>
      </c>
      <c r="J50" s="121" t="s">
        <v>440</v>
      </c>
    </row>
    <row r="51" spans="3:10" x14ac:dyDescent="0.25">
      <c r="C51" s="113" t="s">
        <v>525</v>
      </c>
      <c r="D51" s="114"/>
      <c r="E51" s="114"/>
      <c r="F51" s="114"/>
      <c r="G51" s="114"/>
      <c r="H51" s="114"/>
      <c r="I51" s="114"/>
      <c r="J51" s="115"/>
    </row>
    <row r="52" spans="3:10" ht="25.5" x14ac:dyDescent="0.25">
      <c r="C52" s="264" t="s">
        <v>540</v>
      </c>
      <c r="D52" s="109">
        <f>IF(UserInput!$K45="Missing",1,0)</f>
        <v>1</v>
      </c>
      <c r="E52" s="110">
        <f>IF(UserInput!$K45="Missing",1,0)</f>
        <v>1</v>
      </c>
      <c r="F52" s="110">
        <f>IF(UserInput!$K45="Missing",1,0)</f>
        <v>1</v>
      </c>
      <c r="G52" s="111">
        <f>IF(UserInput!$K45="Missing",1,0)</f>
        <v>1</v>
      </c>
      <c r="H52" s="112">
        <f>IF(UserInput!$K45="Missing",1,0)</f>
        <v>1</v>
      </c>
      <c r="I52" s="112">
        <f>IF(UserInput!$K45="Missing",1,0)</f>
        <v>1</v>
      </c>
      <c r="J52" s="259"/>
    </row>
    <row r="53" spans="3:10" x14ac:dyDescent="0.25">
      <c r="C53" s="237" t="s">
        <v>73</v>
      </c>
      <c r="D53" s="103"/>
      <c r="E53" s="104"/>
      <c r="F53" s="104"/>
      <c r="G53" s="104"/>
      <c r="H53" s="104"/>
      <c r="I53" s="104"/>
      <c r="J53" s="108"/>
    </row>
    <row r="54" spans="3:10" x14ac:dyDescent="0.25">
      <c r="C54" s="262" t="s">
        <v>74</v>
      </c>
      <c r="D54" s="100">
        <f>IF(UserInput!$K46="Missing",1,0)</f>
        <v>1</v>
      </c>
      <c r="E54" s="101">
        <f>IF(UserInput!$K46="Missing",1,0)</f>
        <v>1</v>
      </c>
      <c r="F54" s="101">
        <f>IF(UserInput!$K46="Missing",1,0)</f>
        <v>1</v>
      </c>
      <c r="G54" s="102">
        <f>IF(UserInput!$K46="Missing",1,0)</f>
        <v>1</v>
      </c>
      <c r="H54" s="97">
        <f>IF(UserInput!$K46="Missing",1,0)</f>
        <v>1</v>
      </c>
      <c r="I54" s="97">
        <f>IF(UserInput!$K46="Missing",1,0)</f>
        <v>1</v>
      </c>
      <c r="J54" s="135"/>
    </row>
    <row r="55" spans="3:10" x14ac:dyDescent="0.25">
      <c r="C55" s="262" t="s">
        <v>75</v>
      </c>
      <c r="D55" s="100">
        <f>IF(UserInput!$K47="Missing",1,0)</f>
        <v>1</v>
      </c>
      <c r="E55" s="101">
        <f>IF(UserInput!$K47="Missing",1,0)</f>
        <v>1</v>
      </c>
      <c r="F55" s="101">
        <f>IF(UserInput!$K47="Missing",1,0)</f>
        <v>1</v>
      </c>
      <c r="G55" s="102">
        <f>IF(UserInput!$K47="Missing",1,0)</f>
        <v>1</v>
      </c>
      <c r="H55" s="97">
        <f>IF(UserInput!$K47="Missing",1,0)</f>
        <v>1</v>
      </c>
      <c r="I55" s="97">
        <f>IF(UserInput!$K47="Missing",1,0)</f>
        <v>1</v>
      </c>
      <c r="J55" s="135"/>
    </row>
    <row r="56" spans="3:10" x14ac:dyDescent="0.25">
      <c r="C56" s="262" t="s">
        <v>76</v>
      </c>
      <c r="D56" s="100">
        <f>IF(UserInput!$K48="Missing",1,0)</f>
        <v>1</v>
      </c>
      <c r="E56" s="101">
        <f>IF(UserInput!$K48="Missing",1,0)</f>
        <v>1</v>
      </c>
      <c r="F56" s="101">
        <f>IF(UserInput!$K48="Missing",1,0)</f>
        <v>1</v>
      </c>
      <c r="G56" s="102">
        <f>IF(UserInput!$K48="Missing",1,0)</f>
        <v>1</v>
      </c>
      <c r="H56" s="97">
        <f>IF(UserInput!$K48="Missing",1,0)</f>
        <v>1</v>
      </c>
      <c r="I56" s="97">
        <f>IF(UserInput!$K48="Missing",1,0)</f>
        <v>1</v>
      </c>
      <c r="J56" s="135"/>
    </row>
    <row r="57" spans="3:10" ht="25.5" x14ac:dyDescent="0.25">
      <c r="C57" s="237" t="s">
        <v>541</v>
      </c>
      <c r="D57" s="100">
        <f>IF(UserInput!$K49="Missing",1,0)</f>
        <v>1</v>
      </c>
      <c r="E57" s="101">
        <f>IF(UserInput!$K49="Missing",1,0)</f>
        <v>1</v>
      </c>
      <c r="F57" s="101">
        <f>IF(UserInput!$K49="Missing",1,0)</f>
        <v>1</v>
      </c>
      <c r="G57" s="102">
        <f>IF(UserInput!$K49="Missing",1,0)</f>
        <v>1</v>
      </c>
      <c r="H57" s="97">
        <f>IF(UserInput!$K49="Missing",1,0)</f>
        <v>1</v>
      </c>
      <c r="I57" s="97">
        <f>IF(UserInput!$K49="Missing",1,0)</f>
        <v>1</v>
      </c>
      <c r="J57" s="135"/>
    </row>
    <row r="58" spans="3:10" ht="25.5" x14ac:dyDescent="0.25">
      <c r="C58" s="237" t="s">
        <v>463</v>
      </c>
      <c r="D58" s="100">
        <f>IF(UserInput!$K50="Missing",1,0)</f>
        <v>1</v>
      </c>
      <c r="E58" s="101">
        <f>IF(UserInput!$K50="Missing",1,0)</f>
        <v>1</v>
      </c>
      <c r="F58" s="101">
        <f>IF(UserInput!$K50="Missing",1,0)</f>
        <v>1</v>
      </c>
      <c r="G58" s="102">
        <f>IF(UserInput!$K50="Missing",1,0)</f>
        <v>1</v>
      </c>
      <c r="H58" s="97">
        <f>IF(UserInput!$K50="Missing",1,0)</f>
        <v>1</v>
      </c>
      <c r="I58" s="97">
        <f>IF(UserInput!$K50="Missing",1,0)</f>
        <v>1</v>
      </c>
      <c r="J58" s="135"/>
    </row>
    <row r="59" spans="3:10" x14ac:dyDescent="0.25">
      <c r="C59" s="96" t="s">
        <v>526</v>
      </c>
      <c r="D59" s="96"/>
      <c r="E59" s="96"/>
      <c r="F59" s="96"/>
      <c r="G59" s="96"/>
      <c r="H59" s="96"/>
      <c r="I59" s="96"/>
      <c r="J59" s="96"/>
    </row>
    <row r="60" spans="3:10" ht="25.5" x14ac:dyDescent="0.25">
      <c r="C60" s="237" t="s">
        <v>464</v>
      </c>
      <c r="D60" s="100">
        <f>IF(UserInput!$K54="Missing",1,0)</f>
        <v>1</v>
      </c>
      <c r="E60" s="101">
        <f>IF(UserInput!$K54="Missing",1,0)</f>
        <v>1</v>
      </c>
      <c r="F60" s="101">
        <f>IF(UserInput!$K54="Missing",1,0)</f>
        <v>1</v>
      </c>
      <c r="G60" s="102">
        <f>IF(UserInput!$K54="Missing",1,0)</f>
        <v>1</v>
      </c>
      <c r="H60" s="97">
        <f>IF(UserInput!$K54="Missing",1,0)</f>
        <v>1</v>
      </c>
      <c r="I60" s="97">
        <f>IF(UserInput!$K54="Missing",1,0)</f>
        <v>1</v>
      </c>
      <c r="J60" s="135"/>
    </row>
    <row r="61" spans="3:10" ht="25.5" x14ac:dyDescent="0.25">
      <c r="C61" s="237" t="s">
        <v>77</v>
      </c>
      <c r="D61" s="100">
        <f>IF(UserInput!$K55="Missing",1,0)</f>
        <v>1</v>
      </c>
      <c r="E61" s="101">
        <f>IF(UserInput!$K55="Missing",1,0)</f>
        <v>1</v>
      </c>
      <c r="F61" s="101">
        <f>IF(UserInput!$K55="Missing",1,0)</f>
        <v>1</v>
      </c>
      <c r="G61" s="102">
        <f>IF(UserInput!$K55="Missing",1,0)</f>
        <v>1</v>
      </c>
      <c r="H61" s="97">
        <f>IF(UserInput!$K55="Missing",1,0)</f>
        <v>1</v>
      </c>
      <c r="I61" s="97">
        <f>IF(UserInput!$K55="Missing",1,0)</f>
        <v>1</v>
      </c>
      <c r="J61" s="135"/>
    </row>
    <row r="62" spans="3:10" x14ac:dyDescent="0.25">
      <c r="C62" s="262" t="s">
        <v>636</v>
      </c>
      <c r="D62" s="100">
        <f>IF(UserInput!$K56="Missing",1,0)</f>
        <v>1</v>
      </c>
      <c r="E62" s="101">
        <f>IF(UserInput!$K56="Missing",1,0)</f>
        <v>1</v>
      </c>
      <c r="F62" s="101">
        <f>IF(UserInput!$K56="Missing",1,0)</f>
        <v>1</v>
      </c>
      <c r="G62" s="102">
        <f>IF(UserInput!$K56="Missing",1,0)</f>
        <v>1</v>
      </c>
      <c r="H62" s="97">
        <f>IF(UserInput!$K56="Missing",1,0)</f>
        <v>1</v>
      </c>
      <c r="I62" s="97">
        <f>IF(UserInput!$K56="Missing",1,0)</f>
        <v>1</v>
      </c>
      <c r="J62" s="135"/>
    </row>
    <row r="63" spans="3:10" x14ac:dyDescent="0.25">
      <c r="C63" s="262" t="s">
        <v>78</v>
      </c>
      <c r="D63" s="100">
        <f>IF(UserInput!$K57="Missing",1,0)</f>
        <v>1</v>
      </c>
      <c r="E63" s="101">
        <f>IF(UserInput!$K57="Missing",1,0)</f>
        <v>1</v>
      </c>
      <c r="F63" s="101">
        <f>IF(UserInput!$K57="Missing",1,0)</f>
        <v>1</v>
      </c>
      <c r="G63" s="102">
        <f>IF(UserInput!$K57="Missing",1,0)</f>
        <v>1</v>
      </c>
      <c r="H63" s="97">
        <f>IF(UserInput!$K57="Missing",1,0)</f>
        <v>1</v>
      </c>
      <c r="I63" s="97">
        <f>IF(UserInput!$K57="Missing",1,0)</f>
        <v>1</v>
      </c>
      <c r="J63" s="135"/>
    </row>
    <row r="64" spans="3:10" ht="25.5" x14ac:dyDescent="0.25">
      <c r="C64" s="262" t="s">
        <v>637</v>
      </c>
      <c r="D64" s="100">
        <f>IF(UserInput!$K58="Missing",1,0)</f>
        <v>1</v>
      </c>
      <c r="E64" s="101">
        <f>IF(UserInput!$K58="Missing",1,0)</f>
        <v>1</v>
      </c>
      <c r="F64" s="101">
        <f>IF(UserInput!$K58="Missing",1,0)</f>
        <v>1</v>
      </c>
      <c r="G64" s="102">
        <f>IF(UserInput!$K58="Missing",1,0)</f>
        <v>1</v>
      </c>
      <c r="H64" s="97">
        <f>IF(UserInput!$K58="Missing",1,0)</f>
        <v>1</v>
      </c>
      <c r="I64" s="97">
        <f>IF(UserInput!$K58="Missing",1,0)</f>
        <v>1</v>
      </c>
      <c r="J64" s="135"/>
    </row>
    <row r="65" spans="3:10" ht="25.5" x14ac:dyDescent="0.25">
      <c r="C65" s="237" t="s">
        <v>79</v>
      </c>
      <c r="D65" s="100">
        <f>IF(UserInput!$K59="Missing",1,0)</f>
        <v>1</v>
      </c>
      <c r="E65" s="101">
        <f>IF(UserInput!$K59="Missing",1,0)</f>
        <v>1</v>
      </c>
      <c r="F65" s="101">
        <f>IF(UserInput!$K59="Missing",1,0)</f>
        <v>1</v>
      </c>
      <c r="G65" s="102">
        <f>IF(UserInput!$K59="Missing",1,0)</f>
        <v>1</v>
      </c>
      <c r="H65" s="97">
        <f>IF(UserInput!$K59="Missing",1,0)</f>
        <v>1</v>
      </c>
      <c r="I65" s="97">
        <f>IF(UserInput!$K59="Missing",1,0)</f>
        <v>1</v>
      </c>
      <c r="J65" s="135"/>
    </row>
    <row r="66" spans="3:10" ht="25.5" x14ac:dyDescent="0.25">
      <c r="C66" s="262" t="s">
        <v>80</v>
      </c>
      <c r="D66" s="100">
        <f>IF(UserInput!$K60="Missing",1,0)</f>
        <v>1</v>
      </c>
      <c r="E66" s="101">
        <f>IF(UserInput!$K60="Missing",1,0)</f>
        <v>1</v>
      </c>
      <c r="F66" s="101">
        <f>IF(UserInput!$K60="Missing",1,0)</f>
        <v>1</v>
      </c>
      <c r="G66" s="102">
        <f>IF(UserInput!$K60="Missing",1,0)</f>
        <v>1</v>
      </c>
      <c r="H66" s="97">
        <f>IF(UserInput!$K60="Missing",1,0)</f>
        <v>1</v>
      </c>
      <c r="I66" s="97">
        <f>IF(UserInput!$K60="Missing",1,0)</f>
        <v>1</v>
      </c>
      <c r="J66" s="135"/>
    </row>
    <row r="67" spans="3:10" x14ac:dyDescent="0.25">
      <c r="C67" s="262" t="s">
        <v>81</v>
      </c>
      <c r="D67" s="100">
        <f>IF(UserInput!$K61="Missing",1,0)</f>
        <v>1</v>
      </c>
      <c r="E67" s="101">
        <f>IF(UserInput!$K61="Missing",1,0)</f>
        <v>1</v>
      </c>
      <c r="F67" s="101">
        <f>IF(UserInput!$K61="Missing",1,0)</f>
        <v>1</v>
      </c>
      <c r="G67" s="102">
        <f>IF(UserInput!$K61="Missing",1,0)</f>
        <v>1</v>
      </c>
      <c r="H67" s="97">
        <f>IF(UserInput!$K61="Missing",1,0)</f>
        <v>1</v>
      </c>
      <c r="I67" s="97">
        <f>IF(UserInput!$K61="Missing",1,0)</f>
        <v>1</v>
      </c>
      <c r="J67" s="135"/>
    </row>
    <row r="68" spans="3:10" ht="25.5" x14ac:dyDescent="0.25">
      <c r="C68" s="262" t="s">
        <v>82</v>
      </c>
      <c r="D68" s="100">
        <f>IF(UserInput!$K62="Missing",1,0)</f>
        <v>1</v>
      </c>
      <c r="E68" s="101">
        <f>IF(UserInput!$K62="Missing",1,0)</f>
        <v>1</v>
      </c>
      <c r="F68" s="101">
        <f>IF(UserInput!$K62="Missing",1,0)</f>
        <v>1</v>
      </c>
      <c r="G68" s="102">
        <f>IF(UserInput!$K62="Missing",1,0)</f>
        <v>1</v>
      </c>
      <c r="H68" s="97">
        <f>IF(UserInput!$K62="Missing",1,0)</f>
        <v>1</v>
      </c>
      <c r="I68" s="97">
        <f>IF(UserInput!$K62="Missing",1,0)</f>
        <v>1</v>
      </c>
      <c r="J68" s="135"/>
    </row>
    <row r="69" spans="3:10" x14ac:dyDescent="0.25">
      <c r="C69" s="263" t="s">
        <v>83</v>
      </c>
      <c r="D69" s="293" t="s">
        <v>335</v>
      </c>
      <c r="E69" s="293"/>
      <c r="F69" s="293"/>
      <c r="G69" s="293"/>
      <c r="H69" s="293"/>
      <c r="I69" s="293"/>
      <c r="J69" s="258"/>
    </row>
    <row r="70" spans="3:10" ht="93.95" customHeight="1" x14ac:dyDescent="0.25">
      <c r="C70" s="226" t="s">
        <v>639</v>
      </c>
      <c r="D70" s="123" t="s">
        <v>23</v>
      </c>
      <c r="E70" s="124" t="s">
        <v>97</v>
      </c>
      <c r="F70" s="124" t="s">
        <v>26</v>
      </c>
      <c r="G70" s="125" t="s">
        <v>24</v>
      </c>
      <c r="H70" s="126" t="s">
        <v>443</v>
      </c>
      <c r="I70" s="126" t="s">
        <v>461</v>
      </c>
      <c r="J70" s="121" t="s">
        <v>440</v>
      </c>
    </row>
    <row r="71" spans="3:10" x14ac:dyDescent="0.25">
      <c r="C71" s="96" t="s">
        <v>526</v>
      </c>
      <c r="D71" s="96"/>
      <c r="E71" s="96"/>
      <c r="F71" s="96"/>
      <c r="G71" s="96"/>
      <c r="H71" s="96"/>
      <c r="I71" s="96"/>
      <c r="J71" s="96"/>
    </row>
    <row r="72" spans="3:10" x14ac:dyDescent="0.25">
      <c r="C72" s="237" t="s">
        <v>84</v>
      </c>
      <c r="D72" s="100">
        <f>IF(UserInput!$K68="Missing",1,0)</f>
        <v>1</v>
      </c>
      <c r="E72" s="101">
        <f>IF(UserInput!$K68="Missing",1,0)</f>
        <v>1</v>
      </c>
      <c r="F72" s="101">
        <f>IF(UserInput!$K68="Missing",1,0)</f>
        <v>1</v>
      </c>
      <c r="G72" s="102">
        <f>IF(UserInput!$K68="Missing",1,0)</f>
        <v>1</v>
      </c>
      <c r="H72" s="97">
        <f>IF(UserInput!$K68="Missing",1,0)</f>
        <v>1</v>
      </c>
      <c r="I72" s="97">
        <f>IF(UserInput!$K68="Missing",1,0)</f>
        <v>1</v>
      </c>
      <c r="J72" s="135"/>
    </row>
    <row r="73" spans="3:10" x14ac:dyDescent="0.25">
      <c r="C73" s="261" t="s">
        <v>501</v>
      </c>
      <c r="D73" s="100">
        <f>IF(UserInput!$K69="Missing",1,0)</f>
        <v>1</v>
      </c>
      <c r="E73" s="101">
        <f>IF(UserInput!$K69="Missing",1,0)</f>
        <v>1</v>
      </c>
      <c r="F73" s="101">
        <f>IF(UserInput!$K69="Missing",1,0)</f>
        <v>1</v>
      </c>
      <c r="G73" s="102">
        <f>IF(UserInput!$K69="Missing",1,0)</f>
        <v>1</v>
      </c>
      <c r="H73" s="97">
        <f>IF(UserInput!$K69="Missing",1,0)</f>
        <v>1</v>
      </c>
      <c r="I73" s="97">
        <f>IF(UserInput!$K69="Missing",1,0)</f>
        <v>1</v>
      </c>
      <c r="J73" s="135"/>
    </row>
    <row r="74" spans="3:10" ht="25.5" x14ac:dyDescent="0.25">
      <c r="C74" s="261" t="s">
        <v>543</v>
      </c>
      <c r="D74" s="100">
        <f>IF(UserInput!$K70="Missing",1,0)</f>
        <v>1</v>
      </c>
      <c r="E74" s="101">
        <f>IF(UserInput!$K70="Missing",1,0)</f>
        <v>1</v>
      </c>
      <c r="F74" s="101">
        <f>IF(UserInput!$K70="Missing",1,0)</f>
        <v>1</v>
      </c>
      <c r="G74" s="102">
        <f>IF(UserInput!$K70="Missing",1,0)</f>
        <v>1</v>
      </c>
      <c r="H74" s="97">
        <f>IF(UserInput!$K70="Missing",1,0)</f>
        <v>1</v>
      </c>
      <c r="I74" s="97">
        <f>IF(UserInput!$K70="Missing",1,0)</f>
        <v>1</v>
      </c>
      <c r="J74" s="135"/>
    </row>
    <row r="75" spans="3:10" ht="25.5" x14ac:dyDescent="0.25">
      <c r="C75" s="237" t="s">
        <v>493</v>
      </c>
      <c r="D75" s="100">
        <f>IF(UserInput!$K71="Missing",1,0)</f>
        <v>1</v>
      </c>
      <c r="E75" s="101">
        <f>IF(UserInput!$K71="Missing",1,0)</f>
        <v>1</v>
      </c>
      <c r="F75" s="101">
        <f>IF(UserInput!$K71="Missing",1,0)</f>
        <v>1</v>
      </c>
      <c r="G75" s="102">
        <f>IF(UserInput!$K71="Missing",1,0)</f>
        <v>1</v>
      </c>
      <c r="H75" s="97">
        <f>IF(UserInput!$K71="Missing",1,0)</f>
        <v>1</v>
      </c>
      <c r="I75" s="97">
        <f>IF(UserInput!$K71="Missing",1,0)</f>
        <v>1</v>
      </c>
      <c r="J75" s="135"/>
    </row>
    <row r="76" spans="3:10" x14ac:dyDescent="0.25">
      <c r="C76" s="237" t="s">
        <v>85</v>
      </c>
      <c r="D76" s="100">
        <f>IF(UserInput!$K72="Missing",1,0)</f>
        <v>1</v>
      </c>
      <c r="E76" s="101">
        <f>IF(UserInput!$K72="Missing",1,0)</f>
        <v>1</v>
      </c>
      <c r="F76" s="101">
        <f>IF(UserInput!$K72="Missing",1,0)</f>
        <v>1</v>
      </c>
      <c r="G76" s="102">
        <f>IF(UserInput!$K72="Missing",1,0)</f>
        <v>1</v>
      </c>
      <c r="H76" s="97">
        <f>IF(UserInput!$K72="Missing",1,0)</f>
        <v>1</v>
      </c>
      <c r="I76" s="97">
        <f>IF(UserInput!$K72="Missing",1,0)</f>
        <v>1</v>
      </c>
      <c r="J76" s="135"/>
    </row>
    <row r="77" spans="3:10" ht="25.5" x14ac:dyDescent="0.25">
      <c r="C77" s="237" t="s">
        <v>465</v>
      </c>
      <c r="D77" s="100">
        <f>IF(UserInput!$K73="Missing",1,0)</f>
        <v>1</v>
      </c>
      <c r="E77" s="101">
        <f>IF(UserInput!$K73="Missing",1,0)</f>
        <v>1</v>
      </c>
      <c r="F77" s="101">
        <f>IF(UserInput!$K73="Missing",1,0)</f>
        <v>1</v>
      </c>
      <c r="G77" s="102">
        <f>IF(UserInput!$K73="Missing",1,0)</f>
        <v>1</v>
      </c>
      <c r="H77" s="97">
        <f>IF(UserInput!$K73="Missing",1,0)</f>
        <v>1</v>
      </c>
      <c r="I77" s="97">
        <f>IF(UserInput!$K73="Missing",1,0)</f>
        <v>1</v>
      </c>
      <c r="J77" s="135"/>
    </row>
    <row r="78" spans="3:10" ht="25.5" x14ac:dyDescent="0.25">
      <c r="C78" s="237" t="s">
        <v>548</v>
      </c>
      <c r="D78" s="100">
        <f>IF(UserInput!$K74="Missing",1,0)</f>
        <v>1</v>
      </c>
      <c r="E78" s="101">
        <f>IF(UserInput!$K74="Missing",1,0)</f>
        <v>1</v>
      </c>
      <c r="F78" s="101">
        <f>IF(UserInput!$K74="Missing",1,0)</f>
        <v>1</v>
      </c>
      <c r="G78" s="102">
        <f>IF(UserInput!$K74="Missing",1,0)</f>
        <v>1</v>
      </c>
      <c r="H78" s="97">
        <f>IF(UserInput!$K74="Missing",1,0)</f>
        <v>1</v>
      </c>
      <c r="I78" s="97">
        <f>IF(UserInput!$K74="Missing",1,0)</f>
        <v>1</v>
      </c>
      <c r="J78" s="135"/>
    </row>
    <row r="79" spans="3:10" ht="25.5" x14ac:dyDescent="0.25">
      <c r="C79" s="237" t="s">
        <v>547</v>
      </c>
      <c r="D79" s="100">
        <f>IF(UserInput!$K75="Missing",1,0)</f>
        <v>1</v>
      </c>
      <c r="E79" s="101">
        <f>IF(UserInput!$K75="Missing",1,0)</f>
        <v>1</v>
      </c>
      <c r="F79" s="101">
        <f>IF(UserInput!$K75="Missing",1,0)</f>
        <v>1</v>
      </c>
      <c r="G79" s="102">
        <f>IF(UserInput!$K75="Missing",1,0)</f>
        <v>1</v>
      </c>
      <c r="H79" s="97">
        <f>IF(UserInput!$K75="Missing",1,0)</f>
        <v>1</v>
      </c>
      <c r="I79" s="97">
        <f>IF(UserInput!$K75="Missing",1,0)</f>
        <v>1</v>
      </c>
      <c r="J79" s="135"/>
    </row>
    <row r="80" spans="3:10" x14ac:dyDescent="0.25">
      <c r="C80" s="237" t="s">
        <v>546</v>
      </c>
      <c r="D80" s="100">
        <f>IF(UserInput!$K76="Missing",1,0)</f>
        <v>1</v>
      </c>
      <c r="E80" s="101">
        <f>IF(UserInput!$K76="Missing",1,0)</f>
        <v>1</v>
      </c>
      <c r="F80" s="101">
        <f>IF(UserInput!$K76="Missing",1,0)</f>
        <v>1</v>
      </c>
      <c r="G80" s="102">
        <f>IF(UserInput!$K76="Missing",1,0)</f>
        <v>1</v>
      </c>
      <c r="H80" s="97">
        <f>IF(UserInput!$K76="Missing",1,0)</f>
        <v>1</v>
      </c>
      <c r="I80" s="97">
        <f>IF(UserInput!$K76="Missing",1,0)</f>
        <v>1</v>
      </c>
      <c r="J80" s="135"/>
    </row>
    <row r="81" spans="3:10" ht="25.5" x14ac:dyDescent="0.25">
      <c r="C81" s="237" t="s">
        <v>545</v>
      </c>
      <c r="D81" s="100">
        <f>IF(UserInput!$K77="Missing",1,0)</f>
        <v>1</v>
      </c>
      <c r="E81" s="101">
        <f>IF(UserInput!$K77="Missing",1,0)</f>
        <v>1</v>
      </c>
      <c r="F81" s="101">
        <f>IF(UserInput!$K77="Missing",1,0)</f>
        <v>1</v>
      </c>
      <c r="G81" s="102">
        <f>IF(UserInput!$K77="Missing",1,0)</f>
        <v>1</v>
      </c>
      <c r="H81" s="97">
        <f>IF(UserInput!$K77="Missing",1,0)</f>
        <v>1</v>
      </c>
      <c r="I81" s="97">
        <f>IF(UserInput!$K77="Missing",1,0)</f>
        <v>1</v>
      </c>
      <c r="J81" s="135"/>
    </row>
    <row r="82" spans="3:10" ht="25.5" x14ac:dyDescent="0.25">
      <c r="C82" s="261" t="s">
        <v>640</v>
      </c>
      <c r="D82" s="100">
        <f>IF(UserInput!$K78="Missing",1,0)</f>
        <v>1</v>
      </c>
      <c r="E82" s="101">
        <f>IF(UserInput!$K78="Missing",1,0)</f>
        <v>1</v>
      </c>
      <c r="F82" s="101">
        <f>IF(UserInput!$K78="Missing",1,0)</f>
        <v>1</v>
      </c>
      <c r="G82" s="102">
        <f>IF(UserInput!$K78="Missing",1,0)</f>
        <v>1</v>
      </c>
      <c r="H82" s="97">
        <f>IF(UserInput!$K78="Missing",1,0)</f>
        <v>1</v>
      </c>
      <c r="I82" s="97">
        <f>IF(UserInput!$K78="Missing",1,0)</f>
        <v>1</v>
      </c>
      <c r="J82" s="135"/>
    </row>
    <row r="83" spans="3:10" x14ac:dyDescent="0.25">
      <c r="C83" s="237" t="s">
        <v>86</v>
      </c>
      <c r="D83" s="291" t="s">
        <v>335</v>
      </c>
      <c r="E83" s="291"/>
      <c r="F83" s="291"/>
      <c r="G83" s="291"/>
      <c r="H83" s="291"/>
      <c r="I83" s="291"/>
      <c r="J83" s="260"/>
    </row>
    <row r="84" spans="3:10" ht="93.95" customHeight="1" x14ac:dyDescent="0.25">
      <c r="C84" s="226" t="s">
        <v>642</v>
      </c>
      <c r="D84" s="123" t="s">
        <v>23</v>
      </c>
      <c r="E84" s="124" t="s">
        <v>97</v>
      </c>
      <c r="F84" s="124" t="s">
        <v>26</v>
      </c>
      <c r="G84" s="125" t="s">
        <v>24</v>
      </c>
      <c r="H84" s="126" t="s">
        <v>443</v>
      </c>
      <c r="I84" s="126" t="s">
        <v>461</v>
      </c>
      <c r="J84" s="121" t="s">
        <v>440</v>
      </c>
    </row>
    <row r="85" spans="3:10" x14ac:dyDescent="0.25">
      <c r="C85" s="96" t="s">
        <v>526</v>
      </c>
      <c r="D85" s="96"/>
      <c r="E85" s="96"/>
      <c r="F85" s="96"/>
      <c r="G85" s="96"/>
      <c r="H85" s="96"/>
      <c r="I85" s="96"/>
      <c r="J85" s="96"/>
    </row>
    <row r="86" spans="3:10" x14ac:dyDescent="0.25">
      <c r="C86" s="237" t="s">
        <v>87</v>
      </c>
      <c r="D86" s="100">
        <f>IF(UserInput!$K84="Missing",1,0)</f>
        <v>1</v>
      </c>
      <c r="E86" s="101">
        <f>IF(UserInput!$K84="Missing",1,0)</f>
        <v>1</v>
      </c>
      <c r="F86" s="101">
        <f>IF(UserInput!$K84="Missing",1,0)</f>
        <v>1</v>
      </c>
      <c r="G86" s="102">
        <f>IF(UserInput!$K84="Missing",1,0)</f>
        <v>1</v>
      </c>
      <c r="H86" s="97">
        <f>IF(UserInput!$K84="Missing",1,0)</f>
        <v>1</v>
      </c>
      <c r="I86" s="97">
        <f>IF(UserInput!$K84="Missing",1,0)</f>
        <v>1</v>
      </c>
      <c r="J86" s="135"/>
    </row>
    <row r="87" spans="3:10" x14ac:dyDescent="0.25">
      <c r="C87" s="237" t="s">
        <v>88</v>
      </c>
      <c r="D87" s="100">
        <f>IF(UserInput!$K85="Missing",1,0)</f>
        <v>1</v>
      </c>
      <c r="E87" s="101">
        <f>IF(UserInput!$K85="Missing",1,0)</f>
        <v>1</v>
      </c>
      <c r="F87" s="101">
        <f>IF(UserInput!$K85="Missing",1,0)</f>
        <v>1</v>
      </c>
      <c r="G87" s="102">
        <f>IF(UserInput!$K85="Missing",1,0)</f>
        <v>1</v>
      </c>
      <c r="H87" s="97">
        <f>IF(UserInput!$K85="Missing",1,0)</f>
        <v>1</v>
      </c>
      <c r="I87" s="97">
        <f>IF(UserInput!$K85="Missing",1,0)</f>
        <v>1</v>
      </c>
      <c r="J87" s="135"/>
    </row>
    <row r="88" spans="3:10" x14ac:dyDescent="0.25">
      <c r="C88" s="237" t="s">
        <v>89</v>
      </c>
      <c r="D88" s="100">
        <f>IF(UserInput!$K86="Missing",1,0)</f>
        <v>1</v>
      </c>
      <c r="E88" s="101">
        <f>IF(UserInput!$K86="Missing",1,0)</f>
        <v>1</v>
      </c>
      <c r="F88" s="101">
        <f>IF(UserInput!$K86="Missing",1,0)</f>
        <v>1</v>
      </c>
      <c r="G88" s="102">
        <f>IF(UserInput!$K86="Missing",1,0)</f>
        <v>1</v>
      </c>
      <c r="H88" s="97">
        <f>IF(UserInput!$K86="Missing",1,0)</f>
        <v>1</v>
      </c>
      <c r="I88" s="97">
        <f>IF(UserInput!$K86="Missing",1,0)</f>
        <v>1</v>
      </c>
      <c r="J88" s="135"/>
    </row>
    <row r="89" spans="3:10" ht="25.5" x14ac:dyDescent="0.25">
      <c r="C89" s="237" t="s">
        <v>643</v>
      </c>
      <c r="D89" s="100">
        <f>IF(UserInput!$K87="Missing",1,0)</f>
        <v>1</v>
      </c>
      <c r="E89" s="101">
        <f>IF(UserInput!$K87="Missing",1,0)</f>
        <v>1</v>
      </c>
      <c r="F89" s="101">
        <f>IF(UserInput!$K87="Missing",1,0)</f>
        <v>1</v>
      </c>
      <c r="G89" s="102">
        <f>IF(UserInput!$K87="Missing",1,0)</f>
        <v>1</v>
      </c>
      <c r="H89" s="97">
        <f>IF(UserInput!$K87="Missing",1,0)</f>
        <v>1</v>
      </c>
      <c r="I89" s="97">
        <f>IF(UserInput!$K87="Missing",1,0)</f>
        <v>1</v>
      </c>
      <c r="J89" s="135"/>
    </row>
    <row r="90" spans="3:10" ht="25.5" x14ac:dyDescent="0.25">
      <c r="C90" s="237" t="s">
        <v>644</v>
      </c>
      <c r="D90" s="100">
        <f>IF(UserInput!$K88="Missing",1,0)</f>
        <v>1</v>
      </c>
      <c r="E90" s="101">
        <f>IF(UserInput!$K88="Missing",1,0)</f>
        <v>1</v>
      </c>
      <c r="F90" s="101">
        <f>IF(UserInput!$K88="Missing",1,0)</f>
        <v>1</v>
      </c>
      <c r="G90" s="102">
        <f>IF(UserInput!$K88="Missing",1,0)</f>
        <v>1</v>
      </c>
      <c r="H90" s="97">
        <f>IF(UserInput!$K88="Missing",1,0)</f>
        <v>1</v>
      </c>
      <c r="I90" s="97">
        <f>IF(UserInput!$K88="Missing",1,0)</f>
        <v>1</v>
      </c>
      <c r="J90" s="135"/>
    </row>
    <row r="91" spans="3:10" x14ac:dyDescent="0.25">
      <c r="C91" s="237" t="s">
        <v>90</v>
      </c>
      <c r="D91" s="100">
        <f>IF(UserInput!$K89="Missing",1,0)</f>
        <v>1</v>
      </c>
      <c r="E91" s="101">
        <f>IF(UserInput!$K89="Missing",1,0)</f>
        <v>1</v>
      </c>
      <c r="F91" s="101">
        <f>IF(UserInput!$K89="Missing",1,0)</f>
        <v>1</v>
      </c>
      <c r="G91" s="102">
        <f>IF(UserInput!$K89="Missing",1,0)</f>
        <v>1</v>
      </c>
      <c r="H91" s="97">
        <f>IF(UserInput!$K89="Missing",1,0)</f>
        <v>1</v>
      </c>
      <c r="I91" s="97">
        <f>IF(UserInput!$K89="Missing",1,0)</f>
        <v>1</v>
      </c>
      <c r="J91" s="135"/>
    </row>
    <row r="92" spans="3:10" x14ac:dyDescent="0.25">
      <c r="C92" s="237" t="s">
        <v>91</v>
      </c>
      <c r="D92" s="103"/>
      <c r="E92" s="104"/>
      <c r="F92" s="104"/>
      <c r="G92" s="104"/>
      <c r="H92" s="104"/>
      <c r="I92" s="104"/>
      <c r="J92" s="108"/>
    </row>
    <row r="93" spans="3:10" ht="25.5" x14ac:dyDescent="0.25">
      <c r="C93" s="262" t="s">
        <v>553</v>
      </c>
      <c r="D93" s="100">
        <f>IF(UserInput!$K90="Missing",1,0)</f>
        <v>1</v>
      </c>
      <c r="E93" s="101">
        <f>IF(UserInput!$K90="Missing",1,0)</f>
        <v>1</v>
      </c>
      <c r="F93" s="101">
        <f>IF(UserInput!$K90="Missing",1,0)</f>
        <v>1</v>
      </c>
      <c r="G93" s="102">
        <f>IF(UserInput!$K90="Missing",1,0)</f>
        <v>1</v>
      </c>
      <c r="H93" s="97">
        <f>IF(UserInput!$K90="Missing",1,0)</f>
        <v>1</v>
      </c>
      <c r="I93" s="97">
        <f>IF(UserInput!$K90="Missing",1,0)</f>
        <v>1</v>
      </c>
      <c r="J93" s="135"/>
    </row>
    <row r="94" spans="3:10" ht="25.5" x14ac:dyDescent="0.25">
      <c r="C94" s="262" t="s">
        <v>645</v>
      </c>
      <c r="D94" s="100">
        <f>IF(UserInput!$K91="Missing",1,0)</f>
        <v>1</v>
      </c>
      <c r="E94" s="101">
        <f>IF(UserInput!$K91="Missing",1,0)</f>
        <v>1</v>
      </c>
      <c r="F94" s="101">
        <f>IF(UserInput!$K91="Missing",1,0)</f>
        <v>1</v>
      </c>
      <c r="G94" s="102">
        <f>IF(UserInput!$K91="Missing",1,0)</f>
        <v>1</v>
      </c>
      <c r="H94" s="97">
        <f>IF(UserInput!$K91="Missing",1,0)</f>
        <v>1</v>
      </c>
      <c r="I94" s="97">
        <f>IF(UserInput!$K91="Missing",1,0)</f>
        <v>1</v>
      </c>
      <c r="J94" s="135"/>
    </row>
    <row r="95" spans="3:10" x14ac:dyDescent="0.25">
      <c r="C95" s="262" t="s">
        <v>92</v>
      </c>
      <c r="D95" s="100">
        <f>IF(UserInput!$K92="Missing",1,0)</f>
        <v>1</v>
      </c>
      <c r="E95" s="101">
        <f>IF(UserInput!$K92="Missing",1,0)</f>
        <v>1</v>
      </c>
      <c r="F95" s="101">
        <f>IF(UserInput!$K92="Missing",1,0)</f>
        <v>1</v>
      </c>
      <c r="G95" s="102">
        <f>IF(UserInput!$K92="Missing",1,0)</f>
        <v>1</v>
      </c>
      <c r="H95" s="97">
        <f>IF(UserInput!$K92="Missing",1,0)</f>
        <v>1</v>
      </c>
      <c r="I95" s="97">
        <f>IF(UserInput!$K92="Missing",1,0)</f>
        <v>1</v>
      </c>
      <c r="J95" s="135"/>
    </row>
    <row r="96" spans="3:10" x14ac:dyDescent="0.25">
      <c r="C96" s="262" t="s">
        <v>93</v>
      </c>
      <c r="D96" s="100">
        <f>IF(UserInput!$K93="Missing",1,0)</f>
        <v>1</v>
      </c>
      <c r="E96" s="101">
        <f>IF(UserInput!$K93="Missing",1,0)</f>
        <v>1</v>
      </c>
      <c r="F96" s="101">
        <f>IF(UserInput!$K93="Missing",1,0)</f>
        <v>1</v>
      </c>
      <c r="G96" s="102">
        <f>IF(UserInput!$K93="Missing",1,0)</f>
        <v>1</v>
      </c>
      <c r="H96" s="97">
        <f>IF(UserInput!$K93="Missing",1,0)</f>
        <v>1</v>
      </c>
      <c r="I96" s="97">
        <f>IF(UserInput!$K93="Missing",1,0)</f>
        <v>1</v>
      </c>
      <c r="J96" s="135"/>
    </row>
    <row r="97" spans="3:10" ht="25.5" x14ac:dyDescent="0.25">
      <c r="C97" s="262" t="s">
        <v>554</v>
      </c>
      <c r="D97" s="100">
        <f>IF(UserInput!$K94="Missing",1,0)</f>
        <v>1</v>
      </c>
      <c r="E97" s="101">
        <f>IF(UserInput!$K94="Missing",1,0)</f>
        <v>1</v>
      </c>
      <c r="F97" s="101">
        <f>IF(UserInput!$K94="Missing",1,0)</f>
        <v>1</v>
      </c>
      <c r="G97" s="102">
        <f>IF(UserInput!$K94="Missing",1,0)</f>
        <v>1</v>
      </c>
      <c r="H97" s="97">
        <f>IF(UserInput!$K94="Missing",1,0)</f>
        <v>1</v>
      </c>
      <c r="I97" s="97">
        <f>IF(UserInput!$K94="Missing",1,0)</f>
        <v>1</v>
      </c>
      <c r="J97" s="135"/>
    </row>
    <row r="98" spans="3:10" x14ac:dyDescent="0.25">
      <c r="C98" s="237" t="s">
        <v>646</v>
      </c>
      <c r="D98" s="291" t="s">
        <v>335</v>
      </c>
      <c r="E98" s="291"/>
      <c r="F98" s="291"/>
      <c r="G98" s="291"/>
      <c r="H98" s="291"/>
      <c r="I98" s="291"/>
      <c r="J98" s="260"/>
    </row>
    <row r="99" spans="3:10" ht="80.099999999999994" customHeight="1" x14ac:dyDescent="0.25">
      <c r="C99" s="226" t="s">
        <v>628</v>
      </c>
      <c r="D99" s="123" t="s">
        <v>23</v>
      </c>
      <c r="E99" s="124" t="s">
        <v>97</v>
      </c>
      <c r="F99" s="124" t="s">
        <v>26</v>
      </c>
      <c r="G99" s="125" t="s">
        <v>24</v>
      </c>
      <c r="H99" s="126" t="s">
        <v>443</v>
      </c>
      <c r="I99" s="126" t="s">
        <v>461</v>
      </c>
      <c r="J99" s="121" t="s">
        <v>440</v>
      </c>
    </row>
    <row r="100" spans="3:10" x14ac:dyDescent="0.25">
      <c r="C100" s="96" t="s">
        <v>526</v>
      </c>
      <c r="D100" s="96"/>
      <c r="E100" s="96"/>
      <c r="F100" s="96"/>
      <c r="G100" s="96"/>
      <c r="H100" s="96"/>
      <c r="I100" s="96"/>
      <c r="J100" s="96"/>
    </row>
    <row r="101" spans="3:10" ht="25.5" x14ac:dyDescent="0.25">
      <c r="C101" s="237" t="s">
        <v>555</v>
      </c>
      <c r="D101" s="100">
        <f>IF(UserInput!$K100="Missing",1,0)</f>
        <v>1</v>
      </c>
      <c r="E101" s="101">
        <f>IF(UserInput!$K100="Missing",1,0)</f>
        <v>1</v>
      </c>
      <c r="F101" s="101">
        <f>IF(UserInput!$K100="Missing",1,0)</f>
        <v>1</v>
      </c>
      <c r="G101" s="102">
        <f>IF(UserInput!$K100="Missing",1,0)</f>
        <v>1</v>
      </c>
      <c r="H101" s="97">
        <f>IF(UserInput!$K100="Missing",1,0)</f>
        <v>1</v>
      </c>
      <c r="I101" s="97">
        <f>IF(UserInput!$K100="Missing",1,0)</f>
        <v>1</v>
      </c>
      <c r="J101" s="135"/>
    </row>
    <row r="102" spans="3:10" ht="38.25" x14ac:dyDescent="0.25">
      <c r="C102" s="237" t="s">
        <v>556</v>
      </c>
      <c r="D102" s="100">
        <f>IF(UserInput!$K101="Missing",1,0)</f>
        <v>1</v>
      </c>
      <c r="E102" s="101">
        <f>IF(UserInput!$K101="Missing",1,0)</f>
        <v>1</v>
      </c>
      <c r="F102" s="101">
        <f>IF(UserInput!$K101="Missing",1,0)</f>
        <v>1</v>
      </c>
      <c r="G102" s="102">
        <f>IF(UserInput!$K101="Missing",1,0)</f>
        <v>1</v>
      </c>
      <c r="H102" s="97">
        <f>IF(UserInput!$K101="Missing",1,0)</f>
        <v>1</v>
      </c>
      <c r="I102" s="97">
        <f>IF(UserInput!$K101="Missing",1,0)</f>
        <v>1</v>
      </c>
      <c r="J102" s="135"/>
    </row>
    <row r="103" spans="3:10" x14ac:dyDescent="0.25">
      <c r="C103" s="237" t="s">
        <v>558</v>
      </c>
      <c r="D103" s="100">
        <f>IF(UserInput!$K102="Missing",1,0)</f>
        <v>1</v>
      </c>
      <c r="E103" s="101">
        <f>IF(UserInput!$K102="Missing",1,0)</f>
        <v>1</v>
      </c>
      <c r="F103" s="101">
        <f>IF(UserInput!$K102="Missing",1,0)</f>
        <v>1</v>
      </c>
      <c r="G103" s="102">
        <f>IF(UserInput!$K102="Missing",1,0)</f>
        <v>1</v>
      </c>
      <c r="H103" s="97">
        <f>IF(UserInput!$K102="Missing",1,0)</f>
        <v>1</v>
      </c>
      <c r="I103" s="97">
        <f>IF(UserInput!$K102="Missing",1,0)</f>
        <v>1</v>
      </c>
      <c r="J103" s="135"/>
    </row>
    <row r="104" spans="3:10" x14ac:dyDescent="0.25">
      <c r="C104" s="237" t="s">
        <v>559</v>
      </c>
      <c r="D104" s="100">
        <f>IF(UserInput!$K103="Missing",1,0)</f>
        <v>1</v>
      </c>
      <c r="E104" s="101">
        <f>IF(UserInput!$K103="Missing",1,0)</f>
        <v>1</v>
      </c>
      <c r="F104" s="101">
        <f>IF(UserInput!$K103="Missing",1,0)</f>
        <v>1</v>
      </c>
      <c r="G104" s="102">
        <f>IF(UserInput!$K103="Missing",1,0)</f>
        <v>1</v>
      </c>
      <c r="H104" s="97">
        <f>IF(UserInput!$K103="Missing",1,0)</f>
        <v>1</v>
      </c>
      <c r="I104" s="97">
        <f>IF(UserInput!$K103="Missing",1,0)</f>
        <v>1</v>
      </c>
      <c r="J104" s="135"/>
    </row>
    <row r="105" spans="3:10" x14ac:dyDescent="0.25">
      <c r="C105" s="237" t="s">
        <v>560</v>
      </c>
      <c r="D105" s="100">
        <f>IF(UserInput!$K104="Missing",1,0)</f>
        <v>1</v>
      </c>
      <c r="E105" s="101">
        <f>IF(UserInput!$K104="Missing",1,0)</f>
        <v>1</v>
      </c>
      <c r="F105" s="101">
        <f>IF(UserInput!$K104="Missing",1,0)</f>
        <v>1</v>
      </c>
      <c r="G105" s="102">
        <f>IF(UserInput!$K104="Missing",1,0)</f>
        <v>1</v>
      </c>
      <c r="H105" s="97">
        <f>IF(UserInput!$K104="Missing",1,0)</f>
        <v>1</v>
      </c>
      <c r="I105" s="97">
        <f>IF(UserInput!$K104="Missing",1,0)</f>
        <v>1</v>
      </c>
      <c r="J105" s="135"/>
    </row>
    <row r="106" spans="3:10" ht="25.5" x14ac:dyDescent="0.25">
      <c r="C106" s="237" t="s">
        <v>561</v>
      </c>
      <c r="D106" s="100">
        <f>IF(UserInput!$K105="Missing",1,0)</f>
        <v>1</v>
      </c>
      <c r="E106" s="101">
        <f>IF(UserInput!$K105="Missing",1,0)</f>
        <v>1</v>
      </c>
      <c r="F106" s="101">
        <f>IF(UserInput!$K105="Missing",1,0)</f>
        <v>1</v>
      </c>
      <c r="G106" s="102">
        <f>IF(UserInput!$K105="Missing",1,0)</f>
        <v>1</v>
      </c>
      <c r="H106" s="97">
        <f>IF(UserInput!$K105="Missing",1,0)</f>
        <v>1</v>
      </c>
      <c r="I106" s="97">
        <f>IF(UserInput!$K105="Missing",1,0)</f>
        <v>1</v>
      </c>
      <c r="J106" s="135"/>
    </row>
    <row r="107" spans="3:10" ht="25.5" x14ac:dyDescent="0.25">
      <c r="C107" s="237" t="s">
        <v>647</v>
      </c>
      <c r="D107" s="100">
        <f>IF(UserInput!$K106="Missing",1,0)</f>
        <v>1</v>
      </c>
      <c r="E107" s="101">
        <f>IF(UserInput!$K106="Missing",1,0)</f>
        <v>1</v>
      </c>
      <c r="F107" s="101">
        <f>IF(UserInput!$K106="Missing",1,0)</f>
        <v>1</v>
      </c>
      <c r="G107" s="102">
        <f>IF(UserInput!$K106="Missing",1,0)</f>
        <v>1</v>
      </c>
      <c r="H107" s="97">
        <f>IF(UserInput!$K106="Missing",1,0)</f>
        <v>1</v>
      </c>
      <c r="I107" s="97">
        <f>IF(UserInput!$K106="Missing",1,0)</f>
        <v>1</v>
      </c>
      <c r="J107" s="135"/>
    </row>
    <row r="108" spans="3:10" x14ac:dyDescent="0.25">
      <c r="C108" s="237" t="s">
        <v>557</v>
      </c>
      <c r="D108" s="291" t="s">
        <v>335</v>
      </c>
      <c r="E108" s="291"/>
      <c r="F108" s="291"/>
      <c r="G108" s="291"/>
      <c r="H108" s="291"/>
      <c r="I108" s="291"/>
      <c r="J108" s="260"/>
    </row>
    <row r="109" spans="3:10" ht="93.95" customHeight="1" x14ac:dyDescent="0.25">
      <c r="C109" s="226" t="s">
        <v>528</v>
      </c>
      <c r="D109" s="123" t="s">
        <v>23</v>
      </c>
      <c r="E109" s="124" t="s">
        <v>97</v>
      </c>
      <c r="F109" s="124" t="s">
        <v>26</v>
      </c>
      <c r="G109" s="125" t="s">
        <v>24</v>
      </c>
      <c r="H109" s="126" t="s">
        <v>443</v>
      </c>
      <c r="I109" s="126" t="s">
        <v>461</v>
      </c>
      <c r="J109" s="121" t="s">
        <v>440</v>
      </c>
    </row>
    <row r="110" spans="3:10" x14ac:dyDescent="0.25">
      <c r="C110" s="96" t="s">
        <v>526</v>
      </c>
      <c r="D110" s="96"/>
      <c r="E110" s="96"/>
      <c r="F110" s="96"/>
      <c r="G110" s="96"/>
      <c r="H110" s="96"/>
      <c r="I110" s="96"/>
      <c r="J110" s="96"/>
    </row>
    <row r="111" spans="3:10" ht="25.5" x14ac:dyDescent="0.25">
      <c r="C111" s="237" t="s">
        <v>462</v>
      </c>
      <c r="D111" s="100">
        <f>IF(UserInput!$K112="Missing",1,0)</f>
        <v>1</v>
      </c>
      <c r="E111" s="101">
        <f>IF(UserInput!$K112="Missing",1,0)</f>
        <v>1</v>
      </c>
      <c r="F111" s="101">
        <f>IF(UserInput!$K112="Missing",1,0)</f>
        <v>1</v>
      </c>
      <c r="G111" s="102">
        <f>IF(UserInput!$K112="Missing",1,0)</f>
        <v>1</v>
      </c>
      <c r="H111" s="97">
        <f>IF(UserInput!$K112="Missing",1,0)</f>
        <v>1</v>
      </c>
      <c r="I111" s="97">
        <f>IF(UserInput!$K112="Missing",1,0)</f>
        <v>1</v>
      </c>
      <c r="J111" s="135"/>
    </row>
    <row r="112" spans="3:10" ht="25.5" x14ac:dyDescent="0.25">
      <c r="C112" s="237" t="s">
        <v>94</v>
      </c>
      <c r="D112" s="100">
        <f>IF(UserInput!$K113="Missing",1,0)</f>
        <v>1</v>
      </c>
      <c r="E112" s="101">
        <f>IF(UserInput!$K113="Missing",1,0)</f>
        <v>1</v>
      </c>
      <c r="F112" s="101">
        <f>IF(UserInput!$K113="Missing",1,0)</f>
        <v>1</v>
      </c>
      <c r="G112" s="102">
        <f>IF(UserInput!$K113="Missing",1,0)</f>
        <v>1</v>
      </c>
      <c r="H112" s="97">
        <f>IF(UserInput!$K113="Missing",1,0)</f>
        <v>1</v>
      </c>
      <c r="I112" s="97">
        <f>IF(UserInput!$K113="Missing",1,0)</f>
        <v>1</v>
      </c>
      <c r="J112" s="135"/>
    </row>
    <row r="113" spans="3:10" ht="25.5" x14ac:dyDescent="0.25">
      <c r="C113" s="262" t="s">
        <v>649</v>
      </c>
      <c r="D113" s="100">
        <f>IF(UserInput!$K114="Missing",1,0)</f>
        <v>1</v>
      </c>
      <c r="E113" s="101">
        <f>IF(UserInput!$K114="Missing",1,0)</f>
        <v>1</v>
      </c>
      <c r="F113" s="101">
        <f>IF(UserInput!$K114="Missing",1,0)</f>
        <v>1</v>
      </c>
      <c r="G113" s="102">
        <f>IF(UserInput!$K114="Missing",1,0)</f>
        <v>1</v>
      </c>
      <c r="H113" s="97">
        <f>IF(UserInput!$K114="Missing",1,0)</f>
        <v>1</v>
      </c>
      <c r="I113" s="97">
        <f>IF(UserInput!$K114="Missing",1,0)</f>
        <v>1</v>
      </c>
      <c r="J113" s="135"/>
    </row>
    <row r="114" spans="3:10" ht="25.5" x14ac:dyDescent="0.25">
      <c r="C114" s="262" t="s">
        <v>95</v>
      </c>
      <c r="D114" s="100">
        <f>IF(UserInput!$K115="Missing",1,0)</f>
        <v>1</v>
      </c>
      <c r="E114" s="101">
        <f>IF(UserInput!$K115="Missing",1,0)</f>
        <v>1</v>
      </c>
      <c r="F114" s="101">
        <f>IF(UserInput!$K115="Missing",1,0)</f>
        <v>1</v>
      </c>
      <c r="G114" s="102">
        <f>IF(UserInput!$K115="Missing",1,0)</f>
        <v>1</v>
      </c>
      <c r="H114" s="97">
        <f>IF(UserInput!$K115="Missing",1,0)</f>
        <v>1</v>
      </c>
      <c r="I114" s="97">
        <f>IF(UserInput!$K115="Missing",1,0)</f>
        <v>1</v>
      </c>
      <c r="J114" s="135"/>
    </row>
    <row r="115" spans="3:10" ht="25.5" x14ac:dyDescent="0.25">
      <c r="C115" s="237" t="s">
        <v>79</v>
      </c>
      <c r="D115" s="100">
        <f>IF(UserInput!$K116="Missing",1,0)</f>
        <v>1</v>
      </c>
      <c r="E115" s="101">
        <f>IF(UserInput!$K116="Missing",1,0)</f>
        <v>1</v>
      </c>
      <c r="F115" s="101">
        <f>IF(UserInput!$K116="Missing",1,0)</f>
        <v>1</v>
      </c>
      <c r="G115" s="102">
        <f>IF(UserInput!$K116="Missing",1,0)</f>
        <v>1</v>
      </c>
      <c r="H115" s="97">
        <f>IF(UserInput!$K116="Missing",1,0)</f>
        <v>1</v>
      </c>
      <c r="I115" s="97">
        <f>IF(UserInput!$K116="Missing",1,0)</f>
        <v>1</v>
      </c>
      <c r="J115" s="135"/>
    </row>
    <row r="116" spans="3:10" ht="25.5" x14ac:dyDescent="0.25">
      <c r="C116" s="262" t="s">
        <v>80</v>
      </c>
      <c r="D116" s="100">
        <f>IF(UserInput!$K117="Missing",1,0)</f>
        <v>1</v>
      </c>
      <c r="E116" s="101">
        <f>IF(UserInput!$K117="Missing",1,0)</f>
        <v>1</v>
      </c>
      <c r="F116" s="101">
        <f>IF(UserInput!$K117="Missing",1,0)</f>
        <v>1</v>
      </c>
      <c r="G116" s="102">
        <f>IF(UserInput!$K117="Missing",1,0)</f>
        <v>1</v>
      </c>
      <c r="H116" s="97">
        <f>IF(UserInput!$K117="Missing",1,0)</f>
        <v>1</v>
      </c>
      <c r="I116" s="97">
        <f>IF(UserInput!$K117="Missing",1,0)</f>
        <v>1</v>
      </c>
      <c r="J116" s="135"/>
    </row>
    <row r="117" spans="3:10" x14ac:dyDescent="0.25">
      <c r="C117" s="262" t="s">
        <v>81</v>
      </c>
      <c r="D117" s="100">
        <f>IF(UserInput!$K118="Missing",1,0)</f>
        <v>1</v>
      </c>
      <c r="E117" s="101">
        <f>IF(UserInput!$K118="Missing",1,0)</f>
        <v>1</v>
      </c>
      <c r="F117" s="101">
        <f>IF(UserInput!$K118="Missing",1,0)</f>
        <v>1</v>
      </c>
      <c r="G117" s="102">
        <f>IF(UserInput!$K118="Missing",1,0)</f>
        <v>1</v>
      </c>
      <c r="H117" s="97">
        <f>IF(UserInput!$K118="Missing",1,0)</f>
        <v>1</v>
      </c>
      <c r="I117" s="97">
        <f>IF(UserInput!$K118="Missing",1,0)</f>
        <v>1</v>
      </c>
      <c r="J117" s="135"/>
    </row>
    <row r="118" spans="3:10" ht="25.5" x14ac:dyDescent="0.25">
      <c r="C118" s="262" t="s">
        <v>82</v>
      </c>
      <c r="D118" s="100">
        <f>IF(UserInput!$K119="Missing",1,0)</f>
        <v>1</v>
      </c>
      <c r="E118" s="101">
        <f>IF(UserInput!$K119="Missing",1,0)</f>
        <v>1</v>
      </c>
      <c r="F118" s="101">
        <f>IF(UserInput!$K119="Missing",1,0)</f>
        <v>1</v>
      </c>
      <c r="G118" s="102">
        <f>IF(UserInput!$K119="Missing",1,0)</f>
        <v>1</v>
      </c>
      <c r="H118" s="97">
        <f>IF(UserInput!$K119="Missing",1,0)</f>
        <v>1</v>
      </c>
      <c r="I118" s="97">
        <f>IF(UserInput!$K119="Missing",1,0)</f>
        <v>1</v>
      </c>
      <c r="J118" s="135"/>
    </row>
    <row r="119" spans="3:10" x14ac:dyDescent="0.25">
      <c r="C119" s="237" t="s">
        <v>96</v>
      </c>
      <c r="D119" s="291" t="s">
        <v>335</v>
      </c>
      <c r="E119" s="291"/>
      <c r="F119" s="291"/>
      <c r="G119" s="291"/>
      <c r="H119" s="291"/>
      <c r="I119" s="291"/>
      <c r="J119" s="260"/>
    </row>
    <row r="120" spans="3:10" x14ac:dyDescent="0.25">
      <c r="C120" s="84"/>
    </row>
    <row r="121" spans="3:10" x14ac:dyDescent="0.25">
      <c r="C121" s="84"/>
    </row>
    <row r="122" spans="3:10" x14ac:dyDescent="0.25">
      <c r="C122" s="84"/>
    </row>
    <row r="123" spans="3:10" x14ac:dyDescent="0.25">
      <c r="C123" s="84"/>
    </row>
    <row r="124" spans="3:10" x14ac:dyDescent="0.25">
      <c r="C124" s="84"/>
    </row>
    <row r="125" spans="3:10" x14ac:dyDescent="0.25">
      <c r="C125" s="84"/>
    </row>
    <row r="126" spans="3:10" x14ac:dyDescent="0.25">
      <c r="C126" s="84"/>
    </row>
    <row r="127" spans="3:10" x14ac:dyDescent="0.25">
      <c r="C127" s="84"/>
    </row>
    <row r="128" spans="3:10" x14ac:dyDescent="0.25">
      <c r="C128" s="84"/>
    </row>
  </sheetData>
  <mergeCells count="15">
    <mergeCell ref="D119:I119"/>
    <mergeCell ref="D108:I108"/>
    <mergeCell ref="D98:I98"/>
    <mergeCell ref="D83:I83"/>
    <mergeCell ref="C2:J2"/>
    <mergeCell ref="D69:I69"/>
    <mergeCell ref="D49:I49"/>
    <mergeCell ref="C10:C15"/>
    <mergeCell ref="D10:D15"/>
    <mergeCell ref="E10:E15"/>
    <mergeCell ref="F10:F15"/>
    <mergeCell ref="G10:G15"/>
    <mergeCell ref="H10:H15"/>
    <mergeCell ref="I10:I15"/>
    <mergeCell ref="J10:J15"/>
  </mergeCells>
  <conditionalFormatting sqref="D17:I19 D43:I48 D33:I41">
    <cfRule type="cellIs" dxfId="189" priority="13" operator="equal">
      <formula>0</formula>
    </cfRule>
  </conditionalFormatting>
  <conditionalFormatting sqref="D21:I30">
    <cfRule type="cellIs" dxfId="188" priority="12" operator="equal">
      <formula>0</formula>
    </cfRule>
  </conditionalFormatting>
  <conditionalFormatting sqref="D52:I52">
    <cfRule type="cellIs" dxfId="187" priority="10" operator="equal">
      <formula>0</formula>
    </cfRule>
  </conditionalFormatting>
  <conditionalFormatting sqref="D54:I58">
    <cfRule type="cellIs" dxfId="186" priority="9" operator="equal">
      <formula>0</formula>
    </cfRule>
  </conditionalFormatting>
  <conditionalFormatting sqref="D60:I68">
    <cfRule type="cellIs" dxfId="185" priority="8" operator="equal">
      <formula>0</formula>
    </cfRule>
  </conditionalFormatting>
  <conditionalFormatting sqref="D72:I82">
    <cfRule type="cellIs" dxfId="184" priority="7" operator="equal">
      <formula>0</formula>
    </cfRule>
  </conditionalFormatting>
  <conditionalFormatting sqref="D86:I91 D93:I97">
    <cfRule type="cellIs" dxfId="183" priority="6" operator="equal">
      <formula>0</formula>
    </cfRule>
  </conditionalFormatting>
  <conditionalFormatting sqref="D101:I107">
    <cfRule type="cellIs" dxfId="182" priority="5" operator="equal">
      <formula>0</formula>
    </cfRule>
  </conditionalFormatting>
  <conditionalFormatting sqref="D111:I118">
    <cfRule type="cellIs" dxfId="181" priority="4" operator="equal">
      <formula>0</formula>
    </cfRule>
  </conditionalFormatting>
  <conditionalFormatting sqref="J49 J69 J83 J98 J108 J119">
    <cfRule type="cellIs" dxfId="180" priority="2" operator="notEqual">
      <formula>""</formula>
    </cfRule>
  </conditionalFormatting>
  <conditionalFormatting sqref="D42:I42">
    <cfRule type="cellIs" dxfId="179" priority="1" operator="equal">
      <formula>0</formula>
    </cfRule>
  </conditionalFormatting>
  <pageMargins left="0.7" right="0.7" top="0.75" bottom="0.75" header="0.3" footer="0.3"/>
  <pageSetup orientation="portrait" r:id="rId1"/>
  <drawing r:id="rId2"/>
  <legacyDrawing r:id="rId3"/>
  <controls>
    <mc:AlternateContent xmlns:mc="http://schemas.openxmlformats.org/markup-compatibility/2006">
      <mc:Choice Requires="x14">
        <control shapeId="2545" r:id="rId4" name="OptionButton462">
          <controlPr defaultSize="0" autoLine="0" linkedCell="UserInput!G119" r:id="rId5">
            <anchor moveWithCells="1">
              <from>
                <xdr:col>8</xdr:col>
                <xdr:colOff>66675</xdr:colOff>
                <xdr:row>117</xdr:row>
                <xdr:rowOff>9525</xdr:rowOff>
              </from>
              <to>
                <xdr:col>9</xdr:col>
                <xdr:colOff>9525</xdr:colOff>
                <xdr:row>117</xdr:row>
                <xdr:rowOff>200025</xdr:rowOff>
              </to>
            </anchor>
          </controlPr>
        </control>
      </mc:Choice>
      <mc:Fallback>
        <control shapeId="2545" r:id="rId4" name="OptionButton462"/>
      </mc:Fallback>
    </mc:AlternateContent>
    <mc:AlternateContent xmlns:mc="http://schemas.openxmlformats.org/markup-compatibility/2006">
      <mc:Choice Requires="x14">
        <control shapeId="2544" r:id="rId6" name="OptionButton461">
          <controlPr defaultSize="0" autoLine="0" linkedCell="UserInput!G118" r:id="rId7">
            <anchor moveWithCells="1">
              <from>
                <xdr:col>8</xdr:col>
                <xdr:colOff>66675</xdr:colOff>
                <xdr:row>116</xdr:row>
                <xdr:rowOff>9525</xdr:rowOff>
              </from>
              <to>
                <xdr:col>9</xdr:col>
                <xdr:colOff>9525</xdr:colOff>
                <xdr:row>117</xdr:row>
                <xdr:rowOff>0</xdr:rowOff>
              </to>
            </anchor>
          </controlPr>
        </control>
      </mc:Choice>
      <mc:Fallback>
        <control shapeId="2544" r:id="rId6" name="OptionButton461"/>
      </mc:Fallback>
    </mc:AlternateContent>
    <mc:AlternateContent xmlns:mc="http://schemas.openxmlformats.org/markup-compatibility/2006">
      <mc:Choice Requires="x14">
        <control shapeId="2543" r:id="rId8" name="OptionButton460">
          <controlPr defaultSize="0" autoLine="0" linkedCell="UserInput!G117" r:id="rId5">
            <anchor moveWithCells="1">
              <from>
                <xdr:col>8</xdr:col>
                <xdr:colOff>66675</xdr:colOff>
                <xdr:row>115</xdr:row>
                <xdr:rowOff>9525</xdr:rowOff>
              </from>
              <to>
                <xdr:col>9</xdr:col>
                <xdr:colOff>9525</xdr:colOff>
                <xdr:row>115</xdr:row>
                <xdr:rowOff>200025</xdr:rowOff>
              </to>
            </anchor>
          </controlPr>
        </control>
      </mc:Choice>
      <mc:Fallback>
        <control shapeId="2543" r:id="rId8" name="OptionButton460"/>
      </mc:Fallback>
    </mc:AlternateContent>
    <mc:AlternateContent xmlns:mc="http://schemas.openxmlformats.org/markup-compatibility/2006">
      <mc:Choice Requires="x14">
        <control shapeId="2542" r:id="rId9" name="OptionButton459">
          <controlPr defaultSize="0" autoLine="0" linkedCell="UserInput!G116" r:id="rId5">
            <anchor moveWithCells="1">
              <from>
                <xdr:col>8</xdr:col>
                <xdr:colOff>66675</xdr:colOff>
                <xdr:row>114</xdr:row>
                <xdr:rowOff>9525</xdr:rowOff>
              </from>
              <to>
                <xdr:col>9</xdr:col>
                <xdr:colOff>9525</xdr:colOff>
                <xdr:row>114</xdr:row>
                <xdr:rowOff>200025</xdr:rowOff>
              </to>
            </anchor>
          </controlPr>
        </control>
      </mc:Choice>
      <mc:Fallback>
        <control shapeId="2542" r:id="rId9" name="OptionButton459"/>
      </mc:Fallback>
    </mc:AlternateContent>
    <mc:AlternateContent xmlns:mc="http://schemas.openxmlformats.org/markup-compatibility/2006">
      <mc:Choice Requires="x14">
        <control shapeId="2541" r:id="rId10" name="OptionButton458">
          <controlPr defaultSize="0" autoLine="0" linkedCell="UserInput!G115" r:id="rId5">
            <anchor moveWithCells="1">
              <from>
                <xdr:col>8</xdr:col>
                <xdr:colOff>66675</xdr:colOff>
                <xdr:row>113</xdr:row>
                <xdr:rowOff>9525</xdr:rowOff>
              </from>
              <to>
                <xdr:col>9</xdr:col>
                <xdr:colOff>9525</xdr:colOff>
                <xdr:row>113</xdr:row>
                <xdr:rowOff>200025</xdr:rowOff>
              </to>
            </anchor>
          </controlPr>
        </control>
      </mc:Choice>
      <mc:Fallback>
        <control shapeId="2541" r:id="rId10" name="OptionButton458"/>
      </mc:Fallback>
    </mc:AlternateContent>
    <mc:AlternateContent xmlns:mc="http://schemas.openxmlformats.org/markup-compatibility/2006">
      <mc:Choice Requires="x14">
        <control shapeId="2540" r:id="rId11" name="OptionButton457">
          <controlPr defaultSize="0" autoLine="0" linkedCell="UserInput!G114" r:id="rId5">
            <anchor moveWithCells="1">
              <from>
                <xdr:col>8</xdr:col>
                <xdr:colOff>66675</xdr:colOff>
                <xdr:row>112</xdr:row>
                <xdr:rowOff>9525</xdr:rowOff>
              </from>
              <to>
                <xdr:col>9</xdr:col>
                <xdr:colOff>9525</xdr:colOff>
                <xdr:row>112</xdr:row>
                <xdr:rowOff>200025</xdr:rowOff>
              </to>
            </anchor>
          </controlPr>
        </control>
      </mc:Choice>
      <mc:Fallback>
        <control shapeId="2540" r:id="rId11" name="OptionButton457"/>
      </mc:Fallback>
    </mc:AlternateContent>
    <mc:AlternateContent xmlns:mc="http://schemas.openxmlformats.org/markup-compatibility/2006">
      <mc:Choice Requires="x14">
        <control shapeId="2539" r:id="rId12" name="OptionButton456">
          <controlPr defaultSize="0" autoLine="0" linkedCell="UserInput!G113" r:id="rId5">
            <anchor moveWithCells="1">
              <from>
                <xdr:col>8</xdr:col>
                <xdr:colOff>66675</xdr:colOff>
                <xdr:row>111</xdr:row>
                <xdr:rowOff>9525</xdr:rowOff>
              </from>
              <to>
                <xdr:col>9</xdr:col>
                <xdr:colOff>9525</xdr:colOff>
                <xdr:row>111</xdr:row>
                <xdr:rowOff>200025</xdr:rowOff>
              </to>
            </anchor>
          </controlPr>
        </control>
      </mc:Choice>
      <mc:Fallback>
        <control shapeId="2539" r:id="rId12" name="OptionButton456"/>
      </mc:Fallback>
    </mc:AlternateContent>
    <mc:AlternateContent xmlns:mc="http://schemas.openxmlformats.org/markup-compatibility/2006">
      <mc:Choice Requires="x14">
        <control shapeId="2538" r:id="rId13" name="OptionButton455">
          <controlPr defaultSize="0" autoLine="0" linkedCell="UserInput!G112" r:id="rId5">
            <anchor moveWithCells="1">
              <from>
                <xdr:col>8</xdr:col>
                <xdr:colOff>66675</xdr:colOff>
                <xdr:row>110</xdr:row>
                <xdr:rowOff>9525</xdr:rowOff>
              </from>
              <to>
                <xdr:col>9</xdr:col>
                <xdr:colOff>9525</xdr:colOff>
                <xdr:row>110</xdr:row>
                <xdr:rowOff>200025</xdr:rowOff>
              </to>
            </anchor>
          </controlPr>
        </control>
      </mc:Choice>
      <mc:Fallback>
        <control shapeId="2538" r:id="rId13" name="OptionButton455"/>
      </mc:Fallback>
    </mc:AlternateContent>
    <mc:AlternateContent xmlns:mc="http://schemas.openxmlformats.org/markup-compatibility/2006">
      <mc:Choice Requires="x14">
        <control shapeId="2537" r:id="rId14" name="OptionButton454">
          <controlPr defaultSize="0" autoLine="0" linkedCell="UserInput!G106" r:id="rId7">
            <anchor moveWithCells="1">
              <from>
                <xdr:col>8</xdr:col>
                <xdr:colOff>66675</xdr:colOff>
                <xdr:row>106</xdr:row>
                <xdr:rowOff>0</xdr:rowOff>
              </from>
              <to>
                <xdr:col>9</xdr:col>
                <xdr:colOff>9525</xdr:colOff>
                <xdr:row>106</xdr:row>
                <xdr:rowOff>180975</xdr:rowOff>
              </to>
            </anchor>
          </controlPr>
        </control>
      </mc:Choice>
      <mc:Fallback>
        <control shapeId="2537" r:id="rId14" name="OptionButton454"/>
      </mc:Fallback>
    </mc:AlternateContent>
    <mc:AlternateContent xmlns:mc="http://schemas.openxmlformats.org/markup-compatibility/2006">
      <mc:Choice Requires="x14">
        <control shapeId="2536" r:id="rId15" name="OptionButton453">
          <controlPr defaultSize="0" autoLine="0" linkedCell="UserInput!G105" r:id="rId7">
            <anchor moveWithCells="1">
              <from>
                <xdr:col>8</xdr:col>
                <xdr:colOff>66675</xdr:colOff>
                <xdr:row>105</xdr:row>
                <xdr:rowOff>0</xdr:rowOff>
              </from>
              <to>
                <xdr:col>9</xdr:col>
                <xdr:colOff>9525</xdr:colOff>
                <xdr:row>105</xdr:row>
                <xdr:rowOff>180975</xdr:rowOff>
              </to>
            </anchor>
          </controlPr>
        </control>
      </mc:Choice>
      <mc:Fallback>
        <control shapeId="2536" r:id="rId15" name="OptionButton453"/>
      </mc:Fallback>
    </mc:AlternateContent>
    <mc:AlternateContent xmlns:mc="http://schemas.openxmlformats.org/markup-compatibility/2006">
      <mc:Choice Requires="x14">
        <control shapeId="2535" r:id="rId16" name="OptionButton452">
          <controlPr defaultSize="0" autoLine="0" linkedCell="UserInput!G104" r:id="rId7">
            <anchor moveWithCells="1">
              <from>
                <xdr:col>8</xdr:col>
                <xdr:colOff>66675</xdr:colOff>
                <xdr:row>104</xdr:row>
                <xdr:rowOff>0</xdr:rowOff>
              </from>
              <to>
                <xdr:col>9</xdr:col>
                <xdr:colOff>9525</xdr:colOff>
                <xdr:row>104</xdr:row>
                <xdr:rowOff>180975</xdr:rowOff>
              </to>
            </anchor>
          </controlPr>
        </control>
      </mc:Choice>
      <mc:Fallback>
        <control shapeId="2535" r:id="rId16" name="OptionButton452"/>
      </mc:Fallback>
    </mc:AlternateContent>
    <mc:AlternateContent xmlns:mc="http://schemas.openxmlformats.org/markup-compatibility/2006">
      <mc:Choice Requires="x14">
        <control shapeId="2534" r:id="rId17" name="OptionButton451">
          <controlPr defaultSize="0" autoLine="0" linkedCell="UserInput!G103" r:id="rId7">
            <anchor moveWithCells="1">
              <from>
                <xdr:col>8</xdr:col>
                <xdr:colOff>66675</xdr:colOff>
                <xdr:row>103</xdr:row>
                <xdr:rowOff>0</xdr:rowOff>
              </from>
              <to>
                <xdr:col>9</xdr:col>
                <xdr:colOff>9525</xdr:colOff>
                <xdr:row>103</xdr:row>
                <xdr:rowOff>180975</xdr:rowOff>
              </to>
            </anchor>
          </controlPr>
        </control>
      </mc:Choice>
      <mc:Fallback>
        <control shapeId="2534" r:id="rId17" name="OptionButton451"/>
      </mc:Fallback>
    </mc:AlternateContent>
    <mc:AlternateContent xmlns:mc="http://schemas.openxmlformats.org/markup-compatibility/2006">
      <mc:Choice Requires="x14">
        <control shapeId="2533" r:id="rId18" name="OptionButton450">
          <controlPr defaultSize="0" autoLine="0" linkedCell="UserInput!G102" r:id="rId7">
            <anchor moveWithCells="1">
              <from>
                <xdr:col>8</xdr:col>
                <xdr:colOff>66675</xdr:colOff>
                <xdr:row>102</xdr:row>
                <xdr:rowOff>0</xdr:rowOff>
              </from>
              <to>
                <xdr:col>9</xdr:col>
                <xdr:colOff>9525</xdr:colOff>
                <xdr:row>102</xdr:row>
                <xdr:rowOff>180975</xdr:rowOff>
              </to>
            </anchor>
          </controlPr>
        </control>
      </mc:Choice>
      <mc:Fallback>
        <control shapeId="2533" r:id="rId18" name="OptionButton450"/>
      </mc:Fallback>
    </mc:AlternateContent>
    <mc:AlternateContent xmlns:mc="http://schemas.openxmlformats.org/markup-compatibility/2006">
      <mc:Choice Requires="x14">
        <control shapeId="2532" r:id="rId19" name="OptionButton449">
          <controlPr defaultSize="0" autoLine="0" linkedCell="UserInput!G101" r:id="rId5">
            <anchor moveWithCells="1">
              <from>
                <xdr:col>8</xdr:col>
                <xdr:colOff>66675</xdr:colOff>
                <xdr:row>101</xdr:row>
                <xdr:rowOff>0</xdr:rowOff>
              </from>
              <to>
                <xdr:col>9</xdr:col>
                <xdr:colOff>9525</xdr:colOff>
                <xdr:row>101</xdr:row>
                <xdr:rowOff>190500</xdr:rowOff>
              </to>
            </anchor>
          </controlPr>
        </control>
      </mc:Choice>
      <mc:Fallback>
        <control shapeId="2532" r:id="rId19" name="OptionButton449"/>
      </mc:Fallback>
    </mc:AlternateContent>
    <mc:AlternateContent xmlns:mc="http://schemas.openxmlformats.org/markup-compatibility/2006">
      <mc:Choice Requires="x14">
        <control shapeId="2531" r:id="rId20" name="OptionButton448">
          <controlPr defaultSize="0" autoLine="0" linkedCell="UserInput!G100" r:id="rId5">
            <anchor moveWithCells="1">
              <from>
                <xdr:col>8</xdr:col>
                <xdr:colOff>66675</xdr:colOff>
                <xdr:row>100</xdr:row>
                <xdr:rowOff>0</xdr:rowOff>
              </from>
              <to>
                <xdr:col>9</xdr:col>
                <xdr:colOff>9525</xdr:colOff>
                <xdr:row>100</xdr:row>
                <xdr:rowOff>190500</xdr:rowOff>
              </to>
            </anchor>
          </controlPr>
        </control>
      </mc:Choice>
      <mc:Fallback>
        <control shapeId="2531" r:id="rId20" name="OptionButton448"/>
      </mc:Fallback>
    </mc:AlternateContent>
    <mc:AlternateContent xmlns:mc="http://schemas.openxmlformats.org/markup-compatibility/2006">
      <mc:Choice Requires="x14">
        <control shapeId="2530" r:id="rId21" name="OptionButton447">
          <controlPr defaultSize="0" autoLine="0" linkedCell="UserInput!G94" r:id="rId5">
            <anchor moveWithCells="1">
              <from>
                <xdr:col>8</xdr:col>
                <xdr:colOff>66675</xdr:colOff>
                <xdr:row>96</xdr:row>
                <xdr:rowOff>0</xdr:rowOff>
              </from>
              <to>
                <xdr:col>9</xdr:col>
                <xdr:colOff>9525</xdr:colOff>
                <xdr:row>96</xdr:row>
                <xdr:rowOff>190500</xdr:rowOff>
              </to>
            </anchor>
          </controlPr>
        </control>
      </mc:Choice>
      <mc:Fallback>
        <control shapeId="2530" r:id="rId21" name="OptionButton447"/>
      </mc:Fallback>
    </mc:AlternateContent>
    <mc:AlternateContent xmlns:mc="http://schemas.openxmlformats.org/markup-compatibility/2006">
      <mc:Choice Requires="x14">
        <control shapeId="2529" r:id="rId22" name="OptionButton446">
          <controlPr defaultSize="0" autoLine="0" linkedCell="UserInput!G93" r:id="rId7">
            <anchor moveWithCells="1">
              <from>
                <xdr:col>8</xdr:col>
                <xdr:colOff>66675</xdr:colOff>
                <xdr:row>95</xdr:row>
                <xdr:rowOff>0</xdr:rowOff>
              </from>
              <to>
                <xdr:col>9</xdr:col>
                <xdr:colOff>9525</xdr:colOff>
                <xdr:row>95</xdr:row>
                <xdr:rowOff>180975</xdr:rowOff>
              </to>
            </anchor>
          </controlPr>
        </control>
      </mc:Choice>
      <mc:Fallback>
        <control shapeId="2529" r:id="rId22" name="OptionButton446"/>
      </mc:Fallback>
    </mc:AlternateContent>
    <mc:AlternateContent xmlns:mc="http://schemas.openxmlformats.org/markup-compatibility/2006">
      <mc:Choice Requires="x14">
        <control shapeId="2528" r:id="rId23" name="OptionButton445">
          <controlPr defaultSize="0" autoLine="0" linkedCell="UserInput!G92" r:id="rId7">
            <anchor moveWithCells="1">
              <from>
                <xdr:col>8</xdr:col>
                <xdr:colOff>66675</xdr:colOff>
                <xdr:row>94</xdr:row>
                <xdr:rowOff>0</xdr:rowOff>
              </from>
              <to>
                <xdr:col>9</xdr:col>
                <xdr:colOff>9525</xdr:colOff>
                <xdr:row>94</xdr:row>
                <xdr:rowOff>180975</xdr:rowOff>
              </to>
            </anchor>
          </controlPr>
        </control>
      </mc:Choice>
      <mc:Fallback>
        <control shapeId="2528" r:id="rId23" name="OptionButton445"/>
      </mc:Fallback>
    </mc:AlternateContent>
    <mc:AlternateContent xmlns:mc="http://schemas.openxmlformats.org/markup-compatibility/2006">
      <mc:Choice Requires="x14">
        <control shapeId="2527" r:id="rId24" name="OptionButton444">
          <controlPr defaultSize="0" autoLine="0" linkedCell="UserInput!G91" r:id="rId5">
            <anchor moveWithCells="1">
              <from>
                <xdr:col>8</xdr:col>
                <xdr:colOff>66675</xdr:colOff>
                <xdr:row>93</xdr:row>
                <xdr:rowOff>0</xdr:rowOff>
              </from>
              <to>
                <xdr:col>9</xdr:col>
                <xdr:colOff>9525</xdr:colOff>
                <xdr:row>93</xdr:row>
                <xdr:rowOff>190500</xdr:rowOff>
              </to>
            </anchor>
          </controlPr>
        </control>
      </mc:Choice>
      <mc:Fallback>
        <control shapeId="2527" r:id="rId24" name="OptionButton444"/>
      </mc:Fallback>
    </mc:AlternateContent>
    <mc:AlternateContent xmlns:mc="http://schemas.openxmlformats.org/markup-compatibility/2006">
      <mc:Choice Requires="x14">
        <control shapeId="2526" r:id="rId25" name="OptionButton443">
          <controlPr defaultSize="0" autoLine="0" linkedCell="UserInput!G90" r:id="rId5">
            <anchor moveWithCells="1">
              <from>
                <xdr:col>8</xdr:col>
                <xdr:colOff>66675</xdr:colOff>
                <xdr:row>92</xdr:row>
                <xdr:rowOff>0</xdr:rowOff>
              </from>
              <to>
                <xdr:col>9</xdr:col>
                <xdr:colOff>9525</xdr:colOff>
                <xdr:row>92</xdr:row>
                <xdr:rowOff>190500</xdr:rowOff>
              </to>
            </anchor>
          </controlPr>
        </control>
      </mc:Choice>
      <mc:Fallback>
        <control shapeId="2526" r:id="rId25" name="OptionButton443"/>
      </mc:Fallback>
    </mc:AlternateContent>
    <mc:AlternateContent xmlns:mc="http://schemas.openxmlformats.org/markup-compatibility/2006">
      <mc:Choice Requires="x14">
        <control shapeId="2525" r:id="rId26" name="OptionButton442">
          <controlPr defaultSize="0" autoLine="0" linkedCell="UserInput!G89" r:id="rId7">
            <anchor moveWithCells="1">
              <from>
                <xdr:col>8</xdr:col>
                <xdr:colOff>66675</xdr:colOff>
                <xdr:row>90</xdr:row>
                <xdr:rowOff>0</xdr:rowOff>
              </from>
              <to>
                <xdr:col>9</xdr:col>
                <xdr:colOff>9525</xdr:colOff>
                <xdr:row>90</xdr:row>
                <xdr:rowOff>180975</xdr:rowOff>
              </to>
            </anchor>
          </controlPr>
        </control>
      </mc:Choice>
      <mc:Fallback>
        <control shapeId="2525" r:id="rId26" name="OptionButton442"/>
      </mc:Fallback>
    </mc:AlternateContent>
    <mc:AlternateContent xmlns:mc="http://schemas.openxmlformats.org/markup-compatibility/2006">
      <mc:Choice Requires="x14">
        <control shapeId="2524" r:id="rId27" name="OptionButton441">
          <controlPr defaultSize="0" autoLine="0" linkedCell="UserInput!G88" r:id="rId5">
            <anchor moveWithCells="1">
              <from>
                <xdr:col>8</xdr:col>
                <xdr:colOff>66675</xdr:colOff>
                <xdr:row>89</xdr:row>
                <xdr:rowOff>0</xdr:rowOff>
              </from>
              <to>
                <xdr:col>9</xdr:col>
                <xdr:colOff>9525</xdr:colOff>
                <xdr:row>89</xdr:row>
                <xdr:rowOff>190500</xdr:rowOff>
              </to>
            </anchor>
          </controlPr>
        </control>
      </mc:Choice>
      <mc:Fallback>
        <control shapeId="2524" r:id="rId27" name="OptionButton441"/>
      </mc:Fallback>
    </mc:AlternateContent>
    <mc:AlternateContent xmlns:mc="http://schemas.openxmlformats.org/markup-compatibility/2006">
      <mc:Choice Requires="x14">
        <control shapeId="2523" r:id="rId28" name="OptionButton440">
          <controlPr defaultSize="0" autoLine="0" linkedCell="UserInput!G87" r:id="rId5">
            <anchor moveWithCells="1">
              <from>
                <xdr:col>8</xdr:col>
                <xdr:colOff>66675</xdr:colOff>
                <xdr:row>88</xdr:row>
                <xdr:rowOff>0</xdr:rowOff>
              </from>
              <to>
                <xdr:col>9</xdr:col>
                <xdr:colOff>9525</xdr:colOff>
                <xdr:row>88</xdr:row>
                <xdr:rowOff>190500</xdr:rowOff>
              </to>
            </anchor>
          </controlPr>
        </control>
      </mc:Choice>
      <mc:Fallback>
        <control shapeId="2523" r:id="rId28" name="OptionButton440"/>
      </mc:Fallback>
    </mc:AlternateContent>
    <mc:AlternateContent xmlns:mc="http://schemas.openxmlformats.org/markup-compatibility/2006">
      <mc:Choice Requires="x14">
        <control shapeId="2522" r:id="rId29" name="OptionButton439">
          <controlPr defaultSize="0" autoLine="0" linkedCell="UserInput!G86" r:id="rId7">
            <anchor moveWithCells="1">
              <from>
                <xdr:col>8</xdr:col>
                <xdr:colOff>66675</xdr:colOff>
                <xdr:row>87</xdr:row>
                <xdr:rowOff>0</xdr:rowOff>
              </from>
              <to>
                <xdr:col>9</xdr:col>
                <xdr:colOff>9525</xdr:colOff>
                <xdr:row>87</xdr:row>
                <xdr:rowOff>180975</xdr:rowOff>
              </to>
            </anchor>
          </controlPr>
        </control>
      </mc:Choice>
      <mc:Fallback>
        <control shapeId="2522" r:id="rId29" name="OptionButton439"/>
      </mc:Fallback>
    </mc:AlternateContent>
    <mc:AlternateContent xmlns:mc="http://schemas.openxmlformats.org/markup-compatibility/2006">
      <mc:Choice Requires="x14">
        <control shapeId="2521" r:id="rId30" name="OptionButton438">
          <controlPr defaultSize="0" autoLine="0" linkedCell="UserInput!G85" r:id="rId7">
            <anchor moveWithCells="1">
              <from>
                <xdr:col>8</xdr:col>
                <xdr:colOff>66675</xdr:colOff>
                <xdr:row>86</xdr:row>
                <xdr:rowOff>0</xdr:rowOff>
              </from>
              <to>
                <xdr:col>9</xdr:col>
                <xdr:colOff>9525</xdr:colOff>
                <xdr:row>86</xdr:row>
                <xdr:rowOff>180975</xdr:rowOff>
              </to>
            </anchor>
          </controlPr>
        </control>
      </mc:Choice>
      <mc:Fallback>
        <control shapeId="2521" r:id="rId30" name="OptionButton438"/>
      </mc:Fallback>
    </mc:AlternateContent>
    <mc:AlternateContent xmlns:mc="http://schemas.openxmlformats.org/markup-compatibility/2006">
      <mc:Choice Requires="x14">
        <control shapeId="2520" r:id="rId31" name="OptionButton437">
          <controlPr defaultSize="0" autoLine="0" linkedCell="UserInput!G84" r:id="rId7">
            <anchor moveWithCells="1">
              <from>
                <xdr:col>8</xdr:col>
                <xdr:colOff>66675</xdr:colOff>
                <xdr:row>85</xdr:row>
                <xdr:rowOff>0</xdr:rowOff>
              </from>
              <to>
                <xdr:col>9</xdr:col>
                <xdr:colOff>9525</xdr:colOff>
                <xdr:row>85</xdr:row>
                <xdr:rowOff>180975</xdr:rowOff>
              </to>
            </anchor>
          </controlPr>
        </control>
      </mc:Choice>
      <mc:Fallback>
        <control shapeId="2520" r:id="rId31" name="OptionButton437"/>
      </mc:Fallback>
    </mc:AlternateContent>
    <mc:AlternateContent xmlns:mc="http://schemas.openxmlformats.org/markup-compatibility/2006">
      <mc:Choice Requires="x14">
        <control shapeId="2519" r:id="rId32" name="OptionButton436">
          <controlPr defaultSize="0" autoLine="0" linkedCell="UserInput!G77" r:id="rId5">
            <anchor moveWithCells="1">
              <from>
                <xdr:col>8</xdr:col>
                <xdr:colOff>66675</xdr:colOff>
                <xdr:row>80</xdr:row>
                <xdr:rowOff>0</xdr:rowOff>
              </from>
              <to>
                <xdr:col>9</xdr:col>
                <xdr:colOff>9525</xdr:colOff>
                <xdr:row>80</xdr:row>
                <xdr:rowOff>190500</xdr:rowOff>
              </to>
            </anchor>
          </controlPr>
        </control>
      </mc:Choice>
      <mc:Fallback>
        <control shapeId="2519" r:id="rId32" name="OptionButton436"/>
      </mc:Fallback>
    </mc:AlternateContent>
    <mc:AlternateContent xmlns:mc="http://schemas.openxmlformats.org/markup-compatibility/2006">
      <mc:Choice Requires="x14">
        <control shapeId="2518" r:id="rId33" name="OptionButton435">
          <controlPr defaultSize="0" autoLine="0" linkedCell="UserInput!G76" r:id="rId7">
            <anchor moveWithCells="1">
              <from>
                <xdr:col>8</xdr:col>
                <xdr:colOff>66675</xdr:colOff>
                <xdr:row>79</xdr:row>
                <xdr:rowOff>0</xdr:rowOff>
              </from>
              <to>
                <xdr:col>9</xdr:col>
                <xdr:colOff>9525</xdr:colOff>
                <xdr:row>79</xdr:row>
                <xdr:rowOff>180975</xdr:rowOff>
              </to>
            </anchor>
          </controlPr>
        </control>
      </mc:Choice>
      <mc:Fallback>
        <control shapeId="2518" r:id="rId33" name="OptionButton435"/>
      </mc:Fallback>
    </mc:AlternateContent>
    <mc:AlternateContent xmlns:mc="http://schemas.openxmlformats.org/markup-compatibility/2006">
      <mc:Choice Requires="x14">
        <control shapeId="2517" r:id="rId34" name="OptionButton434">
          <controlPr defaultSize="0" autoLine="0" linkedCell="UserInput!G75" r:id="rId7">
            <anchor moveWithCells="1">
              <from>
                <xdr:col>8</xdr:col>
                <xdr:colOff>66675</xdr:colOff>
                <xdr:row>78</xdr:row>
                <xdr:rowOff>0</xdr:rowOff>
              </from>
              <to>
                <xdr:col>9</xdr:col>
                <xdr:colOff>9525</xdr:colOff>
                <xdr:row>78</xdr:row>
                <xdr:rowOff>180975</xdr:rowOff>
              </to>
            </anchor>
          </controlPr>
        </control>
      </mc:Choice>
      <mc:Fallback>
        <control shapeId="2517" r:id="rId34" name="OptionButton434"/>
      </mc:Fallback>
    </mc:AlternateContent>
    <mc:AlternateContent xmlns:mc="http://schemas.openxmlformats.org/markup-compatibility/2006">
      <mc:Choice Requires="x14">
        <control shapeId="2516" r:id="rId35" name="OptionButton433">
          <controlPr defaultSize="0" autoLine="0" linkedCell="UserInput!G74" r:id="rId5">
            <anchor moveWithCells="1">
              <from>
                <xdr:col>8</xdr:col>
                <xdr:colOff>66675</xdr:colOff>
                <xdr:row>77</xdr:row>
                <xdr:rowOff>0</xdr:rowOff>
              </from>
              <to>
                <xdr:col>9</xdr:col>
                <xdr:colOff>9525</xdr:colOff>
                <xdr:row>77</xdr:row>
                <xdr:rowOff>190500</xdr:rowOff>
              </to>
            </anchor>
          </controlPr>
        </control>
      </mc:Choice>
      <mc:Fallback>
        <control shapeId="2516" r:id="rId35" name="OptionButton433"/>
      </mc:Fallback>
    </mc:AlternateContent>
    <mc:AlternateContent xmlns:mc="http://schemas.openxmlformats.org/markup-compatibility/2006">
      <mc:Choice Requires="x14">
        <control shapeId="2515" r:id="rId36" name="OptionButton432">
          <controlPr defaultSize="0" autoLine="0" linkedCell="UserInput!G73" r:id="rId5">
            <anchor moveWithCells="1">
              <from>
                <xdr:col>8</xdr:col>
                <xdr:colOff>66675</xdr:colOff>
                <xdr:row>76</xdr:row>
                <xdr:rowOff>0</xdr:rowOff>
              </from>
              <to>
                <xdr:col>9</xdr:col>
                <xdr:colOff>9525</xdr:colOff>
                <xdr:row>76</xdr:row>
                <xdr:rowOff>190500</xdr:rowOff>
              </to>
            </anchor>
          </controlPr>
        </control>
      </mc:Choice>
      <mc:Fallback>
        <control shapeId="2515" r:id="rId36" name="OptionButton432"/>
      </mc:Fallback>
    </mc:AlternateContent>
    <mc:AlternateContent xmlns:mc="http://schemas.openxmlformats.org/markup-compatibility/2006">
      <mc:Choice Requires="x14">
        <control shapeId="2514" r:id="rId37" name="OptionButton431">
          <controlPr defaultSize="0" autoLine="0" linkedCell="UserInput!G72" r:id="rId7">
            <anchor moveWithCells="1">
              <from>
                <xdr:col>8</xdr:col>
                <xdr:colOff>66675</xdr:colOff>
                <xdr:row>75</xdr:row>
                <xdr:rowOff>0</xdr:rowOff>
              </from>
              <to>
                <xdr:col>9</xdr:col>
                <xdr:colOff>9525</xdr:colOff>
                <xdr:row>75</xdr:row>
                <xdr:rowOff>180975</xdr:rowOff>
              </to>
            </anchor>
          </controlPr>
        </control>
      </mc:Choice>
      <mc:Fallback>
        <control shapeId="2514" r:id="rId37" name="OptionButton431"/>
      </mc:Fallback>
    </mc:AlternateContent>
    <mc:AlternateContent xmlns:mc="http://schemas.openxmlformats.org/markup-compatibility/2006">
      <mc:Choice Requires="x14">
        <control shapeId="2513" r:id="rId38" name="OptionButton430">
          <controlPr defaultSize="0" autoLine="0" linkedCell="UserInput!G71" r:id="rId5">
            <anchor moveWithCells="1">
              <from>
                <xdr:col>8</xdr:col>
                <xdr:colOff>66675</xdr:colOff>
                <xdr:row>74</xdr:row>
                <xdr:rowOff>0</xdr:rowOff>
              </from>
              <to>
                <xdr:col>9</xdr:col>
                <xdr:colOff>9525</xdr:colOff>
                <xdr:row>74</xdr:row>
                <xdr:rowOff>190500</xdr:rowOff>
              </to>
            </anchor>
          </controlPr>
        </control>
      </mc:Choice>
      <mc:Fallback>
        <control shapeId="2513" r:id="rId38" name="OptionButton430"/>
      </mc:Fallback>
    </mc:AlternateContent>
    <mc:AlternateContent xmlns:mc="http://schemas.openxmlformats.org/markup-compatibility/2006">
      <mc:Choice Requires="x14">
        <control shapeId="2512" r:id="rId39" name="OptionButton429">
          <controlPr defaultSize="0" autoLine="0" linkedCell="UserInput!G68" r:id="rId7">
            <anchor moveWithCells="1">
              <from>
                <xdr:col>8</xdr:col>
                <xdr:colOff>66675</xdr:colOff>
                <xdr:row>71</xdr:row>
                <xdr:rowOff>0</xdr:rowOff>
              </from>
              <to>
                <xdr:col>9</xdr:col>
                <xdr:colOff>9525</xdr:colOff>
                <xdr:row>71</xdr:row>
                <xdr:rowOff>180975</xdr:rowOff>
              </to>
            </anchor>
          </controlPr>
        </control>
      </mc:Choice>
      <mc:Fallback>
        <control shapeId="2512" r:id="rId39" name="OptionButton429"/>
      </mc:Fallback>
    </mc:AlternateContent>
    <mc:AlternateContent xmlns:mc="http://schemas.openxmlformats.org/markup-compatibility/2006">
      <mc:Choice Requires="x14">
        <control shapeId="2511" r:id="rId40" name="OptionButton428">
          <controlPr defaultSize="0" autoLine="0" linkedCell="UserInput!G62" r:id="rId5">
            <anchor moveWithCells="1">
              <from>
                <xdr:col>8</xdr:col>
                <xdr:colOff>66675</xdr:colOff>
                <xdr:row>67</xdr:row>
                <xdr:rowOff>9525</xdr:rowOff>
              </from>
              <to>
                <xdr:col>9</xdr:col>
                <xdr:colOff>9525</xdr:colOff>
                <xdr:row>67</xdr:row>
                <xdr:rowOff>200025</xdr:rowOff>
              </to>
            </anchor>
          </controlPr>
        </control>
      </mc:Choice>
      <mc:Fallback>
        <control shapeId="2511" r:id="rId40" name="OptionButton428"/>
      </mc:Fallback>
    </mc:AlternateContent>
    <mc:AlternateContent xmlns:mc="http://schemas.openxmlformats.org/markup-compatibility/2006">
      <mc:Choice Requires="x14">
        <control shapeId="2510" r:id="rId41" name="OptionButton427">
          <controlPr defaultSize="0" autoLine="0" linkedCell="UserInput!G61" r:id="rId7">
            <anchor moveWithCells="1">
              <from>
                <xdr:col>8</xdr:col>
                <xdr:colOff>66675</xdr:colOff>
                <xdr:row>66</xdr:row>
                <xdr:rowOff>9525</xdr:rowOff>
              </from>
              <to>
                <xdr:col>9</xdr:col>
                <xdr:colOff>9525</xdr:colOff>
                <xdr:row>67</xdr:row>
                <xdr:rowOff>0</xdr:rowOff>
              </to>
            </anchor>
          </controlPr>
        </control>
      </mc:Choice>
      <mc:Fallback>
        <control shapeId="2510" r:id="rId41" name="OptionButton427"/>
      </mc:Fallback>
    </mc:AlternateContent>
    <mc:AlternateContent xmlns:mc="http://schemas.openxmlformats.org/markup-compatibility/2006">
      <mc:Choice Requires="x14">
        <control shapeId="2509" r:id="rId42" name="OptionButton426">
          <controlPr defaultSize="0" autoLine="0" linkedCell="UserInput!G60" r:id="rId5">
            <anchor moveWithCells="1">
              <from>
                <xdr:col>8</xdr:col>
                <xdr:colOff>66675</xdr:colOff>
                <xdr:row>65</xdr:row>
                <xdr:rowOff>9525</xdr:rowOff>
              </from>
              <to>
                <xdr:col>9</xdr:col>
                <xdr:colOff>9525</xdr:colOff>
                <xdr:row>65</xdr:row>
                <xdr:rowOff>200025</xdr:rowOff>
              </to>
            </anchor>
          </controlPr>
        </control>
      </mc:Choice>
      <mc:Fallback>
        <control shapeId="2509" r:id="rId42" name="OptionButton426"/>
      </mc:Fallback>
    </mc:AlternateContent>
    <mc:AlternateContent xmlns:mc="http://schemas.openxmlformats.org/markup-compatibility/2006">
      <mc:Choice Requires="x14">
        <control shapeId="2508" r:id="rId43" name="OptionButton425">
          <controlPr defaultSize="0" autoLine="0" linkedCell="UserInput!G59" r:id="rId5">
            <anchor moveWithCells="1">
              <from>
                <xdr:col>8</xdr:col>
                <xdr:colOff>66675</xdr:colOff>
                <xdr:row>64</xdr:row>
                <xdr:rowOff>9525</xdr:rowOff>
              </from>
              <to>
                <xdr:col>9</xdr:col>
                <xdr:colOff>9525</xdr:colOff>
                <xdr:row>64</xdr:row>
                <xdr:rowOff>200025</xdr:rowOff>
              </to>
            </anchor>
          </controlPr>
        </control>
      </mc:Choice>
      <mc:Fallback>
        <control shapeId="2508" r:id="rId43" name="OptionButton425"/>
      </mc:Fallback>
    </mc:AlternateContent>
    <mc:AlternateContent xmlns:mc="http://schemas.openxmlformats.org/markup-compatibility/2006">
      <mc:Choice Requires="x14">
        <control shapeId="2507" r:id="rId44" name="OptionButton424">
          <controlPr defaultSize="0" autoLine="0" linkedCell="UserInput!G58" r:id="rId45">
            <anchor moveWithCells="1">
              <from>
                <xdr:col>8</xdr:col>
                <xdr:colOff>66675</xdr:colOff>
                <xdr:row>63</xdr:row>
                <xdr:rowOff>9525</xdr:rowOff>
              </from>
              <to>
                <xdr:col>9</xdr:col>
                <xdr:colOff>0</xdr:colOff>
                <xdr:row>63</xdr:row>
                <xdr:rowOff>200025</xdr:rowOff>
              </to>
            </anchor>
          </controlPr>
        </control>
      </mc:Choice>
      <mc:Fallback>
        <control shapeId="2507" r:id="rId44" name="OptionButton424"/>
      </mc:Fallback>
    </mc:AlternateContent>
    <mc:AlternateContent xmlns:mc="http://schemas.openxmlformats.org/markup-compatibility/2006">
      <mc:Choice Requires="x14">
        <control shapeId="2506" r:id="rId46" name="OptionButton423">
          <controlPr defaultSize="0" autoLine="0" linkedCell="UserInput!G57" r:id="rId7">
            <anchor moveWithCells="1">
              <from>
                <xdr:col>8</xdr:col>
                <xdr:colOff>66675</xdr:colOff>
                <xdr:row>62</xdr:row>
                <xdr:rowOff>9525</xdr:rowOff>
              </from>
              <to>
                <xdr:col>9</xdr:col>
                <xdr:colOff>9525</xdr:colOff>
                <xdr:row>63</xdr:row>
                <xdr:rowOff>0</xdr:rowOff>
              </to>
            </anchor>
          </controlPr>
        </control>
      </mc:Choice>
      <mc:Fallback>
        <control shapeId="2506" r:id="rId46" name="OptionButton423"/>
      </mc:Fallback>
    </mc:AlternateContent>
    <mc:AlternateContent xmlns:mc="http://schemas.openxmlformats.org/markup-compatibility/2006">
      <mc:Choice Requires="x14">
        <control shapeId="2505" r:id="rId47" name="OptionButton422">
          <controlPr defaultSize="0" autoLine="0" linkedCell="UserInput!G56" r:id="rId7">
            <anchor moveWithCells="1">
              <from>
                <xdr:col>8</xdr:col>
                <xdr:colOff>66675</xdr:colOff>
                <xdr:row>61</xdr:row>
                <xdr:rowOff>9525</xdr:rowOff>
              </from>
              <to>
                <xdr:col>9</xdr:col>
                <xdr:colOff>9525</xdr:colOff>
                <xdr:row>62</xdr:row>
                <xdr:rowOff>0</xdr:rowOff>
              </to>
            </anchor>
          </controlPr>
        </control>
      </mc:Choice>
      <mc:Fallback>
        <control shapeId="2505" r:id="rId47" name="OptionButton422"/>
      </mc:Fallback>
    </mc:AlternateContent>
    <mc:AlternateContent xmlns:mc="http://schemas.openxmlformats.org/markup-compatibility/2006">
      <mc:Choice Requires="x14">
        <control shapeId="2504" r:id="rId48" name="OptionButton421">
          <controlPr defaultSize="0" autoLine="0" linkedCell="UserInput!G55" r:id="rId5">
            <anchor moveWithCells="1">
              <from>
                <xdr:col>8</xdr:col>
                <xdr:colOff>66675</xdr:colOff>
                <xdr:row>60</xdr:row>
                <xdr:rowOff>9525</xdr:rowOff>
              </from>
              <to>
                <xdr:col>9</xdr:col>
                <xdr:colOff>9525</xdr:colOff>
                <xdr:row>60</xdr:row>
                <xdr:rowOff>200025</xdr:rowOff>
              </to>
            </anchor>
          </controlPr>
        </control>
      </mc:Choice>
      <mc:Fallback>
        <control shapeId="2504" r:id="rId48" name="OptionButton421"/>
      </mc:Fallback>
    </mc:AlternateContent>
    <mc:AlternateContent xmlns:mc="http://schemas.openxmlformats.org/markup-compatibility/2006">
      <mc:Choice Requires="x14">
        <control shapeId="2503" r:id="rId49" name="OptionButton420">
          <controlPr defaultSize="0" autoLine="0" linkedCell="UserInput!G54" r:id="rId5">
            <anchor moveWithCells="1">
              <from>
                <xdr:col>8</xdr:col>
                <xdr:colOff>66675</xdr:colOff>
                <xdr:row>59</xdr:row>
                <xdr:rowOff>9525</xdr:rowOff>
              </from>
              <to>
                <xdr:col>9</xdr:col>
                <xdr:colOff>9525</xdr:colOff>
                <xdr:row>59</xdr:row>
                <xdr:rowOff>200025</xdr:rowOff>
              </to>
            </anchor>
          </controlPr>
        </control>
      </mc:Choice>
      <mc:Fallback>
        <control shapeId="2503" r:id="rId49" name="OptionButton420"/>
      </mc:Fallback>
    </mc:AlternateContent>
    <mc:AlternateContent xmlns:mc="http://schemas.openxmlformats.org/markup-compatibility/2006">
      <mc:Choice Requires="x14">
        <control shapeId="2502" r:id="rId50" name="OptionButton419">
          <controlPr defaultSize="0" autoLine="0" linkedCell="UserInput!G50" r:id="rId5">
            <anchor moveWithCells="1">
              <from>
                <xdr:col>8</xdr:col>
                <xdr:colOff>66675</xdr:colOff>
                <xdr:row>57</xdr:row>
                <xdr:rowOff>19050</xdr:rowOff>
              </from>
              <to>
                <xdr:col>9</xdr:col>
                <xdr:colOff>9525</xdr:colOff>
                <xdr:row>57</xdr:row>
                <xdr:rowOff>209550</xdr:rowOff>
              </to>
            </anchor>
          </controlPr>
        </control>
      </mc:Choice>
      <mc:Fallback>
        <control shapeId="2502" r:id="rId50" name="OptionButton419"/>
      </mc:Fallback>
    </mc:AlternateContent>
    <mc:AlternateContent xmlns:mc="http://schemas.openxmlformats.org/markup-compatibility/2006">
      <mc:Choice Requires="x14">
        <control shapeId="2501" r:id="rId51" name="OptionButton418">
          <controlPr defaultSize="0" autoLine="0" linkedCell="UserInput!G49" r:id="rId5">
            <anchor moveWithCells="1">
              <from>
                <xdr:col>8</xdr:col>
                <xdr:colOff>66675</xdr:colOff>
                <xdr:row>56</xdr:row>
                <xdr:rowOff>19050</xdr:rowOff>
              </from>
              <to>
                <xdr:col>9</xdr:col>
                <xdr:colOff>9525</xdr:colOff>
                <xdr:row>56</xdr:row>
                <xdr:rowOff>209550</xdr:rowOff>
              </to>
            </anchor>
          </controlPr>
        </control>
      </mc:Choice>
      <mc:Fallback>
        <control shapeId="2501" r:id="rId51" name="OptionButton418"/>
      </mc:Fallback>
    </mc:AlternateContent>
    <mc:AlternateContent xmlns:mc="http://schemas.openxmlformats.org/markup-compatibility/2006">
      <mc:Choice Requires="x14">
        <control shapeId="2500" r:id="rId52" name="OptionButton417">
          <controlPr defaultSize="0" autoLine="0" linkedCell="UserInput!G48" r:id="rId7">
            <anchor moveWithCells="1">
              <from>
                <xdr:col>8</xdr:col>
                <xdr:colOff>66675</xdr:colOff>
                <xdr:row>55</xdr:row>
                <xdr:rowOff>19050</xdr:rowOff>
              </from>
              <to>
                <xdr:col>9</xdr:col>
                <xdr:colOff>9525</xdr:colOff>
                <xdr:row>56</xdr:row>
                <xdr:rowOff>9525</xdr:rowOff>
              </to>
            </anchor>
          </controlPr>
        </control>
      </mc:Choice>
      <mc:Fallback>
        <control shapeId="2500" r:id="rId52" name="OptionButton417"/>
      </mc:Fallback>
    </mc:AlternateContent>
    <mc:AlternateContent xmlns:mc="http://schemas.openxmlformats.org/markup-compatibility/2006">
      <mc:Choice Requires="x14">
        <control shapeId="2499" r:id="rId53" name="OptionButton416">
          <controlPr defaultSize="0" autoLine="0" linkedCell="UserInput!G47" r:id="rId7">
            <anchor moveWithCells="1">
              <from>
                <xdr:col>8</xdr:col>
                <xdr:colOff>66675</xdr:colOff>
                <xdr:row>54</xdr:row>
                <xdr:rowOff>19050</xdr:rowOff>
              </from>
              <to>
                <xdr:col>9</xdr:col>
                <xdr:colOff>9525</xdr:colOff>
                <xdr:row>55</xdr:row>
                <xdr:rowOff>9525</xdr:rowOff>
              </to>
            </anchor>
          </controlPr>
        </control>
      </mc:Choice>
      <mc:Fallback>
        <control shapeId="2499" r:id="rId53" name="OptionButton416"/>
      </mc:Fallback>
    </mc:AlternateContent>
    <mc:AlternateContent xmlns:mc="http://schemas.openxmlformats.org/markup-compatibility/2006">
      <mc:Choice Requires="x14">
        <control shapeId="2498" r:id="rId54" name="OptionButton415">
          <controlPr defaultSize="0" autoLine="0" linkedCell="UserInput!G46" r:id="rId7">
            <anchor moveWithCells="1">
              <from>
                <xdr:col>8</xdr:col>
                <xdr:colOff>66675</xdr:colOff>
                <xdr:row>53</xdr:row>
                <xdr:rowOff>19050</xdr:rowOff>
              </from>
              <to>
                <xdr:col>9</xdr:col>
                <xdr:colOff>9525</xdr:colOff>
                <xdr:row>54</xdr:row>
                <xdr:rowOff>9525</xdr:rowOff>
              </to>
            </anchor>
          </controlPr>
        </control>
      </mc:Choice>
      <mc:Fallback>
        <control shapeId="2498" r:id="rId54" name="OptionButton415"/>
      </mc:Fallback>
    </mc:AlternateContent>
    <mc:AlternateContent xmlns:mc="http://schemas.openxmlformats.org/markup-compatibility/2006">
      <mc:Choice Requires="x14">
        <control shapeId="2497" r:id="rId55" name="OptionButton414">
          <controlPr defaultSize="0" autoLine="0" linkedCell="UserInput!G45" r:id="rId5">
            <anchor moveWithCells="1">
              <from>
                <xdr:col>8</xdr:col>
                <xdr:colOff>66675</xdr:colOff>
                <xdr:row>51</xdr:row>
                <xdr:rowOff>19050</xdr:rowOff>
              </from>
              <to>
                <xdr:col>9</xdr:col>
                <xdr:colOff>9525</xdr:colOff>
                <xdr:row>51</xdr:row>
                <xdr:rowOff>209550</xdr:rowOff>
              </to>
            </anchor>
          </controlPr>
        </control>
      </mc:Choice>
      <mc:Fallback>
        <control shapeId="2497" r:id="rId55" name="OptionButton414"/>
      </mc:Fallback>
    </mc:AlternateContent>
    <mc:AlternateContent xmlns:mc="http://schemas.openxmlformats.org/markup-compatibility/2006">
      <mc:Choice Requires="x14">
        <control shapeId="2496" r:id="rId56" name="OptionButton413">
          <controlPr defaultSize="0" autoLine="0" linkedCell="UserInput!G39" r:id="rId7">
            <anchor moveWithCells="1">
              <from>
                <xdr:col>8</xdr:col>
                <xdr:colOff>66675</xdr:colOff>
                <xdr:row>47</xdr:row>
                <xdr:rowOff>0</xdr:rowOff>
              </from>
              <to>
                <xdr:col>9</xdr:col>
                <xdr:colOff>9525</xdr:colOff>
                <xdr:row>47</xdr:row>
                <xdr:rowOff>180975</xdr:rowOff>
              </to>
            </anchor>
          </controlPr>
        </control>
      </mc:Choice>
      <mc:Fallback>
        <control shapeId="2496" r:id="rId56" name="OptionButton413"/>
      </mc:Fallback>
    </mc:AlternateContent>
    <mc:AlternateContent xmlns:mc="http://schemas.openxmlformats.org/markup-compatibility/2006">
      <mc:Choice Requires="x14">
        <control shapeId="2495" r:id="rId57" name="OptionButton412">
          <controlPr defaultSize="0" autoLine="0" linkedCell="UserInput!G38" r:id="rId7">
            <anchor moveWithCells="1">
              <from>
                <xdr:col>8</xdr:col>
                <xdr:colOff>66675</xdr:colOff>
                <xdr:row>46</xdr:row>
                <xdr:rowOff>9525</xdr:rowOff>
              </from>
              <to>
                <xdr:col>9</xdr:col>
                <xdr:colOff>9525</xdr:colOff>
                <xdr:row>47</xdr:row>
                <xdr:rowOff>0</xdr:rowOff>
              </to>
            </anchor>
          </controlPr>
        </control>
      </mc:Choice>
      <mc:Fallback>
        <control shapeId="2495" r:id="rId57" name="OptionButton412"/>
      </mc:Fallback>
    </mc:AlternateContent>
    <mc:AlternateContent xmlns:mc="http://schemas.openxmlformats.org/markup-compatibility/2006">
      <mc:Choice Requires="x14">
        <control shapeId="2494" r:id="rId58" name="OptionButton411">
          <controlPr defaultSize="0" autoLine="0" linkedCell="UserInput!G37" r:id="rId5">
            <anchor moveWithCells="1">
              <from>
                <xdr:col>8</xdr:col>
                <xdr:colOff>66675</xdr:colOff>
                <xdr:row>45</xdr:row>
                <xdr:rowOff>9525</xdr:rowOff>
              </from>
              <to>
                <xdr:col>9</xdr:col>
                <xdr:colOff>9525</xdr:colOff>
                <xdr:row>45</xdr:row>
                <xdr:rowOff>200025</xdr:rowOff>
              </to>
            </anchor>
          </controlPr>
        </control>
      </mc:Choice>
      <mc:Fallback>
        <control shapeId="2494" r:id="rId58" name="OptionButton411"/>
      </mc:Fallback>
    </mc:AlternateContent>
    <mc:AlternateContent xmlns:mc="http://schemas.openxmlformats.org/markup-compatibility/2006">
      <mc:Choice Requires="x14">
        <control shapeId="2493" r:id="rId59" name="OptionButton410">
          <controlPr defaultSize="0" autoLine="0" linkedCell="UserInput!G36" r:id="rId7">
            <anchor moveWithCells="1">
              <from>
                <xdr:col>8</xdr:col>
                <xdr:colOff>66675</xdr:colOff>
                <xdr:row>44</xdr:row>
                <xdr:rowOff>9525</xdr:rowOff>
              </from>
              <to>
                <xdr:col>9</xdr:col>
                <xdr:colOff>9525</xdr:colOff>
                <xdr:row>45</xdr:row>
                <xdr:rowOff>0</xdr:rowOff>
              </to>
            </anchor>
          </controlPr>
        </control>
      </mc:Choice>
      <mc:Fallback>
        <control shapeId="2493" r:id="rId59" name="OptionButton410"/>
      </mc:Fallback>
    </mc:AlternateContent>
    <mc:AlternateContent xmlns:mc="http://schemas.openxmlformats.org/markup-compatibility/2006">
      <mc:Choice Requires="x14">
        <control shapeId="2492" r:id="rId60" name="OptionButton409">
          <controlPr defaultSize="0" autoLine="0" linkedCell="UserInput!G35" r:id="rId7">
            <anchor moveWithCells="1">
              <from>
                <xdr:col>8</xdr:col>
                <xdr:colOff>66675</xdr:colOff>
                <xdr:row>43</xdr:row>
                <xdr:rowOff>9525</xdr:rowOff>
              </from>
              <to>
                <xdr:col>9</xdr:col>
                <xdr:colOff>9525</xdr:colOff>
                <xdr:row>44</xdr:row>
                <xdr:rowOff>0</xdr:rowOff>
              </to>
            </anchor>
          </controlPr>
        </control>
      </mc:Choice>
      <mc:Fallback>
        <control shapeId="2492" r:id="rId60" name="OptionButton409"/>
      </mc:Fallback>
    </mc:AlternateContent>
    <mc:AlternateContent xmlns:mc="http://schemas.openxmlformats.org/markup-compatibility/2006">
      <mc:Choice Requires="x14">
        <control shapeId="2491" r:id="rId61" name="OptionButton408">
          <controlPr defaultSize="0" autoLine="0" linkedCell="UserInput!G34" r:id="rId5">
            <anchor moveWithCells="1">
              <from>
                <xdr:col>8</xdr:col>
                <xdr:colOff>66675</xdr:colOff>
                <xdr:row>42</xdr:row>
                <xdr:rowOff>9525</xdr:rowOff>
              </from>
              <to>
                <xdr:col>9</xdr:col>
                <xdr:colOff>9525</xdr:colOff>
                <xdr:row>42</xdr:row>
                <xdr:rowOff>200025</xdr:rowOff>
              </to>
            </anchor>
          </controlPr>
        </control>
      </mc:Choice>
      <mc:Fallback>
        <control shapeId="2491" r:id="rId61" name="OptionButton408"/>
      </mc:Fallback>
    </mc:AlternateContent>
    <mc:AlternateContent xmlns:mc="http://schemas.openxmlformats.org/markup-compatibility/2006">
      <mc:Choice Requires="x14">
        <control shapeId="2490" r:id="rId62" name="OptionButton407">
          <controlPr defaultSize="0" autoLine="0" linkedCell="UserInput!G32" r:id="rId7">
            <anchor moveWithCells="1">
              <from>
                <xdr:col>8</xdr:col>
                <xdr:colOff>66675</xdr:colOff>
                <xdr:row>40</xdr:row>
                <xdr:rowOff>9525</xdr:rowOff>
              </from>
              <to>
                <xdr:col>9</xdr:col>
                <xdr:colOff>9525</xdr:colOff>
                <xdr:row>41</xdr:row>
                <xdr:rowOff>0</xdr:rowOff>
              </to>
            </anchor>
          </controlPr>
        </control>
      </mc:Choice>
      <mc:Fallback>
        <control shapeId="2490" r:id="rId62" name="OptionButton407"/>
      </mc:Fallback>
    </mc:AlternateContent>
    <mc:AlternateContent xmlns:mc="http://schemas.openxmlformats.org/markup-compatibility/2006">
      <mc:Choice Requires="x14">
        <control shapeId="2489" r:id="rId63" name="OptionButton406">
          <controlPr defaultSize="0" autoLine="0" linkedCell="UserInput!G31" r:id="rId5">
            <anchor moveWithCells="1">
              <from>
                <xdr:col>8</xdr:col>
                <xdr:colOff>66675</xdr:colOff>
                <xdr:row>39</xdr:row>
                <xdr:rowOff>9525</xdr:rowOff>
              </from>
              <to>
                <xdr:col>9</xdr:col>
                <xdr:colOff>9525</xdr:colOff>
                <xdr:row>39</xdr:row>
                <xdr:rowOff>200025</xdr:rowOff>
              </to>
            </anchor>
          </controlPr>
        </control>
      </mc:Choice>
      <mc:Fallback>
        <control shapeId="2489" r:id="rId63" name="OptionButton406"/>
      </mc:Fallback>
    </mc:AlternateContent>
    <mc:AlternateContent xmlns:mc="http://schemas.openxmlformats.org/markup-compatibility/2006">
      <mc:Choice Requires="x14">
        <control shapeId="2488" r:id="rId64" name="OptionButton405">
          <controlPr defaultSize="0" autoLine="0" linkedCell="UserInput!G30" r:id="rId7">
            <anchor moveWithCells="1">
              <from>
                <xdr:col>8</xdr:col>
                <xdr:colOff>66675</xdr:colOff>
                <xdr:row>38</xdr:row>
                <xdr:rowOff>9525</xdr:rowOff>
              </from>
              <to>
                <xdr:col>9</xdr:col>
                <xdr:colOff>9525</xdr:colOff>
                <xdr:row>39</xdr:row>
                <xdr:rowOff>0</xdr:rowOff>
              </to>
            </anchor>
          </controlPr>
        </control>
      </mc:Choice>
      <mc:Fallback>
        <control shapeId="2488" r:id="rId64" name="OptionButton405"/>
      </mc:Fallback>
    </mc:AlternateContent>
    <mc:AlternateContent xmlns:mc="http://schemas.openxmlformats.org/markup-compatibility/2006">
      <mc:Choice Requires="x14">
        <control shapeId="2487" r:id="rId65" name="OptionButton404">
          <controlPr defaultSize="0" autoLine="0" linkedCell="UserInput!G29" r:id="rId5">
            <anchor moveWithCells="1">
              <from>
                <xdr:col>8</xdr:col>
                <xdr:colOff>66675</xdr:colOff>
                <xdr:row>37</xdr:row>
                <xdr:rowOff>9525</xdr:rowOff>
              </from>
              <to>
                <xdr:col>9</xdr:col>
                <xdr:colOff>9525</xdr:colOff>
                <xdr:row>37</xdr:row>
                <xdr:rowOff>200025</xdr:rowOff>
              </to>
            </anchor>
          </controlPr>
        </control>
      </mc:Choice>
      <mc:Fallback>
        <control shapeId="2487" r:id="rId65" name="OptionButton404"/>
      </mc:Fallback>
    </mc:AlternateContent>
    <mc:AlternateContent xmlns:mc="http://schemas.openxmlformats.org/markup-compatibility/2006">
      <mc:Choice Requires="x14">
        <control shapeId="2486" r:id="rId66" name="OptionButton403">
          <controlPr defaultSize="0" autoLine="0" linkedCell="UserInput!G28" r:id="rId7">
            <anchor moveWithCells="1">
              <from>
                <xdr:col>8</xdr:col>
                <xdr:colOff>66675</xdr:colOff>
                <xdr:row>36</xdr:row>
                <xdr:rowOff>9525</xdr:rowOff>
              </from>
              <to>
                <xdr:col>9</xdr:col>
                <xdr:colOff>9525</xdr:colOff>
                <xdr:row>37</xdr:row>
                <xdr:rowOff>0</xdr:rowOff>
              </to>
            </anchor>
          </controlPr>
        </control>
      </mc:Choice>
      <mc:Fallback>
        <control shapeId="2486" r:id="rId66" name="OptionButton403"/>
      </mc:Fallback>
    </mc:AlternateContent>
    <mc:AlternateContent xmlns:mc="http://schemas.openxmlformats.org/markup-compatibility/2006">
      <mc:Choice Requires="x14">
        <control shapeId="2485" r:id="rId67" name="OptionButton402">
          <controlPr defaultSize="0" autoLine="0" linkedCell="UserInput!G27" r:id="rId7">
            <anchor moveWithCells="1">
              <from>
                <xdr:col>8</xdr:col>
                <xdr:colOff>66675</xdr:colOff>
                <xdr:row>35</xdr:row>
                <xdr:rowOff>9525</xdr:rowOff>
              </from>
              <to>
                <xdr:col>9</xdr:col>
                <xdr:colOff>9525</xdr:colOff>
                <xdr:row>36</xdr:row>
                <xdr:rowOff>0</xdr:rowOff>
              </to>
            </anchor>
          </controlPr>
        </control>
      </mc:Choice>
      <mc:Fallback>
        <control shapeId="2485" r:id="rId67" name="OptionButton402"/>
      </mc:Fallback>
    </mc:AlternateContent>
    <mc:AlternateContent xmlns:mc="http://schemas.openxmlformats.org/markup-compatibility/2006">
      <mc:Choice Requires="x14">
        <control shapeId="2484" r:id="rId68" name="OptionButton401">
          <controlPr defaultSize="0" autoLine="0" linkedCell="UserInput!G26" r:id="rId7">
            <anchor moveWithCells="1">
              <from>
                <xdr:col>8</xdr:col>
                <xdr:colOff>66675</xdr:colOff>
                <xdr:row>34</xdr:row>
                <xdr:rowOff>9525</xdr:rowOff>
              </from>
              <to>
                <xdr:col>9</xdr:col>
                <xdr:colOff>9525</xdr:colOff>
                <xdr:row>35</xdr:row>
                <xdr:rowOff>0</xdr:rowOff>
              </to>
            </anchor>
          </controlPr>
        </control>
      </mc:Choice>
      <mc:Fallback>
        <control shapeId="2484" r:id="rId68" name="OptionButton401"/>
      </mc:Fallback>
    </mc:AlternateContent>
    <mc:AlternateContent xmlns:mc="http://schemas.openxmlformats.org/markup-compatibility/2006">
      <mc:Choice Requires="x14">
        <control shapeId="2483" r:id="rId69" name="OptionButton400">
          <controlPr defaultSize="0" autoLine="0" linkedCell="UserInput!G25" r:id="rId7">
            <anchor moveWithCells="1">
              <from>
                <xdr:col>8</xdr:col>
                <xdr:colOff>66675</xdr:colOff>
                <xdr:row>33</xdr:row>
                <xdr:rowOff>9525</xdr:rowOff>
              </from>
              <to>
                <xdr:col>9</xdr:col>
                <xdr:colOff>9525</xdr:colOff>
                <xdr:row>34</xdr:row>
                <xdr:rowOff>0</xdr:rowOff>
              </to>
            </anchor>
          </controlPr>
        </control>
      </mc:Choice>
      <mc:Fallback>
        <control shapeId="2483" r:id="rId69" name="OptionButton400"/>
      </mc:Fallback>
    </mc:AlternateContent>
    <mc:AlternateContent xmlns:mc="http://schemas.openxmlformats.org/markup-compatibility/2006">
      <mc:Choice Requires="x14">
        <control shapeId="2482" r:id="rId70" name="OptionButton399">
          <controlPr defaultSize="0" autoLine="0" linkedCell="UserInput!G24" r:id="rId7">
            <anchor moveWithCells="1">
              <from>
                <xdr:col>8</xdr:col>
                <xdr:colOff>66675</xdr:colOff>
                <xdr:row>32</xdr:row>
                <xdr:rowOff>9525</xdr:rowOff>
              </from>
              <to>
                <xdr:col>9</xdr:col>
                <xdr:colOff>9525</xdr:colOff>
                <xdr:row>33</xdr:row>
                <xdr:rowOff>0</xdr:rowOff>
              </to>
            </anchor>
          </controlPr>
        </control>
      </mc:Choice>
      <mc:Fallback>
        <control shapeId="2482" r:id="rId70" name="OptionButton399"/>
      </mc:Fallback>
    </mc:AlternateContent>
    <mc:AlternateContent xmlns:mc="http://schemas.openxmlformats.org/markup-compatibility/2006">
      <mc:Choice Requires="x14">
        <control shapeId="2481" r:id="rId71" name="OptionButton398">
          <controlPr defaultSize="0" autoLine="0" linkedCell="UserInput!G20" r:id="rId5">
            <anchor moveWithCells="1">
              <from>
                <xdr:col>8</xdr:col>
                <xdr:colOff>66675</xdr:colOff>
                <xdr:row>29</xdr:row>
                <xdr:rowOff>9525</xdr:rowOff>
              </from>
              <to>
                <xdr:col>9</xdr:col>
                <xdr:colOff>9525</xdr:colOff>
                <xdr:row>30</xdr:row>
                <xdr:rowOff>9525</xdr:rowOff>
              </to>
            </anchor>
          </controlPr>
        </control>
      </mc:Choice>
      <mc:Fallback>
        <control shapeId="2481" r:id="rId71" name="OptionButton398"/>
      </mc:Fallback>
    </mc:AlternateContent>
    <mc:AlternateContent xmlns:mc="http://schemas.openxmlformats.org/markup-compatibility/2006">
      <mc:Choice Requires="x14">
        <control shapeId="2480" r:id="rId72" name="OptionButton397">
          <controlPr defaultSize="0" autoLine="0" linkedCell="UserInput!G19" r:id="rId5">
            <anchor moveWithCells="1">
              <from>
                <xdr:col>8</xdr:col>
                <xdr:colOff>66675</xdr:colOff>
                <xdr:row>28</xdr:row>
                <xdr:rowOff>9525</xdr:rowOff>
              </from>
              <to>
                <xdr:col>9</xdr:col>
                <xdr:colOff>9525</xdr:colOff>
                <xdr:row>29</xdr:row>
                <xdr:rowOff>9525</xdr:rowOff>
              </to>
            </anchor>
          </controlPr>
        </control>
      </mc:Choice>
      <mc:Fallback>
        <control shapeId="2480" r:id="rId72" name="OptionButton397"/>
      </mc:Fallback>
    </mc:AlternateContent>
    <mc:AlternateContent xmlns:mc="http://schemas.openxmlformats.org/markup-compatibility/2006">
      <mc:Choice Requires="x14">
        <control shapeId="2479" r:id="rId73" name="OptionButton396">
          <controlPr defaultSize="0" autoLine="0" linkedCell="UserInput!G18" r:id="rId7">
            <anchor moveWithCells="1">
              <from>
                <xdr:col>8</xdr:col>
                <xdr:colOff>66675</xdr:colOff>
                <xdr:row>27</xdr:row>
                <xdr:rowOff>9525</xdr:rowOff>
              </from>
              <to>
                <xdr:col>9</xdr:col>
                <xdr:colOff>9525</xdr:colOff>
                <xdr:row>28</xdr:row>
                <xdr:rowOff>0</xdr:rowOff>
              </to>
            </anchor>
          </controlPr>
        </control>
      </mc:Choice>
      <mc:Fallback>
        <control shapeId="2479" r:id="rId73" name="OptionButton396"/>
      </mc:Fallback>
    </mc:AlternateContent>
    <mc:AlternateContent xmlns:mc="http://schemas.openxmlformats.org/markup-compatibility/2006">
      <mc:Choice Requires="x14">
        <control shapeId="2478" r:id="rId74" name="OptionButton395">
          <controlPr defaultSize="0" autoLine="0" linkedCell="UserInput!G17" r:id="rId7">
            <anchor moveWithCells="1">
              <from>
                <xdr:col>8</xdr:col>
                <xdr:colOff>66675</xdr:colOff>
                <xdr:row>26</xdr:row>
                <xdr:rowOff>9525</xdr:rowOff>
              </from>
              <to>
                <xdr:col>9</xdr:col>
                <xdr:colOff>9525</xdr:colOff>
                <xdr:row>27</xdr:row>
                <xdr:rowOff>9525</xdr:rowOff>
              </to>
            </anchor>
          </controlPr>
        </control>
      </mc:Choice>
      <mc:Fallback>
        <control shapeId="2478" r:id="rId74" name="OptionButton395"/>
      </mc:Fallback>
    </mc:AlternateContent>
    <mc:AlternateContent xmlns:mc="http://schemas.openxmlformats.org/markup-compatibility/2006">
      <mc:Choice Requires="x14">
        <control shapeId="2477" r:id="rId75" name="OptionButton394">
          <controlPr defaultSize="0" autoLine="0" linkedCell="UserInput!G16" r:id="rId5">
            <anchor moveWithCells="1">
              <from>
                <xdr:col>8</xdr:col>
                <xdr:colOff>66675</xdr:colOff>
                <xdr:row>25</xdr:row>
                <xdr:rowOff>9525</xdr:rowOff>
              </from>
              <to>
                <xdr:col>9</xdr:col>
                <xdr:colOff>9525</xdr:colOff>
                <xdr:row>25</xdr:row>
                <xdr:rowOff>200025</xdr:rowOff>
              </to>
            </anchor>
          </controlPr>
        </control>
      </mc:Choice>
      <mc:Fallback>
        <control shapeId="2477" r:id="rId75" name="OptionButton394"/>
      </mc:Fallback>
    </mc:AlternateContent>
    <mc:AlternateContent xmlns:mc="http://schemas.openxmlformats.org/markup-compatibility/2006">
      <mc:Choice Requires="x14">
        <control shapeId="2476" r:id="rId76" name="OptionButton393">
          <controlPr defaultSize="0" autoLine="0" linkedCell="UserInput!G15" r:id="rId7">
            <anchor moveWithCells="1">
              <from>
                <xdr:col>8</xdr:col>
                <xdr:colOff>66675</xdr:colOff>
                <xdr:row>24</xdr:row>
                <xdr:rowOff>9525</xdr:rowOff>
              </from>
              <to>
                <xdr:col>9</xdr:col>
                <xdr:colOff>9525</xdr:colOff>
                <xdr:row>25</xdr:row>
                <xdr:rowOff>0</xdr:rowOff>
              </to>
            </anchor>
          </controlPr>
        </control>
      </mc:Choice>
      <mc:Fallback>
        <control shapeId="2476" r:id="rId76" name="OptionButton393"/>
      </mc:Fallback>
    </mc:AlternateContent>
    <mc:AlternateContent xmlns:mc="http://schemas.openxmlformats.org/markup-compatibility/2006">
      <mc:Choice Requires="x14">
        <control shapeId="2475" r:id="rId77" name="OptionButton392">
          <controlPr defaultSize="0" autoLine="0" linkedCell="UserInput!G14" r:id="rId7">
            <anchor moveWithCells="1">
              <from>
                <xdr:col>8</xdr:col>
                <xdr:colOff>66675</xdr:colOff>
                <xdr:row>23</xdr:row>
                <xdr:rowOff>9525</xdr:rowOff>
              </from>
              <to>
                <xdr:col>9</xdr:col>
                <xdr:colOff>9525</xdr:colOff>
                <xdr:row>24</xdr:row>
                <xdr:rowOff>9525</xdr:rowOff>
              </to>
            </anchor>
          </controlPr>
        </control>
      </mc:Choice>
      <mc:Fallback>
        <control shapeId="2475" r:id="rId77" name="OptionButton392"/>
      </mc:Fallback>
    </mc:AlternateContent>
    <mc:AlternateContent xmlns:mc="http://schemas.openxmlformats.org/markup-compatibility/2006">
      <mc:Choice Requires="x14">
        <control shapeId="2474" r:id="rId78" name="OptionButton391">
          <controlPr defaultSize="0" autoLine="0" linkedCell="UserInput!G13" r:id="rId7">
            <anchor moveWithCells="1">
              <from>
                <xdr:col>8</xdr:col>
                <xdr:colOff>66675</xdr:colOff>
                <xdr:row>22</xdr:row>
                <xdr:rowOff>9525</xdr:rowOff>
              </from>
              <to>
                <xdr:col>9</xdr:col>
                <xdr:colOff>9525</xdr:colOff>
                <xdr:row>23</xdr:row>
                <xdr:rowOff>9525</xdr:rowOff>
              </to>
            </anchor>
          </controlPr>
        </control>
      </mc:Choice>
      <mc:Fallback>
        <control shapeId="2474" r:id="rId78" name="OptionButton391"/>
      </mc:Fallback>
    </mc:AlternateContent>
    <mc:AlternateContent xmlns:mc="http://schemas.openxmlformats.org/markup-compatibility/2006">
      <mc:Choice Requires="x14">
        <control shapeId="2473" r:id="rId79" name="OptionButton390">
          <controlPr defaultSize="0" autoLine="0" linkedCell="UserInput!G12" r:id="rId7">
            <anchor moveWithCells="1">
              <from>
                <xdr:col>8</xdr:col>
                <xdr:colOff>66675</xdr:colOff>
                <xdr:row>21</xdr:row>
                <xdr:rowOff>9525</xdr:rowOff>
              </from>
              <to>
                <xdr:col>9</xdr:col>
                <xdr:colOff>9525</xdr:colOff>
                <xdr:row>22</xdr:row>
                <xdr:rowOff>0</xdr:rowOff>
              </to>
            </anchor>
          </controlPr>
        </control>
      </mc:Choice>
      <mc:Fallback>
        <control shapeId="2473" r:id="rId79" name="OptionButton390"/>
      </mc:Fallback>
    </mc:AlternateContent>
    <mc:AlternateContent xmlns:mc="http://schemas.openxmlformats.org/markup-compatibility/2006">
      <mc:Choice Requires="x14">
        <control shapeId="2472" r:id="rId80" name="OptionButton389">
          <controlPr defaultSize="0" autoLine="0" linkedCell="UserInput!G11" r:id="rId5">
            <anchor moveWithCells="1">
              <from>
                <xdr:col>8</xdr:col>
                <xdr:colOff>66675</xdr:colOff>
                <xdr:row>20</xdr:row>
                <xdr:rowOff>9525</xdr:rowOff>
              </from>
              <to>
                <xdr:col>9</xdr:col>
                <xdr:colOff>9525</xdr:colOff>
                <xdr:row>21</xdr:row>
                <xdr:rowOff>9525</xdr:rowOff>
              </to>
            </anchor>
          </controlPr>
        </control>
      </mc:Choice>
      <mc:Fallback>
        <control shapeId="2472" r:id="rId80" name="OptionButton389"/>
      </mc:Fallback>
    </mc:AlternateContent>
    <mc:AlternateContent xmlns:mc="http://schemas.openxmlformats.org/markup-compatibility/2006">
      <mc:Choice Requires="x14">
        <control shapeId="2471" r:id="rId81" name="OptionButton388">
          <controlPr defaultSize="0" autoLine="0" linkedCell="UserInput!G10" r:id="rId5">
            <anchor moveWithCells="1">
              <from>
                <xdr:col>8</xdr:col>
                <xdr:colOff>66675</xdr:colOff>
                <xdr:row>18</xdr:row>
                <xdr:rowOff>9525</xdr:rowOff>
              </from>
              <to>
                <xdr:col>9</xdr:col>
                <xdr:colOff>9525</xdr:colOff>
                <xdr:row>18</xdr:row>
                <xdr:rowOff>200025</xdr:rowOff>
              </to>
            </anchor>
          </controlPr>
        </control>
      </mc:Choice>
      <mc:Fallback>
        <control shapeId="2471" r:id="rId81" name="OptionButton388"/>
      </mc:Fallback>
    </mc:AlternateContent>
    <mc:AlternateContent xmlns:mc="http://schemas.openxmlformats.org/markup-compatibility/2006">
      <mc:Choice Requires="x14">
        <control shapeId="2470" r:id="rId82" name="OptionButton387">
          <controlPr defaultSize="0" autoLine="0" linkedCell="UserInput!G9" r:id="rId5">
            <anchor moveWithCells="1">
              <from>
                <xdr:col>8</xdr:col>
                <xdr:colOff>66675</xdr:colOff>
                <xdr:row>17</xdr:row>
                <xdr:rowOff>9525</xdr:rowOff>
              </from>
              <to>
                <xdr:col>9</xdr:col>
                <xdr:colOff>9525</xdr:colOff>
                <xdr:row>18</xdr:row>
                <xdr:rowOff>9525</xdr:rowOff>
              </to>
            </anchor>
          </controlPr>
        </control>
      </mc:Choice>
      <mc:Fallback>
        <control shapeId="2470" r:id="rId82" name="OptionButton387"/>
      </mc:Fallback>
    </mc:AlternateContent>
    <mc:AlternateContent xmlns:mc="http://schemas.openxmlformats.org/markup-compatibility/2006">
      <mc:Choice Requires="x14">
        <control shapeId="2469" r:id="rId83" name="OptionButton386">
          <controlPr defaultSize="0" autoLine="0" linkedCell="UserInput!G8" r:id="rId5">
            <anchor moveWithCells="1">
              <from>
                <xdr:col>8</xdr:col>
                <xdr:colOff>66675</xdr:colOff>
                <xdr:row>16</xdr:row>
                <xdr:rowOff>9525</xdr:rowOff>
              </from>
              <to>
                <xdr:col>9</xdr:col>
                <xdr:colOff>9525</xdr:colOff>
                <xdr:row>17</xdr:row>
                <xdr:rowOff>9525</xdr:rowOff>
              </to>
            </anchor>
          </controlPr>
        </control>
      </mc:Choice>
      <mc:Fallback>
        <control shapeId="2469" r:id="rId83" name="OptionButton386"/>
      </mc:Fallback>
    </mc:AlternateContent>
    <mc:AlternateContent xmlns:mc="http://schemas.openxmlformats.org/markup-compatibility/2006">
      <mc:Choice Requires="x14">
        <control shapeId="2465" r:id="rId84" name="OptionButton385">
          <controlPr defaultSize="0" autoLine="0" linkedCell="UserInput!F119" r:id="rId5">
            <anchor moveWithCells="1">
              <from>
                <xdr:col>7</xdr:col>
                <xdr:colOff>66675</xdr:colOff>
                <xdr:row>117</xdr:row>
                <xdr:rowOff>9525</xdr:rowOff>
              </from>
              <to>
                <xdr:col>8</xdr:col>
                <xdr:colOff>9525</xdr:colOff>
                <xdr:row>117</xdr:row>
                <xdr:rowOff>200025</xdr:rowOff>
              </to>
            </anchor>
          </controlPr>
        </control>
      </mc:Choice>
      <mc:Fallback>
        <control shapeId="2465" r:id="rId84" name="OptionButton385"/>
      </mc:Fallback>
    </mc:AlternateContent>
    <mc:AlternateContent xmlns:mc="http://schemas.openxmlformats.org/markup-compatibility/2006">
      <mc:Choice Requires="x14">
        <control shapeId="2464" r:id="rId85" name="OptionButton384">
          <controlPr defaultSize="0" autoLine="0" linkedCell="UserInput!F118" r:id="rId7">
            <anchor moveWithCells="1">
              <from>
                <xdr:col>7</xdr:col>
                <xdr:colOff>66675</xdr:colOff>
                <xdr:row>116</xdr:row>
                <xdr:rowOff>9525</xdr:rowOff>
              </from>
              <to>
                <xdr:col>8</xdr:col>
                <xdr:colOff>9525</xdr:colOff>
                <xdr:row>117</xdr:row>
                <xdr:rowOff>0</xdr:rowOff>
              </to>
            </anchor>
          </controlPr>
        </control>
      </mc:Choice>
      <mc:Fallback>
        <control shapeId="2464" r:id="rId85" name="OptionButton384"/>
      </mc:Fallback>
    </mc:AlternateContent>
    <mc:AlternateContent xmlns:mc="http://schemas.openxmlformats.org/markup-compatibility/2006">
      <mc:Choice Requires="x14">
        <control shapeId="2463" r:id="rId86" name="OptionButton383">
          <controlPr defaultSize="0" autoLine="0" linkedCell="UserInput!F117" r:id="rId5">
            <anchor moveWithCells="1">
              <from>
                <xdr:col>7</xdr:col>
                <xdr:colOff>66675</xdr:colOff>
                <xdr:row>115</xdr:row>
                <xdr:rowOff>9525</xdr:rowOff>
              </from>
              <to>
                <xdr:col>8</xdr:col>
                <xdr:colOff>9525</xdr:colOff>
                <xdr:row>115</xdr:row>
                <xdr:rowOff>200025</xdr:rowOff>
              </to>
            </anchor>
          </controlPr>
        </control>
      </mc:Choice>
      <mc:Fallback>
        <control shapeId="2463" r:id="rId86" name="OptionButton383"/>
      </mc:Fallback>
    </mc:AlternateContent>
    <mc:AlternateContent xmlns:mc="http://schemas.openxmlformats.org/markup-compatibility/2006">
      <mc:Choice Requires="x14">
        <control shapeId="2462" r:id="rId87" name="OptionButton382">
          <controlPr defaultSize="0" autoLine="0" linkedCell="UserInput!F116" r:id="rId5">
            <anchor moveWithCells="1">
              <from>
                <xdr:col>7</xdr:col>
                <xdr:colOff>66675</xdr:colOff>
                <xdr:row>114</xdr:row>
                <xdr:rowOff>9525</xdr:rowOff>
              </from>
              <to>
                <xdr:col>8</xdr:col>
                <xdr:colOff>9525</xdr:colOff>
                <xdr:row>114</xdr:row>
                <xdr:rowOff>200025</xdr:rowOff>
              </to>
            </anchor>
          </controlPr>
        </control>
      </mc:Choice>
      <mc:Fallback>
        <control shapeId="2462" r:id="rId87" name="OptionButton382"/>
      </mc:Fallback>
    </mc:AlternateContent>
    <mc:AlternateContent xmlns:mc="http://schemas.openxmlformats.org/markup-compatibility/2006">
      <mc:Choice Requires="x14">
        <control shapeId="2461" r:id="rId88" name="OptionButton381">
          <controlPr defaultSize="0" autoLine="0" linkedCell="UserInput!F115" r:id="rId5">
            <anchor moveWithCells="1">
              <from>
                <xdr:col>7</xdr:col>
                <xdr:colOff>66675</xdr:colOff>
                <xdr:row>113</xdr:row>
                <xdr:rowOff>9525</xdr:rowOff>
              </from>
              <to>
                <xdr:col>8</xdr:col>
                <xdr:colOff>9525</xdr:colOff>
                <xdr:row>113</xdr:row>
                <xdr:rowOff>200025</xdr:rowOff>
              </to>
            </anchor>
          </controlPr>
        </control>
      </mc:Choice>
      <mc:Fallback>
        <control shapeId="2461" r:id="rId88" name="OptionButton381"/>
      </mc:Fallback>
    </mc:AlternateContent>
    <mc:AlternateContent xmlns:mc="http://schemas.openxmlformats.org/markup-compatibility/2006">
      <mc:Choice Requires="x14">
        <control shapeId="2460" r:id="rId89" name="OptionButton380">
          <controlPr defaultSize="0" autoLine="0" linkedCell="UserInput!F114" r:id="rId5">
            <anchor moveWithCells="1">
              <from>
                <xdr:col>7</xdr:col>
                <xdr:colOff>66675</xdr:colOff>
                <xdr:row>112</xdr:row>
                <xdr:rowOff>9525</xdr:rowOff>
              </from>
              <to>
                <xdr:col>8</xdr:col>
                <xdr:colOff>9525</xdr:colOff>
                <xdr:row>112</xdr:row>
                <xdr:rowOff>200025</xdr:rowOff>
              </to>
            </anchor>
          </controlPr>
        </control>
      </mc:Choice>
      <mc:Fallback>
        <control shapeId="2460" r:id="rId89" name="OptionButton380"/>
      </mc:Fallback>
    </mc:AlternateContent>
    <mc:AlternateContent xmlns:mc="http://schemas.openxmlformats.org/markup-compatibility/2006">
      <mc:Choice Requires="x14">
        <control shapeId="2459" r:id="rId90" name="OptionButton379">
          <controlPr defaultSize="0" autoLine="0" linkedCell="UserInput!F113" r:id="rId5">
            <anchor moveWithCells="1">
              <from>
                <xdr:col>7</xdr:col>
                <xdr:colOff>66675</xdr:colOff>
                <xdr:row>111</xdr:row>
                <xdr:rowOff>9525</xdr:rowOff>
              </from>
              <to>
                <xdr:col>8</xdr:col>
                <xdr:colOff>9525</xdr:colOff>
                <xdr:row>111</xdr:row>
                <xdr:rowOff>200025</xdr:rowOff>
              </to>
            </anchor>
          </controlPr>
        </control>
      </mc:Choice>
      <mc:Fallback>
        <control shapeId="2459" r:id="rId90" name="OptionButton379"/>
      </mc:Fallback>
    </mc:AlternateContent>
    <mc:AlternateContent xmlns:mc="http://schemas.openxmlformats.org/markup-compatibility/2006">
      <mc:Choice Requires="x14">
        <control shapeId="2458" r:id="rId91" name="OptionButton378">
          <controlPr defaultSize="0" autoLine="0" linkedCell="UserInput!F112" r:id="rId5">
            <anchor moveWithCells="1">
              <from>
                <xdr:col>7</xdr:col>
                <xdr:colOff>66675</xdr:colOff>
                <xdr:row>110</xdr:row>
                <xdr:rowOff>9525</xdr:rowOff>
              </from>
              <to>
                <xdr:col>8</xdr:col>
                <xdr:colOff>9525</xdr:colOff>
                <xdr:row>110</xdr:row>
                <xdr:rowOff>200025</xdr:rowOff>
              </to>
            </anchor>
          </controlPr>
        </control>
      </mc:Choice>
      <mc:Fallback>
        <control shapeId="2458" r:id="rId91" name="OptionButton378"/>
      </mc:Fallback>
    </mc:AlternateContent>
    <mc:AlternateContent xmlns:mc="http://schemas.openxmlformats.org/markup-compatibility/2006">
      <mc:Choice Requires="x14">
        <control shapeId="2457" r:id="rId92" name="OptionButton377">
          <controlPr defaultSize="0" autoLine="0" linkedCell="UserInput!F106" r:id="rId7">
            <anchor moveWithCells="1">
              <from>
                <xdr:col>7</xdr:col>
                <xdr:colOff>66675</xdr:colOff>
                <xdr:row>106</xdr:row>
                <xdr:rowOff>0</xdr:rowOff>
              </from>
              <to>
                <xdr:col>8</xdr:col>
                <xdr:colOff>9525</xdr:colOff>
                <xdr:row>106</xdr:row>
                <xdr:rowOff>180975</xdr:rowOff>
              </to>
            </anchor>
          </controlPr>
        </control>
      </mc:Choice>
      <mc:Fallback>
        <control shapeId="2457" r:id="rId92" name="OptionButton377"/>
      </mc:Fallback>
    </mc:AlternateContent>
    <mc:AlternateContent xmlns:mc="http://schemas.openxmlformats.org/markup-compatibility/2006">
      <mc:Choice Requires="x14">
        <control shapeId="2456" r:id="rId93" name="OptionButton376">
          <controlPr defaultSize="0" autoLine="0" linkedCell="UserInput!F105" r:id="rId7">
            <anchor moveWithCells="1">
              <from>
                <xdr:col>7</xdr:col>
                <xdr:colOff>66675</xdr:colOff>
                <xdr:row>105</xdr:row>
                <xdr:rowOff>0</xdr:rowOff>
              </from>
              <to>
                <xdr:col>8</xdr:col>
                <xdr:colOff>9525</xdr:colOff>
                <xdr:row>105</xdr:row>
                <xdr:rowOff>180975</xdr:rowOff>
              </to>
            </anchor>
          </controlPr>
        </control>
      </mc:Choice>
      <mc:Fallback>
        <control shapeId="2456" r:id="rId93" name="OptionButton376"/>
      </mc:Fallback>
    </mc:AlternateContent>
    <mc:AlternateContent xmlns:mc="http://schemas.openxmlformats.org/markup-compatibility/2006">
      <mc:Choice Requires="x14">
        <control shapeId="2455" r:id="rId94" name="OptionButton375">
          <controlPr defaultSize="0" autoLine="0" linkedCell="UserInput!F104" r:id="rId7">
            <anchor moveWithCells="1">
              <from>
                <xdr:col>7</xdr:col>
                <xdr:colOff>66675</xdr:colOff>
                <xdr:row>104</xdr:row>
                <xdr:rowOff>0</xdr:rowOff>
              </from>
              <to>
                <xdr:col>8</xdr:col>
                <xdr:colOff>9525</xdr:colOff>
                <xdr:row>104</xdr:row>
                <xdr:rowOff>180975</xdr:rowOff>
              </to>
            </anchor>
          </controlPr>
        </control>
      </mc:Choice>
      <mc:Fallback>
        <control shapeId="2455" r:id="rId94" name="OptionButton375"/>
      </mc:Fallback>
    </mc:AlternateContent>
    <mc:AlternateContent xmlns:mc="http://schemas.openxmlformats.org/markup-compatibility/2006">
      <mc:Choice Requires="x14">
        <control shapeId="2454" r:id="rId95" name="OptionButton374">
          <controlPr defaultSize="0" autoLine="0" linkedCell="UserInput!F103" r:id="rId7">
            <anchor moveWithCells="1">
              <from>
                <xdr:col>7</xdr:col>
                <xdr:colOff>66675</xdr:colOff>
                <xdr:row>103</xdr:row>
                <xdr:rowOff>0</xdr:rowOff>
              </from>
              <to>
                <xdr:col>8</xdr:col>
                <xdr:colOff>9525</xdr:colOff>
                <xdr:row>103</xdr:row>
                <xdr:rowOff>180975</xdr:rowOff>
              </to>
            </anchor>
          </controlPr>
        </control>
      </mc:Choice>
      <mc:Fallback>
        <control shapeId="2454" r:id="rId95" name="OptionButton374"/>
      </mc:Fallback>
    </mc:AlternateContent>
    <mc:AlternateContent xmlns:mc="http://schemas.openxmlformats.org/markup-compatibility/2006">
      <mc:Choice Requires="x14">
        <control shapeId="2453" r:id="rId96" name="OptionButton373">
          <controlPr defaultSize="0" autoLine="0" linkedCell="UserInput!F102" r:id="rId7">
            <anchor moveWithCells="1">
              <from>
                <xdr:col>7</xdr:col>
                <xdr:colOff>66675</xdr:colOff>
                <xdr:row>102</xdr:row>
                <xdr:rowOff>0</xdr:rowOff>
              </from>
              <to>
                <xdr:col>8</xdr:col>
                <xdr:colOff>9525</xdr:colOff>
                <xdr:row>102</xdr:row>
                <xdr:rowOff>180975</xdr:rowOff>
              </to>
            </anchor>
          </controlPr>
        </control>
      </mc:Choice>
      <mc:Fallback>
        <control shapeId="2453" r:id="rId96" name="OptionButton373"/>
      </mc:Fallback>
    </mc:AlternateContent>
    <mc:AlternateContent xmlns:mc="http://schemas.openxmlformats.org/markup-compatibility/2006">
      <mc:Choice Requires="x14">
        <control shapeId="2452" r:id="rId97" name="OptionButton372">
          <controlPr defaultSize="0" autoLine="0" linkedCell="UserInput!F101" r:id="rId5">
            <anchor moveWithCells="1">
              <from>
                <xdr:col>7</xdr:col>
                <xdr:colOff>66675</xdr:colOff>
                <xdr:row>101</xdr:row>
                <xdr:rowOff>0</xdr:rowOff>
              </from>
              <to>
                <xdr:col>8</xdr:col>
                <xdr:colOff>9525</xdr:colOff>
                <xdr:row>101</xdr:row>
                <xdr:rowOff>190500</xdr:rowOff>
              </to>
            </anchor>
          </controlPr>
        </control>
      </mc:Choice>
      <mc:Fallback>
        <control shapeId="2452" r:id="rId97" name="OptionButton372"/>
      </mc:Fallback>
    </mc:AlternateContent>
    <mc:AlternateContent xmlns:mc="http://schemas.openxmlformats.org/markup-compatibility/2006">
      <mc:Choice Requires="x14">
        <control shapeId="2451" r:id="rId98" name="OptionButton371">
          <controlPr defaultSize="0" autoLine="0" linkedCell="UserInput!F100" r:id="rId5">
            <anchor moveWithCells="1">
              <from>
                <xdr:col>7</xdr:col>
                <xdr:colOff>66675</xdr:colOff>
                <xdr:row>100</xdr:row>
                <xdr:rowOff>0</xdr:rowOff>
              </from>
              <to>
                <xdr:col>8</xdr:col>
                <xdr:colOff>9525</xdr:colOff>
                <xdr:row>100</xdr:row>
                <xdr:rowOff>190500</xdr:rowOff>
              </to>
            </anchor>
          </controlPr>
        </control>
      </mc:Choice>
      <mc:Fallback>
        <control shapeId="2451" r:id="rId98" name="OptionButton371"/>
      </mc:Fallback>
    </mc:AlternateContent>
    <mc:AlternateContent xmlns:mc="http://schemas.openxmlformats.org/markup-compatibility/2006">
      <mc:Choice Requires="x14">
        <control shapeId="2450" r:id="rId99" name="OptionButton370">
          <controlPr defaultSize="0" autoLine="0" linkedCell="UserInput!F94" r:id="rId5">
            <anchor moveWithCells="1">
              <from>
                <xdr:col>7</xdr:col>
                <xdr:colOff>66675</xdr:colOff>
                <xdr:row>96</xdr:row>
                <xdr:rowOff>0</xdr:rowOff>
              </from>
              <to>
                <xdr:col>8</xdr:col>
                <xdr:colOff>9525</xdr:colOff>
                <xdr:row>96</xdr:row>
                <xdr:rowOff>190500</xdr:rowOff>
              </to>
            </anchor>
          </controlPr>
        </control>
      </mc:Choice>
      <mc:Fallback>
        <control shapeId="2450" r:id="rId99" name="OptionButton370"/>
      </mc:Fallback>
    </mc:AlternateContent>
    <mc:AlternateContent xmlns:mc="http://schemas.openxmlformats.org/markup-compatibility/2006">
      <mc:Choice Requires="x14">
        <control shapeId="2449" r:id="rId100" name="OptionButton369">
          <controlPr defaultSize="0" autoLine="0" linkedCell="UserInput!F93" r:id="rId7">
            <anchor moveWithCells="1">
              <from>
                <xdr:col>7</xdr:col>
                <xdr:colOff>66675</xdr:colOff>
                <xdr:row>95</xdr:row>
                <xdr:rowOff>0</xdr:rowOff>
              </from>
              <to>
                <xdr:col>8</xdr:col>
                <xdr:colOff>9525</xdr:colOff>
                <xdr:row>95</xdr:row>
                <xdr:rowOff>180975</xdr:rowOff>
              </to>
            </anchor>
          </controlPr>
        </control>
      </mc:Choice>
      <mc:Fallback>
        <control shapeId="2449" r:id="rId100" name="OptionButton369"/>
      </mc:Fallback>
    </mc:AlternateContent>
    <mc:AlternateContent xmlns:mc="http://schemas.openxmlformats.org/markup-compatibility/2006">
      <mc:Choice Requires="x14">
        <control shapeId="2448" r:id="rId101" name="OptionButton368">
          <controlPr defaultSize="0" autoLine="0" linkedCell="UserInput!F92" r:id="rId7">
            <anchor moveWithCells="1">
              <from>
                <xdr:col>7</xdr:col>
                <xdr:colOff>66675</xdr:colOff>
                <xdr:row>94</xdr:row>
                <xdr:rowOff>0</xdr:rowOff>
              </from>
              <to>
                <xdr:col>8</xdr:col>
                <xdr:colOff>9525</xdr:colOff>
                <xdr:row>94</xdr:row>
                <xdr:rowOff>180975</xdr:rowOff>
              </to>
            </anchor>
          </controlPr>
        </control>
      </mc:Choice>
      <mc:Fallback>
        <control shapeId="2448" r:id="rId101" name="OptionButton368"/>
      </mc:Fallback>
    </mc:AlternateContent>
    <mc:AlternateContent xmlns:mc="http://schemas.openxmlformats.org/markup-compatibility/2006">
      <mc:Choice Requires="x14">
        <control shapeId="2447" r:id="rId102" name="OptionButton367">
          <controlPr defaultSize="0" autoLine="0" linkedCell="UserInput!F91" r:id="rId5">
            <anchor moveWithCells="1">
              <from>
                <xdr:col>7</xdr:col>
                <xdr:colOff>66675</xdr:colOff>
                <xdr:row>93</xdr:row>
                <xdr:rowOff>0</xdr:rowOff>
              </from>
              <to>
                <xdr:col>8</xdr:col>
                <xdr:colOff>9525</xdr:colOff>
                <xdr:row>93</xdr:row>
                <xdr:rowOff>190500</xdr:rowOff>
              </to>
            </anchor>
          </controlPr>
        </control>
      </mc:Choice>
      <mc:Fallback>
        <control shapeId="2447" r:id="rId102" name="OptionButton367"/>
      </mc:Fallback>
    </mc:AlternateContent>
    <mc:AlternateContent xmlns:mc="http://schemas.openxmlformats.org/markup-compatibility/2006">
      <mc:Choice Requires="x14">
        <control shapeId="2446" r:id="rId103" name="OptionButton366">
          <controlPr defaultSize="0" autoLine="0" linkedCell="UserInput!F90" r:id="rId5">
            <anchor moveWithCells="1">
              <from>
                <xdr:col>7</xdr:col>
                <xdr:colOff>66675</xdr:colOff>
                <xdr:row>92</xdr:row>
                <xdr:rowOff>0</xdr:rowOff>
              </from>
              <to>
                <xdr:col>8</xdr:col>
                <xdr:colOff>9525</xdr:colOff>
                <xdr:row>92</xdr:row>
                <xdr:rowOff>190500</xdr:rowOff>
              </to>
            </anchor>
          </controlPr>
        </control>
      </mc:Choice>
      <mc:Fallback>
        <control shapeId="2446" r:id="rId103" name="OptionButton366"/>
      </mc:Fallback>
    </mc:AlternateContent>
    <mc:AlternateContent xmlns:mc="http://schemas.openxmlformats.org/markup-compatibility/2006">
      <mc:Choice Requires="x14">
        <control shapeId="2445" r:id="rId104" name="OptionButton365">
          <controlPr defaultSize="0" autoLine="0" linkedCell="UserInput!F89" r:id="rId7">
            <anchor moveWithCells="1">
              <from>
                <xdr:col>7</xdr:col>
                <xdr:colOff>66675</xdr:colOff>
                <xdr:row>90</xdr:row>
                <xdr:rowOff>0</xdr:rowOff>
              </from>
              <to>
                <xdr:col>8</xdr:col>
                <xdr:colOff>9525</xdr:colOff>
                <xdr:row>90</xdr:row>
                <xdr:rowOff>180975</xdr:rowOff>
              </to>
            </anchor>
          </controlPr>
        </control>
      </mc:Choice>
      <mc:Fallback>
        <control shapeId="2445" r:id="rId104" name="OptionButton365"/>
      </mc:Fallback>
    </mc:AlternateContent>
    <mc:AlternateContent xmlns:mc="http://schemas.openxmlformats.org/markup-compatibility/2006">
      <mc:Choice Requires="x14">
        <control shapeId="2444" r:id="rId105" name="OptionButton364">
          <controlPr defaultSize="0" autoLine="0" linkedCell="UserInput!F88" r:id="rId5">
            <anchor moveWithCells="1">
              <from>
                <xdr:col>7</xdr:col>
                <xdr:colOff>66675</xdr:colOff>
                <xdr:row>89</xdr:row>
                <xdr:rowOff>0</xdr:rowOff>
              </from>
              <to>
                <xdr:col>8</xdr:col>
                <xdr:colOff>9525</xdr:colOff>
                <xdr:row>89</xdr:row>
                <xdr:rowOff>190500</xdr:rowOff>
              </to>
            </anchor>
          </controlPr>
        </control>
      </mc:Choice>
      <mc:Fallback>
        <control shapeId="2444" r:id="rId105" name="OptionButton364"/>
      </mc:Fallback>
    </mc:AlternateContent>
    <mc:AlternateContent xmlns:mc="http://schemas.openxmlformats.org/markup-compatibility/2006">
      <mc:Choice Requires="x14">
        <control shapeId="2443" r:id="rId106" name="OptionButton363">
          <controlPr defaultSize="0" autoLine="0" linkedCell="UserInput!F87" r:id="rId5">
            <anchor moveWithCells="1">
              <from>
                <xdr:col>7</xdr:col>
                <xdr:colOff>66675</xdr:colOff>
                <xdr:row>88</xdr:row>
                <xdr:rowOff>0</xdr:rowOff>
              </from>
              <to>
                <xdr:col>8</xdr:col>
                <xdr:colOff>9525</xdr:colOff>
                <xdr:row>88</xdr:row>
                <xdr:rowOff>190500</xdr:rowOff>
              </to>
            </anchor>
          </controlPr>
        </control>
      </mc:Choice>
      <mc:Fallback>
        <control shapeId="2443" r:id="rId106" name="OptionButton363"/>
      </mc:Fallback>
    </mc:AlternateContent>
    <mc:AlternateContent xmlns:mc="http://schemas.openxmlformats.org/markup-compatibility/2006">
      <mc:Choice Requires="x14">
        <control shapeId="2442" r:id="rId107" name="OptionButton362">
          <controlPr defaultSize="0" autoLine="0" linkedCell="UserInput!F86" r:id="rId7">
            <anchor moveWithCells="1">
              <from>
                <xdr:col>7</xdr:col>
                <xdr:colOff>66675</xdr:colOff>
                <xdr:row>87</xdr:row>
                <xdr:rowOff>0</xdr:rowOff>
              </from>
              <to>
                <xdr:col>8</xdr:col>
                <xdr:colOff>9525</xdr:colOff>
                <xdr:row>87</xdr:row>
                <xdr:rowOff>180975</xdr:rowOff>
              </to>
            </anchor>
          </controlPr>
        </control>
      </mc:Choice>
      <mc:Fallback>
        <control shapeId="2442" r:id="rId107" name="OptionButton362"/>
      </mc:Fallback>
    </mc:AlternateContent>
    <mc:AlternateContent xmlns:mc="http://schemas.openxmlformats.org/markup-compatibility/2006">
      <mc:Choice Requires="x14">
        <control shapeId="2441" r:id="rId108" name="OptionButton361">
          <controlPr defaultSize="0" autoLine="0" linkedCell="UserInput!F85" r:id="rId7">
            <anchor moveWithCells="1">
              <from>
                <xdr:col>7</xdr:col>
                <xdr:colOff>66675</xdr:colOff>
                <xdr:row>86</xdr:row>
                <xdr:rowOff>0</xdr:rowOff>
              </from>
              <to>
                <xdr:col>8</xdr:col>
                <xdr:colOff>9525</xdr:colOff>
                <xdr:row>86</xdr:row>
                <xdr:rowOff>180975</xdr:rowOff>
              </to>
            </anchor>
          </controlPr>
        </control>
      </mc:Choice>
      <mc:Fallback>
        <control shapeId="2441" r:id="rId108" name="OptionButton361"/>
      </mc:Fallback>
    </mc:AlternateContent>
    <mc:AlternateContent xmlns:mc="http://schemas.openxmlformats.org/markup-compatibility/2006">
      <mc:Choice Requires="x14">
        <control shapeId="2440" r:id="rId109" name="OptionButton360">
          <controlPr defaultSize="0" autoLine="0" linkedCell="UserInput!F84" r:id="rId7">
            <anchor moveWithCells="1">
              <from>
                <xdr:col>7</xdr:col>
                <xdr:colOff>66675</xdr:colOff>
                <xdr:row>85</xdr:row>
                <xdr:rowOff>0</xdr:rowOff>
              </from>
              <to>
                <xdr:col>8</xdr:col>
                <xdr:colOff>9525</xdr:colOff>
                <xdr:row>85</xdr:row>
                <xdr:rowOff>180975</xdr:rowOff>
              </to>
            </anchor>
          </controlPr>
        </control>
      </mc:Choice>
      <mc:Fallback>
        <control shapeId="2440" r:id="rId109" name="OptionButton360"/>
      </mc:Fallback>
    </mc:AlternateContent>
    <mc:AlternateContent xmlns:mc="http://schemas.openxmlformats.org/markup-compatibility/2006">
      <mc:Choice Requires="x14">
        <control shapeId="2439" r:id="rId110" name="OptionButton359">
          <controlPr defaultSize="0" autoLine="0" linkedCell="UserInput!F77" r:id="rId5">
            <anchor moveWithCells="1">
              <from>
                <xdr:col>7</xdr:col>
                <xdr:colOff>66675</xdr:colOff>
                <xdr:row>80</xdr:row>
                <xdr:rowOff>0</xdr:rowOff>
              </from>
              <to>
                <xdr:col>8</xdr:col>
                <xdr:colOff>9525</xdr:colOff>
                <xdr:row>80</xdr:row>
                <xdr:rowOff>190500</xdr:rowOff>
              </to>
            </anchor>
          </controlPr>
        </control>
      </mc:Choice>
      <mc:Fallback>
        <control shapeId="2439" r:id="rId110" name="OptionButton359"/>
      </mc:Fallback>
    </mc:AlternateContent>
    <mc:AlternateContent xmlns:mc="http://schemas.openxmlformats.org/markup-compatibility/2006">
      <mc:Choice Requires="x14">
        <control shapeId="2438" r:id="rId111" name="OptionButton358">
          <controlPr defaultSize="0" autoLine="0" linkedCell="UserInput!F76" r:id="rId7">
            <anchor moveWithCells="1">
              <from>
                <xdr:col>7</xdr:col>
                <xdr:colOff>66675</xdr:colOff>
                <xdr:row>79</xdr:row>
                <xdr:rowOff>0</xdr:rowOff>
              </from>
              <to>
                <xdr:col>8</xdr:col>
                <xdr:colOff>9525</xdr:colOff>
                <xdr:row>79</xdr:row>
                <xdr:rowOff>180975</xdr:rowOff>
              </to>
            </anchor>
          </controlPr>
        </control>
      </mc:Choice>
      <mc:Fallback>
        <control shapeId="2438" r:id="rId111" name="OptionButton358"/>
      </mc:Fallback>
    </mc:AlternateContent>
    <mc:AlternateContent xmlns:mc="http://schemas.openxmlformats.org/markup-compatibility/2006">
      <mc:Choice Requires="x14">
        <control shapeId="2437" r:id="rId112" name="OptionButton357">
          <controlPr defaultSize="0" autoLine="0" linkedCell="UserInput!F75" r:id="rId7">
            <anchor moveWithCells="1">
              <from>
                <xdr:col>7</xdr:col>
                <xdr:colOff>66675</xdr:colOff>
                <xdr:row>78</xdr:row>
                <xdr:rowOff>0</xdr:rowOff>
              </from>
              <to>
                <xdr:col>8</xdr:col>
                <xdr:colOff>9525</xdr:colOff>
                <xdr:row>78</xdr:row>
                <xdr:rowOff>180975</xdr:rowOff>
              </to>
            </anchor>
          </controlPr>
        </control>
      </mc:Choice>
      <mc:Fallback>
        <control shapeId="2437" r:id="rId112" name="OptionButton357"/>
      </mc:Fallback>
    </mc:AlternateContent>
    <mc:AlternateContent xmlns:mc="http://schemas.openxmlformats.org/markup-compatibility/2006">
      <mc:Choice Requires="x14">
        <control shapeId="2436" r:id="rId113" name="OptionButton356">
          <controlPr defaultSize="0" autoLine="0" linkedCell="UserInput!F74" r:id="rId5">
            <anchor moveWithCells="1">
              <from>
                <xdr:col>7</xdr:col>
                <xdr:colOff>66675</xdr:colOff>
                <xdr:row>77</xdr:row>
                <xdr:rowOff>0</xdr:rowOff>
              </from>
              <to>
                <xdr:col>8</xdr:col>
                <xdr:colOff>9525</xdr:colOff>
                <xdr:row>77</xdr:row>
                <xdr:rowOff>190500</xdr:rowOff>
              </to>
            </anchor>
          </controlPr>
        </control>
      </mc:Choice>
      <mc:Fallback>
        <control shapeId="2436" r:id="rId113" name="OptionButton356"/>
      </mc:Fallback>
    </mc:AlternateContent>
    <mc:AlternateContent xmlns:mc="http://schemas.openxmlformats.org/markup-compatibility/2006">
      <mc:Choice Requires="x14">
        <control shapeId="2435" r:id="rId114" name="OptionButton355">
          <controlPr defaultSize="0" autoLine="0" linkedCell="UserInput!F73" r:id="rId5">
            <anchor moveWithCells="1">
              <from>
                <xdr:col>7</xdr:col>
                <xdr:colOff>66675</xdr:colOff>
                <xdr:row>76</xdr:row>
                <xdr:rowOff>0</xdr:rowOff>
              </from>
              <to>
                <xdr:col>8</xdr:col>
                <xdr:colOff>9525</xdr:colOff>
                <xdr:row>76</xdr:row>
                <xdr:rowOff>190500</xdr:rowOff>
              </to>
            </anchor>
          </controlPr>
        </control>
      </mc:Choice>
      <mc:Fallback>
        <control shapeId="2435" r:id="rId114" name="OptionButton355"/>
      </mc:Fallback>
    </mc:AlternateContent>
    <mc:AlternateContent xmlns:mc="http://schemas.openxmlformats.org/markup-compatibility/2006">
      <mc:Choice Requires="x14">
        <control shapeId="2434" r:id="rId115" name="OptionButton354">
          <controlPr defaultSize="0" autoLine="0" linkedCell="UserInput!F72" r:id="rId7">
            <anchor moveWithCells="1">
              <from>
                <xdr:col>7</xdr:col>
                <xdr:colOff>66675</xdr:colOff>
                <xdr:row>75</xdr:row>
                <xdr:rowOff>0</xdr:rowOff>
              </from>
              <to>
                <xdr:col>8</xdr:col>
                <xdr:colOff>9525</xdr:colOff>
                <xdr:row>75</xdr:row>
                <xdr:rowOff>180975</xdr:rowOff>
              </to>
            </anchor>
          </controlPr>
        </control>
      </mc:Choice>
      <mc:Fallback>
        <control shapeId="2434" r:id="rId115" name="OptionButton354"/>
      </mc:Fallback>
    </mc:AlternateContent>
    <mc:AlternateContent xmlns:mc="http://schemas.openxmlformats.org/markup-compatibility/2006">
      <mc:Choice Requires="x14">
        <control shapeId="2433" r:id="rId116" name="OptionButton353">
          <controlPr defaultSize="0" autoLine="0" linkedCell="UserInput!F71" r:id="rId5">
            <anchor moveWithCells="1">
              <from>
                <xdr:col>7</xdr:col>
                <xdr:colOff>66675</xdr:colOff>
                <xdr:row>74</xdr:row>
                <xdr:rowOff>0</xdr:rowOff>
              </from>
              <to>
                <xdr:col>8</xdr:col>
                <xdr:colOff>9525</xdr:colOff>
                <xdr:row>74</xdr:row>
                <xdr:rowOff>190500</xdr:rowOff>
              </to>
            </anchor>
          </controlPr>
        </control>
      </mc:Choice>
      <mc:Fallback>
        <control shapeId="2433" r:id="rId116" name="OptionButton353"/>
      </mc:Fallback>
    </mc:AlternateContent>
    <mc:AlternateContent xmlns:mc="http://schemas.openxmlformats.org/markup-compatibility/2006">
      <mc:Choice Requires="x14">
        <control shapeId="2432" r:id="rId117" name="OptionButton352">
          <controlPr defaultSize="0" autoLine="0" linkedCell="UserInput!F68" r:id="rId7">
            <anchor moveWithCells="1">
              <from>
                <xdr:col>7</xdr:col>
                <xdr:colOff>66675</xdr:colOff>
                <xdr:row>71</xdr:row>
                <xdr:rowOff>0</xdr:rowOff>
              </from>
              <to>
                <xdr:col>8</xdr:col>
                <xdr:colOff>9525</xdr:colOff>
                <xdr:row>71</xdr:row>
                <xdr:rowOff>180975</xdr:rowOff>
              </to>
            </anchor>
          </controlPr>
        </control>
      </mc:Choice>
      <mc:Fallback>
        <control shapeId="2432" r:id="rId117" name="OptionButton352"/>
      </mc:Fallback>
    </mc:AlternateContent>
    <mc:AlternateContent xmlns:mc="http://schemas.openxmlformats.org/markup-compatibility/2006">
      <mc:Choice Requires="x14">
        <control shapeId="2431" r:id="rId118" name="OptionButton351">
          <controlPr defaultSize="0" autoLine="0" linkedCell="UserInput!F62" r:id="rId5">
            <anchor moveWithCells="1">
              <from>
                <xdr:col>7</xdr:col>
                <xdr:colOff>66675</xdr:colOff>
                <xdr:row>67</xdr:row>
                <xdr:rowOff>9525</xdr:rowOff>
              </from>
              <to>
                <xdr:col>8</xdr:col>
                <xdr:colOff>9525</xdr:colOff>
                <xdr:row>67</xdr:row>
                <xdr:rowOff>200025</xdr:rowOff>
              </to>
            </anchor>
          </controlPr>
        </control>
      </mc:Choice>
      <mc:Fallback>
        <control shapeId="2431" r:id="rId118" name="OptionButton351"/>
      </mc:Fallback>
    </mc:AlternateContent>
    <mc:AlternateContent xmlns:mc="http://schemas.openxmlformats.org/markup-compatibility/2006">
      <mc:Choice Requires="x14">
        <control shapeId="2430" r:id="rId119" name="OptionButton350">
          <controlPr defaultSize="0" autoLine="0" linkedCell="UserInput!F61" r:id="rId7">
            <anchor moveWithCells="1">
              <from>
                <xdr:col>7</xdr:col>
                <xdr:colOff>66675</xdr:colOff>
                <xdr:row>66</xdr:row>
                <xdr:rowOff>9525</xdr:rowOff>
              </from>
              <to>
                <xdr:col>8</xdr:col>
                <xdr:colOff>9525</xdr:colOff>
                <xdr:row>67</xdr:row>
                <xdr:rowOff>0</xdr:rowOff>
              </to>
            </anchor>
          </controlPr>
        </control>
      </mc:Choice>
      <mc:Fallback>
        <control shapeId="2430" r:id="rId119" name="OptionButton350"/>
      </mc:Fallback>
    </mc:AlternateContent>
    <mc:AlternateContent xmlns:mc="http://schemas.openxmlformats.org/markup-compatibility/2006">
      <mc:Choice Requires="x14">
        <control shapeId="2429" r:id="rId120" name="OptionButton349">
          <controlPr defaultSize="0" autoLine="0" linkedCell="UserInput!F60" r:id="rId5">
            <anchor moveWithCells="1">
              <from>
                <xdr:col>7</xdr:col>
                <xdr:colOff>66675</xdr:colOff>
                <xdr:row>65</xdr:row>
                <xdr:rowOff>9525</xdr:rowOff>
              </from>
              <to>
                <xdr:col>8</xdr:col>
                <xdr:colOff>9525</xdr:colOff>
                <xdr:row>65</xdr:row>
                <xdr:rowOff>200025</xdr:rowOff>
              </to>
            </anchor>
          </controlPr>
        </control>
      </mc:Choice>
      <mc:Fallback>
        <control shapeId="2429" r:id="rId120" name="OptionButton349"/>
      </mc:Fallback>
    </mc:AlternateContent>
    <mc:AlternateContent xmlns:mc="http://schemas.openxmlformats.org/markup-compatibility/2006">
      <mc:Choice Requires="x14">
        <control shapeId="2428" r:id="rId121" name="OptionButton348">
          <controlPr defaultSize="0" autoLine="0" linkedCell="UserInput!F59" r:id="rId5">
            <anchor moveWithCells="1">
              <from>
                <xdr:col>7</xdr:col>
                <xdr:colOff>66675</xdr:colOff>
                <xdr:row>64</xdr:row>
                <xdr:rowOff>9525</xdr:rowOff>
              </from>
              <to>
                <xdr:col>8</xdr:col>
                <xdr:colOff>9525</xdr:colOff>
                <xdr:row>64</xdr:row>
                <xdr:rowOff>200025</xdr:rowOff>
              </to>
            </anchor>
          </controlPr>
        </control>
      </mc:Choice>
      <mc:Fallback>
        <control shapeId="2428" r:id="rId121" name="OptionButton348"/>
      </mc:Fallback>
    </mc:AlternateContent>
    <mc:AlternateContent xmlns:mc="http://schemas.openxmlformats.org/markup-compatibility/2006">
      <mc:Choice Requires="x14">
        <control shapeId="2427" r:id="rId122" name="OptionButton347">
          <controlPr defaultSize="0" autoLine="0" linkedCell="UserInput!F58" r:id="rId45">
            <anchor moveWithCells="1">
              <from>
                <xdr:col>7</xdr:col>
                <xdr:colOff>66675</xdr:colOff>
                <xdr:row>63</xdr:row>
                <xdr:rowOff>9525</xdr:rowOff>
              </from>
              <to>
                <xdr:col>8</xdr:col>
                <xdr:colOff>0</xdr:colOff>
                <xdr:row>63</xdr:row>
                <xdr:rowOff>200025</xdr:rowOff>
              </to>
            </anchor>
          </controlPr>
        </control>
      </mc:Choice>
      <mc:Fallback>
        <control shapeId="2427" r:id="rId122" name="OptionButton347"/>
      </mc:Fallback>
    </mc:AlternateContent>
    <mc:AlternateContent xmlns:mc="http://schemas.openxmlformats.org/markup-compatibility/2006">
      <mc:Choice Requires="x14">
        <control shapeId="2426" r:id="rId123" name="OptionButton346">
          <controlPr defaultSize="0" autoLine="0" linkedCell="UserInput!F57" r:id="rId7">
            <anchor moveWithCells="1">
              <from>
                <xdr:col>7</xdr:col>
                <xdr:colOff>66675</xdr:colOff>
                <xdr:row>62</xdr:row>
                <xdr:rowOff>9525</xdr:rowOff>
              </from>
              <to>
                <xdr:col>8</xdr:col>
                <xdr:colOff>9525</xdr:colOff>
                <xdr:row>63</xdr:row>
                <xdr:rowOff>0</xdr:rowOff>
              </to>
            </anchor>
          </controlPr>
        </control>
      </mc:Choice>
      <mc:Fallback>
        <control shapeId="2426" r:id="rId123" name="OptionButton346"/>
      </mc:Fallback>
    </mc:AlternateContent>
    <mc:AlternateContent xmlns:mc="http://schemas.openxmlformats.org/markup-compatibility/2006">
      <mc:Choice Requires="x14">
        <control shapeId="2425" r:id="rId124" name="OptionButton345">
          <controlPr defaultSize="0" autoLine="0" linkedCell="UserInput!F56" r:id="rId7">
            <anchor moveWithCells="1">
              <from>
                <xdr:col>7</xdr:col>
                <xdr:colOff>66675</xdr:colOff>
                <xdr:row>61</xdr:row>
                <xdr:rowOff>9525</xdr:rowOff>
              </from>
              <to>
                <xdr:col>8</xdr:col>
                <xdr:colOff>9525</xdr:colOff>
                <xdr:row>62</xdr:row>
                <xdr:rowOff>0</xdr:rowOff>
              </to>
            </anchor>
          </controlPr>
        </control>
      </mc:Choice>
      <mc:Fallback>
        <control shapeId="2425" r:id="rId124" name="OptionButton345"/>
      </mc:Fallback>
    </mc:AlternateContent>
    <mc:AlternateContent xmlns:mc="http://schemas.openxmlformats.org/markup-compatibility/2006">
      <mc:Choice Requires="x14">
        <control shapeId="2424" r:id="rId125" name="OptionButton344">
          <controlPr defaultSize="0" autoLine="0" linkedCell="UserInput!F55" r:id="rId5">
            <anchor moveWithCells="1">
              <from>
                <xdr:col>7</xdr:col>
                <xdr:colOff>66675</xdr:colOff>
                <xdr:row>60</xdr:row>
                <xdr:rowOff>9525</xdr:rowOff>
              </from>
              <to>
                <xdr:col>8</xdr:col>
                <xdr:colOff>9525</xdr:colOff>
                <xdr:row>60</xdr:row>
                <xdr:rowOff>200025</xdr:rowOff>
              </to>
            </anchor>
          </controlPr>
        </control>
      </mc:Choice>
      <mc:Fallback>
        <control shapeId="2424" r:id="rId125" name="OptionButton344"/>
      </mc:Fallback>
    </mc:AlternateContent>
    <mc:AlternateContent xmlns:mc="http://schemas.openxmlformats.org/markup-compatibility/2006">
      <mc:Choice Requires="x14">
        <control shapeId="2423" r:id="rId126" name="OptionButton343">
          <controlPr defaultSize="0" autoLine="0" linkedCell="UserInput!F54" r:id="rId5">
            <anchor moveWithCells="1">
              <from>
                <xdr:col>7</xdr:col>
                <xdr:colOff>66675</xdr:colOff>
                <xdr:row>59</xdr:row>
                <xdr:rowOff>9525</xdr:rowOff>
              </from>
              <to>
                <xdr:col>8</xdr:col>
                <xdr:colOff>9525</xdr:colOff>
                <xdr:row>59</xdr:row>
                <xdr:rowOff>200025</xdr:rowOff>
              </to>
            </anchor>
          </controlPr>
        </control>
      </mc:Choice>
      <mc:Fallback>
        <control shapeId="2423" r:id="rId126" name="OptionButton343"/>
      </mc:Fallback>
    </mc:AlternateContent>
    <mc:AlternateContent xmlns:mc="http://schemas.openxmlformats.org/markup-compatibility/2006">
      <mc:Choice Requires="x14">
        <control shapeId="2422" r:id="rId127" name="OptionButton342">
          <controlPr defaultSize="0" autoLine="0" linkedCell="UserInput!F50" r:id="rId5">
            <anchor moveWithCells="1">
              <from>
                <xdr:col>7</xdr:col>
                <xdr:colOff>66675</xdr:colOff>
                <xdr:row>57</xdr:row>
                <xdr:rowOff>19050</xdr:rowOff>
              </from>
              <to>
                <xdr:col>8</xdr:col>
                <xdr:colOff>9525</xdr:colOff>
                <xdr:row>57</xdr:row>
                <xdr:rowOff>209550</xdr:rowOff>
              </to>
            </anchor>
          </controlPr>
        </control>
      </mc:Choice>
      <mc:Fallback>
        <control shapeId="2422" r:id="rId127" name="OptionButton342"/>
      </mc:Fallback>
    </mc:AlternateContent>
    <mc:AlternateContent xmlns:mc="http://schemas.openxmlformats.org/markup-compatibility/2006">
      <mc:Choice Requires="x14">
        <control shapeId="2421" r:id="rId128" name="OptionButton341">
          <controlPr defaultSize="0" autoLine="0" linkedCell="UserInput!F49" r:id="rId5">
            <anchor moveWithCells="1">
              <from>
                <xdr:col>7</xdr:col>
                <xdr:colOff>66675</xdr:colOff>
                <xdr:row>56</xdr:row>
                <xdr:rowOff>19050</xdr:rowOff>
              </from>
              <to>
                <xdr:col>8</xdr:col>
                <xdr:colOff>9525</xdr:colOff>
                <xdr:row>56</xdr:row>
                <xdr:rowOff>209550</xdr:rowOff>
              </to>
            </anchor>
          </controlPr>
        </control>
      </mc:Choice>
      <mc:Fallback>
        <control shapeId="2421" r:id="rId128" name="OptionButton341"/>
      </mc:Fallback>
    </mc:AlternateContent>
    <mc:AlternateContent xmlns:mc="http://schemas.openxmlformats.org/markup-compatibility/2006">
      <mc:Choice Requires="x14">
        <control shapeId="2420" r:id="rId129" name="OptionButton340">
          <controlPr defaultSize="0" autoLine="0" linkedCell="UserInput!F48" r:id="rId7">
            <anchor moveWithCells="1">
              <from>
                <xdr:col>7</xdr:col>
                <xdr:colOff>66675</xdr:colOff>
                <xdr:row>55</xdr:row>
                <xdr:rowOff>19050</xdr:rowOff>
              </from>
              <to>
                <xdr:col>8</xdr:col>
                <xdr:colOff>9525</xdr:colOff>
                <xdr:row>56</xdr:row>
                <xdr:rowOff>9525</xdr:rowOff>
              </to>
            </anchor>
          </controlPr>
        </control>
      </mc:Choice>
      <mc:Fallback>
        <control shapeId="2420" r:id="rId129" name="OptionButton340"/>
      </mc:Fallback>
    </mc:AlternateContent>
    <mc:AlternateContent xmlns:mc="http://schemas.openxmlformats.org/markup-compatibility/2006">
      <mc:Choice Requires="x14">
        <control shapeId="2419" r:id="rId130" name="OptionButton339">
          <controlPr defaultSize="0" autoLine="0" linkedCell="UserInput!F47" r:id="rId7">
            <anchor moveWithCells="1">
              <from>
                <xdr:col>7</xdr:col>
                <xdr:colOff>66675</xdr:colOff>
                <xdr:row>54</xdr:row>
                <xdr:rowOff>19050</xdr:rowOff>
              </from>
              <to>
                <xdr:col>8</xdr:col>
                <xdr:colOff>9525</xdr:colOff>
                <xdr:row>55</xdr:row>
                <xdr:rowOff>9525</xdr:rowOff>
              </to>
            </anchor>
          </controlPr>
        </control>
      </mc:Choice>
      <mc:Fallback>
        <control shapeId="2419" r:id="rId130" name="OptionButton339"/>
      </mc:Fallback>
    </mc:AlternateContent>
    <mc:AlternateContent xmlns:mc="http://schemas.openxmlformats.org/markup-compatibility/2006">
      <mc:Choice Requires="x14">
        <control shapeId="2418" r:id="rId131" name="OptionButton338">
          <controlPr defaultSize="0" autoLine="0" linkedCell="UserInput!F46" r:id="rId7">
            <anchor moveWithCells="1">
              <from>
                <xdr:col>7</xdr:col>
                <xdr:colOff>66675</xdr:colOff>
                <xdr:row>53</xdr:row>
                <xdr:rowOff>19050</xdr:rowOff>
              </from>
              <to>
                <xdr:col>8</xdr:col>
                <xdr:colOff>9525</xdr:colOff>
                <xdr:row>54</xdr:row>
                <xdr:rowOff>9525</xdr:rowOff>
              </to>
            </anchor>
          </controlPr>
        </control>
      </mc:Choice>
      <mc:Fallback>
        <control shapeId="2418" r:id="rId131" name="OptionButton338"/>
      </mc:Fallback>
    </mc:AlternateContent>
    <mc:AlternateContent xmlns:mc="http://schemas.openxmlformats.org/markup-compatibility/2006">
      <mc:Choice Requires="x14">
        <control shapeId="2417" r:id="rId132" name="OptionButton337">
          <controlPr defaultSize="0" autoLine="0" linkedCell="UserInput!F45" r:id="rId5">
            <anchor moveWithCells="1">
              <from>
                <xdr:col>7</xdr:col>
                <xdr:colOff>66675</xdr:colOff>
                <xdr:row>51</xdr:row>
                <xdr:rowOff>19050</xdr:rowOff>
              </from>
              <to>
                <xdr:col>8</xdr:col>
                <xdr:colOff>9525</xdr:colOff>
                <xdr:row>51</xdr:row>
                <xdr:rowOff>209550</xdr:rowOff>
              </to>
            </anchor>
          </controlPr>
        </control>
      </mc:Choice>
      <mc:Fallback>
        <control shapeId="2417" r:id="rId132" name="OptionButton337"/>
      </mc:Fallback>
    </mc:AlternateContent>
    <mc:AlternateContent xmlns:mc="http://schemas.openxmlformats.org/markup-compatibility/2006">
      <mc:Choice Requires="x14">
        <control shapeId="2416" r:id="rId133" name="OptionButton304">
          <controlPr defaultSize="0" autoLine="0" linkedCell="UserInput!F39" r:id="rId7">
            <anchor moveWithCells="1">
              <from>
                <xdr:col>7</xdr:col>
                <xdr:colOff>66675</xdr:colOff>
                <xdr:row>47</xdr:row>
                <xdr:rowOff>0</xdr:rowOff>
              </from>
              <to>
                <xdr:col>8</xdr:col>
                <xdr:colOff>9525</xdr:colOff>
                <xdr:row>47</xdr:row>
                <xdr:rowOff>180975</xdr:rowOff>
              </to>
            </anchor>
          </controlPr>
        </control>
      </mc:Choice>
      <mc:Fallback>
        <control shapeId="2416" r:id="rId133" name="OptionButton304"/>
      </mc:Fallback>
    </mc:AlternateContent>
    <mc:AlternateContent xmlns:mc="http://schemas.openxmlformats.org/markup-compatibility/2006">
      <mc:Choice Requires="x14">
        <control shapeId="2415" r:id="rId134" name="OptionButton303">
          <controlPr defaultSize="0" autoLine="0" linkedCell="UserInput!F38" r:id="rId7">
            <anchor moveWithCells="1">
              <from>
                <xdr:col>7</xdr:col>
                <xdr:colOff>66675</xdr:colOff>
                <xdr:row>46</xdr:row>
                <xdr:rowOff>9525</xdr:rowOff>
              </from>
              <to>
                <xdr:col>8</xdr:col>
                <xdr:colOff>9525</xdr:colOff>
                <xdr:row>47</xdr:row>
                <xdr:rowOff>0</xdr:rowOff>
              </to>
            </anchor>
          </controlPr>
        </control>
      </mc:Choice>
      <mc:Fallback>
        <control shapeId="2415" r:id="rId134" name="OptionButton303"/>
      </mc:Fallback>
    </mc:AlternateContent>
    <mc:AlternateContent xmlns:mc="http://schemas.openxmlformats.org/markup-compatibility/2006">
      <mc:Choice Requires="x14">
        <control shapeId="2414" r:id="rId135" name="OptionButton302">
          <controlPr defaultSize="0" autoLine="0" linkedCell="UserInput!F37" r:id="rId5">
            <anchor moveWithCells="1">
              <from>
                <xdr:col>7</xdr:col>
                <xdr:colOff>66675</xdr:colOff>
                <xdr:row>45</xdr:row>
                <xdr:rowOff>9525</xdr:rowOff>
              </from>
              <to>
                <xdr:col>8</xdr:col>
                <xdr:colOff>9525</xdr:colOff>
                <xdr:row>45</xdr:row>
                <xdr:rowOff>200025</xdr:rowOff>
              </to>
            </anchor>
          </controlPr>
        </control>
      </mc:Choice>
      <mc:Fallback>
        <control shapeId="2414" r:id="rId135" name="OptionButton302"/>
      </mc:Fallback>
    </mc:AlternateContent>
    <mc:AlternateContent xmlns:mc="http://schemas.openxmlformats.org/markup-compatibility/2006">
      <mc:Choice Requires="x14">
        <control shapeId="2413" r:id="rId136" name="OptionButton301">
          <controlPr defaultSize="0" autoLine="0" linkedCell="UserInput!F36" r:id="rId7">
            <anchor moveWithCells="1">
              <from>
                <xdr:col>7</xdr:col>
                <xdr:colOff>66675</xdr:colOff>
                <xdr:row>44</xdr:row>
                <xdr:rowOff>9525</xdr:rowOff>
              </from>
              <to>
                <xdr:col>8</xdr:col>
                <xdr:colOff>9525</xdr:colOff>
                <xdr:row>45</xdr:row>
                <xdr:rowOff>0</xdr:rowOff>
              </to>
            </anchor>
          </controlPr>
        </control>
      </mc:Choice>
      <mc:Fallback>
        <control shapeId="2413" r:id="rId136" name="OptionButton301"/>
      </mc:Fallback>
    </mc:AlternateContent>
    <mc:AlternateContent xmlns:mc="http://schemas.openxmlformats.org/markup-compatibility/2006">
      <mc:Choice Requires="x14">
        <control shapeId="2412" r:id="rId137" name="OptionButton272">
          <controlPr defaultSize="0" autoLine="0" linkedCell="UserInput!F35" r:id="rId7">
            <anchor moveWithCells="1">
              <from>
                <xdr:col>7</xdr:col>
                <xdr:colOff>66675</xdr:colOff>
                <xdr:row>43</xdr:row>
                <xdr:rowOff>9525</xdr:rowOff>
              </from>
              <to>
                <xdr:col>8</xdr:col>
                <xdr:colOff>9525</xdr:colOff>
                <xdr:row>44</xdr:row>
                <xdr:rowOff>0</xdr:rowOff>
              </to>
            </anchor>
          </controlPr>
        </control>
      </mc:Choice>
      <mc:Fallback>
        <control shapeId="2412" r:id="rId137" name="OptionButton272"/>
      </mc:Fallback>
    </mc:AlternateContent>
    <mc:AlternateContent xmlns:mc="http://schemas.openxmlformats.org/markup-compatibility/2006">
      <mc:Choice Requires="x14">
        <control shapeId="2411" r:id="rId138" name="OptionButton271">
          <controlPr defaultSize="0" autoLine="0" linkedCell="UserInput!F34" r:id="rId5">
            <anchor moveWithCells="1">
              <from>
                <xdr:col>7</xdr:col>
                <xdr:colOff>66675</xdr:colOff>
                <xdr:row>42</xdr:row>
                <xdr:rowOff>9525</xdr:rowOff>
              </from>
              <to>
                <xdr:col>8</xdr:col>
                <xdr:colOff>9525</xdr:colOff>
                <xdr:row>42</xdr:row>
                <xdr:rowOff>200025</xdr:rowOff>
              </to>
            </anchor>
          </controlPr>
        </control>
      </mc:Choice>
      <mc:Fallback>
        <control shapeId="2411" r:id="rId138" name="OptionButton271"/>
      </mc:Fallback>
    </mc:AlternateContent>
    <mc:AlternateContent xmlns:mc="http://schemas.openxmlformats.org/markup-compatibility/2006">
      <mc:Choice Requires="x14">
        <control shapeId="2410" r:id="rId139" name="OptionButton270">
          <controlPr defaultSize="0" autoLine="0" linkedCell="UserInput!F32" r:id="rId7">
            <anchor moveWithCells="1">
              <from>
                <xdr:col>7</xdr:col>
                <xdr:colOff>66675</xdr:colOff>
                <xdr:row>40</xdr:row>
                <xdr:rowOff>9525</xdr:rowOff>
              </from>
              <to>
                <xdr:col>8</xdr:col>
                <xdr:colOff>9525</xdr:colOff>
                <xdr:row>41</xdr:row>
                <xdr:rowOff>0</xdr:rowOff>
              </to>
            </anchor>
          </controlPr>
        </control>
      </mc:Choice>
      <mc:Fallback>
        <control shapeId="2410" r:id="rId139" name="OptionButton270"/>
      </mc:Fallback>
    </mc:AlternateContent>
    <mc:AlternateContent xmlns:mc="http://schemas.openxmlformats.org/markup-compatibility/2006">
      <mc:Choice Requires="x14">
        <control shapeId="2409" r:id="rId140" name="OptionButton269">
          <controlPr defaultSize="0" autoLine="0" linkedCell="UserInput!F31" r:id="rId5">
            <anchor moveWithCells="1">
              <from>
                <xdr:col>7</xdr:col>
                <xdr:colOff>66675</xdr:colOff>
                <xdr:row>39</xdr:row>
                <xdr:rowOff>9525</xdr:rowOff>
              </from>
              <to>
                <xdr:col>8</xdr:col>
                <xdr:colOff>9525</xdr:colOff>
                <xdr:row>39</xdr:row>
                <xdr:rowOff>200025</xdr:rowOff>
              </to>
            </anchor>
          </controlPr>
        </control>
      </mc:Choice>
      <mc:Fallback>
        <control shapeId="2409" r:id="rId140" name="OptionButton269"/>
      </mc:Fallback>
    </mc:AlternateContent>
    <mc:AlternateContent xmlns:mc="http://schemas.openxmlformats.org/markup-compatibility/2006">
      <mc:Choice Requires="x14">
        <control shapeId="2408" r:id="rId141" name="OptionButton248">
          <controlPr defaultSize="0" autoLine="0" linkedCell="UserInput!F30" r:id="rId7">
            <anchor moveWithCells="1">
              <from>
                <xdr:col>7</xdr:col>
                <xdr:colOff>66675</xdr:colOff>
                <xdr:row>38</xdr:row>
                <xdr:rowOff>9525</xdr:rowOff>
              </from>
              <to>
                <xdr:col>8</xdr:col>
                <xdr:colOff>9525</xdr:colOff>
                <xdr:row>39</xdr:row>
                <xdr:rowOff>0</xdr:rowOff>
              </to>
            </anchor>
          </controlPr>
        </control>
      </mc:Choice>
      <mc:Fallback>
        <control shapeId="2408" r:id="rId141" name="OptionButton248"/>
      </mc:Fallback>
    </mc:AlternateContent>
    <mc:AlternateContent xmlns:mc="http://schemas.openxmlformats.org/markup-compatibility/2006">
      <mc:Choice Requires="x14">
        <control shapeId="2407" r:id="rId142" name="OptionButton247">
          <controlPr defaultSize="0" autoLine="0" linkedCell="UserInput!F29" r:id="rId5">
            <anchor moveWithCells="1">
              <from>
                <xdr:col>7</xdr:col>
                <xdr:colOff>66675</xdr:colOff>
                <xdr:row>37</xdr:row>
                <xdr:rowOff>9525</xdr:rowOff>
              </from>
              <to>
                <xdr:col>8</xdr:col>
                <xdr:colOff>9525</xdr:colOff>
                <xdr:row>37</xdr:row>
                <xdr:rowOff>200025</xdr:rowOff>
              </to>
            </anchor>
          </controlPr>
        </control>
      </mc:Choice>
      <mc:Fallback>
        <control shapeId="2407" r:id="rId142" name="OptionButton247"/>
      </mc:Fallback>
    </mc:AlternateContent>
    <mc:AlternateContent xmlns:mc="http://schemas.openxmlformats.org/markup-compatibility/2006">
      <mc:Choice Requires="x14">
        <control shapeId="2406" r:id="rId143" name="OptionButton246">
          <controlPr defaultSize="0" autoLine="0" linkedCell="UserInput!F28" r:id="rId7">
            <anchor moveWithCells="1">
              <from>
                <xdr:col>7</xdr:col>
                <xdr:colOff>66675</xdr:colOff>
                <xdr:row>36</xdr:row>
                <xdr:rowOff>9525</xdr:rowOff>
              </from>
              <to>
                <xdr:col>8</xdr:col>
                <xdr:colOff>9525</xdr:colOff>
                <xdr:row>37</xdr:row>
                <xdr:rowOff>0</xdr:rowOff>
              </to>
            </anchor>
          </controlPr>
        </control>
      </mc:Choice>
      <mc:Fallback>
        <control shapeId="2406" r:id="rId143" name="OptionButton246"/>
      </mc:Fallback>
    </mc:AlternateContent>
    <mc:AlternateContent xmlns:mc="http://schemas.openxmlformats.org/markup-compatibility/2006">
      <mc:Choice Requires="x14">
        <control shapeId="2405" r:id="rId144" name="OptionButton245">
          <controlPr defaultSize="0" autoLine="0" linkedCell="UserInput!F27" r:id="rId7">
            <anchor moveWithCells="1">
              <from>
                <xdr:col>7</xdr:col>
                <xdr:colOff>66675</xdr:colOff>
                <xdr:row>35</xdr:row>
                <xdr:rowOff>9525</xdr:rowOff>
              </from>
              <to>
                <xdr:col>8</xdr:col>
                <xdr:colOff>9525</xdr:colOff>
                <xdr:row>36</xdr:row>
                <xdr:rowOff>0</xdr:rowOff>
              </to>
            </anchor>
          </controlPr>
        </control>
      </mc:Choice>
      <mc:Fallback>
        <control shapeId="2405" r:id="rId144" name="OptionButton245"/>
      </mc:Fallback>
    </mc:AlternateContent>
    <mc:AlternateContent xmlns:mc="http://schemas.openxmlformats.org/markup-compatibility/2006">
      <mc:Choice Requires="x14">
        <control shapeId="2404" r:id="rId145" name="OptionButton220">
          <controlPr defaultSize="0" autoLine="0" linkedCell="UserInput!F26" r:id="rId7">
            <anchor moveWithCells="1">
              <from>
                <xdr:col>7</xdr:col>
                <xdr:colOff>66675</xdr:colOff>
                <xdr:row>34</xdr:row>
                <xdr:rowOff>9525</xdr:rowOff>
              </from>
              <to>
                <xdr:col>8</xdr:col>
                <xdr:colOff>9525</xdr:colOff>
                <xdr:row>35</xdr:row>
                <xdr:rowOff>0</xdr:rowOff>
              </to>
            </anchor>
          </controlPr>
        </control>
      </mc:Choice>
      <mc:Fallback>
        <control shapeId="2404" r:id="rId145" name="OptionButton220"/>
      </mc:Fallback>
    </mc:AlternateContent>
    <mc:AlternateContent xmlns:mc="http://schemas.openxmlformats.org/markup-compatibility/2006">
      <mc:Choice Requires="x14">
        <control shapeId="2403" r:id="rId146" name="OptionButton219">
          <controlPr defaultSize="0" autoLine="0" linkedCell="UserInput!F25" r:id="rId7">
            <anchor moveWithCells="1">
              <from>
                <xdr:col>7</xdr:col>
                <xdr:colOff>66675</xdr:colOff>
                <xdr:row>33</xdr:row>
                <xdr:rowOff>9525</xdr:rowOff>
              </from>
              <to>
                <xdr:col>8</xdr:col>
                <xdr:colOff>9525</xdr:colOff>
                <xdr:row>34</xdr:row>
                <xdr:rowOff>0</xdr:rowOff>
              </to>
            </anchor>
          </controlPr>
        </control>
      </mc:Choice>
      <mc:Fallback>
        <control shapeId="2403" r:id="rId146" name="OptionButton219"/>
      </mc:Fallback>
    </mc:AlternateContent>
    <mc:AlternateContent xmlns:mc="http://schemas.openxmlformats.org/markup-compatibility/2006">
      <mc:Choice Requires="x14">
        <control shapeId="2402" r:id="rId147" name="OptionButton218">
          <controlPr defaultSize="0" autoLine="0" linkedCell="UserInput!F24" r:id="rId7">
            <anchor moveWithCells="1">
              <from>
                <xdr:col>7</xdr:col>
                <xdr:colOff>66675</xdr:colOff>
                <xdr:row>32</xdr:row>
                <xdr:rowOff>9525</xdr:rowOff>
              </from>
              <to>
                <xdr:col>8</xdr:col>
                <xdr:colOff>9525</xdr:colOff>
                <xdr:row>33</xdr:row>
                <xdr:rowOff>0</xdr:rowOff>
              </to>
            </anchor>
          </controlPr>
        </control>
      </mc:Choice>
      <mc:Fallback>
        <control shapeId="2402" r:id="rId147" name="OptionButton218"/>
      </mc:Fallback>
    </mc:AlternateContent>
    <mc:AlternateContent xmlns:mc="http://schemas.openxmlformats.org/markup-compatibility/2006">
      <mc:Choice Requires="x14">
        <control shapeId="2401" r:id="rId148" name="OptionButton217">
          <controlPr defaultSize="0" autoLine="0" linkedCell="UserInput!F20" r:id="rId5">
            <anchor moveWithCells="1">
              <from>
                <xdr:col>7</xdr:col>
                <xdr:colOff>66675</xdr:colOff>
                <xdr:row>29</xdr:row>
                <xdr:rowOff>9525</xdr:rowOff>
              </from>
              <to>
                <xdr:col>8</xdr:col>
                <xdr:colOff>9525</xdr:colOff>
                <xdr:row>30</xdr:row>
                <xdr:rowOff>9525</xdr:rowOff>
              </to>
            </anchor>
          </controlPr>
        </control>
      </mc:Choice>
      <mc:Fallback>
        <control shapeId="2401" r:id="rId148" name="OptionButton217"/>
      </mc:Fallback>
    </mc:AlternateContent>
    <mc:AlternateContent xmlns:mc="http://schemas.openxmlformats.org/markup-compatibility/2006">
      <mc:Choice Requires="x14">
        <control shapeId="2400" r:id="rId149" name="OptionButton184">
          <controlPr defaultSize="0" autoLine="0" linkedCell="UserInput!F19" r:id="rId5">
            <anchor moveWithCells="1">
              <from>
                <xdr:col>7</xdr:col>
                <xdr:colOff>66675</xdr:colOff>
                <xdr:row>28</xdr:row>
                <xdr:rowOff>9525</xdr:rowOff>
              </from>
              <to>
                <xdr:col>8</xdr:col>
                <xdr:colOff>9525</xdr:colOff>
                <xdr:row>29</xdr:row>
                <xdr:rowOff>9525</xdr:rowOff>
              </to>
            </anchor>
          </controlPr>
        </control>
      </mc:Choice>
      <mc:Fallback>
        <control shapeId="2400" r:id="rId149" name="OptionButton184"/>
      </mc:Fallback>
    </mc:AlternateContent>
    <mc:AlternateContent xmlns:mc="http://schemas.openxmlformats.org/markup-compatibility/2006">
      <mc:Choice Requires="x14">
        <control shapeId="2399" r:id="rId150" name="OptionButton183">
          <controlPr defaultSize="0" autoLine="0" linkedCell="UserInput!F18" r:id="rId7">
            <anchor moveWithCells="1">
              <from>
                <xdr:col>7</xdr:col>
                <xdr:colOff>66675</xdr:colOff>
                <xdr:row>27</xdr:row>
                <xdr:rowOff>9525</xdr:rowOff>
              </from>
              <to>
                <xdr:col>8</xdr:col>
                <xdr:colOff>9525</xdr:colOff>
                <xdr:row>28</xdr:row>
                <xdr:rowOff>0</xdr:rowOff>
              </to>
            </anchor>
          </controlPr>
        </control>
      </mc:Choice>
      <mc:Fallback>
        <control shapeId="2399" r:id="rId150" name="OptionButton183"/>
      </mc:Fallback>
    </mc:AlternateContent>
    <mc:AlternateContent xmlns:mc="http://schemas.openxmlformats.org/markup-compatibility/2006">
      <mc:Choice Requires="x14">
        <control shapeId="2398" r:id="rId151" name="OptionButton182">
          <controlPr defaultSize="0" autoLine="0" linkedCell="UserInput!F17" r:id="rId7">
            <anchor moveWithCells="1">
              <from>
                <xdr:col>7</xdr:col>
                <xdr:colOff>66675</xdr:colOff>
                <xdr:row>26</xdr:row>
                <xdr:rowOff>9525</xdr:rowOff>
              </from>
              <to>
                <xdr:col>8</xdr:col>
                <xdr:colOff>9525</xdr:colOff>
                <xdr:row>27</xdr:row>
                <xdr:rowOff>9525</xdr:rowOff>
              </to>
            </anchor>
          </controlPr>
        </control>
      </mc:Choice>
      <mc:Fallback>
        <control shapeId="2398" r:id="rId151" name="OptionButton182"/>
      </mc:Fallback>
    </mc:AlternateContent>
    <mc:AlternateContent xmlns:mc="http://schemas.openxmlformats.org/markup-compatibility/2006">
      <mc:Choice Requires="x14">
        <control shapeId="2397" r:id="rId152" name="OptionButton181">
          <controlPr defaultSize="0" autoLine="0" linkedCell="UserInput!F16" r:id="rId5">
            <anchor moveWithCells="1">
              <from>
                <xdr:col>7</xdr:col>
                <xdr:colOff>66675</xdr:colOff>
                <xdr:row>25</xdr:row>
                <xdr:rowOff>9525</xdr:rowOff>
              </from>
              <to>
                <xdr:col>8</xdr:col>
                <xdr:colOff>9525</xdr:colOff>
                <xdr:row>25</xdr:row>
                <xdr:rowOff>200025</xdr:rowOff>
              </to>
            </anchor>
          </controlPr>
        </control>
      </mc:Choice>
      <mc:Fallback>
        <control shapeId="2397" r:id="rId152" name="OptionButton181"/>
      </mc:Fallback>
    </mc:AlternateContent>
    <mc:AlternateContent xmlns:mc="http://schemas.openxmlformats.org/markup-compatibility/2006">
      <mc:Choice Requires="x14">
        <control shapeId="2396" r:id="rId153" name="OptionButton124">
          <controlPr defaultSize="0" autoLine="0" linkedCell="UserInput!F15" r:id="rId7">
            <anchor moveWithCells="1">
              <from>
                <xdr:col>7</xdr:col>
                <xdr:colOff>66675</xdr:colOff>
                <xdr:row>24</xdr:row>
                <xdr:rowOff>9525</xdr:rowOff>
              </from>
              <to>
                <xdr:col>8</xdr:col>
                <xdr:colOff>9525</xdr:colOff>
                <xdr:row>25</xdr:row>
                <xdr:rowOff>0</xdr:rowOff>
              </to>
            </anchor>
          </controlPr>
        </control>
      </mc:Choice>
      <mc:Fallback>
        <control shapeId="2396" r:id="rId153" name="OptionButton124"/>
      </mc:Fallback>
    </mc:AlternateContent>
    <mc:AlternateContent xmlns:mc="http://schemas.openxmlformats.org/markup-compatibility/2006">
      <mc:Choice Requires="x14">
        <control shapeId="2395" r:id="rId154" name="OptionButton123">
          <controlPr defaultSize="0" autoLine="0" linkedCell="UserInput!F14" r:id="rId7">
            <anchor moveWithCells="1">
              <from>
                <xdr:col>7</xdr:col>
                <xdr:colOff>66675</xdr:colOff>
                <xdr:row>23</xdr:row>
                <xdr:rowOff>9525</xdr:rowOff>
              </from>
              <to>
                <xdr:col>8</xdr:col>
                <xdr:colOff>9525</xdr:colOff>
                <xdr:row>24</xdr:row>
                <xdr:rowOff>9525</xdr:rowOff>
              </to>
            </anchor>
          </controlPr>
        </control>
      </mc:Choice>
      <mc:Fallback>
        <control shapeId="2395" r:id="rId154" name="OptionButton123"/>
      </mc:Fallback>
    </mc:AlternateContent>
    <mc:AlternateContent xmlns:mc="http://schemas.openxmlformats.org/markup-compatibility/2006">
      <mc:Choice Requires="x14">
        <control shapeId="2394" r:id="rId155" name="OptionButton122">
          <controlPr defaultSize="0" autoLine="0" linkedCell="UserInput!F13" r:id="rId7">
            <anchor moveWithCells="1">
              <from>
                <xdr:col>7</xdr:col>
                <xdr:colOff>66675</xdr:colOff>
                <xdr:row>22</xdr:row>
                <xdr:rowOff>9525</xdr:rowOff>
              </from>
              <to>
                <xdr:col>8</xdr:col>
                <xdr:colOff>9525</xdr:colOff>
                <xdr:row>23</xdr:row>
                <xdr:rowOff>9525</xdr:rowOff>
              </to>
            </anchor>
          </controlPr>
        </control>
      </mc:Choice>
      <mc:Fallback>
        <control shapeId="2394" r:id="rId155" name="OptionButton122"/>
      </mc:Fallback>
    </mc:AlternateContent>
    <mc:AlternateContent xmlns:mc="http://schemas.openxmlformats.org/markup-compatibility/2006">
      <mc:Choice Requires="x14">
        <control shapeId="2393" r:id="rId156" name="OptionButton121">
          <controlPr defaultSize="0" autoLine="0" linkedCell="UserInput!F12" r:id="rId7">
            <anchor moveWithCells="1">
              <from>
                <xdr:col>7</xdr:col>
                <xdr:colOff>66675</xdr:colOff>
                <xdr:row>21</xdr:row>
                <xdr:rowOff>9525</xdr:rowOff>
              </from>
              <to>
                <xdr:col>8</xdr:col>
                <xdr:colOff>9525</xdr:colOff>
                <xdr:row>22</xdr:row>
                <xdr:rowOff>0</xdr:rowOff>
              </to>
            </anchor>
          </controlPr>
        </control>
      </mc:Choice>
      <mc:Fallback>
        <control shapeId="2393" r:id="rId156" name="OptionButton121"/>
      </mc:Fallback>
    </mc:AlternateContent>
    <mc:AlternateContent xmlns:mc="http://schemas.openxmlformats.org/markup-compatibility/2006">
      <mc:Choice Requires="x14">
        <control shapeId="2392" r:id="rId157" name="OptionButton116">
          <controlPr defaultSize="0" autoLine="0" linkedCell="UserInput!F11" r:id="rId5">
            <anchor moveWithCells="1">
              <from>
                <xdr:col>7</xdr:col>
                <xdr:colOff>66675</xdr:colOff>
                <xdr:row>20</xdr:row>
                <xdr:rowOff>9525</xdr:rowOff>
              </from>
              <to>
                <xdr:col>8</xdr:col>
                <xdr:colOff>9525</xdr:colOff>
                <xdr:row>21</xdr:row>
                <xdr:rowOff>9525</xdr:rowOff>
              </to>
            </anchor>
          </controlPr>
        </control>
      </mc:Choice>
      <mc:Fallback>
        <control shapeId="2392" r:id="rId157" name="OptionButton116"/>
      </mc:Fallback>
    </mc:AlternateContent>
    <mc:AlternateContent xmlns:mc="http://schemas.openxmlformats.org/markup-compatibility/2006">
      <mc:Choice Requires="x14">
        <control shapeId="2391" r:id="rId158" name="OptionButton115">
          <controlPr defaultSize="0" autoLine="0" linkedCell="UserInput!F10" r:id="rId5">
            <anchor moveWithCells="1">
              <from>
                <xdr:col>7</xdr:col>
                <xdr:colOff>66675</xdr:colOff>
                <xdr:row>18</xdr:row>
                <xdr:rowOff>9525</xdr:rowOff>
              </from>
              <to>
                <xdr:col>8</xdr:col>
                <xdr:colOff>9525</xdr:colOff>
                <xdr:row>18</xdr:row>
                <xdr:rowOff>200025</xdr:rowOff>
              </to>
            </anchor>
          </controlPr>
        </control>
      </mc:Choice>
      <mc:Fallback>
        <control shapeId="2391" r:id="rId158" name="OptionButton115"/>
      </mc:Fallback>
    </mc:AlternateContent>
    <mc:AlternateContent xmlns:mc="http://schemas.openxmlformats.org/markup-compatibility/2006">
      <mc:Choice Requires="x14">
        <control shapeId="2390" r:id="rId159" name="OptionButton114">
          <controlPr defaultSize="0" autoLine="0" linkedCell="UserInput!F9" r:id="rId5">
            <anchor moveWithCells="1">
              <from>
                <xdr:col>7</xdr:col>
                <xdr:colOff>66675</xdr:colOff>
                <xdr:row>17</xdr:row>
                <xdr:rowOff>9525</xdr:rowOff>
              </from>
              <to>
                <xdr:col>8</xdr:col>
                <xdr:colOff>9525</xdr:colOff>
                <xdr:row>18</xdr:row>
                <xdr:rowOff>9525</xdr:rowOff>
              </to>
            </anchor>
          </controlPr>
        </control>
      </mc:Choice>
      <mc:Fallback>
        <control shapeId="2390" r:id="rId159" name="OptionButton114"/>
      </mc:Fallback>
    </mc:AlternateContent>
    <mc:AlternateContent xmlns:mc="http://schemas.openxmlformats.org/markup-compatibility/2006">
      <mc:Choice Requires="x14">
        <control shapeId="2389" r:id="rId160" name="OptionButton113">
          <controlPr defaultSize="0" autoLine="0" linkedCell="UserInput!F8" r:id="rId5">
            <anchor moveWithCells="1">
              <from>
                <xdr:col>7</xdr:col>
                <xdr:colOff>66675</xdr:colOff>
                <xdr:row>16</xdr:row>
                <xdr:rowOff>9525</xdr:rowOff>
              </from>
              <to>
                <xdr:col>8</xdr:col>
                <xdr:colOff>9525</xdr:colOff>
                <xdr:row>17</xdr:row>
                <xdr:rowOff>9525</xdr:rowOff>
              </to>
            </anchor>
          </controlPr>
        </control>
      </mc:Choice>
      <mc:Fallback>
        <control shapeId="2389" r:id="rId160" name="OptionButton113"/>
      </mc:Fallback>
    </mc:AlternateContent>
    <mc:AlternateContent xmlns:mc="http://schemas.openxmlformats.org/markup-compatibility/2006">
      <mc:Choice Requires="x14">
        <control shapeId="2164" r:id="rId161" name="OptionButton112">
          <controlPr defaultSize="0" autoLine="0" linkedCell="UserInput!E39" r:id="rId7">
            <anchor moveWithCells="1">
              <from>
                <xdr:col>6</xdr:col>
                <xdr:colOff>66675</xdr:colOff>
                <xdr:row>47</xdr:row>
                <xdr:rowOff>0</xdr:rowOff>
              </from>
              <to>
                <xdr:col>7</xdr:col>
                <xdr:colOff>9525</xdr:colOff>
                <xdr:row>47</xdr:row>
                <xdr:rowOff>180975</xdr:rowOff>
              </to>
            </anchor>
          </controlPr>
        </control>
      </mc:Choice>
      <mc:Fallback>
        <control shapeId="2164" r:id="rId161" name="OptionButton112"/>
      </mc:Fallback>
    </mc:AlternateContent>
    <mc:AlternateContent xmlns:mc="http://schemas.openxmlformats.org/markup-compatibility/2006">
      <mc:Choice Requires="x14">
        <control shapeId="2163" r:id="rId162" name="OptionButton111">
          <controlPr defaultSize="0" autoLine="0" linkedCell="UserInput!D39" r:id="rId7">
            <anchor moveWithCells="1">
              <from>
                <xdr:col>5</xdr:col>
                <xdr:colOff>66675</xdr:colOff>
                <xdr:row>47</xdr:row>
                <xdr:rowOff>0</xdr:rowOff>
              </from>
              <to>
                <xdr:col>6</xdr:col>
                <xdr:colOff>9525</xdr:colOff>
                <xdr:row>47</xdr:row>
                <xdr:rowOff>180975</xdr:rowOff>
              </to>
            </anchor>
          </controlPr>
        </control>
      </mc:Choice>
      <mc:Fallback>
        <control shapeId="2163" r:id="rId162" name="OptionButton111"/>
      </mc:Fallback>
    </mc:AlternateContent>
    <mc:AlternateContent xmlns:mc="http://schemas.openxmlformats.org/markup-compatibility/2006">
      <mc:Choice Requires="x14">
        <control shapeId="2162" r:id="rId163" name="OptionButton110">
          <controlPr defaultSize="0" autoLine="0" linkedCell="UserInput!C39" r:id="rId164">
            <anchor moveWithCells="1">
              <from>
                <xdr:col>4</xdr:col>
                <xdr:colOff>57150</xdr:colOff>
                <xdr:row>47</xdr:row>
                <xdr:rowOff>9525</xdr:rowOff>
              </from>
              <to>
                <xdr:col>4</xdr:col>
                <xdr:colOff>247650</xdr:colOff>
                <xdr:row>48</xdr:row>
                <xdr:rowOff>0</xdr:rowOff>
              </to>
            </anchor>
          </controlPr>
        </control>
      </mc:Choice>
      <mc:Fallback>
        <control shapeId="2162" r:id="rId163" name="OptionButton110"/>
      </mc:Fallback>
    </mc:AlternateContent>
    <mc:AlternateContent xmlns:mc="http://schemas.openxmlformats.org/markup-compatibility/2006">
      <mc:Choice Requires="x14">
        <control shapeId="2161" r:id="rId165" name="OptionButton109">
          <controlPr defaultSize="0" autoLine="0" linkedCell="UserInput!B39" r:id="rId7">
            <anchor moveWithCells="1">
              <from>
                <xdr:col>3</xdr:col>
                <xdr:colOff>66675</xdr:colOff>
                <xdr:row>47</xdr:row>
                <xdr:rowOff>9525</xdr:rowOff>
              </from>
              <to>
                <xdr:col>4</xdr:col>
                <xdr:colOff>9525</xdr:colOff>
                <xdr:row>48</xdr:row>
                <xdr:rowOff>0</xdr:rowOff>
              </to>
            </anchor>
          </controlPr>
        </control>
      </mc:Choice>
      <mc:Fallback>
        <control shapeId="2161" r:id="rId165" name="OptionButton109"/>
      </mc:Fallback>
    </mc:AlternateContent>
    <mc:AlternateContent xmlns:mc="http://schemas.openxmlformats.org/markup-compatibility/2006">
      <mc:Choice Requires="x14">
        <control shapeId="2160" r:id="rId166" name="OptionButton108">
          <controlPr defaultSize="0" autoLine="0" linkedCell="UserInput!E38" r:id="rId7">
            <anchor moveWithCells="1">
              <from>
                <xdr:col>6</xdr:col>
                <xdr:colOff>66675</xdr:colOff>
                <xdr:row>46</xdr:row>
                <xdr:rowOff>9525</xdr:rowOff>
              </from>
              <to>
                <xdr:col>7</xdr:col>
                <xdr:colOff>9525</xdr:colOff>
                <xdr:row>47</xdr:row>
                <xdr:rowOff>0</xdr:rowOff>
              </to>
            </anchor>
          </controlPr>
        </control>
      </mc:Choice>
      <mc:Fallback>
        <control shapeId="2160" r:id="rId166" name="OptionButton108"/>
      </mc:Fallback>
    </mc:AlternateContent>
    <mc:AlternateContent xmlns:mc="http://schemas.openxmlformats.org/markup-compatibility/2006">
      <mc:Choice Requires="x14">
        <control shapeId="2159" r:id="rId167" name="OptionButton107">
          <controlPr defaultSize="0" autoLine="0" linkedCell="UserInput!D38" r:id="rId7">
            <anchor moveWithCells="1">
              <from>
                <xdr:col>5</xdr:col>
                <xdr:colOff>66675</xdr:colOff>
                <xdr:row>46</xdr:row>
                <xdr:rowOff>9525</xdr:rowOff>
              </from>
              <to>
                <xdr:col>6</xdr:col>
                <xdr:colOff>9525</xdr:colOff>
                <xdr:row>47</xdr:row>
                <xdr:rowOff>0</xdr:rowOff>
              </to>
            </anchor>
          </controlPr>
        </control>
      </mc:Choice>
      <mc:Fallback>
        <control shapeId="2159" r:id="rId167" name="OptionButton107"/>
      </mc:Fallback>
    </mc:AlternateContent>
    <mc:AlternateContent xmlns:mc="http://schemas.openxmlformats.org/markup-compatibility/2006">
      <mc:Choice Requires="x14">
        <control shapeId="2158" r:id="rId168" name="OptionButton106">
          <controlPr defaultSize="0" autoLine="0" linkedCell="UserInput!C38" r:id="rId164">
            <anchor moveWithCells="1">
              <from>
                <xdr:col>4</xdr:col>
                <xdr:colOff>57150</xdr:colOff>
                <xdr:row>46</xdr:row>
                <xdr:rowOff>9525</xdr:rowOff>
              </from>
              <to>
                <xdr:col>4</xdr:col>
                <xdr:colOff>247650</xdr:colOff>
                <xdr:row>47</xdr:row>
                <xdr:rowOff>0</xdr:rowOff>
              </to>
            </anchor>
          </controlPr>
        </control>
      </mc:Choice>
      <mc:Fallback>
        <control shapeId="2158" r:id="rId168" name="OptionButton106"/>
      </mc:Fallback>
    </mc:AlternateContent>
    <mc:AlternateContent xmlns:mc="http://schemas.openxmlformats.org/markup-compatibility/2006">
      <mc:Choice Requires="x14">
        <control shapeId="2157" r:id="rId169" name="OptionButton105">
          <controlPr defaultSize="0" autoLine="0" linkedCell="UserInput!B38" r:id="rId7">
            <anchor moveWithCells="1">
              <from>
                <xdr:col>3</xdr:col>
                <xdr:colOff>66675</xdr:colOff>
                <xdr:row>46</xdr:row>
                <xdr:rowOff>9525</xdr:rowOff>
              </from>
              <to>
                <xdr:col>4</xdr:col>
                <xdr:colOff>9525</xdr:colOff>
                <xdr:row>47</xdr:row>
                <xdr:rowOff>0</xdr:rowOff>
              </to>
            </anchor>
          </controlPr>
        </control>
      </mc:Choice>
      <mc:Fallback>
        <control shapeId="2157" r:id="rId169" name="OptionButton105"/>
      </mc:Fallback>
    </mc:AlternateContent>
    <mc:AlternateContent xmlns:mc="http://schemas.openxmlformats.org/markup-compatibility/2006">
      <mc:Choice Requires="x14">
        <control shapeId="2156" r:id="rId170" name="OptionButton104">
          <controlPr defaultSize="0" autoLine="0" linkedCell="UserInput!E37" r:id="rId5">
            <anchor moveWithCells="1">
              <from>
                <xdr:col>6</xdr:col>
                <xdr:colOff>66675</xdr:colOff>
                <xdr:row>45</xdr:row>
                <xdr:rowOff>9525</xdr:rowOff>
              </from>
              <to>
                <xdr:col>7</xdr:col>
                <xdr:colOff>9525</xdr:colOff>
                <xdr:row>45</xdr:row>
                <xdr:rowOff>200025</xdr:rowOff>
              </to>
            </anchor>
          </controlPr>
        </control>
      </mc:Choice>
      <mc:Fallback>
        <control shapeId="2156" r:id="rId170" name="OptionButton104"/>
      </mc:Fallback>
    </mc:AlternateContent>
    <mc:AlternateContent xmlns:mc="http://schemas.openxmlformats.org/markup-compatibility/2006">
      <mc:Choice Requires="x14">
        <control shapeId="2155" r:id="rId171" name="OptionButton103">
          <controlPr defaultSize="0" autoLine="0" linkedCell="UserInput!D37" r:id="rId5">
            <anchor moveWithCells="1">
              <from>
                <xdr:col>5</xdr:col>
                <xdr:colOff>66675</xdr:colOff>
                <xdr:row>45</xdr:row>
                <xdr:rowOff>9525</xdr:rowOff>
              </from>
              <to>
                <xdr:col>6</xdr:col>
                <xdr:colOff>9525</xdr:colOff>
                <xdr:row>45</xdr:row>
                <xdr:rowOff>200025</xdr:rowOff>
              </to>
            </anchor>
          </controlPr>
        </control>
      </mc:Choice>
      <mc:Fallback>
        <control shapeId="2155" r:id="rId171" name="OptionButton103"/>
      </mc:Fallback>
    </mc:AlternateContent>
    <mc:AlternateContent xmlns:mc="http://schemas.openxmlformats.org/markup-compatibility/2006">
      <mc:Choice Requires="x14">
        <control shapeId="2154" r:id="rId172" name="OptionButton102">
          <controlPr defaultSize="0" autoLine="0" linkedCell="UserInput!C37" r:id="rId45">
            <anchor moveWithCells="1">
              <from>
                <xdr:col>4</xdr:col>
                <xdr:colOff>57150</xdr:colOff>
                <xdr:row>45</xdr:row>
                <xdr:rowOff>9525</xdr:rowOff>
              </from>
              <to>
                <xdr:col>4</xdr:col>
                <xdr:colOff>247650</xdr:colOff>
                <xdr:row>45</xdr:row>
                <xdr:rowOff>200025</xdr:rowOff>
              </to>
            </anchor>
          </controlPr>
        </control>
      </mc:Choice>
      <mc:Fallback>
        <control shapeId="2154" r:id="rId172" name="OptionButton102"/>
      </mc:Fallback>
    </mc:AlternateContent>
    <mc:AlternateContent xmlns:mc="http://schemas.openxmlformats.org/markup-compatibility/2006">
      <mc:Choice Requires="x14">
        <control shapeId="2153" r:id="rId173" name="OptionButton101">
          <controlPr defaultSize="0" autoLine="0" linkedCell="UserInput!B37" r:id="rId5">
            <anchor moveWithCells="1">
              <from>
                <xdr:col>3</xdr:col>
                <xdr:colOff>66675</xdr:colOff>
                <xdr:row>45</xdr:row>
                <xdr:rowOff>9525</xdr:rowOff>
              </from>
              <to>
                <xdr:col>4</xdr:col>
                <xdr:colOff>9525</xdr:colOff>
                <xdr:row>45</xdr:row>
                <xdr:rowOff>200025</xdr:rowOff>
              </to>
            </anchor>
          </controlPr>
        </control>
      </mc:Choice>
      <mc:Fallback>
        <control shapeId="2153" r:id="rId173" name="OptionButton101"/>
      </mc:Fallback>
    </mc:AlternateContent>
    <mc:AlternateContent xmlns:mc="http://schemas.openxmlformats.org/markup-compatibility/2006">
      <mc:Choice Requires="x14">
        <control shapeId="2152" r:id="rId174" name="OptionButton100">
          <controlPr defaultSize="0" autoLine="0" linkedCell="UserInput!E36" r:id="rId7">
            <anchor moveWithCells="1">
              <from>
                <xdr:col>6</xdr:col>
                <xdr:colOff>66675</xdr:colOff>
                <xdr:row>44</xdr:row>
                <xdr:rowOff>9525</xdr:rowOff>
              </from>
              <to>
                <xdr:col>7</xdr:col>
                <xdr:colOff>9525</xdr:colOff>
                <xdr:row>45</xdr:row>
                <xdr:rowOff>0</xdr:rowOff>
              </to>
            </anchor>
          </controlPr>
        </control>
      </mc:Choice>
      <mc:Fallback>
        <control shapeId="2152" r:id="rId174" name="OptionButton100"/>
      </mc:Fallback>
    </mc:AlternateContent>
    <mc:AlternateContent xmlns:mc="http://schemas.openxmlformats.org/markup-compatibility/2006">
      <mc:Choice Requires="x14">
        <control shapeId="2151" r:id="rId175" name="OptionButton99">
          <controlPr defaultSize="0" autoLine="0" linkedCell="UserInput!D36" r:id="rId7">
            <anchor moveWithCells="1">
              <from>
                <xdr:col>5</xdr:col>
                <xdr:colOff>66675</xdr:colOff>
                <xdr:row>44</xdr:row>
                <xdr:rowOff>9525</xdr:rowOff>
              </from>
              <to>
                <xdr:col>6</xdr:col>
                <xdr:colOff>9525</xdr:colOff>
                <xdr:row>45</xdr:row>
                <xdr:rowOff>0</xdr:rowOff>
              </to>
            </anchor>
          </controlPr>
        </control>
      </mc:Choice>
      <mc:Fallback>
        <control shapeId="2151" r:id="rId175" name="OptionButton99"/>
      </mc:Fallback>
    </mc:AlternateContent>
    <mc:AlternateContent xmlns:mc="http://schemas.openxmlformats.org/markup-compatibility/2006">
      <mc:Choice Requires="x14">
        <control shapeId="2150" r:id="rId176" name="OptionButton98">
          <controlPr defaultSize="0" autoLine="0" linkedCell="UserInput!C36" r:id="rId164">
            <anchor moveWithCells="1">
              <from>
                <xdr:col>4</xdr:col>
                <xdr:colOff>57150</xdr:colOff>
                <xdr:row>44</xdr:row>
                <xdr:rowOff>9525</xdr:rowOff>
              </from>
              <to>
                <xdr:col>4</xdr:col>
                <xdr:colOff>247650</xdr:colOff>
                <xdr:row>45</xdr:row>
                <xdr:rowOff>0</xdr:rowOff>
              </to>
            </anchor>
          </controlPr>
        </control>
      </mc:Choice>
      <mc:Fallback>
        <control shapeId="2150" r:id="rId176" name="OptionButton98"/>
      </mc:Fallback>
    </mc:AlternateContent>
    <mc:AlternateContent xmlns:mc="http://schemas.openxmlformats.org/markup-compatibility/2006">
      <mc:Choice Requires="x14">
        <control shapeId="2149" r:id="rId177" name="OptionButton97">
          <controlPr defaultSize="0" autoLine="0" linkedCell="UserInput!B36" r:id="rId7">
            <anchor moveWithCells="1">
              <from>
                <xdr:col>3</xdr:col>
                <xdr:colOff>66675</xdr:colOff>
                <xdr:row>44</xdr:row>
                <xdr:rowOff>9525</xdr:rowOff>
              </from>
              <to>
                <xdr:col>4</xdr:col>
                <xdr:colOff>9525</xdr:colOff>
                <xdr:row>45</xdr:row>
                <xdr:rowOff>0</xdr:rowOff>
              </to>
            </anchor>
          </controlPr>
        </control>
      </mc:Choice>
      <mc:Fallback>
        <control shapeId="2149" r:id="rId177" name="OptionButton97"/>
      </mc:Fallback>
    </mc:AlternateContent>
    <mc:AlternateContent xmlns:mc="http://schemas.openxmlformats.org/markup-compatibility/2006">
      <mc:Choice Requires="x14">
        <control shapeId="2148" r:id="rId178" name="OptionButton96">
          <controlPr defaultSize="0" autoLine="0" linkedCell="UserInput!E35" r:id="rId7">
            <anchor moveWithCells="1">
              <from>
                <xdr:col>6</xdr:col>
                <xdr:colOff>66675</xdr:colOff>
                <xdr:row>43</xdr:row>
                <xdr:rowOff>9525</xdr:rowOff>
              </from>
              <to>
                <xdr:col>7</xdr:col>
                <xdr:colOff>9525</xdr:colOff>
                <xdr:row>44</xdr:row>
                <xdr:rowOff>0</xdr:rowOff>
              </to>
            </anchor>
          </controlPr>
        </control>
      </mc:Choice>
      <mc:Fallback>
        <control shapeId="2148" r:id="rId178" name="OptionButton96"/>
      </mc:Fallback>
    </mc:AlternateContent>
    <mc:AlternateContent xmlns:mc="http://schemas.openxmlformats.org/markup-compatibility/2006">
      <mc:Choice Requires="x14">
        <control shapeId="2147" r:id="rId179" name="OptionButton95">
          <controlPr defaultSize="0" autoLine="0" linkedCell="UserInput!D35" r:id="rId7">
            <anchor moveWithCells="1">
              <from>
                <xdr:col>5</xdr:col>
                <xdr:colOff>66675</xdr:colOff>
                <xdr:row>43</xdr:row>
                <xdr:rowOff>9525</xdr:rowOff>
              </from>
              <to>
                <xdr:col>6</xdr:col>
                <xdr:colOff>9525</xdr:colOff>
                <xdr:row>44</xdr:row>
                <xdr:rowOff>0</xdr:rowOff>
              </to>
            </anchor>
          </controlPr>
        </control>
      </mc:Choice>
      <mc:Fallback>
        <control shapeId="2147" r:id="rId179" name="OptionButton95"/>
      </mc:Fallback>
    </mc:AlternateContent>
    <mc:AlternateContent xmlns:mc="http://schemas.openxmlformats.org/markup-compatibility/2006">
      <mc:Choice Requires="x14">
        <control shapeId="2146" r:id="rId180" name="OptionButton94">
          <controlPr defaultSize="0" autoLine="0" linkedCell="UserInput!C35" r:id="rId164">
            <anchor moveWithCells="1">
              <from>
                <xdr:col>4</xdr:col>
                <xdr:colOff>57150</xdr:colOff>
                <xdr:row>43</xdr:row>
                <xdr:rowOff>9525</xdr:rowOff>
              </from>
              <to>
                <xdr:col>4</xdr:col>
                <xdr:colOff>247650</xdr:colOff>
                <xdr:row>44</xdr:row>
                <xdr:rowOff>0</xdr:rowOff>
              </to>
            </anchor>
          </controlPr>
        </control>
      </mc:Choice>
      <mc:Fallback>
        <control shapeId="2146" r:id="rId180" name="OptionButton94"/>
      </mc:Fallback>
    </mc:AlternateContent>
    <mc:AlternateContent xmlns:mc="http://schemas.openxmlformats.org/markup-compatibility/2006">
      <mc:Choice Requires="x14">
        <control shapeId="2145" r:id="rId181" name="OptionButton93">
          <controlPr defaultSize="0" autoLine="0" linkedCell="UserInput!B35" r:id="rId7">
            <anchor moveWithCells="1">
              <from>
                <xdr:col>3</xdr:col>
                <xdr:colOff>66675</xdr:colOff>
                <xdr:row>43</xdr:row>
                <xdr:rowOff>9525</xdr:rowOff>
              </from>
              <to>
                <xdr:col>4</xdr:col>
                <xdr:colOff>9525</xdr:colOff>
                <xdr:row>44</xdr:row>
                <xdr:rowOff>0</xdr:rowOff>
              </to>
            </anchor>
          </controlPr>
        </control>
      </mc:Choice>
      <mc:Fallback>
        <control shapeId="2145" r:id="rId181" name="OptionButton93"/>
      </mc:Fallback>
    </mc:AlternateContent>
    <mc:AlternateContent xmlns:mc="http://schemas.openxmlformats.org/markup-compatibility/2006">
      <mc:Choice Requires="x14">
        <control shapeId="2144" r:id="rId182" name="OptionButton92">
          <controlPr defaultSize="0" autoLine="0" linkedCell="UserInput!E34" r:id="rId5">
            <anchor moveWithCells="1">
              <from>
                <xdr:col>6</xdr:col>
                <xdr:colOff>66675</xdr:colOff>
                <xdr:row>42</xdr:row>
                <xdr:rowOff>9525</xdr:rowOff>
              </from>
              <to>
                <xdr:col>7</xdr:col>
                <xdr:colOff>9525</xdr:colOff>
                <xdr:row>42</xdr:row>
                <xdr:rowOff>200025</xdr:rowOff>
              </to>
            </anchor>
          </controlPr>
        </control>
      </mc:Choice>
      <mc:Fallback>
        <control shapeId="2144" r:id="rId182" name="OptionButton92"/>
      </mc:Fallback>
    </mc:AlternateContent>
    <mc:AlternateContent xmlns:mc="http://schemas.openxmlformats.org/markup-compatibility/2006">
      <mc:Choice Requires="x14">
        <control shapeId="2143" r:id="rId183" name="OptionButton91">
          <controlPr defaultSize="0" autoLine="0" linkedCell="UserInput!D34" r:id="rId5">
            <anchor moveWithCells="1">
              <from>
                <xdr:col>5</xdr:col>
                <xdr:colOff>66675</xdr:colOff>
                <xdr:row>42</xdr:row>
                <xdr:rowOff>9525</xdr:rowOff>
              </from>
              <to>
                <xdr:col>6</xdr:col>
                <xdr:colOff>9525</xdr:colOff>
                <xdr:row>42</xdr:row>
                <xdr:rowOff>200025</xdr:rowOff>
              </to>
            </anchor>
          </controlPr>
        </control>
      </mc:Choice>
      <mc:Fallback>
        <control shapeId="2143" r:id="rId183" name="OptionButton91"/>
      </mc:Fallback>
    </mc:AlternateContent>
    <mc:AlternateContent xmlns:mc="http://schemas.openxmlformats.org/markup-compatibility/2006">
      <mc:Choice Requires="x14">
        <control shapeId="2142" r:id="rId184" name="OptionButton90">
          <controlPr defaultSize="0" autoLine="0" linkedCell="UserInput!C34" r:id="rId45">
            <anchor moveWithCells="1">
              <from>
                <xdr:col>4</xdr:col>
                <xdr:colOff>57150</xdr:colOff>
                <xdr:row>42</xdr:row>
                <xdr:rowOff>9525</xdr:rowOff>
              </from>
              <to>
                <xdr:col>4</xdr:col>
                <xdr:colOff>247650</xdr:colOff>
                <xdr:row>42</xdr:row>
                <xdr:rowOff>200025</xdr:rowOff>
              </to>
            </anchor>
          </controlPr>
        </control>
      </mc:Choice>
      <mc:Fallback>
        <control shapeId="2142" r:id="rId184" name="OptionButton90"/>
      </mc:Fallback>
    </mc:AlternateContent>
    <mc:AlternateContent xmlns:mc="http://schemas.openxmlformats.org/markup-compatibility/2006">
      <mc:Choice Requires="x14">
        <control shapeId="2141" r:id="rId185" name="OptionButton89">
          <controlPr defaultSize="0" autoLine="0" linkedCell="UserInput!B34" r:id="rId5">
            <anchor moveWithCells="1">
              <from>
                <xdr:col>3</xdr:col>
                <xdr:colOff>66675</xdr:colOff>
                <xdr:row>42</xdr:row>
                <xdr:rowOff>9525</xdr:rowOff>
              </from>
              <to>
                <xdr:col>4</xdr:col>
                <xdr:colOff>9525</xdr:colOff>
                <xdr:row>42</xdr:row>
                <xdr:rowOff>200025</xdr:rowOff>
              </to>
            </anchor>
          </controlPr>
        </control>
      </mc:Choice>
      <mc:Fallback>
        <control shapeId="2141" r:id="rId185" name="OptionButton89"/>
      </mc:Fallback>
    </mc:AlternateContent>
    <mc:AlternateContent xmlns:mc="http://schemas.openxmlformats.org/markup-compatibility/2006">
      <mc:Choice Requires="x14">
        <control shapeId="2140" r:id="rId186" name="OptionButton88">
          <controlPr defaultSize="0" autoLine="0" linkedCell="UserInput!E32" r:id="rId7">
            <anchor moveWithCells="1">
              <from>
                <xdr:col>6</xdr:col>
                <xdr:colOff>66675</xdr:colOff>
                <xdr:row>40</xdr:row>
                <xdr:rowOff>9525</xdr:rowOff>
              </from>
              <to>
                <xdr:col>7</xdr:col>
                <xdr:colOff>9525</xdr:colOff>
                <xdr:row>41</xdr:row>
                <xdr:rowOff>0</xdr:rowOff>
              </to>
            </anchor>
          </controlPr>
        </control>
      </mc:Choice>
      <mc:Fallback>
        <control shapeId="2140" r:id="rId186" name="OptionButton88"/>
      </mc:Fallback>
    </mc:AlternateContent>
    <mc:AlternateContent xmlns:mc="http://schemas.openxmlformats.org/markup-compatibility/2006">
      <mc:Choice Requires="x14">
        <control shapeId="2139" r:id="rId187" name="OptionButton87">
          <controlPr defaultSize="0" autoLine="0" linkedCell="UserInput!D32" r:id="rId7">
            <anchor moveWithCells="1">
              <from>
                <xdr:col>5</xdr:col>
                <xdr:colOff>66675</xdr:colOff>
                <xdr:row>40</xdr:row>
                <xdr:rowOff>9525</xdr:rowOff>
              </from>
              <to>
                <xdr:col>6</xdr:col>
                <xdr:colOff>9525</xdr:colOff>
                <xdr:row>41</xdr:row>
                <xdr:rowOff>0</xdr:rowOff>
              </to>
            </anchor>
          </controlPr>
        </control>
      </mc:Choice>
      <mc:Fallback>
        <control shapeId="2139" r:id="rId187" name="OptionButton87"/>
      </mc:Fallback>
    </mc:AlternateContent>
    <mc:AlternateContent xmlns:mc="http://schemas.openxmlformats.org/markup-compatibility/2006">
      <mc:Choice Requires="x14">
        <control shapeId="2138" r:id="rId188" name="OptionButton86">
          <controlPr defaultSize="0" autoLine="0" linkedCell="UserInput!C32" r:id="rId164">
            <anchor moveWithCells="1">
              <from>
                <xdr:col>4</xdr:col>
                <xdr:colOff>57150</xdr:colOff>
                <xdr:row>40</xdr:row>
                <xdr:rowOff>9525</xdr:rowOff>
              </from>
              <to>
                <xdr:col>4</xdr:col>
                <xdr:colOff>247650</xdr:colOff>
                <xdr:row>41</xdr:row>
                <xdr:rowOff>0</xdr:rowOff>
              </to>
            </anchor>
          </controlPr>
        </control>
      </mc:Choice>
      <mc:Fallback>
        <control shapeId="2138" r:id="rId188" name="OptionButton86"/>
      </mc:Fallback>
    </mc:AlternateContent>
    <mc:AlternateContent xmlns:mc="http://schemas.openxmlformats.org/markup-compatibility/2006">
      <mc:Choice Requires="x14">
        <control shapeId="2137" r:id="rId189" name="OptionButton85">
          <controlPr defaultSize="0" autoLine="0" linkedCell="UserInput!B32" r:id="rId7">
            <anchor moveWithCells="1">
              <from>
                <xdr:col>3</xdr:col>
                <xdr:colOff>66675</xdr:colOff>
                <xdr:row>40</xdr:row>
                <xdr:rowOff>9525</xdr:rowOff>
              </from>
              <to>
                <xdr:col>4</xdr:col>
                <xdr:colOff>9525</xdr:colOff>
                <xdr:row>41</xdr:row>
                <xdr:rowOff>0</xdr:rowOff>
              </to>
            </anchor>
          </controlPr>
        </control>
      </mc:Choice>
      <mc:Fallback>
        <control shapeId="2137" r:id="rId189" name="OptionButton85"/>
      </mc:Fallback>
    </mc:AlternateContent>
    <mc:AlternateContent xmlns:mc="http://schemas.openxmlformats.org/markup-compatibility/2006">
      <mc:Choice Requires="x14">
        <control shapeId="2136" r:id="rId190" name="OptionButton84">
          <controlPr defaultSize="0" autoLine="0" linkedCell="UserInput!E31" r:id="rId5">
            <anchor moveWithCells="1">
              <from>
                <xdr:col>6</xdr:col>
                <xdr:colOff>66675</xdr:colOff>
                <xdr:row>39</xdr:row>
                <xdr:rowOff>9525</xdr:rowOff>
              </from>
              <to>
                <xdr:col>7</xdr:col>
                <xdr:colOff>9525</xdr:colOff>
                <xdr:row>39</xdr:row>
                <xdr:rowOff>200025</xdr:rowOff>
              </to>
            </anchor>
          </controlPr>
        </control>
      </mc:Choice>
      <mc:Fallback>
        <control shapeId="2136" r:id="rId190" name="OptionButton84"/>
      </mc:Fallback>
    </mc:AlternateContent>
    <mc:AlternateContent xmlns:mc="http://schemas.openxmlformats.org/markup-compatibility/2006">
      <mc:Choice Requires="x14">
        <control shapeId="2135" r:id="rId191" name="OptionButton83">
          <controlPr defaultSize="0" autoLine="0" linkedCell="UserInput!D31" r:id="rId5">
            <anchor moveWithCells="1">
              <from>
                <xdr:col>5</xdr:col>
                <xdr:colOff>66675</xdr:colOff>
                <xdr:row>39</xdr:row>
                <xdr:rowOff>9525</xdr:rowOff>
              </from>
              <to>
                <xdr:col>6</xdr:col>
                <xdr:colOff>9525</xdr:colOff>
                <xdr:row>39</xdr:row>
                <xdr:rowOff>200025</xdr:rowOff>
              </to>
            </anchor>
          </controlPr>
        </control>
      </mc:Choice>
      <mc:Fallback>
        <control shapeId="2135" r:id="rId191" name="OptionButton83"/>
      </mc:Fallback>
    </mc:AlternateContent>
    <mc:AlternateContent xmlns:mc="http://schemas.openxmlformats.org/markup-compatibility/2006">
      <mc:Choice Requires="x14">
        <control shapeId="2134" r:id="rId192" name="OptionButton82">
          <controlPr defaultSize="0" autoLine="0" linkedCell="UserInput!C31" r:id="rId45">
            <anchor moveWithCells="1">
              <from>
                <xdr:col>4</xdr:col>
                <xdr:colOff>57150</xdr:colOff>
                <xdr:row>39</xdr:row>
                <xdr:rowOff>9525</xdr:rowOff>
              </from>
              <to>
                <xdr:col>4</xdr:col>
                <xdr:colOff>247650</xdr:colOff>
                <xdr:row>39</xdr:row>
                <xdr:rowOff>200025</xdr:rowOff>
              </to>
            </anchor>
          </controlPr>
        </control>
      </mc:Choice>
      <mc:Fallback>
        <control shapeId="2134" r:id="rId192" name="OptionButton82"/>
      </mc:Fallback>
    </mc:AlternateContent>
    <mc:AlternateContent xmlns:mc="http://schemas.openxmlformats.org/markup-compatibility/2006">
      <mc:Choice Requires="x14">
        <control shapeId="2133" r:id="rId193" name="OptionButton81">
          <controlPr defaultSize="0" autoLine="0" linkedCell="UserInput!B31" r:id="rId5">
            <anchor moveWithCells="1">
              <from>
                <xdr:col>3</xdr:col>
                <xdr:colOff>66675</xdr:colOff>
                <xdr:row>39</xdr:row>
                <xdr:rowOff>9525</xdr:rowOff>
              </from>
              <to>
                <xdr:col>4</xdr:col>
                <xdr:colOff>9525</xdr:colOff>
                <xdr:row>39</xdr:row>
                <xdr:rowOff>200025</xdr:rowOff>
              </to>
            </anchor>
          </controlPr>
        </control>
      </mc:Choice>
      <mc:Fallback>
        <control shapeId="2133" r:id="rId193" name="OptionButton81"/>
      </mc:Fallback>
    </mc:AlternateContent>
    <mc:AlternateContent xmlns:mc="http://schemas.openxmlformats.org/markup-compatibility/2006">
      <mc:Choice Requires="x14">
        <control shapeId="2132" r:id="rId194" name="OptionButton80">
          <controlPr defaultSize="0" autoLine="0" linkedCell="UserInput!E30" r:id="rId7">
            <anchor moveWithCells="1">
              <from>
                <xdr:col>6</xdr:col>
                <xdr:colOff>66675</xdr:colOff>
                <xdr:row>38</xdr:row>
                <xdr:rowOff>9525</xdr:rowOff>
              </from>
              <to>
                <xdr:col>7</xdr:col>
                <xdr:colOff>9525</xdr:colOff>
                <xdr:row>39</xdr:row>
                <xdr:rowOff>0</xdr:rowOff>
              </to>
            </anchor>
          </controlPr>
        </control>
      </mc:Choice>
      <mc:Fallback>
        <control shapeId="2132" r:id="rId194" name="OptionButton80"/>
      </mc:Fallback>
    </mc:AlternateContent>
    <mc:AlternateContent xmlns:mc="http://schemas.openxmlformats.org/markup-compatibility/2006">
      <mc:Choice Requires="x14">
        <control shapeId="2131" r:id="rId195" name="OptionButton79">
          <controlPr defaultSize="0" autoLine="0" linkedCell="UserInput!D30" r:id="rId7">
            <anchor moveWithCells="1">
              <from>
                <xdr:col>5</xdr:col>
                <xdr:colOff>66675</xdr:colOff>
                <xdr:row>38</xdr:row>
                <xdr:rowOff>9525</xdr:rowOff>
              </from>
              <to>
                <xdr:col>6</xdr:col>
                <xdr:colOff>9525</xdr:colOff>
                <xdr:row>39</xdr:row>
                <xdr:rowOff>0</xdr:rowOff>
              </to>
            </anchor>
          </controlPr>
        </control>
      </mc:Choice>
      <mc:Fallback>
        <control shapeId="2131" r:id="rId195" name="OptionButton79"/>
      </mc:Fallback>
    </mc:AlternateContent>
    <mc:AlternateContent xmlns:mc="http://schemas.openxmlformats.org/markup-compatibility/2006">
      <mc:Choice Requires="x14">
        <control shapeId="2130" r:id="rId196" name="OptionButton78">
          <controlPr defaultSize="0" autoLine="0" linkedCell="UserInput!C30" r:id="rId164">
            <anchor moveWithCells="1">
              <from>
                <xdr:col>4</xdr:col>
                <xdr:colOff>57150</xdr:colOff>
                <xdr:row>38</xdr:row>
                <xdr:rowOff>9525</xdr:rowOff>
              </from>
              <to>
                <xdr:col>4</xdr:col>
                <xdr:colOff>247650</xdr:colOff>
                <xdr:row>39</xdr:row>
                <xdr:rowOff>0</xdr:rowOff>
              </to>
            </anchor>
          </controlPr>
        </control>
      </mc:Choice>
      <mc:Fallback>
        <control shapeId="2130" r:id="rId196" name="OptionButton78"/>
      </mc:Fallback>
    </mc:AlternateContent>
    <mc:AlternateContent xmlns:mc="http://schemas.openxmlformats.org/markup-compatibility/2006">
      <mc:Choice Requires="x14">
        <control shapeId="2129" r:id="rId197" name="OptionButton77">
          <controlPr defaultSize="0" autoLine="0" linkedCell="UserInput!B30" r:id="rId7">
            <anchor moveWithCells="1">
              <from>
                <xdr:col>3</xdr:col>
                <xdr:colOff>66675</xdr:colOff>
                <xdr:row>38</xdr:row>
                <xdr:rowOff>9525</xdr:rowOff>
              </from>
              <to>
                <xdr:col>4</xdr:col>
                <xdr:colOff>9525</xdr:colOff>
                <xdr:row>39</xdr:row>
                <xdr:rowOff>0</xdr:rowOff>
              </to>
            </anchor>
          </controlPr>
        </control>
      </mc:Choice>
      <mc:Fallback>
        <control shapeId="2129" r:id="rId197" name="OptionButton77"/>
      </mc:Fallback>
    </mc:AlternateContent>
    <mc:AlternateContent xmlns:mc="http://schemas.openxmlformats.org/markup-compatibility/2006">
      <mc:Choice Requires="x14">
        <control shapeId="2128" r:id="rId198" name="OptionButton76">
          <controlPr defaultSize="0" autoLine="0" linkedCell="UserInput!E29" r:id="rId5">
            <anchor moveWithCells="1">
              <from>
                <xdr:col>6</xdr:col>
                <xdr:colOff>66675</xdr:colOff>
                <xdr:row>37</xdr:row>
                <xdr:rowOff>9525</xdr:rowOff>
              </from>
              <to>
                <xdr:col>7</xdr:col>
                <xdr:colOff>9525</xdr:colOff>
                <xdr:row>37</xdr:row>
                <xdr:rowOff>200025</xdr:rowOff>
              </to>
            </anchor>
          </controlPr>
        </control>
      </mc:Choice>
      <mc:Fallback>
        <control shapeId="2128" r:id="rId198" name="OptionButton76"/>
      </mc:Fallback>
    </mc:AlternateContent>
    <mc:AlternateContent xmlns:mc="http://schemas.openxmlformats.org/markup-compatibility/2006">
      <mc:Choice Requires="x14">
        <control shapeId="2127" r:id="rId199" name="OptionButton75">
          <controlPr defaultSize="0" autoLine="0" linkedCell="UserInput!D29" r:id="rId5">
            <anchor moveWithCells="1">
              <from>
                <xdr:col>5</xdr:col>
                <xdr:colOff>66675</xdr:colOff>
                <xdr:row>37</xdr:row>
                <xdr:rowOff>9525</xdr:rowOff>
              </from>
              <to>
                <xdr:col>6</xdr:col>
                <xdr:colOff>9525</xdr:colOff>
                <xdr:row>37</xdr:row>
                <xdr:rowOff>200025</xdr:rowOff>
              </to>
            </anchor>
          </controlPr>
        </control>
      </mc:Choice>
      <mc:Fallback>
        <control shapeId="2127" r:id="rId199" name="OptionButton75"/>
      </mc:Fallback>
    </mc:AlternateContent>
    <mc:AlternateContent xmlns:mc="http://schemas.openxmlformats.org/markup-compatibility/2006">
      <mc:Choice Requires="x14">
        <control shapeId="2126" r:id="rId200" name="OptionButton74">
          <controlPr defaultSize="0" autoLine="0" linkedCell="UserInput!C29" r:id="rId45">
            <anchor moveWithCells="1">
              <from>
                <xdr:col>4</xdr:col>
                <xdr:colOff>57150</xdr:colOff>
                <xdr:row>37</xdr:row>
                <xdr:rowOff>9525</xdr:rowOff>
              </from>
              <to>
                <xdr:col>4</xdr:col>
                <xdr:colOff>247650</xdr:colOff>
                <xdr:row>37</xdr:row>
                <xdr:rowOff>200025</xdr:rowOff>
              </to>
            </anchor>
          </controlPr>
        </control>
      </mc:Choice>
      <mc:Fallback>
        <control shapeId="2126" r:id="rId200" name="OptionButton74"/>
      </mc:Fallback>
    </mc:AlternateContent>
    <mc:AlternateContent xmlns:mc="http://schemas.openxmlformats.org/markup-compatibility/2006">
      <mc:Choice Requires="x14">
        <control shapeId="2125" r:id="rId201" name="OptionButton73">
          <controlPr defaultSize="0" autoLine="0" linkedCell="UserInput!B29" r:id="rId5">
            <anchor moveWithCells="1">
              <from>
                <xdr:col>3</xdr:col>
                <xdr:colOff>66675</xdr:colOff>
                <xdr:row>37</xdr:row>
                <xdr:rowOff>9525</xdr:rowOff>
              </from>
              <to>
                <xdr:col>4</xdr:col>
                <xdr:colOff>9525</xdr:colOff>
                <xdr:row>37</xdr:row>
                <xdr:rowOff>200025</xdr:rowOff>
              </to>
            </anchor>
          </controlPr>
        </control>
      </mc:Choice>
      <mc:Fallback>
        <control shapeId="2125" r:id="rId201" name="OptionButton73"/>
      </mc:Fallback>
    </mc:AlternateContent>
    <mc:AlternateContent xmlns:mc="http://schemas.openxmlformats.org/markup-compatibility/2006">
      <mc:Choice Requires="x14">
        <control shapeId="2124" r:id="rId202" name="OptionButton72">
          <controlPr defaultSize="0" autoLine="0" linkedCell="UserInput!E28" r:id="rId7">
            <anchor moveWithCells="1">
              <from>
                <xdr:col>6</xdr:col>
                <xdr:colOff>66675</xdr:colOff>
                <xdr:row>36</xdr:row>
                <xdr:rowOff>9525</xdr:rowOff>
              </from>
              <to>
                <xdr:col>7</xdr:col>
                <xdr:colOff>9525</xdr:colOff>
                <xdr:row>37</xdr:row>
                <xdr:rowOff>0</xdr:rowOff>
              </to>
            </anchor>
          </controlPr>
        </control>
      </mc:Choice>
      <mc:Fallback>
        <control shapeId="2124" r:id="rId202" name="OptionButton72"/>
      </mc:Fallback>
    </mc:AlternateContent>
    <mc:AlternateContent xmlns:mc="http://schemas.openxmlformats.org/markup-compatibility/2006">
      <mc:Choice Requires="x14">
        <control shapeId="2123" r:id="rId203" name="OptionButton71">
          <controlPr defaultSize="0" autoLine="0" linkedCell="UserInput!D28" r:id="rId7">
            <anchor moveWithCells="1">
              <from>
                <xdr:col>5</xdr:col>
                <xdr:colOff>66675</xdr:colOff>
                <xdr:row>36</xdr:row>
                <xdr:rowOff>9525</xdr:rowOff>
              </from>
              <to>
                <xdr:col>6</xdr:col>
                <xdr:colOff>9525</xdr:colOff>
                <xdr:row>37</xdr:row>
                <xdr:rowOff>0</xdr:rowOff>
              </to>
            </anchor>
          </controlPr>
        </control>
      </mc:Choice>
      <mc:Fallback>
        <control shapeId="2123" r:id="rId203" name="OptionButton71"/>
      </mc:Fallback>
    </mc:AlternateContent>
    <mc:AlternateContent xmlns:mc="http://schemas.openxmlformats.org/markup-compatibility/2006">
      <mc:Choice Requires="x14">
        <control shapeId="2122" r:id="rId204" name="OptionButton70">
          <controlPr defaultSize="0" autoLine="0" linkedCell="UserInput!C28" r:id="rId164">
            <anchor moveWithCells="1">
              <from>
                <xdr:col>4</xdr:col>
                <xdr:colOff>57150</xdr:colOff>
                <xdr:row>36</xdr:row>
                <xdr:rowOff>9525</xdr:rowOff>
              </from>
              <to>
                <xdr:col>4</xdr:col>
                <xdr:colOff>247650</xdr:colOff>
                <xdr:row>37</xdr:row>
                <xdr:rowOff>0</xdr:rowOff>
              </to>
            </anchor>
          </controlPr>
        </control>
      </mc:Choice>
      <mc:Fallback>
        <control shapeId="2122" r:id="rId204" name="OptionButton70"/>
      </mc:Fallback>
    </mc:AlternateContent>
    <mc:AlternateContent xmlns:mc="http://schemas.openxmlformats.org/markup-compatibility/2006">
      <mc:Choice Requires="x14">
        <control shapeId="2121" r:id="rId205" name="OptionButton69">
          <controlPr defaultSize="0" autoLine="0" linkedCell="UserInput!B28" r:id="rId7">
            <anchor moveWithCells="1">
              <from>
                <xdr:col>3</xdr:col>
                <xdr:colOff>66675</xdr:colOff>
                <xdr:row>36</xdr:row>
                <xdr:rowOff>0</xdr:rowOff>
              </from>
              <to>
                <xdr:col>4</xdr:col>
                <xdr:colOff>9525</xdr:colOff>
                <xdr:row>36</xdr:row>
                <xdr:rowOff>180975</xdr:rowOff>
              </to>
            </anchor>
          </controlPr>
        </control>
      </mc:Choice>
      <mc:Fallback>
        <control shapeId="2121" r:id="rId205" name="OptionButton69"/>
      </mc:Fallback>
    </mc:AlternateContent>
    <mc:AlternateContent xmlns:mc="http://schemas.openxmlformats.org/markup-compatibility/2006">
      <mc:Choice Requires="x14">
        <control shapeId="2120" r:id="rId206" name="OptionButton68">
          <controlPr defaultSize="0" autoLine="0" linkedCell="UserInput!E27" r:id="rId7">
            <anchor moveWithCells="1">
              <from>
                <xdr:col>6</xdr:col>
                <xdr:colOff>66675</xdr:colOff>
                <xdr:row>35</xdr:row>
                <xdr:rowOff>9525</xdr:rowOff>
              </from>
              <to>
                <xdr:col>7</xdr:col>
                <xdr:colOff>9525</xdr:colOff>
                <xdr:row>36</xdr:row>
                <xdr:rowOff>0</xdr:rowOff>
              </to>
            </anchor>
          </controlPr>
        </control>
      </mc:Choice>
      <mc:Fallback>
        <control shapeId="2120" r:id="rId206" name="OptionButton68"/>
      </mc:Fallback>
    </mc:AlternateContent>
    <mc:AlternateContent xmlns:mc="http://schemas.openxmlformats.org/markup-compatibility/2006">
      <mc:Choice Requires="x14">
        <control shapeId="2119" r:id="rId207" name="OptionButton67">
          <controlPr defaultSize="0" autoLine="0" linkedCell="UserInput!D27" r:id="rId7">
            <anchor moveWithCells="1">
              <from>
                <xdr:col>5</xdr:col>
                <xdr:colOff>66675</xdr:colOff>
                <xdr:row>35</xdr:row>
                <xdr:rowOff>9525</xdr:rowOff>
              </from>
              <to>
                <xdr:col>6</xdr:col>
                <xdr:colOff>9525</xdr:colOff>
                <xdr:row>36</xdr:row>
                <xdr:rowOff>0</xdr:rowOff>
              </to>
            </anchor>
          </controlPr>
        </control>
      </mc:Choice>
      <mc:Fallback>
        <control shapeId="2119" r:id="rId207" name="OptionButton67"/>
      </mc:Fallback>
    </mc:AlternateContent>
    <mc:AlternateContent xmlns:mc="http://schemas.openxmlformats.org/markup-compatibility/2006">
      <mc:Choice Requires="x14">
        <control shapeId="2118" r:id="rId208" name="OptionButton66">
          <controlPr defaultSize="0" autoLine="0" linkedCell="UserInput!C27" r:id="rId164">
            <anchor moveWithCells="1">
              <from>
                <xdr:col>4</xdr:col>
                <xdr:colOff>57150</xdr:colOff>
                <xdr:row>35</xdr:row>
                <xdr:rowOff>9525</xdr:rowOff>
              </from>
              <to>
                <xdr:col>4</xdr:col>
                <xdr:colOff>247650</xdr:colOff>
                <xdr:row>36</xdr:row>
                <xdr:rowOff>0</xdr:rowOff>
              </to>
            </anchor>
          </controlPr>
        </control>
      </mc:Choice>
      <mc:Fallback>
        <control shapeId="2118" r:id="rId208" name="OptionButton66"/>
      </mc:Fallback>
    </mc:AlternateContent>
    <mc:AlternateContent xmlns:mc="http://schemas.openxmlformats.org/markup-compatibility/2006">
      <mc:Choice Requires="x14">
        <control shapeId="2117" r:id="rId209" name="OptionButton65">
          <controlPr defaultSize="0" autoLine="0" linkedCell="UserInput!B27" r:id="rId7">
            <anchor moveWithCells="1">
              <from>
                <xdr:col>3</xdr:col>
                <xdr:colOff>66675</xdr:colOff>
                <xdr:row>35</xdr:row>
                <xdr:rowOff>9525</xdr:rowOff>
              </from>
              <to>
                <xdr:col>4</xdr:col>
                <xdr:colOff>9525</xdr:colOff>
                <xdr:row>36</xdr:row>
                <xdr:rowOff>0</xdr:rowOff>
              </to>
            </anchor>
          </controlPr>
        </control>
      </mc:Choice>
      <mc:Fallback>
        <control shapeId="2117" r:id="rId209" name="OptionButton65"/>
      </mc:Fallback>
    </mc:AlternateContent>
    <mc:AlternateContent xmlns:mc="http://schemas.openxmlformats.org/markup-compatibility/2006">
      <mc:Choice Requires="x14">
        <control shapeId="2116" r:id="rId210" name="OptionButton64">
          <controlPr defaultSize="0" autoLine="0" linkedCell="UserInput!E26" r:id="rId7">
            <anchor moveWithCells="1">
              <from>
                <xdr:col>6</xdr:col>
                <xdr:colOff>66675</xdr:colOff>
                <xdr:row>34</xdr:row>
                <xdr:rowOff>9525</xdr:rowOff>
              </from>
              <to>
                <xdr:col>7</xdr:col>
                <xdr:colOff>9525</xdr:colOff>
                <xdr:row>35</xdr:row>
                <xdr:rowOff>0</xdr:rowOff>
              </to>
            </anchor>
          </controlPr>
        </control>
      </mc:Choice>
      <mc:Fallback>
        <control shapeId="2116" r:id="rId210" name="OptionButton64"/>
      </mc:Fallback>
    </mc:AlternateContent>
    <mc:AlternateContent xmlns:mc="http://schemas.openxmlformats.org/markup-compatibility/2006">
      <mc:Choice Requires="x14">
        <control shapeId="2115" r:id="rId211" name="OptionButton63">
          <controlPr defaultSize="0" autoLine="0" linkedCell="UserInput!D26" r:id="rId7">
            <anchor moveWithCells="1">
              <from>
                <xdr:col>5</xdr:col>
                <xdr:colOff>66675</xdr:colOff>
                <xdr:row>34</xdr:row>
                <xdr:rowOff>9525</xdr:rowOff>
              </from>
              <to>
                <xdr:col>6</xdr:col>
                <xdr:colOff>9525</xdr:colOff>
                <xdr:row>35</xdr:row>
                <xdr:rowOff>0</xdr:rowOff>
              </to>
            </anchor>
          </controlPr>
        </control>
      </mc:Choice>
      <mc:Fallback>
        <control shapeId="2115" r:id="rId211" name="OptionButton63"/>
      </mc:Fallback>
    </mc:AlternateContent>
    <mc:AlternateContent xmlns:mc="http://schemas.openxmlformats.org/markup-compatibility/2006">
      <mc:Choice Requires="x14">
        <control shapeId="2114" r:id="rId212" name="OptionButton62">
          <controlPr defaultSize="0" autoLine="0" linkedCell="UserInput!C26" r:id="rId164">
            <anchor moveWithCells="1">
              <from>
                <xdr:col>4</xdr:col>
                <xdr:colOff>57150</xdr:colOff>
                <xdr:row>34</xdr:row>
                <xdr:rowOff>9525</xdr:rowOff>
              </from>
              <to>
                <xdr:col>4</xdr:col>
                <xdr:colOff>247650</xdr:colOff>
                <xdr:row>35</xdr:row>
                <xdr:rowOff>0</xdr:rowOff>
              </to>
            </anchor>
          </controlPr>
        </control>
      </mc:Choice>
      <mc:Fallback>
        <control shapeId="2114" r:id="rId212" name="OptionButton62"/>
      </mc:Fallback>
    </mc:AlternateContent>
    <mc:AlternateContent xmlns:mc="http://schemas.openxmlformats.org/markup-compatibility/2006">
      <mc:Choice Requires="x14">
        <control shapeId="2113" r:id="rId213" name="OptionButton61">
          <controlPr defaultSize="0" autoLine="0" linkedCell="UserInput!B26" r:id="rId7">
            <anchor moveWithCells="1">
              <from>
                <xdr:col>3</xdr:col>
                <xdr:colOff>66675</xdr:colOff>
                <xdr:row>34</xdr:row>
                <xdr:rowOff>9525</xdr:rowOff>
              </from>
              <to>
                <xdr:col>4</xdr:col>
                <xdr:colOff>9525</xdr:colOff>
                <xdr:row>35</xdr:row>
                <xdr:rowOff>0</xdr:rowOff>
              </to>
            </anchor>
          </controlPr>
        </control>
      </mc:Choice>
      <mc:Fallback>
        <control shapeId="2113" r:id="rId213" name="OptionButton61"/>
      </mc:Fallback>
    </mc:AlternateContent>
    <mc:AlternateContent xmlns:mc="http://schemas.openxmlformats.org/markup-compatibility/2006">
      <mc:Choice Requires="x14">
        <control shapeId="2112" r:id="rId214" name="OptionButton60">
          <controlPr defaultSize="0" autoLine="0" linkedCell="UserInput!E25" r:id="rId7">
            <anchor moveWithCells="1">
              <from>
                <xdr:col>6</xdr:col>
                <xdr:colOff>66675</xdr:colOff>
                <xdr:row>33</xdr:row>
                <xdr:rowOff>9525</xdr:rowOff>
              </from>
              <to>
                <xdr:col>7</xdr:col>
                <xdr:colOff>9525</xdr:colOff>
                <xdr:row>34</xdr:row>
                <xdr:rowOff>0</xdr:rowOff>
              </to>
            </anchor>
          </controlPr>
        </control>
      </mc:Choice>
      <mc:Fallback>
        <control shapeId="2112" r:id="rId214" name="OptionButton60"/>
      </mc:Fallback>
    </mc:AlternateContent>
    <mc:AlternateContent xmlns:mc="http://schemas.openxmlformats.org/markup-compatibility/2006">
      <mc:Choice Requires="x14">
        <control shapeId="2111" r:id="rId215" name="OptionButton59">
          <controlPr defaultSize="0" autoLine="0" linkedCell="UserInput!D25" r:id="rId7">
            <anchor moveWithCells="1">
              <from>
                <xdr:col>5</xdr:col>
                <xdr:colOff>66675</xdr:colOff>
                <xdr:row>33</xdr:row>
                <xdr:rowOff>9525</xdr:rowOff>
              </from>
              <to>
                <xdr:col>6</xdr:col>
                <xdr:colOff>9525</xdr:colOff>
                <xdr:row>34</xdr:row>
                <xdr:rowOff>0</xdr:rowOff>
              </to>
            </anchor>
          </controlPr>
        </control>
      </mc:Choice>
      <mc:Fallback>
        <control shapeId="2111" r:id="rId215" name="OptionButton59"/>
      </mc:Fallback>
    </mc:AlternateContent>
    <mc:AlternateContent xmlns:mc="http://schemas.openxmlformats.org/markup-compatibility/2006">
      <mc:Choice Requires="x14">
        <control shapeId="2110" r:id="rId216" name="OptionButton58">
          <controlPr defaultSize="0" autoLine="0" linkedCell="UserInput!C25" r:id="rId164">
            <anchor moveWithCells="1">
              <from>
                <xdr:col>4</xdr:col>
                <xdr:colOff>57150</xdr:colOff>
                <xdr:row>33</xdr:row>
                <xdr:rowOff>9525</xdr:rowOff>
              </from>
              <to>
                <xdr:col>4</xdr:col>
                <xdr:colOff>247650</xdr:colOff>
                <xdr:row>34</xdr:row>
                <xdr:rowOff>0</xdr:rowOff>
              </to>
            </anchor>
          </controlPr>
        </control>
      </mc:Choice>
      <mc:Fallback>
        <control shapeId="2110" r:id="rId216" name="OptionButton58"/>
      </mc:Fallback>
    </mc:AlternateContent>
    <mc:AlternateContent xmlns:mc="http://schemas.openxmlformats.org/markup-compatibility/2006">
      <mc:Choice Requires="x14">
        <control shapeId="2109" r:id="rId217" name="OptionButton57">
          <controlPr defaultSize="0" autoLine="0" linkedCell="UserInput!B25" r:id="rId7">
            <anchor moveWithCells="1">
              <from>
                <xdr:col>3</xdr:col>
                <xdr:colOff>66675</xdr:colOff>
                <xdr:row>33</xdr:row>
                <xdr:rowOff>9525</xdr:rowOff>
              </from>
              <to>
                <xdr:col>4</xdr:col>
                <xdr:colOff>9525</xdr:colOff>
                <xdr:row>34</xdr:row>
                <xdr:rowOff>0</xdr:rowOff>
              </to>
            </anchor>
          </controlPr>
        </control>
      </mc:Choice>
      <mc:Fallback>
        <control shapeId="2109" r:id="rId217" name="OptionButton57"/>
      </mc:Fallback>
    </mc:AlternateContent>
    <mc:AlternateContent xmlns:mc="http://schemas.openxmlformats.org/markup-compatibility/2006">
      <mc:Choice Requires="x14">
        <control shapeId="2108" r:id="rId218" name="OptionButton56">
          <controlPr defaultSize="0" autoLine="0" linkedCell="UserInput!E24" r:id="rId7">
            <anchor moveWithCells="1">
              <from>
                <xdr:col>6</xdr:col>
                <xdr:colOff>66675</xdr:colOff>
                <xdr:row>32</xdr:row>
                <xdr:rowOff>9525</xdr:rowOff>
              </from>
              <to>
                <xdr:col>7</xdr:col>
                <xdr:colOff>9525</xdr:colOff>
                <xdr:row>33</xdr:row>
                <xdr:rowOff>0</xdr:rowOff>
              </to>
            </anchor>
          </controlPr>
        </control>
      </mc:Choice>
      <mc:Fallback>
        <control shapeId="2108" r:id="rId218" name="OptionButton56"/>
      </mc:Fallback>
    </mc:AlternateContent>
    <mc:AlternateContent xmlns:mc="http://schemas.openxmlformats.org/markup-compatibility/2006">
      <mc:Choice Requires="x14">
        <control shapeId="2107" r:id="rId219" name="OptionButton55">
          <controlPr defaultSize="0" autoLine="0" linkedCell="UserInput!D24" r:id="rId7">
            <anchor moveWithCells="1">
              <from>
                <xdr:col>5</xdr:col>
                <xdr:colOff>66675</xdr:colOff>
                <xdr:row>32</xdr:row>
                <xdr:rowOff>9525</xdr:rowOff>
              </from>
              <to>
                <xdr:col>6</xdr:col>
                <xdr:colOff>9525</xdr:colOff>
                <xdr:row>33</xdr:row>
                <xdr:rowOff>0</xdr:rowOff>
              </to>
            </anchor>
          </controlPr>
        </control>
      </mc:Choice>
      <mc:Fallback>
        <control shapeId="2107" r:id="rId219" name="OptionButton55"/>
      </mc:Fallback>
    </mc:AlternateContent>
    <mc:AlternateContent xmlns:mc="http://schemas.openxmlformats.org/markup-compatibility/2006">
      <mc:Choice Requires="x14">
        <control shapeId="2106" r:id="rId220" name="OptionButton54">
          <controlPr defaultSize="0" autoLine="0" linkedCell="UserInput!C24" r:id="rId164">
            <anchor moveWithCells="1">
              <from>
                <xdr:col>4</xdr:col>
                <xdr:colOff>57150</xdr:colOff>
                <xdr:row>32</xdr:row>
                <xdr:rowOff>9525</xdr:rowOff>
              </from>
              <to>
                <xdr:col>4</xdr:col>
                <xdr:colOff>247650</xdr:colOff>
                <xdr:row>33</xdr:row>
                <xdr:rowOff>0</xdr:rowOff>
              </to>
            </anchor>
          </controlPr>
        </control>
      </mc:Choice>
      <mc:Fallback>
        <control shapeId="2106" r:id="rId220" name="OptionButton54"/>
      </mc:Fallback>
    </mc:AlternateContent>
    <mc:AlternateContent xmlns:mc="http://schemas.openxmlformats.org/markup-compatibility/2006">
      <mc:Choice Requires="x14">
        <control shapeId="2105" r:id="rId221" name="OptionButton53">
          <controlPr defaultSize="0" autoLine="0" linkedCell="UserInput!B24" r:id="rId7">
            <anchor moveWithCells="1">
              <from>
                <xdr:col>3</xdr:col>
                <xdr:colOff>66675</xdr:colOff>
                <xdr:row>32</xdr:row>
                <xdr:rowOff>9525</xdr:rowOff>
              </from>
              <to>
                <xdr:col>4</xdr:col>
                <xdr:colOff>9525</xdr:colOff>
                <xdr:row>33</xdr:row>
                <xdr:rowOff>0</xdr:rowOff>
              </to>
            </anchor>
          </controlPr>
        </control>
      </mc:Choice>
      <mc:Fallback>
        <control shapeId="2105" r:id="rId221" name="OptionButton53"/>
      </mc:Fallback>
    </mc:AlternateContent>
    <mc:AlternateContent xmlns:mc="http://schemas.openxmlformats.org/markup-compatibility/2006">
      <mc:Choice Requires="x14">
        <control shapeId="2104" r:id="rId222" name="OptionButton52">
          <controlPr defaultSize="0" autoLine="0" linkedCell="UserInput!E20" r:id="rId5">
            <anchor moveWithCells="1">
              <from>
                <xdr:col>6</xdr:col>
                <xdr:colOff>66675</xdr:colOff>
                <xdr:row>29</xdr:row>
                <xdr:rowOff>9525</xdr:rowOff>
              </from>
              <to>
                <xdr:col>7</xdr:col>
                <xdr:colOff>9525</xdr:colOff>
                <xdr:row>30</xdr:row>
                <xdr:rowOff>9525</xdr:rowOff>
              </to>
            </anchor>
          </controlPr>
        </control>
      </mc:Choice>
      <mc:Fallback>
        <control shapeId="2104" r:id="rId222" name="OptionButton52"/>
      </mc:Fallback>
    </mc:AlternateContent>
    <mc:AlternateContent xmlns:mc="http://schemas.openxmlformats.org/markup-compatibility/2006">
      <mc:Choice Requires="x14">
        <control shapeId="2103" r:id="rId223" name="OptionButton51">
          <controlPr defaultSize="0" autoLine="0" linkedCell="UserInput!D20" r:id="rId5">
            <anchor moveWithCells="1">
              <from>
                <xdr:col>5</xdr:col>
                <xdr:colOff>66675</xdr:colOff>
                <xdr:row>29</xdr:row>
                <xdr:rowOff>9525</xdr:rowOff>
              </from>
              <to>
                <xdr:col>6</xdr:col>
                <xdr:colOff>9525</xdr:colOff>
                <xdr:row>30</xdr:row>
                <xdr:rowOff>9525</xdr:rowOff>
              </to>
            </anchor>
          </controlPr>
        </control>
      </mc:Choice>
      <mc:Fallback>
        <control shapeId="2103" r:id="rId223" name="OptionButton51"/>
      </mc:Fallback>
    </mc:AlternateContent>
    <mc:AlternateContent xmlns:mc="http://schemas.openxmlformats.org/markup-compatibility/2006">
      <mc:Choice Requires="x14">
        <control shapeId="2102" r:id="rId224" name="OptionButton50">
          <controlPr defaultSize="0" autoLine="0" linkedCell="UserInput!C20" r:id="rId45">
            <anchor moveWithCells="1">
              <from>
                <xdr:col>4</xdr:col>
                <xdr:colOff>57150</xdr:colOff>
                <xdr:row>29</xdr:row>
                <xdr:rowOff>9525</xdr:rowOff>
              </from>
              <to>
                <xdr:col>4</xdr:col>
                <xdr:colOff>247650</xdr:colOff>
                <xdr:row>30</xdr:row>
                <xdr:rowOff>9525</xdr:rowOff>
              </to>
            </anchor>
          </controlPr>
        </control>
      </mc:Choice>
      <mc:Fallback>
        <control shapeId="2102" r:id="rId224" name="OptionButton50"/>
      </mc:Fallback>
    </mc:AlternateContent>
    <mc:AlternateContent xmlns:mc="http://schemas.openxmlformats.org/markup-compatibility/2006">
      <mc:Choice Requires="x14">
        <control shapeId="2101" r:id="rId225" name="OptionButton49">
          <controlPr defaultSize="0" autoLine="0" linkedCell="UserInput!B20" r:id="rId5">
            <anchor moveWithCells="1">
              <from>
                <xdr:col>3</xdr:col>
                <xdr:colOff>66675</xdr:colOff>
                <xdr:row>29</xdr:row>
                <xdr:rowOff>9525</xdr:rowOff>
              </from>
              <to>
                <xdr:col>4</xdr:col>
                <xdr:colOff>9525</xdr:colOff>
                <xdr:row>30</xdr:row>
                <xdr:rowOff>9525</xdr:rowOff>
              </to>
            </anchor>
          </controlPr>
        </control>
      </mc:Choice>
      <mc:Fallback>
        <control shapeId="2101" r:id="rId225" name="OptionButton49"/>
      </mc:Fallback>
    </mc:AlternateContent>
    <mc:AlternateContent xmlns:mc="http://schemas.openxmlformats.org/markup-compatibility/2006">
      <mc:Choice Requires="x14">
        <control shapeId="2100" r:id="rId226" name="OptionButton48">
          <controlPr defaultSize="0" autoLine="0" linkedCell="UserInput!E19" r:id="rId5">
            <anchor moveWithCells="1">
              <from>
                <xdr:col>6</xdr:col>
                <xdr:colOff>66675</xdr:colOff>
                <xdr:row>28</xdr:row>
                <xdr:rowOff>9525</xdr:rowOff>
              </from>
              <to>
                <xdr:col>7</xdr:col>
                <xdr:colOff>9525</xdr:colOff>
                <xdr:row>29</xdr:row>
                <xdr:rowOff>9525</xdr:rowOff>
              </to>
            </anchor>
          </controlPr>
        </control>
      </mc:Choice>
      <mc:Fallback>
        <control shapeId="2100" r:id="rId226" name="OptionButton48"/>
      </mc:Fallback>
    </mc:AlternateContent>
    <mc:AlternateContent xmlns:mc="http://schemas.openxmlformats.org/markup-compatibility/2006">
      <mc:Choice Requires="x14">
        <control shapeId="2099" r:id="rId227" name="OptionButton47">
          <controlPr defaultSize="0" autoLine="0" linkedCell="UserInput!D19" r:id="rId5">
            <anchor moveWithCells="1">
              <from>
                <xdr:col>5</xdr:col>
                <xdr:colOff>66675</xdr:colOff>
                <xdr:row>28</xdr:row>
                <xdr:rowOff>9525</xdr:rowOff>
              </from>
              <to>
                <xdr:col>6</xdr:col>
                <xdr:colOff>9525</xdr:colOff>
                <xdr:row>29</xdr:row>
                <xdr:rowOff>9525</xdr:rowOff>
              </to>
            </anchor>
          </controlPr>
        </control>
      </mc:Choice>
      <mc:Fallback>
        <control shapeId="2099" r:id="rId227" name="OptionButton47"/>
      </mc:Fallback>
    </mc:AlternateContent>
    <mc:AlternateContent xmlns:mc="http://schemas.openxmlformats.org/markup-compatibility/2006">
      <mc:Choice Requires="x14">
        <control shapeId="2098" r:id="rId228" name="OptionButton46">
          <controlPr defaultSize="0" autoLine="0" linkedCell="UserInput!C19" r:id="rId45">
            <anchor moveWithCells="1">
              <from>
                <xdr:col>4</xdr:col>
                <xdr:colOff>57150</xdr:colOff>
                <xdr:row>28</xdr:row>
                <xdr:rowOff>9525</xdr:rowOff>
              </from>
              <to>
                <xdr:col>4</xdr:col>
                <xdr:colOff>247650</xdr:colOff>
                <xdr:row>29</xdr:row>
                <xdr:rowOff>9525</xdr:rowOff>
              </to>
            </anchor>
          </controlPr>
        </control>
      </mc:Choice>
      <mc:Fallback>
        <control shapeId="2098" r:id="rId228" name="OptionButton46"/>
      </mc:Fallback>
    </mc:AlternateContent>
    <mc:AlternateContent xmlns:mc="http://schemas.openxmlformats.org/markup-compatibility/2006">
      <mc:Choice Requires="x14">
        <control shapeId="2097" r:id="rId229" name="OptionButton45">
          <controlPr defaultSize="0" autoLine="0" linkedCell="UserInput!B19" r:id="rId5">
            <anchor moveWithCells="1">
              <from>
                <xdr:col>3</xdr:col>
                <xdr:colOff>66675</xdr:colOff>
                <xdr:row>28</xdr:row>
                <xdr:rowOff>9525</xdr:rowOff>
              </from>
              <to>
                <xdr:col>4</xdr:col>
                <xdr:colOff>9525</xdr:colOff>
                <xdr:row>29</xdr:row>
                <xdr:rowOff>9525</xdr:rowOff>
              </to>
            </anchor>
          </controlPr>
        </control>
      </mc:Choice>
      <mc:Fallback>
        <control shapeId="2097" r:id="rId229" name="OptionButton45"/>
      </mc:Fallback>
    </mc:AlternateContent>
    <mc:AlternateContent xmlns:mc="http://schemas.openxmlformats.org/markup-compatibility/2006">
      <mc:Choice Requires="x14">
        <control shapeId="2096" r:id="rId230" name="OptionButton44">
          <controlPr defaultSize="0" autoLine="0" linkedCell="UserInput!E18" r:id="rId7">
            <anchor moveWithCells="1">
              <from>
                <xdr:col>6</xdr:col>
                <xdr:colOff>66675</xdr:colOff>
                <xdr:row>27</xdr:row>
                <xdr:rowOff>9525</xdr:rowOff>
              </from>
              <to>
                <xdr:col>7</xdr:col>
                <xdr:colOff>9525</xdr:colOff>
                <xdr:row>28</xdr:row>
                <xdr:rowOff>0</xdr:rowOff>
              </to>
            </anchor>
          </controlPr>
        </control>
      </mc:Choice>
      <mc:Fallback>
        <control shapeId="2096" r:id="rId230" name="OptionButton44"/>
      </mc:Fallback>
    </mc:AlternateContent>
    <mc:AlternateContent xmlns:mc="http://schemas.openxmlformats.org/markup-compatibility/2006">
      <mc:Choice Requires="x14">
        <control shapeId="2095" r:id="rId231" name="OptionButton43">
          <controlPr defaultSize="0" autoLine="0" linkedCell="UserInput!D18" r:id="rId7">
            <anchor moveWithCells="1">
              <from>
                <xdr:col>5</xdr:col>
                <xdr:colOff>66675</xdr:colOff>
                <xdr:row>27</xdr:row>
                <xdr:rowOff>9525</xdr:rowOff>
              </from>
              <to>
                <xdr:col>6</xdr:col>
                <xdr:colOff>9525</xdr:colOff>
                <xdr:row>28</xdr:row>
                <xdr:rowOff>0</xdr:rowOff>
              </to>
            </anchor>
          </controlPr>
        </control>
      </mc:Choice>
      <mc:Fallback>
        <control shapeId="2095" r:id="rId231" name="OptionButton43"/>
      </mc:Fallback>
    </mc:AlternateContent>
    <mc:AlternateContent xmlns:mc="http://schemas.openxmlformats.org/markup-compatibility/2006">
      <mc:Choice Requires="x14">
        <control shapeId="2094" r:id="rId232" name="OptionButton42">
          <controlPr defaultSize="0" autoLine="0" linkedCell="UserInput!C18" r:id="rId164">
            <anchor moveWithCells="1">
              <from>
                <xdr:col>4</xdr:col>
                <xdr:colOff>57150</xdr:colOff>
                <xdr:row>27</xdr:row>
                <xdr:rowOff>9525</xdr:rowOff>
              </from>
              <to>
                <xdr:col>4</xdr:col>
                <xdr:colOff>247650</xdr:colOff>
                <xdr:row>28</xdr:row>
                <xdr:rowOff>0</xdr:rowOff>
              </to>
            </anchor>
          </controlPr>
        </control>
      </mc:Choice>
      <mc:Fallback>
        <control shapeId="2094" r:id="rId232" name="OptionButton42"/>
      </mc:Fallback>
    </mc:AlternateContent>
    <mc:AlternateContent xmlns:mc="http://schemas.openxmlformats.org/markup-compatibility/2006">
      <mc:Choice Requires="x14">
        <control shapeId="2093" r:id="rId233" name="OptionButton41">
          <controlPr defaultSize="0" autoLine="0" linkedCell="UserInput!B18" r:id="rId7">
            <anchor moveWithCells="1">
              <from>
                <xdr:col>3</xdr:col>
                <xdr:colOff>66675</xdr:colOff>
                <xdr:row>27</xdr:row>
                <xdr:rowOff>9525</xdr:rowOff>
              </from>
              <to>
                <xdr:col>4</xdr:col>
                <xdr:colOff>9525</xdr:colOff>
                <xdr:row>28</xdr:row>
                <xdr:rowOff>0</xdr:rowOff>
              </to>
            </anchor>
          </controlPr>
        </control>
      </mc:Choice>
      <mc:Fallback>
        <control shapeId="2093" r:id="rId233" name="OptionButton41"/>
      </mc:Fallback>
    </mc:AlternateContent>
    <mc:AlternateContent xmlns:mc="http://schemas.openxmlformats.org/markup-compatibility/2006">
      <mc:Choice Requires="x14">
        <control shapeId="2092" r:id="rId234" name="OptionButton40">
          <controlPr defaultSize="0" autoLine="0" linkedCell="UserInput!E17" r:id="rId7">
            <anchor moveWithCells="1">
              <from>
                <xdr:col>6</xdr:col>
                <xdr:colOff>66675</xdr:colOff>
                <xdr:row>26</xdr:row>
                <xdr:rowOff>9525</xdr:rowOff>
              </from>
              <to>
                <xdr:col>7</xdr:col>
                <xdr:colOff>9525</xdr:colOff>
                <xdr:row>27</xdr:row>
                <xdr:rowOff>9525</xdr:rowOff>
              </to>
            </anchor>
          </controlPr>
        </control>
      </mc:Choice>
      <mc:Fallback>
        <control shapeId="2092" r:id="rId234" name="OptionButton40"/>
      </mc:Fallback>
    </mc:AlternateContent>
    <mc:AlternateContent xmlns:mc="http://schemas.openxmlformats.org/markup-compatibility/2006">
      <mc:Choice Requires="x14">
        <control shapeId="2091" r:id="rId235" name="OptionButton39">
          <controlPr defaultSize="0" autoLine="0" linkedCell="UserInput!D17" r:id="rId7">
            <anchor moveWithCells="1">
              <from>
                <xdr:col>5</xdr:col>
                <xdr:colOff>66675</xdr:colOff>
                <xdr:row>26</xdr:row>
                <xdr:rowOff>9525</xdr:rowOff>
              </from>
              <to>
                <xdr:col>6</xdr:col>
                <xdr:colOff>9525</xdr:colOff>
                <xdr:row>27</xdr:row>
                <xdr:rowOff>9525</xdr:rowOff>
              </to>
            </anchor>
          </controlPr>
        </control>
      </mc:Choice>
      <mc:Fallback>
        <control shapeId="2091" r:id="rId235" name="OptionButton39"/>
      </mc:Fallback>
    </mc:AlternateContent>
    <mc:AlternateContent xmlns:mc="http://schemas.openxmlformats.org/markup-compatibility/2006">
      <mc:Choice Requires="x14">
        <control shapeId="2090" r:id="rId236" name="OptionButton38">
          <controlPr defaultSize="0" autoLine="0" linkedCell="UserInput!C17" r:id="rId164">
            <anchor moveWithCells="1">
              <from>
                <xdr:col>4</xdr:col>
                <xdr:colOff>57150</xdr:colOff>
                <xdr:row>26</xdr:row>
                <xdr:rowOff>9525</xdr:rowOff>
              </from>
              <to>
                <xdr:col>4</xdr:col>
                <xdr:colOff>247650</xdr:colOff>
                <xdr:row>27</xdr:row>
                <xdr:rowOff>9525</xdr:rowOff>
              </to>
            </anchor>
          </controlPr>
        </control>
      </mc:Choice>
      <mc:Fallback>
        <control shapeId="2090" r:id="rId236" name="OptionButton38"/>
      </mc:Fallback>
    </mc:AlternateContent>
    <mc:AlternateContent xmlns:mc="http://schemas.openxmlformats.org/markup-compatibility/2006">
      <mc:Choice Requires="x14">
        <control shapeId="2089" r:id="rId237" name="OptionButton37">
          <controlPr defaultSize="0" autoLine="0" linkedCell="UserInput!B17" r:id="rId7">
            <anchor moveWithCells="1">
              <from>
                <xdr:col>3</xdr:col>
                <xdr:colOff>66675</xdr:colOff>
                <xdr:row>26</xdr:row>
                <xdr:rowOff>9525</xdr:rowOff>
              </from>
              <to>
                <xdr:col>4</xdr:col>
                <xdr:colOff>9525</xdr:colOff>
                <xdr:row>27</xdr:row>
                <xdr:rowOff>9525</xdr:rowOff>
              </to>
            </anchor>
          </controlPr>
        </control>
      </mc:Choice>
      <mc:Fallback>
        <control shapeId="2089" r:id="rId237" name="OptionButton37"/>
      </mc:Fallback>
    </mc:AlternateContent>
    <mc:AlternateContent xmlns:mc="http://schemas.openxmlformats.org/markup-compatibility/2006">
      <mc:Choice Requires="x14">
        <control shapeId="2088" r:id="rId238" name="OptionButton36">
          <controlPr defaultSize="0" autoLine="0" linkedCell="UserInput!E16" r:id="rId5">
            <anchor moveWithCells="1">
              <from>
                <xdr:col>6</xdr:col>
                <xdr:colOff>66675</xdr:colOff>
                <xdr:row>25</xdr:row>
                <xdr:rowOff>9525</xdr:rowOff>
              </from>
              <to>
                <xdr:col>7</xdr:col>
                <xdr:colOff>9525</xdr:colOff>
                <xdr:row>25</xdr:row>
                <xdr:rowOff>200025</xdr:rowOff>
              </to>
            </anchor>
          </controlPr>
        </control>
      </mc:Choice>
      <mc:Fallback>
        <control shapeId="2088" r:id="rId238" name="OptionButton36"/>
      </mc:Fallback>
    </mc:AlternateContent>
    <mc:AlternateContent xmlns:mc="http://schemas.openxmlformats.org/markup-compatibility/2006">
      <mc:Choice Requires="x14">
        <control shapeId="2087" r:id="rId239" name="OptionButton35">
          <controlPr defaultSize="0" autoLine="0" linkedCell="UserInput!D16" r:id="rId5">
            <anchor moveWithCells="1">
              <from>
                <xdr:col>5</xdr:col>
                <xdr:colOff>66675</xdr:colOff>
                <xdr:row>25</xdr:row>
                <xdr:rowOff>9525</xdr:rowOff>
              </from>
              <to>
                <xdr:col>6</xdr:col>
                <xdr:colOff>9525</xdr:colOff>
                <xdr:row>25</xdr:row>
                <xdr:rowOff>200025</xdr:rowOff>
              </to>
            </anchor>
          </controlPr>
        </control>
      </mc:Choice>
      <mc:Fallback>
        <control shapeId="2087" r:id="rId239" name="OptionButton35"/>
      </mc:Fallback>
    </mc:AlternateContent>
    <mc:AlternateContent xmlns:mc="http://schemas.openxmlformats.org/markup-compatibility/2006">
      <mc:Choice Requires="x14">
        <control shapeId="2086" r:id="rId240" name="OptionButton34">
          <controlPr defaultSize="0" autoLine="0" linkedCell="UserInput!C16" r:id="rId45">
            <anchor moveWithCells="1">
              <from>
                <xdr:col>4</xdr:col>
                <xdr:colOff>57150</xdr:colOff>
                <xdr:row>25</xdr:row>
                <xdr:rowOff>9525</xdr:rowOff>
              </from>
              <to>
                <xdr:col>4</xdr:col>
                <xdr:colOff>247650</xdr:colOff>
                <xdr:row>25</xdr:row>
                <xdr:rowOff>200025</xdr:rowOff>
              </to>
            </anchor>
          </controlPr>
        </control>
      </mc:Choice>
      <mc:Fallback>
        <control shapeId="2086" r:id="rId240" name="OptionButton34"/>
      </mc:Fallback>
    </mc:AlternateContent>
    <mc:AlternateContent xmlns:mc="http://schemas.openxmlformats.org/markup-compatibility/2006">
      <mc:Choice Requires="x14">
        <control shapeId="2085" r:id="rId241" name="OptionButton33">
          <controlPr defaultSize="0" autoLine="0" linkedCell="UserInput!B16" r:id="rId5">
            <anchor moveWithCells="1">
              <from>
                <xdr:col>3</xdr:col>
                <xdr:colOff>66675</xdr:colOff>
                <xdr:row>25</xdr:row>
                <xdr:rowOff>9525</xdr:rowOff>
              </from>
              <to>
                <xdr:col>4</xdr:col>
                <xdr:colOff>9525</xdr:colOff>
                <xdr:row>25</xdr:row>
                <xdr:rowOff>200025</xdr:rowOff>
              </to>
            </anchor>
          </controlPr>
        </control>
      </mc:Choice>
      <mc:Fallback>
        <control shapeId="2085" r:id="rId241" name="OptionButton33"/>
      </mc:Fallback>
    </mc:AlternateContent>
    <mc:AlternateContent xmlns:mc="http://schemas.openxmlformats.org/markup-compatibility/2006">
      <mc:Choice Requires="x14">
        <control shapeId="2084" r:id="rId242" name="OptionButton32">
          <controlPr defaultSize="0" autoLine="0" linkedCell="UserInput!E15" r:id="rId7">
            <anchor moveWithCells="1">
              <from>
                <xdr:col>6</xdr:col>
                <xdr:colOff>66675</xdr:colOff>
                <xdr:row>24</xdr:row>
                <xdr:rowOff>9525</xdr:rowOff>
              </from>
              <to>
                <xdr:col>7</xdr:col>
                <xdr:colOff>9525</xdr:colOff>
                <xdr:row>25</xdr:row>
                <xdr:rowOff>0</xdr:rowOff>
              </to>
            </anchor>
          </controlPr>
        </control>
      </mc:Choice>
      <mc:Fallback>
        <control shapeId="2084" r:id="rId242" name="OptionButton32"/>
      </mc:Fallback>
    </mc:AlternateContent>
    <mc:AlternateContent xmlns:mc="http://schemas.openxmlformats.org/markup-compatibility/2006">
      <mc:Choice Requires="x14">
        <control shapeId="2083" r:id="rId243" name="OptionButton31">
          <controlPr defaultSize="0" autoLine="0" linkedCell="UserInput!D15" r:id="rId7">
            <anchor moveWithCells="1">
              <from>
                <xdr:col>5</xdr:col>
                <xdr:colOff>66675</xdr:colOff>
                <xdr:row>24</xdr:row>
                <xdr:rowOff>9525</xdr:rowOff>
              </from>
              <to>
                <xdr:col>6</xdr:col>
                <xdr:colOff>9525</xdr:colOff>
                <xdr:row>25</xdr:row>
                <xdr:rowOff>0</xdr:rowOff>
              </to>
            </anchor>
          </controlPr>
        </control>
      </mc:Choice>
      <mc:Fallback>
        <control shapeId="2083" r:id="rId243" name="OptionButton31"/>
      </mc:Fallback>
    </mc:AlternateContent>
    <mc:AlternateContent xmlns:mc="http://schemas.openxmlformats.org/markup-compatibility/2006">
      <mc:Choice Requires="x14">
        <control shapeId="2082" r:id="rId244" name="OptionButton30">
          <controlPr defaultSize="0" autoLine="0" linkedCell="UserInput!C15" r:id="rId164">
            <anchor moveWithCells="1">
              <from>
                <xdr:col>4</xdr:col>
                <xdr:colOff>57150</xdr:colOff>
                <xdr:row>24</xdr:row>
                <xdr:rowOff>9525</xdr:rowOff>
              </from>
              <to>
                <xdr:col>4</xdr:col>
                <xdr:colOff>247650</xdr:colOff>
                <xdr:row>25</xdr:row>
                <xdr:rowOff>0</xdr:rowOff>
              </to>
            </anchor>
          </controlPr>
        </control>
      </mc:Choice>
      <mc:Fallback>
        <control shapeId="2082" r:id="rId244" name="OptionButton30"/>
      </mc:Fallback>
    </mc:AlternateContent>
    <mc:AlternateContent xmlns:mc="http://schemas.openxmlformats.org/markup-compatibility/2006">
      <mc:Choice Requires="x14">
        <control shapeId="2081" r:id="rId245" name="OptionButton29">
          <controlPr defaultSize="0" autoLine="0" linkedCell="UserInput!B15" r:id="rId7">
            <anchor moveWithCells="1">
              <from>
                <xdr:col>3</xdr:col>
                <xdr:colOff>66675</xdr:colOff>
                <xdr:row>24</xdr:row>
                <xdr:rowOff>9525</xdr:rowOff>
              </from>
              <to>
                <xdr:col>4</xdr:col>
                <xdr:colOff>9525</xdr:colOff>
                <xdr:row>25</xdr:row>
                <xdr:rowOff>0</xdr:rowOff>
              </to>
            </anchor>
          </controlPr>
        </control>
      </mc:Choice>
      <mc:Fallback>
        <control shapeId="2081" r:id="rId245" name="OptionButton29"/>
      </mc:Fallback>
    </mc:AlternateContent>
    <mc:AlternateContent xmlns:mc="http://schemas.openxmlformats.org/markup-compatibility/2006">
      <mc:Choice Requires="x14">
        <control shapeId="2080" r:id="rId246" name="OptionButton28">
          <controlPr defaultSize="0" autoLine="0" linkedCell="UserInput!E14" r:id="rId7">
            <anchor moveWithCells="1">
              <from>
                <xdr:col>6</xdr:col>
                <xdr:colOff>66675</xdr:colOff>
                <xdr:row>23</xdr:row>
                <xdr:rowOff>9525</xdr:rowOff>
              </from>
              <to>
                <xdr:col>7</xdr:col>
                <xdr:colOff>9525</xdr:colOff>
                <xdr:row>24</xdr:row>
                <xdr:rowOff>9525</xdr:rowOff>
              </to>
            </anchor>
          </controlPr>
        </control>
      </mc:Choice>
      <mc:Fallback>
        <control shapeId="2080" r:id="rId246" name="OptionButton28"/>
      </mc:Fallback>
    </mc:AlternateContent>
    <mc:AlternateContent xmlns:mc="http://schemas.openxmlformats.org/markup-compatibility/2006">
      <mc:Choice Requires="x14">
        <control shapeId="2079" r:id="rId247" name="OptionButton27">
          <controlPr defaultSize="0" autoLine="0" linkedCell="UserInput!D14" r:id="rId7">
            <anchor moveWithCells="1">
              <from>
                <xdr:col>5</xdr:col>
                <xdr:colOff>66675</xdr:colOff>
                <xdr:row>23</xdr:row>
                <xdr:rowOff>9525</xdr:rowOff>
              </from>
              <to>
                <xdr:col>6</xdr:col>
                <xdr:colOff>9525</xdr:colOff>
                <xdr:row>24</xdr:row>
                <xdr:rowOff>9525</xdr:rowOff>
              </to>
            </anchor>
          </controlPr>
        </control>
      </mc:Choice>
      <mc:Fallback>
        <control shapeId="2079" r:id="rId247" name="OptionButton27"/>
      </mc:Fallback>
    </mc:AlternateContent>
    <mc:AlternateContent xmlns:mc="http://schemas.openxmlformats.org/markup-compatibility/2006">
      <mc:Choice Requires="x14">
        <control shapeId="2078" r:id="rId248" name="OptionButton26">
          <controlPr defaultSize="0" autoLine="0" linkedCell="UserInput!C14" r:id="rId164">
            <anchor moveWithCells="1">
              <from>
                <xdr:col>4</xdr:col>
                <xdr:colOff>57150</xdr:colOff>
                <xdr:row>23</xdr:row>
                <xdr:rowOff>9525</xdr:rowOff>
              </from>
              <to>
                <xdr:col>4</xdr:col>
                <xdr:colOff>247650</xdr:colOff>
                <xdr:row>24</xdr:row>
                <xdr:rowOff>9525</xdr:rowOff>
              </to>
            </anchor>
          </controlPr>
        </control>
      </mc:Choice>
      <mc:Fallback>
        <control shapeId="2078" r:id="rId248" name="OptionButton26"/>
      </mc:Fallback>
    </mc:AlternateContent>
    <mc:AlternateContent xmlns:mc="http://schemas.openxmlformats.org/markup-compatibility/2006">
      <mc:Choice Requires="x14">
        <control shapeId="2077" r:id="rId249" name="OptionButton25">
          <controlPr defaultSize="0" autoLine="0" linkedCell="UserInput!B14" r:id="rId7">
            <anchor moveWithCells="1">
              <from>
                <xdr:col>3</xdr:col>
                <xdr:colOff>66675</xdr:colOff>
                <xdr:row>23</xdr:row>
                <xdr:rowOff>9525</xdr:rowOff>
              </from>
              <to>
                <xdr:col>4</xdr:col>
                <xdr:colOff>9525</xdr:colOff>
                <xdr:row>24</xdr:row>
                <xdr:rowOff>9525</xdr:rowOff>
              </to>
            </anchor>
          </controlPr>
        </control>
      </mc:Choice>
      <mc:Fallback>
        <control shapeId="2077" r:id="rId249" name="OptionButton25"/>
      </mc:Fallback>
    </mc:AlternateContent>
    <mc:AlternateContent xmlns:mc="http://schemas.openxmlformats.org/markup-compatibility/2006">
      <mc:Choice Requires="x14">
        <control shapeId="2076" r:id="rId250" name="OptionButton24">
          <controlPr defaultSize="0" autoLine="0" linkedCell="UserInput!E13" r:id="rId7">
            <anchor moveWithCells="1">
              <from>
                <xdr:col>6</xdr:col>
                <xdr:colOff>66675</xdr:colOff>
                <xdr:row>22</xdr:row>
                <xdr:rowOff>9525</xdr:rowOff>
              </from>
              <to>
                <xdr:col>7</xdr:col>
                <xdr:colOff>9525</xdr:colOff>
                <xdr:row>23</xdr:row>
                <xdr:rowOff>9525</xdr:rowOff>
              </to>
            </anchor>
          </controlPr>
        </control>
      </mc:Choice>
      <mc:Fallback>
        <control shapeId="2076" r:id="rId250" name="OptionButton24"/>
      </mc:Fallback>
    </mc:AlternateContent>
    <mc:AlternateContent xmlns:mc="http://schemas.openxmlformats.org/markup-compatibility/2006">
      <mc:Choice Requires="x14">
        <control shapeId="2075" r:id="rId251" name="OptionButton23">
          <controlPr defaultSize="0" autoLine="0" linkedCell="UserInput!D13" r:id="rId7">
            <anchor moveWithCells="1">
              <from>
                <xdr:col>5</xdr:col>
                <xdr:colOff>66675</xdr:colOff>
                <xdr:row>22</xdr:row>
                <xdr:rowOff>9525</xdr:rowOff>
              </from>
              <to>
                <xdr:col>6</xdr:col>
                <xdr:colOff>9525</xdr:colOff>
                <xdr:row>23</xdr:row>
                <xdr:rowOff>9525</xdr:rowOff>
              </to>
            </anchor>
          </controlPr>
        </control>
      </mc:Choice>
      <mc:Fallback>
        <control shapeId="2075" r:id="rId251" name="OptionButton23"/>
      </mc:Fallback>
    </mc:AlternateContent>
    <mc:AlternateContent xmlns:mc="http://schemas.openxmlformats.org/markup-compatibility/2006">
      <mc:Choice Requires="x14">
        <control shapeId="2074" r:id="rId252" name="OptionButton22">
          <controlPr defaultSize="0" autoLine="0" linkedCell="UserInput!C13" r:id="rId164">
            <anchor moveWithCells="1">
              <from>
                <xdr:col>4</xdr:col>
                <xdr:colOff>57150</xdr:colOff>
                <xdr:row>22</xdr:row>
                <xdr:rowOff>9525</xdr:rowOff>
              </from>
              <to>
                <xdr:col>4</xdr:col>
                <xdr:colOff>247650</xdr:colOff>
                <xdr:row>23</xdr:row>
                <xdr:rowOff>9525</xdr:rowOff>
              </to>
            </anchor>
          </controlPr>
        </control>
      </mc:Choice>
      <mc:Fallback>
        <control shapeId="2074" r:id="rId252" name="OptionButton22"/>
      </mc:Fallback>
    </mc:AlternateContent>
    <mc:AlternateContent xmlns:mc="http://schemas.openxmlformats.org/markup-compatibility/2006">
      <mc:Choice Requires="x14">
        <control shapeId="2073" r:id="rId253" name="OptionButton21">
          <controlPr defaultSize="0" autoLine="0" linkedCell="UserInput!B13" r:id="rId7">
            <anchor moveWithCells="1">
              <from>
                <xdr:col>3</xdr:col>
                <xdr:colOff>66675</xdr:colOff>
                <xdr:row>22</xdr:row>
                <xdr:rowOff>9525</xdr:rowOff>
              </from>
              <to>
                <xdr:col>4</xdr:col>
                <xdr:colOff>9525</xdr:colOff>
                <xdr:row>23</xdr:row>
                <xdr:rowOff>9525</xdr:rowOff>
              </to>
            </anchor>
          </controlPr>
        </control>
      </mc:Choice>
      <mc:Fallback>
        <control shapeId="2073" r:id="rId253" name="OptionButton21"/>
      </mc:Fallback>
    </mc:AlternateContent>
    <mc:AlternateContent xmlns:mc="http://schemas.openxmlformats.org/markup-compatibility/2006">
      <mc:Choice Requires="x14">
        <control shapeId="2072" r:id="rId254" name="OptionButton20">
          <controlPr defaultSize="0" autoLine="0" linkedCell="UserInput!E12" r:id="rId7">
            <anchor moveWithCells="1">
              <from>
                <xdr:col>6</xdr:col>
                <xdr:colOff>66675</xdr:colOff>
                <xdr:row>21</xdr:row>
                <xdr:rowOff>9525</xdr:rowOff>
              </from>
              <to>
                <xdr:col>7</xdr:col>
                <xdr:colOff>9525</xdr:colOff>
                <xdr:row>22</xdr:row>
                <xdr:rowOff>0</xdr:rowOff>
              </to>
            </anchor>
          </controlPr>
        </control>
      </mc:Choice>
      <mc:Fallback>
        <control shapeId="2072" r:id="rId254" name="OptionButton20"/>
      </mc:Fallback>
    </mc:AlternateContent>
    <mc:AlternateContent xmlns:mc="http://schemas.openxmlformats.org/markup-compatibility/2006">
      <mc:Choice Requires="x14">
        <control shapeId="2071" r:id="rId255" name="OptionButton19">
          <controlPr defaultSize="0" autoLine="0" linkedCell="UserInput!D12" r:id="rId7">
            <anchor moveWithCells="1">
              <from>
                <xdr:col>5</xdr:col>
                <xdr:colOff>66675</xdr:colOff>
                <xdr:row>21</xdr:row>
                <xdr:rowOff>9525</xdr:rowOff>
              </from>
              <to>
                <xdr:col>6</xdr:col>
                <xdr:colOff>9525</xdr:colOff>
                <xdr:row>22</xdr:row>
                <xdr:rowOff>0</xdr:rowOff>
              </to>
            </anchor>
          </controlPr>
        </control>
      </mc:Choice>
      <mc:Fallback>
        <control shapeId="2071" r:id="rId255" name="OptionButton19"/>
      </mc:Fallback>
    </mc:AlternateContent>
    <mc:AlternateContent xmlns:mc="http://schemas.openxmlformats.org/markup-compatibility/2006">
      <mc:Choice Requires="x14">
        <control shapeId="2070" r:id="rId256" name="OptionButton18">
          <controlPr defaultSize="0" autoLine="0" linkedCell="UserInput!C12" r:id="rId164">
            <anchor moveWithCells="1">
              <from>
                <xdr:col>4</xdr:col>
                <xdr:colOff>57150</xdr:colOff>
                <xdr:row>21</xdr:row>
                <xdr:rowOff>9525</xdr:rowOff>
              </from>
              <to>
                <xdr:col>4</xdr:col>
                <xdr:colOff>247650</xdr:colOff>
                <xdr:row>22</xdr:row>
                <xdr:rowOff>0</xdr:rowOff>
              </to>
            </anchor>
          </controlPr>
        </control>
      </mc:Choice>
      <mc:Fallback>
        <control shapeId="2070" r:id="rId256" name="OptionButton18"/>
      </mc:Fallback>
    </mc:AlternateContent>
    <mc:AlternateContent xmlns:mc="http://schemas.openxmlformats.org/markup-compatibility/2006">
      <mc:Choice Requires="x14">
        <control shapeId="2069" r:id="rId257" name="OptionButton17">
          <controlPr defaultSize="0" autoLine="0" linkedCell="UserInput!B12" r:id="rId7">
            <anchor moveWithCells="1">
              <from>
                <xdr:col>3</xdr:col>
                <xdr:colOff>66675</xdr:colOff>
                <xdr:row>21</xdr:row>
                <xdr:rowOff>9525</xdr:rowOff>
              </from>
              <to>
                <xdr:col>4</xdr:col>
                <xdr:colOff>9525</xdr:colOff>
                <xdr:row>22</xdr:row>
                <xdr:rowOff>0</xdr:rowOff>
              </to>
            </anchor>
          </controlPr>
        </control>
      </mc:Choice>
      <mc:Fallback>
        <control shapeId="2069" r:id="rId257" name="OptionButton17"/>
      </mc:Fallback>
    </mc:AlternateContent>
    <mc:AlternateContent xmlns:mc="http://schemas.openxmlformats.org/markup-compatibility/2006">
      <mc:Choice Requires="x14">
        <control shapeId="2068" r:id="rId258" name="OptionButton16">
          <controlPr defaultSize="0" autoLine="0" linkedCell="UserInput!E11" r:id="rId5">
            <anchor moveWithCells="1">
              <from>
                <xdr:col>6</xdr:col>
                <xdr:colOff>66675</xdr:colOff>
                <xdr:row>20</xdr:row>
                <xdr:rowOff>9525</xdr:rowOff>
              </from>
              <to>
                <xdr:col>7</xdr:col>
                <xdr:colOff>9525</xdr:colOff>
                <xdr:row>21</xdr:row>
                <xdr:rowOff>9525</xdr:rowOff>
              </to>
            </anchor>
          </controlPr>
        </control>
      </mc:Choice>
      <mc:Fallback>
        <control shapeId="2068" r:id="rId258" name="OptionButton16"/>
      </mc:Fallback>
    </mc:AlternateContent>
    <mc:AlternateContent xmlns:mc="http://schemas.openxmlformats.org/markup-compatibility/2006">
      <mc:Choice Requires="x14">
        <control shapeId="2067" r:id="rId259" name="OptionButton15">
          <controlPr defaultSize="0" autoLine="0" linkedCell="UserInput!D11" r:id="rId5">
            <anchor moveWithCells="1">
              <from>
                <xdr:col>5</xdr:col>
                <xdr:colOff>66675</xdr:colOff>
                <xdr:row>20</xdr:row>
                <xdr:rowOff>9525</xdr:rowOff>
              </from>
              <to>
                <xdr:col>6</xdr:col>
                <xdr:colOff>9525</xdr:colOff>
                <xdr:row>21</xdr:row>
                <xdr:rowOff>9525</xdr:rowOff>
              </to>
            </anchor>
          </controlPr>
        </control>
      </mc:Choice>
      <mc:Fallback>
        <control shapeId="2067" r:id="rId259" name="OptionButton15"/>
      </mc:Fallback>
    </mc:AlternateContent>
    <mc:AlternateContent xmlns:mc="http://schemas.openxmlformats.org/markup-compatibility/2006">
      <mc:Choice Requires="x14">
        <control shapeId="2066" r:id="rId260" name="OptionButton14">
          <controlPr defaultSize="0" autoLine="0" linkedCell="UserInput!C11" r:id="rId45">
            <anchor moveWithCells="1">
              <from>
                <xdr:col>4</xdr:col>
                <xdr:colOff>57150</xdr:colOff>
                <xdr:row>20</xdr:row>
                <xdr:rowOff>9525</xdr:rowOff>
              </from>
              <to>
                <xdr:col>4</xdr:col>
                <xdr:colOff>247650</xdr:colOff>
                <xdr:row>21</xdr:row>
                <xdr:rowOff>9525</xdr:rowOff>
              </to>
            </anchor>
          </controlPr>
        </control>
      </mc:Choice>
      <mc:Fallback>
        <control shapeId="2066" r:id="rId260" name="OptionButton14"/>
      </mc:Fallback>
    </mc:AlternateContent>
    <mc:AlternateContent xmlns:mc="http://schemas.openxmlformats.org/markup-compatibility/2006">
      <mc:Choice Requires="x14">
        <control shapeId="2065" r:id="rId261" name="OptionButton13">
          <controlPr defaultSize="0" autoLine="0" linkedCell="UserInput!B11" r:id="rId5">
            <anchor moveWithCells="1">
              <from>
                <xdr:col>3</xdr:col>
                <xdr:colOff>66675</xdr:colOff>
                <xdr:row>20</xdr:row>
                <xdr:rowOff>9525</xdr:rowOff>
              </from>
              <to>
                <xdr:col>4</xdr:col>
                <xdr:colOff>9525</xdr:colOff>
                <xdr:row>21</xdr:row>
                <xdr:rowOff>9525</xdr:rowOff>
              </to>
            </anchor>
          </controlPr>
        </control>
      </mc:Choice>
      <mc:Fallback>
        <control shapeId="2065" r:id="rId261" name="OptionButton13"/>
      </mc:Fallback>
    </mc:AlternateContent>
    <mc:AlternateContent xmlns:mc="http://schemas.openxmlformats.org/markup-compatibility/2006">
      <mc:Choice Requires="x14">
        <control shapeId="2064" r:id="rId262" name="OptionButton12">
          <controlPr defaultSize="0" autoLine="0" linkedCell="UserInput!E10" r:id="rId5">
            <anchor moveWithCells="1">
              <from>
                <xdr:col>6</xdr:col>
                <xdr:colOff>66675</xdr:colOff>
                <xdr:row>18</xdr:row>
                <xdr:rowOff>9525</xdr:rowOff>
              </from>
              <to>
                <xdr:col>7</xdr:col>
                <xdr:colOff>9525</xdr:colOff>
                <xdr:row>18</xdr:row>
                <xdr:rowOff>200025</xdr:rowOff>
              </to>
            </anchor>
          </controlPr>
        </control>
      </mc:Choice>
      <mc:Fallback>
        <control shapeId="2064" r:id="rId262" name="OptionButton12"/>
      </mc:Fallback>
    </mc:AlternateContent>
    <mc:AlternateContent xmlns:mc="http://schemas.openxmlformats.org/markup-compatibility/2006">
      <mc:Choice Requires="x14">
        <control shapeId="2063" r:id="rId263" name="OptionButton11">
          <controlPr defaultSize="0" autoLine="0" linkedCell="UserInput!D10" r:id="rId5">
            <anchor moveWithCells="1">
              <from>
                <xdr:col>5</xdr:col>
                <xdr:colOff>66675</xdr:colOff>
                <xdr:row>18</xdr:row>
                <xdr:rowOff>9525</xdr:rowOff>
              </from>
              <to>
                <xdr:col>6</xdr:col>
                <xdr:colOff>9525</xdr:colOff>
                <xdr:row>18</xdr:row>
                <xdr:rowOff>200025</xdr:rowOff>
              </to>
            </anchor>
          </controlPr>
        </control>
      </mc:Choice>
      <mc:Fallback>
        <control shapeId="2063" r:id="rId263" name="OptionButton11"/>
      </mc:Fallback>
    </mc:AlternateContent>
    <mc:AlternateContent xmlns:mc="http://schemas.openxmlformats.org/markup-compatibility/2006">
      <mc:Choice Requires="x14">
        <control shapeId="2062" r:id="rId264" name="OptionButton10">
          <controlPr defaultSize="0" autoLine="0" linkedCell="UserInput!C10" r:id="rId45">
            <anchor moveWithCells="1">
              <from>
                <xdr:col>4</xdr:col>
                <xdr:colOff>57150</xdr:colOff>
                <xdr:row>18</xdr:row>
                <xdr:rowOff>9525</xdr:rowOff>
              </from>
              <to>
                <xdr:col>4</xdr:col>
                <xdr:colOff>247650</xdr:colOff>
                <xdr:row>18</xdr:row>
                <xdr:rowOff>200025</xdr:rowOff>
              </to>
            </anchor>
          </controlPr>
        </control>
      </mc:Choice>
      <mc:Fallback>
        <control shapeId="2062" r:id="rId264" name="OptionButton10"/>
      </mc:Fallback>
    </mc:AlternateContent>
    <mc:AlternateContent xmlns:mc="http://schemas.openxmlformats.org/markup-compatibility/2006">
      <mc:Choice Requires="x14">
        <control shapeId="2061" r:id="rId265" name="OptionButton9">
          <controlPr defaultSize="0" autoLine="0" linkedCell="UserInput!B10" r:id="rId5">
            <anchor moveWithCells="1">
              <from>
                <xdr:col>3</xdr:col>
                <xdr:colOff>66675</xdr:colOff>
                <xdr:row>18</xdr:row>
                <xdr:rowOff>9525</xdr:rowOff>
              </from>
              <to>
                <xdr:col>4</xdr:col>
                <xdr:colOff>9525</xdr:colOff>
                <xdr:row>18</xdr:row>
                <xdr:rowOff>200025</xdr:rowOff>
              </to>
            </anchor>
          </controlPr>
        </control>
      </mc:Choice>
      <mc:Fallback>
        <control shapeId="2061" r:id="rId265" name="OptionButton9"/>
      </mc:Fallback>
    </mc:AlternateContent>
    <mc:AlternateContent xmlns:mc="http://schemas.openxmlformats.org/markup-compatibility/2006">
      <mc:Choice Requires="x14">
        <control shapeId="2060" r:id="rId266" name="OptionButton8">
          <controlPr defaultSize="0" autoLine="0" linkedCell="UserInput!E9" r:id="rId5">
            <anchor moveWithCells="1">
              <from>
                <xdr:col>6</xdr:col>
                <xdr:colOff>66675</xdr:colOff>
                <xdr:row>17</xdr:row>
                <xdr:rowOff>9525</xdr:rowOff>
              </from>
              <to>
                <xdr:col>7</xdr:col>
                <xdr:colOff>9525</xdr:colOff>
                <xdr:row>18</xdr:row>
                <xdr:rowOff>9525</xdr:rowOff>
              </to>
            </anchor>
          </controlPr>
        </control>
      </mc:Choice>
      <mc:Fallback>
        <control shapeId="2060" r:id="rId266" name="OptionButton8"/>
      </mc:Fallback>
    </mc:AlternateContent>
    <mc:AlternateContent xmlns:mc="http://schemas.openxmlformats.org/markup-compatibility/2006">
      <mc:Choice Requires="x14">
        <control shapeId="2059" r:id="rId267" name="OptionButton7">
          <controlPr defaultSize="0" autoLine="0" linkedCell="UserInput!D9" r:id="rId5">
            <anchor moveWithCells="1">
              <from>
                <xdr:col>5</xdr:col>
                <xdr:colOff>66675</xdr:colOff>
                <xdr:row>17</xdr:row>
                <xdr:rowOff>9525</xdr:rowOff>
              </from>
              <to>
                <xdr:col>6</xdr:col>
                <xdr:colOff>9525</xdr:colOff>
                <xdr:row>18</xdr:row>
                <xdr:rowOff>9525</xdr:rowOff>
              </to>
            </anchor>
          </controlPr>
        </control>
      </mc:Choice>
      <mc:Fallback>
        <control shapeId="2059" r:id="rId267" name="OptionButton7"/>
      </mc:Fallback>
    </mc:AlternateContent>
    <mc:AlternateContent xmlns:mc="http://schemas.openxmlformats.org/markup-compatibility/2006">
      <mc:Choice Requires="x14">
        <control shapeId="2058" r:id="rId268" name="OptionButton6">
          <controlPr defaultSize="0" autoLine="0" linkedCell="UserInput!C9" r:id="rId45">
            <anchor moveWithCells="1">
              <from>
                <xdr:col>4</xdr:col>
                <xdr:colOff>57150</xdr:colOff>
                <xdr:row>17</xdr:row>
                <xdr:rowOff>9525</xdr:rowOff>
              </from>
              <to>
                <xdr:col>4</xdr:col>
                <xdr:colOff>247650</xdr:colOff>
                <xdr:row>18</xdr:row>
                <xdr:rowOff>9525</xdr:rowOff>
              </to>
            </anchor>
          </controlPr>
        </control>
      </mc:Choice>
      <mc:Fallback>
        <control shapeId="2058" r:id="rId268" name="OptionButton6"/>
      </mc:Fallback>
    </mc:AlternateContent>
    <mc:AlternateContent xmlns:mc="http://schemas.openxmlformats.org/markup-compatibility/2006">
      <mc:Choice Requires="x14">
        <control shapeId="2057" r:id="rId269" name="OptionButton5">
          <controlPr defaultSize="0" autoLine="0" linkedCell="UserInput!B9" r:id="rId5">
            <anchor moveWithCells="1">
              <from>
                <xdr:col>3</xdr:col>
                <xdr:colOff>66675</xdr:colOff>
                <xdr:row>17</xdr:row>
                <xdr:rowOff>9525</xdr:rowOff>
              </from>
              <to>
                <xdr:col>4</xdr:col>
                <xdr:colOff>9525</xdr:colOff>
                <xdr:row>18</xdr:row>
                <xdr:rowOff>9525</xdr:rowOff>
              </to>
            </anchor>
          </controlPr>
        </control>
      </mc:Choice>
      <mc:Fallback>
        <control shapeId="2057" r:id="rId269" name="OptionButton5"/>
      </mc:Fallback>
    </mc:AlternateContent>
    <mc:AlternateContent xmlns:mc="http://schemas.openxmlformats.org/markup-compatibility/2006">
      <mc:Choice Requires="x14">
        <control shapeId="2056" r:id="rId270" name="OptionButton4">
          <controlPr defaultSize="0" autoLine="0" linkedCell="UserInput!E8" r:id="rId5">
            <anchor moveWithCells="1">
              <from>
                <xdr:col>6</xdr:col>
                <xdr:colOff>66675</xdr:colOff>
                <xdr:row>16</xdr:row>
                <xdr:rowOff>9525</xdr:rowOff>
              </from>
              <to>
                <xdr:col>7</xdr:col>
                <xdr:colOff>9525</xdr:colOff>
                <xdr:row>17</xdr:row>
                <xdr:rowOff>9525</xdr:rowOff>
              </to>
            </anchor>
          </controlPr>
        </control>
      </mc:Choice>
      <mc:Fallback>
        <control shapeId="2056" r:id="rId270" name="OptionButton4"/>
      </mc:Fallback>
    </mc:AlternateContent>
    <mc:AlternateContent xmlns:mc="http://schemas.openxmlformats.org/markup-compatibility/2006">
      <mc:Choice Requires="x14">
        <control shapeId="2055" r:id="rId271" name="OptionButton3">
          <controlPr defaultSize="0" autoLine="0" linkedCell="UserInput!D8" r:id="rId5">
            <anchor moveWithCells="1">
              <from>
                <xdr:col>5</xdr:col>
                <xdr:colOff>66675</xdr:colOff>
                <xdr:row>16</xdr:row>
                <xdr:rowOff>9525</xdr:rowOff>
              </from>
              <to>
                <xdr:col>6</xdr:col>
                <xdr:colOff>9525</xdr:colOff>
                <xdr:row>17</xdr:row>
                <xdr:rowOff>9525</xdr:rowOff>
              </to>
            </anchor>
          </controlPr>
        </control>
      </mc:Choice>
      <mc:Fallback>
        <control shapeId="2055" r:id="rId271" name="OptionButton3"/>
      </mc:Fallback>
    </mc:AlternateContent>
    <mc:AlternateContent xmlns:mc="http://schemas.openxmlformats.org/markup-compatibility/2006">
      <mc:Choice Requires="x14">
        <control shapeId="2054" r:id="rId272" name="OptionButton2">
          <controlPr defaultSize="0" autoLine="0" linkedCell="UserInput!C8" r:id="rId45">
            <anchor moveWithCells="1">
              <from>
                <xdr:col>4</xdr:col>
                <xdr:colOff>57150</xdr:colOff>
                <xdr:row>16</xdr:row>
                <xdr:rowOff>9525</xdr:rowOff>
              </from>
              <to>
                <xdr:col>4</xdr:col>
                <xdr:colOff>247650</xdr:colOff>
                <xdr:row>17</xdr:row>
                <xdr:rowOff>9525</xdr:rowOff>
              </to>
            </anchor>
          </controlPr>
        </control>
      </mc:Choice>
      <mc:Fallback>
        <control shapeId="2054" r:id="rId272" name="OptionButton2"/>
      </mc:Fallback>
    </mc:AlternateContent>
    <mc:AlternateContent xmlns:mc="http://schemas.openxmlformats.org/markup-compatibility/2006">
      <mc:Choice Requires="x14">
        <control shapeId="2053" r:id="rId273" name="OptionButton1">
          <controlPr defaultSize="0" autoLine="0" linkedCell="UserInput!B8" r:id="rId5">
            <anchor moveWithCells="1">
              <from>
                <xdr:col>3</xdr:col>
                <xdr:colOff>66675</xdr:colOff>
                <xdr:row>16</xdr:row>
                <xdr:rowOff>9525</xdr:rowOff>
              </from>
              <to>
                <xdr:col>4</xdr:col>
                <xdr:colOff>9525</xdr:colOff>
                <xdr:row>17</xdr:row>
                <xdr:rowOff>9525</xdr:rowOff>
              </to>
            </anchor>
          </controlPr>
        </control>
      </mc:Choice>
      <mc:Fallback>
        <control shapeId="2053" r:id="rId273" name="OptionButton1"/>
      </mc:Fallback>
    </mc:AlternateContent>
    <mc:AlternateContent xmlns:mc="http://schemas.openxmlformats.org/markup-compatibility/2006">
      <mc:Choice Requires="x14">
        <control shapeId="2169" r:id="rId274" name="OptionButton117">
          <controlPr defaultSize="0" autoLine="0" linkedCell="UserInput!B45" r:id="rId5">
            <anchor moveWithCells="1">
              <from>
                <xdr:col>3</xdr:col>
                <xdr:colOff>66675</xdr:colOff>
                <xdr:row>51</xdr:row>
                <xdr:rowOff>19050</xdr:rowOff>
              </from>
              <to>
                <xdr:col>4</xdr:col>
                <xdr:colOff>9525</xdr:colOff>
                <xdr:row>51</xdr:row>
                <xdr:rowOff>209550</xdr:rowOff>
              </to>
            </anchor>
          </controlPr>
        </control>
      </mc:Choice>
      <mc:Fallback>
        <control shapeId="2169" r:id="rId274" name="OptionButton117"/>
      </mc:Fallback>
    </mc:AlternateContent>
    <mc:AlternateContent xmlns:mc="http://schemas.openxmlformats.org/markup-compatibility/2006">
      <mc:Choice Requires="x14">
        <control shapeId="2170" r:id="rId275" name="OptionButton118">
          <controlPr defaultSize="0" autoLine="0" linkedCell="UserInput!C45" r:id="rId45">
            <anchor moveWithCells="1">
              <from>
                <xdr:col>4</xdr:col>
                <xdr:colOff>57150</xdr:colOff>
                <xdr:row>51</xdr:row>
                <xdr:rowOff>19050</xdr:rowOff>
              </from>
              <to>
                <xdr:col>4</xdr:col>
                <xdr:colOff>247650</xdr:colOff>
                <xdr:row>51</xdr:row>
                <xdr:rowOff>209550</xdr:rowOff>
              </to>
            </anchor>
          </controlPr>
        </control>
      </mc:Choice>
      <mc:Fallback>
        <control shapeId="2170" r:id="rId275" name="OptionButton118"/>
      </mc:Fallback>
    </mc:AlternateContent>
    <mc:AlternateContent xmlns:mc="http://schemas.openxmlformats.org/markup-compatibility/2006">
      <mc:Choice Requires="x14">
        <control shapeId="2171" r:id="rId276" name="OptionButton119">
          <controlPr defaultSize="0" autoLine="0" linkedCell="UserInput!D45" r:id="rId5">
            <anchor moveWithCells="1">
              <from>
                <xdr:col>5</xdr:col>
                <xdr:colOff>66675</xdr:colOff>
                <xdr:row>51</xdr:row>
                <xdr:rowOff>19050</xdr:rowOff>
              </from>
              <to>
                <xdr:col>6</xdr:col>
                <xdr:colOff>9525</xdr:colOff>
                <xdr:row>51</xdr:row>
                <xdr:rowOff>209550</xdr:rowOff>
              </to>
            </anchor>
          </controlPr>
        </control>
      </mc:Choice>
      <mc:Fallback>
        <control shapeId="2171" r:id="rId276" name="OptionButton119"/>
      </mc:Fallback>
    </mc:AlternateContent>
    <mc:AlternateContent xmlns:mc="http://schemas.openxmlformats.org/markup-compatibility/2006">
      <mc:Choice Requires="x14">
        <control shapeId="2172" r:id="rId277" name="OptionButton120">
          <controlPr defaultSize="0" autoLine="0" linkedCell="UserInput!E45" r:id="rId5">
            <anchor moveWithCells="1">
              <from>
                <xdr:col>6</xdr:col>
                <xdr:colOff>66675</xdr:colOff>
                <xdr:row>51</xdr:row>
                <xdr:rowOff>19050</xdr:rowOff>
              </from>
              <to>
                <xdr:col>7</xdr:col>
                <xdr:colOff>9525</xdr:colOff>
                <xdr:row>51</xdr:row>
                <xdr:rowOff>209550</xdr:rowOff>
              </to>
            </anchor>
          </controlPr>
        </control>
      </mc:Choice>
      <mc:Fallback>
        <control shapeId="2172" r:id="rId277" name="OptionButton120"/>
      </mc:Fallback>
    </mc:AlternateContent>
    <mc:AlternateContent xmlns:mc="http://schemas.openxmlformats.org/markup-compatibility/2006">
      <mc:Choice Requires="x14">
        <control shapeId="2177" r:id="rId278" name="OptionButton125">
          <controlPr defaultSize="0" autoLine="0" linkedCell="UserInput!B46" r:id="rId7">
            <anchor moveWithCells="1">
              <from>
                <xdr:col>3</xdr:col>
                <xdr:colOff>66675</xdr:colOff>
                <xdr:row>53</xdr:row>
                <xdr:rowOff>19050</xdr:rowOff>
              </from>
              <to>
                <xdr:col>4</xdr:col>
                <xdr:colOff>9525</xdr:colOff>
                <xdr:row>54</xdr:row>
                <xdr:rowOff>9525</xdr:rowOff>
              </to>
            </anchor>
          </controlPr>
        </control>
      </mc:Choice>
      <mc:Fallback>
        <control shapeId="2177" r:id="rId278" name="OptionButton125"/>
      </mc:Fallback>
    </mc:AlternateContent>
    <mc:AlternateContent xmlns:mc="http://schemas.openxmlformats.org/markup-compatibility/2006">
      <mc:Choice Requires="x14">
        <control shapeId="2178" r:id="rId279" name="OptionButton126">
          <controlPr defaultSize="0" autoLine="0" linkedCell="UserInput!C46" r:id="rId164">
            <anchor moveWithCells="1">
              <from>
                <xdr:col>4</xdr:col>
                <xdr:colOff>57150</xdr:colOff>
                <xdr:row>53</xdr:row>
                <xdr:rowOff>19050</xdr:rowOff>
              </from>
              <to>
                <xdr:col>4</xdr:col>
                <xdr:colOff>247650</xdr:colOff>
                <xdr:row>54</xdr:row>
                <xdr:rowOff>9525</xdr:rowOff>
              </to>
            </anchor>
          </controlPr>
        </control>
      </mc:Choice>
      <mc:Fallback>
        <control shapeId="2178" r:id="rId279" name="OptionButton126"/>
      </mc:Fallback>
    </mc:AlternateContent>
    <mc:AlternateContent xmlns:mc="http://schemas.openxmlformats.org/markup-compatibility/2006">
      <mc:Choice Requires="x14">
        <control shapeId="2179" r:id="rId280" name="OptionButton127">
          <controlPr defaultSize="0" autoLine="0" linkedCell="UserInput!D46" r:id="rId7">
            <anchor moveWithCells="1">
              <from>
                <xdr:col>5</xdr:col>
                <xdr:colOff>66675</xdr:colOff>
                <xdr:row>53</xdr:row>
                <xdr:rowOff>19050</xdr:rowOff>
              </from>
              <to>
                <xdr:col>6</xdr:col>
                <xdr:colOff>9525</xdr:colOff>
                <xdr:row>54</xdr:row>
                <xdr:rowOff>9525</xdr:rowOff>
              </to>
            </anchor>
          </controlPr>
        </control>
      </mc:Choice>
      <mc:Fallback>
        <control shapeId="2179" r:id="rId280" name="OptionButton127"/>
      </mc:Fallback>
    </mc:AlternateContent>
    <mc:AlternateContent xmlns:mc="http://schemas.openxmlformats.org/markup-compatibility/2006">
      <mc:Choice Requires="x14">
        <control shapeId="2180" r:id="rId281" name="OptionButton128">
          <controlPr defaultSize="0" autoLine="0" linkedCell="UserInput!E46" r:id="rId7">
            <anchor moveWithCells="1">
              <from>
                <xdr:col>6</xdr:col>
                <xdr:colOff>66675</xdr:colOff>
                <xdr:row>53</xdr:row>
                <xdr:rowOff>19050</xdr:rowOff>
              </from>
              <to>
                <xdr:col>7</xdr:col>
                <xdr:colOff>9525</xdr:colOff>
                <xdr:row>54</xdr:row>
                <xdr:rowOff>9525</xdr:rowOff>
              </to>
            </anchor>
          </controlPr>
        </control>
      </mc:Choice>
      <mc:Fallback>
        <control shapeId="2180" r:id="rId281" name="OptionButton128"/>
      </mc:Fallback>
    </mc:AlternateContent>
    <mc:AlternateContent xmlns:mc="http://schemas.openxmlformats.org/markup-compatibility/2006">
      <mc:Choice Requires="x14">
        <control shapeId="2181" r:id="rId282" name="OptionButton129">
          <controlPr defaultSize="0" autoLine="0" linkedCell="UserInput!B47" r:id="rId7">
            <anchor moveWithCells="1">
              <from>
                <xdr:col>3</xdr:col>
                <xdr:colOff>66675</xdr:colOff>
                <xdr:row>54</xdr:row>
                <xdr:rowOff>19050</xdr:rowOff>
              </from>
              <to>
                <xdr:col>4</xdr:col>
                <xdr:colOff>9525</xdr:colOff>
                <xdr:row>55</xdr:row>
                <xdr:rowOff>9525</xdr:rowOff>
              </to>
            </anchor>
          </controlPr>
        </control>
      </mc:Choice>
      <mc:Fallback>
        <control shapeId="2181" r:id="rId282" name="OptionButton129"/>
      </mc:Fallback>
    </mc:AlternateContent>
    <mc:AlternateContent xmlns:mc="http://schemas.openxmlformats.org/markup-compatibility/2006">
      <mc:Choice Requires="x14">
        <control shapeId="2182" r:id="rId283" name="OptionButton130">
          <controlPr defaultSize="0" autoLine="0" linkedCell="UserInput!C47" r:id="rId164">
            <anchor moveWithCells="1">
              <from>
                <xdr:col>4</xdr:col>
                <xdr:colOff>57150</xdr:colOff>
                <xdr:row>54</xdr:row>
                <xdr:rowOff>19050</xdr:rowOff>
              </from>
              <to>
                <xdr:col>4</xdr:col>
                <xdr:colOff>247650</xdr:colOff>
                <xdr:row>55</xdr:row>
                <xdr:rowOff>9525</xdr:rowOff>
              </to>
            </anchor>
          </controlPr>
        </control>
      </mc:Choice>
      <mc:Fallback>
        <control shapeId="2182" r:id="rId283" name="OptionButton130"/>
      </mc:Fallback>
    </mc:AlternateContent>
    <mc:AlternateContent xmlns:mc="http://schemas.openxmlformats.org/markup-compatibility/2006">
      <mc:Choice Requires="x14">
        <control shapeId="2183" r:id="rId284" name="OptionButton131">
          <controlPr defaultSize="0" autoLine="0" linkedCell="UserInput!D47" r:id="rId7">
            <anchor moveWithCells="1">
              <from>
                <xdr:col>5</xdr:col>
                <xdr:colOff>66675</xdr:colOff>
                <xdr:row>54</xdr:row>
                <xdr:rowOff>19050</xdr:rowOff>
              </from>
              <to>
                <xdr:col>6</xdr:col>
                <xdr:colOff>9525</xdr:colOff>
                <xdr:row>55</xdr:row>
                <xdr:rowOff>9525</xdr:rowOff>
              </to>
            </anchor>
          </controlPr>
        </control>
      </mc:Choice>
      <mc:Fallback>
        <control shapeId="2183" r:id="rId284" name="OptionButton131"/>
      </mc:Fallback>
    </mc:AlternateContent>
    <mc:AlternateContent xmlns:mc="http://schemas.openxmlformats.org/markup-compatibility/2006">
      <mc:Choice Requires="x14">
        <control shapeId="2184" r:id="rId285" name="OptionButton132">
          <controlPr defaultSize="0" autoLine="0" linkedCell="UserInput!E47" r:id="rId7">
            <anchor moveWithCells="1">
              <from>
                <xdr:col>6</xdr:col>
                <xdr:colOff>66675</xdr:colOff>
                <xdr:row>54</xdr:row>
                <xdr:rowOff>19050</xdr:rowOff>
              </from>
              <to>
                <xdr:col>7</xdr:col>
                <xdr:colOff>9525</xdr:colOff>
                <xdr:row>55</xdr:row>
                <xdr:rowOff>9525</xdr:rowOff>
              </to>
            </anchor>
          </controlPr>
        </control>
      </mc:Choice>
      <mc:Fallback>
        <control shapeId="2184" r:id="rId285" name="OptionButton132"/>
      </mc:Fallback>
    </mc:AlternateContent>
    <mc:AlternateContent xmlns:mc="http://schemas.openxmlformats.org/markup-compatibility/2006">
      <mc:Choice Requires="x14">
        <control shapeId="2185" r:id="rId286" name="OptionButton133">
          <controlPr defaultSize="0" autoLine="0" linkedCell="UserInput!B48" r:id="rId7">
            <anchor moveWithCells="1">
              <from>
                <xdr:col>3</xdr:col>
                <xdr:colOff>66675</xdr:colOff>
                <xdr:row>55</xdr:row>
                <xdr:rowOff>19050</xdr:rowOff>
              </from>
              <to>
                <xdr:col>4</xdr:col>
                <xdr:colOff>9525</xdr:colOff>
                <xdr:row>56</xdr:row>
                <xdr:rowOff>9525</xdr:rowOff>
              </to>
            </anchor>
          </controlPr>
        </control>
      </mc:Choice>
      <mc:Fallback>
        <control shapeId="2185" r:id="rId286" name="OptionButton133"/>
      </mc:Fallback>
    </mc:AlternateContent>
    <mc:AlternateContent xmlns:mc="http://schemas.openxmlformats.org/markup-compatibility/2006">
      <mc:Choice Requires="x14">
        <control shapeId="2186" r:id="rId287" name="OptionButton134">
          <controlPr defaultSize="0" autoLine="0" linkedCell="UserInput!C48" r:id="rId164">
            <anchor moveWithCells="1">
              <from>
                <xdr:col>4</xdr:col>
                <xdr:colOff>57150</xdr:colOff>
                <xdr:row>55</xdr:row>
                <xdr:rowOff>19050</xdr:rowOff>
              </from>
              <to>
                <xdr:col>4</xdr:col>
                <xdr:colOff>247650</xdr:colOff>
                <xdr:row>56</xdr:row>
                <xdr:rowOff>9525</xdr:rowOff>
              </to>
            </anchor>
          </controlPr>
        </control>
      </mc:Choice>
      <mc:Fallback>
        <control shapeId="2186" r:id="rId287" name="OptionButton134"/>
      </mc:Fallback>
    </mc:AlternateContent>
    <mc:AlternateContent xmlns:mc="http://schemas.openxmlformats.org/markup-compatibility/2006">
      <mc:Choice Requires="x14">
        <control shapeId="2187" r:id="rId288" name="OptionButton135">
          <controlPr defaultSize="0" autoLine="0" linkedCell="UserInput!D48" r:id="rId7">
            <anchor moveWithCells="1">
              <from>
                <xdr:col>5</xdr:col>
                <xdr:colOff>66675</xdr:colOff>
                <xdr:row>55</xdr:row>
                <xdr:rowOff>19050</xdr:rowOff>
              </from>
              <to>
                <xdr:col>6</xdr:col>
                <xdr:colOff>9525</xdr:colOff>
                <xdr:row>56</xdr:row>
                <xdr:rowOff>9525</xdr:rowOff>
              </to>
            </anchor>
          </controlPr>
        </control>
      </mc:Choice>
      <mc:Fallback>
        <control shapeId="2187" r:id="rId288" name="OptionButton135"/>
      </mc:Fallback>
    </mc:AlternateContent>
    <mc:AlternateContent xmlns:mc="http://schemas.openxmlformats.org/markup-compatibility/2006">
      <mc:Choice Requires="x14">
        <control shapeId="2188" r:id="rId289" name="OptionButton136">
          <controlPr defaultSize="0" autoLine="0" linkedCell="UserInput!E48" r:id="rId7">
            <anchor moveWithCells="1">
              <from>
                <xdr:col>6</xdr:col>
                <xdr:colOff>66675</xdr:colOff>
                <xdr:row>55</xdr:row>
                <xdr:rowOff>19050</xdr:rowOff>
              </from>
              <to>
                <xdr:col>7</xdr:col>
                <xdr:colOff>9525</xdr:colOff>
                <xdr:row>56</xdr:row>
                <xdr:rowOff>9525</xdr:rowOff>
              </to>
            </anchor>
          </controlPr>
        </control>
      </mc:Choice>
      <mc:Fallback>
        <control shapeId="2188" r:id="rId289" name="OptionButton136"/>
      </mc:Fallback>
    </mc:AlternateContent>
    <mc:AlternateContent xmlns:mc="http://schemas.openxmlformats.org/markup-compatibility/2006">
      <mc:Choice Requires="x14">
        <control shapeId="2189" r:id="rId290" name="OptionButton137">
          <controlPr defaultSize="0" autoLine="0" linkedCell="UserInput!B49" r:id="rId5">
            <anchor moveWithCells="1">
              <from>
                <xdr:col>3</xdr:col>
                <xdr:colOff>66675</xdr:colOff>
                <xdr:row>56</xdr:row>
                <xdr:rowOff>19050</xdr:rowOff>
              </from>
              <to>
                <xdr:col>4</xdr:col>
                <xdr:colOff>9525</xdr:colOff>
                <xdr:row>56</xdr:row>
                <xdr:rowOff>209550</xdr:rowOff>
              </to>
            </anchor>
          </controlPr>
        </control>
      </mc:Choice>
      <mc:Fallback>
        <control shapeId="2189" r:id="rId290" name="OptionButton137"/>
      </mc:Fallback>
    </mc:AlternateContent>
    <mc:AlternateContent xmlns:mc="http://schemas.openxmlformats.org/markup-compatibility/2006">
      <mc:Choice Requires="x14">
        <control shapeId="2190" r:id="rId291" name="OptionButton138">
          <controlPr defaultSize="0" autoLine="0" linkedCell="UserInput!C49" r:id="rId45">
            <anchor moveWithCells="1">
              <from>
                <xdr:col>4</xdr:col>
                <xdr:colOff>57150</xdr:colOff>
                <xdr:row>56</xdr:row>
                <xdr:rowOff>19050</xdr:rowOff>
              </from>
              <to>
                <xdr:col>4</xdr:col>
                <xdr:colOff>247650</xdr:colOff>
                <xdr:row>56</xdr:row>
                <xdr:rowOff>209550</xdr:rowOff>
              </to>
            </anchor>
          </controlPr>
        </control>
      </mc:Choice>
      <mc:Fallback>
        <control shapeId="2190" r:id="rId291" name="OptionButton138"/>
      </mc:Fallback>
    </mc:AlternateContent>
    <mc:AlternateContent xmlns:mc="http://schemas.openxmlformats.org/markup-compatibility/2006">
      <mc:Choice Requires="x14">
        <control shapeId="2191" r:id="rId292" name="OptionButton139">
          <controlPr defaultSize="0" autoLine="0" linkedCell="UserInput!D49" r:id="rId5">
            <anchor moveWithCells="1">
              <from>
                <xdr:col>5</xdr:col>
                <xdr:colOff>66675</xdr:colOff>
                <xdr:row>56</xdr:row>
                <xdr:rowOff>19050</xdr:rowOff>
              </from>
              <to>
                <xdr:col>6</xdr:col>
                <xdr:colOff>9525</xdr:colOff>
                <xdr:row>56</xdr:row>
                <xdr:rowOff>209550</xdr:rowOff>
              </to>
            </anchor>
          </controlPr>
        </control>
      </mc:Choice>
      <mc:Fallback>
        <control shapeId="2191" r:id="rId292" name="OptionButton139"/>
      </mc:Fallback>
    </mc:AlternateContent>
    <mc:AlternateContent xmlns:mc="http://schemas.openxmlformats.org/markup-compatibility/2006">
      <mc:Choice Requires="x14">
        <control shapeId="2192" r:id="rId293" name="OptionButton140">
          <controlPr defaultSize="0" autoLine="0" linkedCell="UserInput!E49" r:id="rId5">
            <anchor moveWithCells="1">
              <from>
                <xdr:col>6</xdr:col>
                <xdr:colOff>66675</xdr:colOff>
                <xdr:row>56</xdr:row>
                <xdr:rowOff>19050</xdr:rowOff>
              </from>
              <to>
                <xdr:col>7</xdr:col>
                <xdr:colOff>9525</xdr:colOff>
                <xdr:row>56</xdr:row>
                <xdr:rowOff>209550</xdr:rowOff>
              </to>
            </anchor>
          </controlPr>
        </control>
      </mc:Choice>
      <mc:Fallback>
        <control shapeId="2192" r:id="rId293" name="OptionButton140"/>
      </mc:Fallback>
    </mc:AlternateContent>
    <mc:AlternateContent xmlns:mc="http://schemas.openxmlformats.org/markup-compatibility/2006">
      <mc:Choice Requires="x14">
        <control shapeId="2193" r:id="rId294" name="OptionButton141">
          <controlPr defaultSize="0" autoLine="0" linkedCell="UserInput!B50" r:id="rId5">
            <anchor moveWithCells="1">
              <from>
                <xdr:col>3</xdr:col>
                <xdr:colOff>66675</xdr:colOff>
                <xdr:row>57</xdr:row>
                <xdr:rowOff>19050</xdr:rowOff>
              </from>
              <to>
                <xdr:col>4</xdr:col>
                <xdr:colOff>9525</xdr:colOff>
                <xdr:row>57</xdr:row>
                <xdr:rowOff>209550</xdr:rowOff>
              </to>
            </anchor>
          </controlPr>
        </control>
      </mc:Choice>
      <mc:Fallback>
        <control shapeId="2193" r:id="rId294" name="OptionButton141"/>
      </mc:Fallback>
    </mc:AlternateContent>
    <mc:AlternateContent xmlns:mc="http://schemas.openxmlformats.org/markup-compatibility/2006">
      <mc:Choice Requires="x14">
        <control shapeId="2194" r:id="rId295" name="OptionButton142">
          <controlPr defaultSize="0" autoLine="0" linkedCell="UserInput!C50" r:id="rId45">
            <anchor moveWithCells="1">
              <from>
                <xdr:col>4</xdr:col>
                <xdr:colOff>57150</xdr:colOff>
                <xdr:row>57</xdr:row>
                <xdr:rowOff>19050</xdr:rowOff>
              </from>
              <to>
                <xdr:col>4</xdr:col>
                <xdr:colOff>247650</xdr:colOff>
                <xdr:row>57</xdr:row>
                <xdr:rowOff>209550</xdr:rowOff>
              </to>
            </anchor>
          </controlPr>
        </control>
      </mc:Choice>
      <mc:Fallback>
        <control shapeId="2194" r:id="rId295" name="OptionButton142"/>
      </mc:Fallback>
    </mc:AlternateContent>
    <mc:AlternateContent xmlns:mc="http://schemas.openxmlformats.org/markup-compatibility/2006">
      <mc:Choice Requires="x14">
        <control shapeId="2195" r:id="rId296" name="OptionButton143">
          <controlPr defaultSize="0" autoLine="0" linkedCell="UserInput!D50" r:id="rId5">
            <anchor moveWithCells="1">
              <from>
                <xdr:col>5</xdr:col>
                <xdr:colOff>66675</xdr:colOff>
                <xdr:row>57</xdr:row>
                <xdr:rowOff>19050</xdr:rowOff>
              </from>
              <to>
                <xdr:col>6</xdr:col>
                <xdr:colOff>9525</xdr:colOff>
                <xdr:row>57</xdr:row>
                <xdr:rowOff>209550</xdr:rowOff>
              </to>
            </anchor>
          </controlPr>
        </control>
      </mc:Choice>
      <mc:Fallback>
        <control shapeId="2195" r:id="rId296" name="OptionButton143"/>
      </mc:Fallback>
    </mc:AlternateContent>
    <mc:AlternateContent xmlns:mc="http://schemas.openxmlformats.org/markup-compatibility/2006">
      <mc:Choice Requires="x14">
        <control shapeId="2196" r:id="rId297" name="OptionButton144">
          <controlPr defaultSize="0" autoLine="0" linkedCell="UserInput!E50" r:id="rId5">
            <anchor moveWithCells="1">
              <from>
                <xdr:col>6</xdr:col>
                <xdr:colOff>66675</xdr:colOff>
                <xdr:row>57</xdr:row>
                <xdr:rowOff>19050</xdr:rowOff>
              </from>
              <to>
                <xdr:col>7</xdr:col>
                <xdr:colOff>9525</xdr:colOff>
                <xdr:row>57</xdr:row>
                <xdr:rowOff>209550</xdr:rowOff>
              </to>
            </anchor>
          </controlPr>
        </control>
      </mc:Choice>
      <mc:Fallback>
        <control shapeId="2196" r:id="rId297" name="OptionButton144"/>
      </mc:Fallback>
    </mc:AlternateContent>
    <mc:AlternateContent xmlns:mc="http://schemas.openxmlformats.org/markup-compatibility/2006">
      <mc:Choice Requires="x14">
        <control shapeId="2197" r:id="rId298" name="OptionButton145">
          <controlPr defaultSize="0" autoLine="0" linkedCell="UserInput!B54" r:id="rId5">
            <anchor moveWithCells="1">
              <from>
                <xdr:col>3</xdr:col>
                <xdr:colOff>66675</xdr:colOff>
                <xdr:row>59</xdr:row>
                <xdr:rowOff>9525</xdr:rowOff>
              </from>
              <to>
                <xdr:col>4</xdr:col>
                <xdr:colOff>9525</xdr:colOff>
                <xdr:row>59</xdr:row>
                <xdr:rowOff>200025</xdr:rowOff>
              </to>
            </anchor>
          </controlPr>
        </control>
      </mc:Choice>
      <mc:Fallback>
        <control shapeId="2197" r:id="rId298" name="OptionButton145"/>
      </mc:Fallback>
    </mc:AlternateContent>
    <mc:AlternateContent xmlns:mc="http://schemas.openxmlformats.org/markup-compatibility/2006">
      <mc:Choice Requires="x14">
        <control shapeId="2198" r:id="rId299" name="OptionButton146">
          <controlPr defaultSize="0" autoLine="0" linkedCell="UserInput!C54" r:id="rId45">
            <anchor moveWithCells="1">
              <from>
                <xdr:col>4</xdr:col>
                <xdr:colOff>57150</xdr:colOff>
                <xdr:row>59</xdr:row>
                <xdr:rowOff>9525</xdr:rowOff>
              </from>
              <to>
                <xdr:col>4</xdr:col>
                <xdr:colOff>247650</xdr:colOff>
                <xdr:row>59</xdr:row>
                <xdr:rowOff>200025</xdr:rowOff>
              </to>
            </anchor>
          </controlPr>
        </control>
      </mc:Choice>
      <mc:Fallback>
        <control shapeId="2198" r:id="rId299" name="OptionButton146"/>
      </mc:Fallback>
    </mc:AlternateContent>
    <mc:AlternateContent xmlns:mc="http://schemas.openxmlformats.org/markup-compatibility/2006">
      <mc:Choice Requires="x14">
        <control shapeId="2199" r:id="rId300" name="OptionButton147">
          <controlPr defaultSize="0" autoLine="0" linkedCell="UserInput!D54" r:id="rId5">
            <anchor moveWithCells="1">
              <from>
                <xdr:col>5</xdr:col>
                <xdr:colOff>66675</xdr:colOff>
                <xdr:row>59</xdr:row>
                <xdr:rowOff>9525</xdr:rowOff>
              </from>
              <to>
                <xdr:col>6</xdr:col>
                <xdr:colOff>9525</xdr:colOff>
                <xdr:row>59</xdr:row>
                <xdr:rowOff>200025</xdr:rowOff>
              </to>
            </anchor>
          </controlPr>
        </control>
      </mc:Choice>
      <mc:Fallback>
        <control shapeId="2199" r:id="rId300" name="OptionButton147"/>
      </mc:Fallback>
    </mc:AlternateContent>
    <mc:AlternateContent xmlns:mc="http://schemas.openxmlformats.org/markup-compatibility/2006">
      <mc:Choice Requires="x14">
        <control shapeId="2200" r:id="rId301" name="OptionButton148">
          <controlPr defaultSize="0" autoLine="0" linkedCell="UserInput!E54" r:id="rId5">
            <anchor moveWithCells="1">
              <from>
                <xdr:col>6</xdr:col>
                <xdr:colOff>66675</xdr:colOff>
                <xdr:row>59</xdr:row>
                <xdr:rowOff>9525</xdr:rowOff>
              </from>
              <to>
                <xdr:col>7</xdr:col>
                <xdr:colOff>9525</xdr:colOff>
                <xdr:row>59</xdr:row>
                <xdr:rowOff>200025</xdr:rowOff>
              </to>
            </anchor>
          </controlPr>
        </control>
      </mc:Choice>
      <mc:Fallback>
        <control shapeId="2200" r:id="rId301" name="OptionButton148"/>
      </mc:Fallback>
    </mc:AlternateContent>
    <mc:AlternateContent xmlns:mc="http://schemas.openxmlformats.org/markup-compatibility/2006">
      <mc:Choice Requires="x14">
        <control shapeId="2201" r:id="rId302" name="OptionButton149">
          <controlPr defaultSize="0" autoLine="0" linkedCell="UserInput!B55" r:id="rId5">
            <anchor moveWithCells="1">
              <from>
                <xdr:col>3</xdr:col>
                <xdr:colOff>66675</xdr:colOff>
                <xdr:row>60</xdr:row>
                <xdr:rowOff>9525</xdr:rowOff>
              </from>
              <to>
                <xdr:col>4</xdr:col>
                <xdr:colOff>9525</xdr:colOff>
                <xdr:row>60</xdr:row>
                <xdr:rowOff>200025</xdr:rowOff>
              </to>
            </anchor>
          </controlPr>
        </control>
      </mc:Choice>
      <mc:Fallback>
        <control shapeId="2201" r:id="rId302" name="OptionButton149"/>
      </mc:Fallback>
    </mc:AlternateContent>
    <mc:AlternateContent xmlns:mc="http://schemas.openxmlformats.org/markup-compatibility/2006">
      <mc:Choice Requires="x14">
        <control shapeId="2202" r:id="rId303" name="OptionButton150">
          <controlPr defaultSize="0" autoLine="0" linkedCell="UserInput!C55" r:id="rId45">
            <anchor moveWithCells="1">
              <from>
                <xdr:col>4</xdr:col>
                <xdr:colOff>57150</xdr:colOff>
                <xdr:row>60</xdr:row>
                <xdr:rowOff>9525</xdr:rowOff>
              </from>
              <to>
                <xdr:col>4</xdr:col>
                <xdr:colOff>247650</xdr:colOff>
                <xdr:row>60</xdr:row>
                <xdr:rowOff>200025</xdr:rowOff>
              </to>
            </anchor>
          </controlPr>
        </control>
      </mc:Choice>
      <mc:Fallback>
        <control shapeId="2202" r:id="rId303" name="OptionButton150"/>
      </mc:Fallback>
    </mc:AlternateContent>
    <mc:AlternateContent xmlns:mc="http://schemas.openxmlformats.org/markup-compatibility/2006">
      <mc:Choice Requires="x14">
        <control shapeId="2203" r:id="rId304" name="OptionButton151">
          <controlPr defaultSize="0" autoLine="0" linkedCell="UserInput!D55" r:id="rId5">
            <anchor moveWithCells="1">
              <from>
                <xdr:col>5</xdr:col>
                <xdr:colOff>66675</xdr:colOff>
                <xdr:row>60</xdr:row>
                <xdr:rowOff>9525</xdr:rowOff>
              </from>
              <to>
                <xdr:col>6</xdr:col>
                <xdr:colOff>9525</xdr:colOff>
                <xdr:row>60</xdr:row>
                <xdr:rowOff>200025</xdr:rowOff>
              </to>
            </anchor>
          </controlPr>
        </control>
      </mc:Choice>
      <mc:Fallback>
        <control shapeId="2203" r:id="rId304" name="OptionButton151"/>
      </mc:Fallback>
    </mc:AlternateContent>
    <mc:AlternateContent xmlns:mc="http://schemas.openxmlformats.org/markup-compatibility/2006">
      <mc:Choice Requires="x14">
        <control shapeId="2204" r:id="rId305" name="OptionButton152">
          <controlPr defaultSize="0" autoLine="0" linkedCell="UserInput!E55" r:id="rId5">
            <anchor moveWithCells="1">
              <from>
                <xdr:col>6</xdr:col>
                <xdr:colOff>66675</xdr:colOff>
                <xdr:row>60</xdr:row>
                <xdr:rowOff>9525</xdr:rowOff>
              </from>
              <to>
                <xdr:col>7</xdr:col>
                <xdr:colOff>9525</xdr:colOff>
                <xdr:row>60</xdr:row>
                <xdr:rowOff>200025</xdr:rowOff>
              </to>
            </anchor>
          </controlPr>
        </control>
      </mc:Choice>
      <mc:Fallback>
        <control shapeId="2204" r:id="rId305" name="OptionButton152"/>
      </mc:Fallback>
    </mc:AlternateContent>
    <mc:AlternateContent xmlns:mc="http://schemas.openxmlformats.org/markup-compatibility/2006">
      <mc:Choice Requires="x14">
        <control shapeId="2205" r:id="rId306" name="OptionButton153">
          <controlPr defaultSize="0" autoLine="0" linkedCell="UserInput!B56" r:id="rId7">
            <anchor moveWithCells="1">
              <from>
                <xdr:col>3</xdr:col>
                <xdr:colOff>66675</xdr:colOff>
                <xdr:row>61</xdr:row>
                <xdr:rowOff>9525</xdr:rowOff>
              </from>
              <to>
                <xdr:col>4</xdr:col>
                <xdr:colOff>9525</xdr:colOff>
                <xdr:row>62</xdr:row>
                <xdr:rowOff>0</xdr:rowOff>
              </to>
            </anchor>
          </controlPr>
        </control>
      </mc:Choice>
      <mc:Fallback>
        <control shapeId="2205" r:id="rId306" name="OptionButton153"/>
      </mc:Fallback>
    </mc:AlternateContent>
    <mc:AlternateContent xmlns:mc="http://schemas.openxmlformats.org/markup-compatibility/2006">
      <mc:Choice Requires="x14">
        <control shapeId="2206" r:id="rId307" name="OptionButton154">
          <controlPr defaultSize="0" autoLine="0" linkedCell="UserInput!C56" r:id="rId164">
            <anchor moveWithCells="1">
              <from>
                <xdr:col>4</xdr:col>
                <xdr:colOff>57150</xdr:colOff>
                <xdr:row>61</xdr:row>
                <xdr:rowOff>9525</xdr:rowOff>
              </from>
              <to>
                <xdr:col>4</xdr:col>
                <xdr:colOff>247650</xdr:colOff>
                <xdr:row>62</xdr:row>
                <xdr:rowOff>0</xdr:rowOff>
              </to>
            </anchor>
          </controlPr>
        </control>
      </mc:Choice>
      <mc:Fallback>
        <control shapeId="2206" r:id="rId307" name="OptionButton154"/>
      </mc:Fallback>
    </mc:AlternateContent>
    <mc:AlternateContent xmlns:mc="http://schemas.openxmlformats.org/markup-compatibility/2006">
      <mc:Choice Requires="x14">
        <control shapeId="2207" r:id="rId308" name="OptionButton155">
          <controlPr defaultSize="0" autoLine="0" linkedCell="UserInput!D56" r:id="rId7">
            <anchor moveWithCells="1">
              <from>
                <xdr:col>5</xdr:col>
                <xdr:colOff>66675</xdr:colOff>
                <xdr:row>61</xdr:row>
                <xdr:rowOff>9525</xdr:rowOff>
              </from>
              <to>
                <xdr:col>6</xdr:col>
                <xdr:colOff>9525</xdr:colOff>
                <xdr:row>62</xdr:row>
                <xdr:rowOff>0</xdr:rowOff>
              </to>
            </anchor>
          </controlPr>
        </control>
      </mc:Choice>
      <mc:Fallback>
        <control shapeId="2207" r:id="rId308" name="OptionButton155"/>
      </mc:Fallback>
    </mc:AlternateContent>
    <mc:AlternateContent xmlns:mc="http://schemas.openxmlformats.org/markup-compatibility/2006">
      <mc:Choice Requires="x14">
        <control shapeId="2208" r:id="rId309" name="OptionButton156">
          <controlPr defaultSize="0" autoLine="0" linkedCell="UserInput!E56" r:id="rId7">
            <anchor moveWithCells="1">
              <from>
                <xdr:col>6</xdr:col>
                <xdr:colOff>66675</xdr:colOff>
                <xdr:row>61</xdr:row>
                <xdr:rowOff>9525</xdr:rowOff>
              </from>
              <to>
                <xdr:col>7</xdr:col>
                <xdr:colOff>9525</xdr:colOff>
                <xdr:row>62</xdr:row>
                <xdr:rowOff>0</xdr:rowOff>
              </to>
            </anchor>
          </controlPr>
        </control>
      </mc:Choice>
      <mc:Fallback>
        <control shapeId="2208" r:id="rId309" name="OptionButton156"/>
      </mc:Fallback>
    </mc:AlternateContent>
    <mc:AlternateContent xmlns:mc="http://schemas.openxmlformats.org/markup-compatibility/2006">
      <mc:Choice Requires="x14">
        <control shapeId="2209" r:id="rId310" name="OptionButton157">
          <controlPr defaultSize="0" autoLine="0" linkedCell="UserInput!B57" r:id="rId7">
            <anchor moveWithCells="1">
              <from>
                <xdr:col>3</xdr:col>
                <xdr:colOff>66675</xdr:colOff>
                <xdr:row>62</xdr:row>
                <xdr:rowOff>9525</xdr:rowOff>
              </from>
              <to>
                <xdr:col>4</xdr:col>
                <xdr:colOff>9525</xdr:colOff>
                <xdr:row>63</xdr:row>
                <xdr:rowOff>0</xdr:rowOff>
              </to>
            </anchor>
          </controlPr>
        </control>
      </mc:Choice>
      <mc:Fallback>
        <control shapeId="2209" r:id="rId310" name="OptionButton157"/>
      </mc:Fallback>
    </mc:AlternateContent>
    <mc:AlternateContent xmlns:mc="http://schemas.openxmlformats.org/markup-compatibility/2006">
      <mc:Choice Requires="x14">
        <control shapeId="2210" r:id="rId311" name="OptionButton158">
          <controlPr defaultSize="0" autoLine="0" linkedCell="UserInput!C57" r:id="rId164">
            <anchor moveWithCells="1">
              <from>
                <xdr:col>4</xdr:col>
                <xdr:colOff>57150</xdr:colOff>
                <xdr:row>62</xdr:row>
                <xdr:rowOff>9525</xdr:rowOff>
              </from>
              <to>
                <xdr:col>4</xdr:col>
                <xdr:colOff>247650</xdr:colOff>
                <xdr:row>63</xdr:row>
                <xdr:rowOff>0</xdr:rowOff>
              </to>
            </anchor>
          </controlPr>
        </control>
      </mc:Choice>
      <mc:Fallback>
        <control shapeId="2210" r:id="rId311" name="OptionButton158"/>
      </mc:Fallback>
    </mc:AlternateContent>
    <mc:AlternateContent xmlns:mc="http://schemas.openxmlformats.org/markup-compatibility/2006">
      <mc:Choice Requires="x14">
        <control shapeId="2211" r:id="rId312" name="OptionButton159">
          <controlPr defaultSize="0" autoLine="0" linkedCell="UserInput!D57" r:id="rId7">
            <anchor moveWithCells="1">
              <from>
                <xdr:col>5</xdr:col>
                <xdr:colOff>66675</xdr:colOff>
                <xdr:row>62</xdr:row>
                <xdr:rowOff>9525</xdr:rowOff>
              </from>
              <to>
                <xdr:col>6</xdr:col>
                <xdr:colOff>9525</xdr:colOff>
                <xdr:row>63</xdr:row>
                <xdr:rowOff>0</xdr:rowOff>
              </to>
            </anchor>
          </controlPr>
        </control>
      </mc:Choice>
      <mc:Fallback>
        <control shapeId="2211" r:id="rId312" name="OptionButton159"/>
      </mc:Fallback>
    </mc:AlternateContent>
    <mc:AlternateContent xmlns:mc="http://schemas.openxmlformats.org/markup-compatibility/2006">
      <mc:Choice Requires="x14">
        <control shapeId="2212" r:id="rId313" name="OptionButton160">
          <controlPr defaultSize="0" autoLine="0" linkedCell="UserInput!E57" r:id="rId7">
            <anchor moveWithCells="1">
              <from>
                <xdr:col>6</xdr:col>
                <xdr:colOff>66675</xdr:colOff>
                <xdr:row>62</xdr:row>
                <xdr:rowOff>9525</xdr:rowOff>
              </from>
              <to>
                <xdr:col>7</xdr:col>
                <xdr:colOff>9525</xdr:colOff>
                <xdr:row>63</xdr:row>
                <xdr:rowOff>0</xdr:rowOff>
              </to>
            </anchor>
          </controlPr>
        </control>
      </mc:Choice>
      <mc:Fallback>
        <control shapeId="2212" r:id="rId313" name="OptionButton160"/>
      </mc:Fallback>
    </mc:AlternateContent>
    <mc:AlternateContent xmlns:mc="http://schemas.openxmlformats.org/markup-compatibility/2006">
      <mc:Choice Requires="x14">
        <control shapeId="2213" r:id="rId314" name="OptionButton161">
          <controlPr defaultSize="0" autoLine="0" linkedCell="UserInput!B58" r:id="rId45">
            <anchor moveWithCells="1">
              <from>
                <xdr:col>3</xdr:col>
                <xdr:colOff>66675</xdr:colOff>
                <xdr:row>63</xdr:row>
                <xdr:rowOff>9525</xdr:rowOff>
              </from>
              <to>
                <xdr:col>4</xdr:col>
                <xdr:colOff>0</xdr:colOff>
                <xdr:row>63</xdr:row>
                <xdr:rowOff>200025</xdr:rowOff>
              </to>
            </anchor>
          </controlPr>
        </control>
      </mc:Choice>
      <mc:Fallback>
        <control shapeId="2213" r:id="rId314" name="OptionButton161"/>
      </mc:Fallback>
    </mc:AlternateContent>
    <mc:AlternateContent xmlns:mc="http://schemas.openxmlformats.org/markup-compatibility/2006">
      <mc:Choice Requires="x14">
        <control shapeId="2214" r:id="rId315" name="OptionButton162">
          <controlPr defaultSize="0" autoLine="0" linkedCell="UserInput!C58" r:id="rId45">
            <anchor moveWithCells="1">
              <from>
                <xdr:col>4</xdr:col>
                <xdr:colOff>57150</xdr:colOff>
                <xdr:row>63</xdr:row>
                <xdr:rowOff>9525</xdr:rowOff>
              </from>
              <to>
                <xdr:col>4</xdr:col>
                <xdr:colOff>247650</xdr:colOff>
                <xdr:row>63</xdr:row>
                <xdr:rowOff>200025</xdr:rowOff>
              </to>
            </anchor>
          </controlPr>
        </control>
      </mc:Choice>
      <mc:Fallback>
        <control shapeId="2214" r:id="rId315" name="OptionButton162"/>
      </mc:Fallback>
    </mc:AlternateContent>
    <mc:AlternateContent xmlns:mc="http://schemas.openxmlformats.org/markup-compatibility/2006">
      <mc:Choice Requires="x14">
        <control shapeId="2215" r:id="rId316" name="OptionButton163">
          <controlPr defaultSize="0" autoLine="0" linkedCell="UserInput!D58" r:id="rId45">
            <anchor moveWithCells="1">
              <from>
                <xdr:col>5</xdr:col>
                <xdr:colOff>66675</xdr:colOff>
                <xdr:row>63</xdr:row>
                <xdr:rowOff>9525</xdr:rowOff>
              </from>
              <to>
                <xdr:col>6</xdr:col>
                <xdr:colOff>0</xdr:colOff>
                <xdr:row>63</xdr:row>
                <xdr:rowOff>200025</xdr:rowOff>
              </to>
            </anchor>
          </controlPr>
        </control>
      </mc:Choice>
      <mc:Fallback>
        <control shapeId="2215" r:id="rId316" name="OptionButton163"/>
      </mc:Fallback>
    </mc:AlternateContent>
    <mc:AlternateContent xmlns:mc="http://schemas.openxmlformats.org/markup-compatibility/2006">
      <mc:Choice Requires="x14">
        <control shapeId="2216" r:id="rId317" name="OptionButton164">
          <controlPr defaultSize="0" autoLine="0" linkedCell="UserInput!E58" r:id="rId45">
            <anchor moveWithCells="1">
              <from>
                <xdr:col>6</xdr:col>
                <xdr:colOff>66675</xdr:colOff>
                <xdr:row>63</xdr:row>
                <xdr:rowOff>9525</xdr:rowOff>
              </from>
              <to>
                <xdr:col>7</xdr:col>
                <xdr:colOff>0</xdr:colOff>
                <xdr:row>63</xdr:row>
                <xdr:rowOff>200025</xdr:rowOff>
              </to>
            </anchor>
          </controlPr>
        </control>
      </mc:Choice>
      <mc:Fallback>
        <control shapeId="2216" r:id="rId317" name="OptionButton164"/>
      </mc:Fallback>
    </mc:AlternateContent>
    <mc:AlternateContent xmlns:mc="http://schemas.openxmlformats.org/markup-compatibility/2006">
      <mc:Choice Requires="x14">
        <control shapeId="2217" r:id="rId318" name="OptionButton165">
          <controlPr defaultSize="0" autoLine="0" linkedCell="UserInput!B59" r:id="rId5">
            <anchor moveWithCells="1">
              <from>
                <xdr:col>3</xdr:col>
                <xdr:colOff>66675</xdr:colOff>
                <xdr:row>64</xdr:row>
                <xdr:rowOff>9525</xdr:rowOff>
              </from>
              <to>
                <xdr:col>4</xdr:col>
                <xdr:colOff>9525</xdr:colOff>
                <xdr:row>64</xdr:row>
                <xdr:rowOff>200025</xdr:rowOff>
              </to>
            </anchor>
          </controlPr>
        </control>
      </mc:Choice>
      <mc:Fallback>
        <control shapeId="2217" r:id="rId318" name="OptionButton165"/>
      </mc:Fallback>
    </mc:AlternateContent>
    <mc:AlternateContent xmlns:mc="http://schemas.openxmlformats.org/markup-compatibility/2006">
      <mc:Choice Requires="x14">
        <control shapeId="2218" r:id="rId319" name="OptionButton166">
          <controlPr defaultSize="0" autoLine="0" linkedCell="UserInput!C59" r:id="rId45">
            <anchor moveWithCells="1">
              <from>
                <xdr:col>4</xdr:col>
                <xdr:colOff>57150</xdr:colOff>
                <xdr:row>64</xdr:row>
                <xdr:rowOff>9525</xdr:rowOff>
              </from>
              <to>
                <xdr:col>4</xdr:col>
                <xdr:colOff>247650</xdr:colOff>
                <xdr:row>64</xdr:row>
                <xdr:rowOff>200025</xdr:rowOff>
              </to>
            </anchor>
          </controlPr>
        </control>
      </mc:Choice>
      <mc:Fallback>
        <control shapeId="2218" r:id="rId319" name="OptionButton166"/>
      </mc:Fallback>
    </mc:AlternateContent>
    <mc:AlternateContent xmlns:mc="http://schemas.openxmlformats.org/markup-compatibility/2006">
      <mc:Choice Requires="x14">
        <control shapeId="2219" r:id="rId320" name="OptionButton167">
          <controlPr defaultSize="0" autoLine="0" linkedCell="UserInput!D59" r:id="rId5">
            <anchor moveWithCells="1">
              <from>
                <xdr:col>5</xdr:col>
                <xdr:colOff>66675</xdr:colOff>
                <xdr:row>64</xdr:row>
                <xdr:rowOff>9525</xdr:rowOff>
              </from>
              <to>
                <xdr:col>6</xdr:col>
                <xdr:colOff>9525</xdr:colOff>
                <xdr:row>64</xdr:row>
                <xdr:rowOff>200025</xdr:rowOff>
              </to>
            </anchor>
          </controlPr>
        </control>
      </mc:Choice>
      <mc:Fallback>
        <control shapeId="2219" r:id="rId320" name="OptionButton167"/>
      </mc:Fallback>
    </mc:AlternateContent>
    <mc:AlternateContent xmlns:mc="http://schemas.openxmlformats.org/markup-compatibility/2006">
      <mc:Choice Requires="x14">
        <control shapeId="2220" r:id="rId321" name="OptionButton168">
          <controlPr defaultSize="0" autoLine="0" linkedCell="UserInput!E59" r:id="rId5">
            <anchor moveWithCells="1">
              <from>
                <xdr:col>6</xdr:col>
                <xdr:colOff>66675</xdr:colOff>
                <xdr:row>64</xdr:row>
                <xdr:rowOff>9525</xdr:rowOff>
              </from>
              <to>
                <xdr:col>7</xdr:col>
                <xdr:colOff>9525</xdr:colOff>
                <xdr:row>64</xdr:row>
                <xdr:rowOff>200025</xdr:rowOff>
              </to>
            </anchor>
          </controlPr>
        </control>
      </mc:Choice>
      <mc:Fallback>
        <control shapeId="2220" r:id="rId321" name="OptionButton168"/>
      </mc:Fallback>
    </mc:AlternateContent>
    <mc:AlternateContent xmlns:mc="http://schemas.openxmlformats.org/markup-compatibility/2006">
      <mc:Choice Requires="x14">
        <control shapeId="2221" r:id="rId322" name="OptionButton169">
          <controlPr defaultSize="0" autoLine="0" linkedCell="UserInput!B60" r:id="rId5">
            <anchor moveWithCells="1">
              <from>
                <xdr:col>3</xdr:col>
                <xdr:colOff>66675</xdr:colOff>
                <xdr:row>65</xdr:row>
                <xdr:rowOff>9525</xdr:rowOff>
              </from>
              <to>
                <xdr:col>4</xdr:col>
                <xdr:colOff>9525</xdr:colOff>
                <xdr:row>65</xdr:row>
                <xdr:rowOff>200025</xdr:rowOff>
              </to>
            </anchor>
          </controlPr>
        </control>
      </mc:Choice>
      <mc:Fallback>
        <control shapeId="2221" r:id="rId322" name="OptionButton169"/>
      </mc:Fallback>
    </mc:AlternateContent>
    <mc:AlternateContent xmlns:mc="http://schemas.openxmlformats.org/markup-compatibility/2006">
      <mc:Choice Requires="x14">
        <control shapeId="2222" r:id="rId323" name="OptionButton170">
          <controlPr defaultSize="0" autoLine="0" linkedCell="UserInput!C60" r:id="rId45">
            <anchor moveWithCells="1">
              <from>
                <xdr:col>4</xdr:col>
                <xdr:colOff>57150</xdr:colOff>
                <xdr:row>65</xdr:row>
                <xdr:rowOff>9525</xdr:rowOff>
              </from>
              <to>
                <xdr:col>4</xdr:col>
                <xdr:colOff>247650</xdr:colOff>
                <xdr:row>65</xdr:row>
                <xdr:rowOff>200025</xdr:rowOff>
              </to>
            </anchor>
          </controlPr>
        </control>
      </mc:Choice>
      <mc:Fallback>
        <control shapeId="2222" r:id="rId323" name="OptionButton170"/>
      </mc:Fallback>
    </mc:AlternateContent>
    <mc:AlternateContent xmlns:mc="http://schemas.openxmlformats.org/markup-compatibility/2006">
      <mc:Choice Requires="x14">
        <control shapeId="2223" r:id="rId324" name="OptionButton171">
          <controlPr defaultSize="0" autoLine="0" linkedCell="UserInput!D60" r:id="rId5">
            <anchor moveWithCells="1">
              <from>
                <xdr:col>5</xdr:col>
                <xdr:colOff>66675</xdr:colOff>
                <xdr:row>65</xdr:row>
                <xdr:rowOff>9525</xdr:rowOff>
              </from>
              <to>
                <xdr:col>6</xdr:col>
                <xdr:colOff>9525</xdr:colOff>
                <xdr:row>65</xdr:row>
                <xdr:rowOff>200025</xdr:rowOff>
              </to>
            </anchor>
          </controlPr>
        </control>
      </mc:Choice>
      <mc:Fallback>
        <control shapeId="2223" r:id="rId324" name="OptionButton171"/>
      </mc:Fallback>
    </mc:AlternateContent>
    <mc:AlternateContent xmlns:mc="http://schemas.openxmlformats.org/markup-compatibility/2006">
      <mc:Choice Requires="x14">
        <control shapeId="2224" r:id="rId325" name="OptionButton172">
          <controlPr defaultSize="0" autoLine="0" linkedCell="UserInput!E60" r:id="rId5">
            <anchor moveWithCells="1">
              <from>
                <xdr:col>6</xdr:col>
                <xdr:colOff>66675</xdr:colOff>
                <xdr:row>65</xdr:row>
                <xdr:rowOff>9525</xdr:rowOff>
              </from>
              <to>
                <xdr:col>7</xdr:col>
                <xdr:colOff>9525</xdr:colOff>
                <xdr:row>65</xdr:row>
                <xdr:rowOff>200025</xdr:rowOff>
              </to>
            </anchor>
          </controlPr>
        </control>
      </mc:Choice>
      <mc:Fallback>
        <control shapeId="2224" r:id="rId325" name="OptionButton172"/>
      </mc:Fallback>
    </mc:AlternateContent>
    <mc:AlternateContent xmlns:mc="http://schemas.openxmlformats.org/markup-compatibility/2006">
      <mc:Choice Requires="x14">
        <control shapeId="2225" r:id="rId326" name="OptionButton173">
          <controlPr defaultSize="0" autoLine="0" linkedCell="UserInput!B61" r:id="rId7">
            <anchor moveWithCells="1">
              <from>
                <xdr:col>3</xdr:col>
                <xdr:colOff>66675</xdr:colOff>
                <xdr:row>66</xdr:row>
                <xdr:rowOff>9525</xdr:rowOff>
              </from>
              <to>
                <xdr:col>4</xdr:col>
                <xdr:colOff>9525</xdr:colOff>
                <xdr:row>67</xdr:row>
                <xdr:rowOff>0</xdr:rowOff>
              </to>
            </anchor>
          </controlPr>
        </control>
      </mc:Choice>
      <mc:Fallback>
        <control shapeId="2225" r:id="rId326" name="OptionButton173"/>
      </mc:Fallback>
    </mc:AlternateContent>
    <mc:AlternateContent xmlns:mc="http://schemas.openxmlformats.org/markup-compatibility/2006">
      <mc:Choice Requires="x14">
        <control shapeId="2226" r:id="rId327" name="OptionButton174">
          <controlPr defaultSize="0" autoLine="0" linkedCell="UserInput!C61" r:id="rId164">
            <anchor moveWithCells="1">
              <from>
                <xdr:col>4</xdr:col>
                <xdr:colOff>57150</xdr:colOff>
                <xdr:row>66</xdr:row>
                <xdr:rowOff>9525</xdr:rowOff>
              </from>
              <to>
                <xdr:col>4</xdr:col>
                <xdr:colOff>247650</xdr:colOff>
                <xdr:row>67</xdr:row>
                <xdr:rowOff>0</xdr:rowOff>
              </to>
            </anchor>
          </controlPr>
        </control>
      </mc:Choice>
      <mc:Fallback>
        <control shapeId="2226" r:id="rId327" name="OptionButton174"/>
      </mc:Fallback>
    </mc:AlternateContent>
    <mc:AlternateContent xmlns:mc="http://schemas.openxmlformats.org/markup-compatibility/2006">
      <mc:Choice Requires="x14">
        <control shapeId="2227" r:id="rId328" name="OptionButton175">
          <controlPr defaultSize="0" autoLine="0" linkedCell="UserInput!D61" r:id="rId7">
            <anchor moveWithCells="1">
              <from>
                <xdr:col>5</xdr:col>
                <xdr:colOff>66675</xdr:colOff>
                <xdr:row>66</xdr:row>
                <xdr:rowOff>9525</xdr:rowOff>
              </from>
              <to>
                <xdr:col>6</xdr:col>
                <xdr:colOff>9525</xdr:colOff>
                <xdr:row>67</xdr:row>
                <xdr:rowOff>0</xdr:rowOff>
              </to>
            </anchor>
          </controlPr>
        </control>
      </mc:Choice>
      <mc:Fallback>
        <control shapeId="2227" r:id="rId328" name="OptionButton175"/>
      </mc:Fallback>
    </mc:AlternateContent>
    <mc:AlternateContent xmlns:mc="http://schemas.openxmlformats.org/markup-compatibility/2006">
      <mc:Choice Requires="x14">
        <control shapeId="2228" r:id="rId329" name="OptionButton176">
          <controlPr defaultSize="0" autoLine="0" linkedCell="UserInput!E61" r:id="rId7">
            <anchor moveWithCells="1">
              <from>
                <xdr:col>6</xdr:col>
                <xdr:colOff>66675</xdr:colOff>
                <xdr:row>66</xdr:row>
                <xdr:rowOff>9525</xdr:rowOff>
              </from>
              <to>
                <xdr:col>7</xdr:col>
                <xdr:colOff>9525</xdr:colOff>
                <xdr:row>67</xdr:row>
                <xdr:rowOff>0</xdr:rowOff>
              </to>
            </anchor>
          </controlPr>
        </control>
      </mc:Choice>
      <mc:Fallback>
        <control shapeId="2228" r:id="rId329" name="OptionButton176"/>
      </mc:Fallback>
    </mc:AlternateContent>
    <mc:AlternateContent xmlns:mc="http://schemas.openxmlformats.org/markup-compatibility/2006">
      <mc:Choice Requires="x14">
        <control shapeId="2229" r:id="rId330" name="OptionButton177">
          <controlPr defaultSize="0" autoLine="0" linkedCell="UserInput!B62" r:id="rId5">
            <anchor moveWithCells="1">
              <from>
                <xdr:col>3</xdr:col>
                <xdr:colOff>66675</xdr:colOff>
                <xdr:row>67</xdr:row>
                <xdr:rowOff>9525</xdr:rowOff>
              </from>
              <to>
                <xdr:col>4</xdr:col>
                <xdr:colOff>9525</xdr:colOff>
                <xdr:row>67</xdr:row>
                <xdr:rowOff>200025</xdr:rowOff>
              </to>
            </anchor>
          </controlPr>
        </control>
      </mc:Choice>
      <mc:Fallback>
        <control shapeId="2229" r:id="rId330" name="OptionButton177"/>
      </mc:Fallback>
    </mc:AlternateContent>
    <mc:AlternateContent xmlns:mc="http://schemas.openxmlformats.org/markup-compatibility/2006">
      <mc:Choice Requires="x14">
        <control shapeId="2230" r:id="rId331" name="OptionButton178">
          <controlPr defaultSize="0" autoLine="0" linkedCell="UserInput!C62" r:id="rId45">
            <anchor moveWithCells="1">
              <from>
                <xdr:col>4</xdr:col>
                <xdr:colOff>57150</xdr:colOff>
                <xdr:row>67</xdr:row>
                <xdr:rowOff>9525</xdr:rowOff>
              </from>
              <to>
                <xdr:col>4</xdr:col>
                <xdr:colOff>247650</xdr:colOff>
                <xdr:row>67</xdr:row>
                <xdr:rowOff>200025</xdr:rowOff>
              </to>
            </anchor>
          </controlPr>
        </control>
      </mc:Choice>
      <mc:Fallback>
        <control shapeId="2230" r:id="rId331" name="OptionButton178"/>
      </mc:Fallback>
    </mc:AlternateContent>
    <mc:AlternateContent xmlns:mc="http://schemas.openxmlformats.org/markup-compatibility/2006">
      <mc:Choice Requires="x14">
        <control shapeId="2231" r:id="rId332" name="OptionButton179">
          <controlPr defaultSize="0" autoLine="0" linkedCell="UserInput!D62" r:id="rId5">
            <anchor moveWithCells="1">
              <from>
                <xdr:col>5</xdr:col>
                <xdr:colOff>66675</xdr:colOff>
                <xdr:row>67</xdr:row>
                <xdr:rowOff>9525</xdr:rowOff>
              </from>
              <to>
                <xdr:col>6</xdr:col>
                <xdr:colOff>9525</xdr:colOff>
                <xdr:row>67</xdr:row>
                <xdr:rowOff>200025</xdr:rowOff>
              </to>
            </anchor>
          </controlPr>
        </control>
      </mc:Choice>
      <mc:Fallback>
        <control shapeId="2231" r:id="rId332" name="OptionButton179"/>
      </mc:Fallback>
    </mc:AlternateContent>
    <mc:AlternateContent xmlns:mc="http://schemas.openxmlformats.org/markup-compatibility/2006">
      <mc:Choice Requires="x14">
        <control shapeId="2232" r:id="rId333" name="OptionButton180">
          <controlPr defaultSize="0" autoLine="0" linkedCell="UserInput!E62" r:id="rId5">
            <anchor moveWithCells="1">
              <from>
                <xdr:col>6</xdr:col>
                <xdr:colOff>66675</xdr:colOff>
                <xdr:row>67</xdr:row>
                <xdr:rowOff>9525</xdr:rowOff>
              </from>
              <to>
                <xdr:col>7</xdr:col>
                <xdr:colOff>9525</xdr:colOff>
                <xdr:row>67</xdr:row>
                <xdr:rowOff>200025</xdr:rowOff>
              </to>
            </anchor>
          </controlPr>
        </control>
      </mc:Choice>
      <mc:Fallback>
        <control shapeId="2232" r:id="rId333" name="OptionButton180"/>
      </mc:Fallback>
    </mc:AlternateContent>
    <mc:AlternateContent xmlns:mc="http://schemas.openxmlformats.org/markup-compatibility/2006">
      <mc:Choice Requires="x14">
        <control shapeId="2237" r:id="rId334" name="OptionButton185">
          <controlPr defaultSize="0" autoLine="0" linkedCell="UserInput!B68" r:id="rId7">
            <anchor moveWithCells="1">
              <from>
                <xdr:col>3</xdr:col>
                <xdr:colOff>66675</xdr:colOff>
                <xdr:row>71</xdr:row>
                <xdr:rowOff>0</xdr:rowOff>
              </from>
              <to>
                <xdr:col>4</xdr:col>
                <xdr:colOff>9525</xdr:colOff>
                <xdr:row>71</xdr:row>
                <xdr:rowOff>180975</xdr:rowOff>
              </to>
            </anchor>
          </controlPr>
        </control>
      </mc:Choice>
      <mc:Fallback>
        <control shapeId="2237" r:id="rId334" name="OptionButton185"/>
      </mc:Fallback>
    </mc:AlternateContent>
    <mc:AlternateContent xmlns:mc="http://schemas.openxmlformats.org/markup-compatibility/2006">
      <mc:Choice Requires="x14">
        <control shapeId="2238" r:id="rId335" name="OptionButton186">
          <controlPr defaultSize="0" autoLine="0" linkedCell="UserInput!C68" r:id="rId164">
            <anchor moveWithCells="1">
              <from>
                <xdr:col>4</xdr:col>
                <xdr:colOff>57150</xdr:colOff>
                <xdr:row>71</xdr:row>
                <xdr:rowOff>0</xdr:rowOff>
              </from>
              <to>
                <xdr:col>4</xdr:col>
                <xdr:colOff>247650</xdr:colOff>
                <xdr:row>71</xdr:row>
                <xdr:rowOff>180975</xdr:rowOff>
              </to>
            </anchor>
          </controlPr>
        </control>
      </mc:Choice>
      <mc:Fallback>
        <control shapeId="2238" r:id="rId335" name="OptionButton186"/>
      </mc:Fallback>
    </mc:AlternateContent>
    <mc:AlternateContent xmlns:mc="http://schemas.openxmlformats.org/markup-compatibility/2006">
      <mc:Choice Requires="x14">
        <control shapeId="2239" r:id="rId336" name="OptionButton187">
          <controlPr defaultSize="0" autoLine="0" linkedCell="UserInput!D68" r:id="rId7">
            <anchor moveWithCells="1">
              <from>
                <xdr:col>5</xdr:col>
                <xdr:colOff>66675</xdr:colOff>
                <xdr:row>71</xdr:row>
                <xdr:rowOff>0</xdr:rowOff>
              </from>
              <to>
                <xdr:col>6</xdr:col>
                <xdr:colOff>9525</xdr:colOff>
                <xdr:row>71</xdr:row>
                <xdr:rowOff>180975</xdr:rowOff>
              </to>
            </anchor>
          </controlPr>
        </control>
      </mc:Choice>
      <mc:Fallback>
        <control shapeId="2239" r:id="rId336" name="OptionButton187"/>
      </mc:Fallback>
    </mc:AlternateContent>
    <mc:AlternateContent xmlns:mc="http://schemas.openxmlformats.org/markup-compatibility/2006">
      <mc:Choice Requires="x14">
        <control shapeId="2240" r:id="rId337" name="OptionButton188">
          <controlPr defaultSize="0" autoLine="0" linkedCell="UserInput!E68" r:id="rId7">
            <anchor moveWithCells="1">
              <from>
                <xdr:col>6</xdr:col>
                <xdr:colOff>66675</xdr:colOff>
                <xdr:row>71</xdr:row>
                <xdr:rowOff>0</xdr:rowOff>
              </from>
              <to>
                <xdr:col>7</xdr:col>
                <xdr:colOff>9525</xdr:colOff>
                <xdr:row>71</xdr:row>
                <xdr:rowOff>180975</xdr:rowOff>
              </to>
            </anchor>
          </controlPr>
        </control>
      </mc:Choice>
      <mc:Fallback>
        <control shapeId="2240" r:id="rId337" name="OptionButton188"/>
      </mc:Fallback>
    </mc:AlternateContent>
    <mc:AlternateContent xmlns:mc="http://schemas.openxmlformats.org/markup-compatibility/2006">
      <mc:Choice Requires="x14">
        <control shapeId="2241" r:id="rId338" name="OptionButton189">
          <controlPr defaultSize="0" autoLine="0" linkedCell="UserInput!B71" r:id="rId5">
            <anchor moveWithCells="1">
              <from>
                <xdr:col>3</xdr:col>
                <xdr:colOff>66675</xdr:colOff>
                <xdr:row>74</xdr:row>
                <xdr:rowOff>0</xdr:rowOff>
              </from>
              <to>
                <xdr:col>4</xdr:col>
                <xdr:colOff>9525</xdr:colOff>
                <xdr:row>74</xdr:row>
                <xdr:rowOff>190500</xdr:rowOff>
              </to>
            </anchor>
          </controlPr>
        </control>
      </mc:Choice>
      <mc:Fallback>
        <control shapeId="2241" r:id="rId338" name="OptionButton189"/>
      </mc:Fallback>
    </mc:AlternateContent>
    <mc:AlternateContent xmlns:mc="http://schemas.openxmlformats.org/markup-compatibility/2006">
      <mc:Choice Requires="x14">
        <control shapeId="2242" r:id="rId339" name="OptionButton190">
          <controlPr defaultSize="0" autoLine="0" linkedCell="UserInput!C71" r:id="rId45">
            <anchor moveWithCells="1">
              <from>
                <xdr:col>4</xdr:col>
                <xdr:colOff>57150</xdr:colOff>
                <xdr:row>74</xdr:row>
                <xdr:rowOff>0</xdr:rowOff>
              </from>
              <to>
                <xdr:col>4</xdr:col>
                <xdr:colOff>247650</xdr:colOff>
                <xdr:row>74</xdr:row>
                <xdr:rowOff>190500</xdr:rowOff>
              </to>
            </anchor>
          </controlPr>
        </control>
      </mc:Choice>
      <mc:Fallback>
        <control shapeId="2242" r:id="rId339" name="OptionButton190"/>
      </mc:Fallback>
    </mc:AlternateContent>
    <mc:AlternateContent xmlns:mc="http://schemas.openxmlformats.org/markup-compatibility/2006">
      <mc:Choice Requires="x14">
        <control shapeId="2243" r:id="rId340" name="OptionButton191">
          <controlPr defaultSize="0" autoLine="0" linkedCell="UserInput!D71" r:id="rId5">
            <anchor moveWithCells="1">
              <from>
                <xdr:col>5</xdr:col>
                <xdr:colOff>66675</xdr:colOff>
                <xdr:row>74</xdr:row>
                <xdr:rowOff>0</xdr:rowOff>
              </from>
              <to>
                <xdr:col>6</xdr:col>
                <xdr:colOff>9525</xdr:colOff>
                <xdr:row>74</xdr:row>
                <xdr:rowOff>190500</xdr:rowOff>
              </to>
            </anchor>
          </controlPr>
        </control>
      </mc:Choice>
      <mc:Fallback>
        <control shapeId="2243" r:id="rId340" name="OptionButton191"/>
      </mc:Fallback>
    </mc:AlternateContent>
    <mc:AlternateContent xmlns:mc="http://schemas.openxmlformats.org/markup-compatibility/2006">
      <mc:Choice Requires="x14">
        <control shapeId="2244" r:id="rId341" name="OptionButton192">
          <controlPr defaultSize="0" autoLine="0" linkedCell="UserInput!E71" r:id="rId5">
            <anchor moveWithCells="1">
              <from>
                <xdr:col>6</xdr:col>
                <xdr:colOff>66675</xdr:colOff>
                <xdr:row>74</xdr:row>
                <xdr:rowOff>0</xdr:rowOff>
              </from>
              <to>
                <xdr:col>7</xdr:col>
                <xdr:colOff>9525</xdr:colOff>
                <xdr:row>74</xdr:row>
                <xdr:rowOff>190500</xdr:rowOff>
              </to>
            </anchor>
          </controlPr>
        </control>
      </mc:Choice>
      <mc:Fallback>
        <control shapeId="2244" r:id="rId341" name="OptionButton192"/>
      </mc:Fallback>
    </mc:AlternateContent>
    <mc:AlternateContent xmlns:mc="http://schemas.openxmlformats.org/markup-compatibility/2006">
      <mc:Choice Requires="x14">
        <control shapeId="2245" r:id="rId342" name="OptionButton193">
          <controlPr defaultSize="0" autoLine="0" linkedCell="UserInput!B72" r:id="rId7">
            <anchor moveWithCells="1">
              <from>
                <xdr:col>3</xdr:col>
                <xdr:colOff>66675</xdr:colOff>
                <xdr:row>75</xdr:row>
                <xdr:rowOff>0</xdr:rowOff>
              </from>
              <to>
                <xdr:col>4</xdr:col>
                <xdr:colOff>9525</xdr:colOff>
                <xdr:row>75</xdr:row>
                <xdr:rowOff>180975</xdr:rowOff>
              </to>
            </anchor>
          </controlPr>
        </control>
      </mc:Choice>
      <mc:Fallback>
        <control shapeId="2245" r:id="rId342" name="OptionButton193"/>
      </mc:Fallback>
    </mc:AlternateContent>
    <mc:AlternateContent xmlns:mc="http://schemas.openxmlformats.org/markup-compatibility/2006">
      <mc:Choice Requires="x14">
        <control shapeId="2246" r:id="rId343" name="OptionButton194">
          <controlPr defaultSize="0" autoLine="0" linkedCell="UserInput!C72" r:id="rId164">
            <anchor moveWithCells="1">
              <from>
                <xdr:col>4</xdr:col>
                <xdr:colOff>57150</xdr:colOff>
                <xdr:row>75</xdr:row>
                <xdr:rowOff>0</xdr:rowOff>
              </from>
              <to>
                <xdr:col>4</xdr:col>
                <xdr:colOff>247650</xdr:colOff>
                <xdr:row>75</xdr:row>
                <xdr:rowOff>180975</xdr:rowOff>
              </to>
            </anchor>
          </controlPr>
        </control>
      </mc:Choice>
      <mc:Fallback>
        <control shapeId="2246" r:id="rId343" name="OptionButton194"/>
      </mc:Fallback>
    </mc:AlternateContent>
    <mc:AlternateContent xmlns:mc="http://schemas.openxmlformats.org/markup-compatibility/2006">
      <mc:Choice Requires="x14">
        <control shapeId="2247" r:id="rId344" name="OptionButton195">
          <controlPr defaultSize="0" autoLine="0" linkedCell="UserInput!D72" r:id="rId7">
            <anchor moveWithCells="1">
              <from>
                <xdr:col>5</xdr:col>
                <xdr:colOff>66675</xdr:colOff>
                <xdr:row>75</xdr:row>
                <xdr:rowOff>0</xdr:rowOff>
              </from>
              <to>
                <xdr:col>6</xdr:col>
                <xdr:colOff>9525</xdr:colOff>
                <xdr:row>75</xdr:row>
                <xdr:rowOff>180975</xdr:rowOff>
              </to>
            </anchor>
          </controlPr>
        </control>
      </mc:Choice>
      <mc:Fallback>
        <control shapeId="2247" r:id="rId344" name="OptionButton195"/>
      </mc:Fallback>
    </mc:AlternateContent>
    <mc:AlternateContent xmlns:mc="http://schemas.openxmlformats.org/markup-compatibility/2006">
      <mc:Choice Requires="x14">
        <control shapeId="2248" r:id="rId345" name="OptionButton196">
          <controlPr defaultSize="0" autoLine="0" linkedCell="UserInput!E72" r:id="rId7">
            <anchor moveWithCells="1">
              <from>
                <xdr:col>6</xdr:col>
                <xdr:colOff>66675</xdr:colOff>
                <xdr:row>75</xdr:row>
                <xdr:rowOff>0</xdr:rowOff>
              </from>
              <to>
                <xdr:col>7</xdr:col>
                <xdr:colOff>9525</xdr:colOff>
                <xdr:row>75</xdr:row>
                <xdr:rowOff>180975</xdr:rowOff>
              </to>
            </anchor>
          </controlPr>
        </control>
      </mc:Choice>
      <mc:Fallback>
        <control shapeId="2248" r:id="rId345" name="OptionButton196"/>
      </mc:Fallback>
    </mc:AlternateContent>
    <mc:AlternateContent xmlns:mc="http://schemas.openxmlformats.org/markup-compatibility/2006">
      <mc:Choice Requires="x14">
        <control shapeId="2249" r:id="rId346" name="OptionButton197">
          <controlPr defaultSize="0" autoLine="0" linkedCell="UserInput!B73" r:id="rId5">
            <anchor moveWithCells="1">
              <from>
                <xdr:col>3</xdr:col>
                <xdr:colOff>66675</xdr:colOff>
                <xdr:row>76</xdr:row>
                <xdr:rowOff>0</xdr:rowOff>
              </from>
              <to>
                <xdr:col>4</xdr:col>
                <xdr:colOff>9525</xdr:colOff>
                <xdr:row>76</xdr:row>
                <xdr:rowOff>190500</xdr:rowOff>
              </to>
            </anchor>
          </controlPr>
        </control>
      </mc:Choice>
      <mc:Fallback>
        <control shapeId="2249" r:id="rId346" name="OptionButton197"/>
      </mc:Fallback>
    </mc:AlternateContent>
    <mc:AlternateContent xmlns:mc="http://schemas.openxmlformats.org/markup-compatibility/2006">
      <mc:Choice Requires="x14">
        <control shapeId="2250" r:id="rId347" name="OptionButton198">
          <controlPr defaultSize="0" autoLine="0" linkedCell="UserInput!C73" r:id="rId45">
            <anchor moveWithCells="1">
              <from>
                <xdr:col>4</xdr:col>
                <xdr:colOff>57150</xdr:colOff>
                <xdr:row>76</xdr:row>
                <xdr:rowOff>0</xdr:rowOff>
              </from>
              <to>
                <xdr:col>4</xdr:col>
                <xdr:colOff>247650</xdr:colOff>
                <xdr:row>76</xdr:row>
                <xdr:rowOff>190500</xdr:rowOff>
              </to>
            </anchor>
          </controlPr>
        </control>
      </mc:Choice>
      <mc:Fallback>
        <control shapeId="2250" r:id="rId347" name="OptionButton198"/>
      </mc:Fallback>
    </mc:AlternateContent>
    <mc:AlternateContent xmlns:mc="http://schemas.openxmlformats.org/markup-compatibility/2006">
      <mc:Choice Requires="x14">
        <control shapeId="2251" r:id="rId348" name="OptionButton199">
          <controlPr defaultSize="0" autoLine="0" linkedCell="UserInput!D73" r:id="rId5">
            <anchor moveWithCells="1">
              <from>
                <xdr:col>5</xdr:col>
                <xdr:colOff>66675</xdr:colOff>
                <xdr:row>76</xdr:row>
                <xdr:rowOff>0</xdr:rowOff>
              </from>
              <to>
                <xdr:col>6</xdr:col>
                <xdr:colOff>9525</xdr:colOff>
                <xdr:row>76</xdr:row>
                <xdr:rowOff>190500</xdr:rowOff>
              </to>
            </anchor>
          </controlPr>
        </control>
      </mc:Choice>
      <mc:Fallback>
        <control shapeId="2251" r:id="rId348" name="OptionButton199"/>
      </mc:Fallback>
    </mc:AlternateContent>
    <mc:AlternateContent xmlns:mc="http://schemas.openxmlformats.org/markup-compatibility/2006">
      <mc:Choice Requires="x14">
        <control shapeId="2252" r:id="rId349" name="OptionButton200">
          <controlPr defaultSize="0" autoLine="0" linkedCell="UserInput!E73" r:id="rId5">
            <anchor moveWithCells="1">
              <from>
                <xdr:col>6</xdr:col>
                <xdr:colOff>66675</xdr:colOff>
                <xdr:row>76</xdr:row>
                <xdr:rowOff>0</xdr:rowOff>
              </from>
              <to>
                <xdr:col>7</xdr:col>
                <xdr:colOff>9525</xdr:colOff>
                <xdr:row>76</xdr:row>
                <xdr:rowOff>190500</xdr:rowOff>
              </to>
            </anchor>
          </controlPr>
        </control>
      </mc:Choice>
      <mc:Fallback>
        <control shapeId="2252" r:id="rId349" name="OptionButton200"/>
      </mc:Fallback>
    </mc:AlternateContent>
    <mc:AlternateContent xmlns:mc="http://schemas.openxmlformats.org/markup-compatibility/2006">
      <mc:Choice Requires="x14">
        <control shapeId="2253" r:id="rId350" name="OptionButton201">
          <controlPr defaultSize="0" autoLine="0" linkedCell="UserInput!B74" r:id="rId5">
            <anchor moveWithCells="1">
              <from>
                <xdr:col>3</xdr:col>
                <xdr:colOff>66675</xdr:colOff>
                <xdr:row>77</xdr:row>
                <xdr:rowOff>0</xdr:rowOff>
              </from>
              <to>
                <xdr:col>4</xdr:col>
                <xdr:colOff>9525</xdr:colOff>
                <xdr:row>77</xdr:row>
                <xdr:rowOff>190500</xdr:rowOff>
              </to>
            </anchor>
          </controlPr>
        </control>
      </mc:Choice>
      <mc:Fallback>
        <control shapeId="2253" r:id="rId350" name="OptionButton201"/>
      </mc:Fallback>
    </mc:AlternateContent>
    <mc:AlternateContent xmlns:mc="http://schemas.openxmlformats.org/markup-compatibility/2006">
      <mc:Choice Requires="x14">
        <control shapeId="2254" r:id="rId351" name="OptionButton202">
          <controlPr defaultSize="0" autoLine="0" linkedCell="UserInput!C74" r:id="rId45">
            <anchor moveWithCells="1">
              <from>
                <xdr:col>4</xdr:col>
                <xdr:colOff>57150</xdr:colOff>
                <xdr:row>77</xdr:row>
                <xdr:rowOff>0</xdr:rowOff>
              </from>
              <to>
                <xdr:col>4</xdr:col>
                <xdr:colOff>247650</xdr:colOff>
                <xdr:row>77</xdr:row>
                <xdr:rowOff>190500</xdr:rowOff>
              </to>
            </anchor>
          </controlPr>
        </control>
      </mc:Choice>
      <mc:Fallback>
        <control shapeId="2254" r:id="rId351" name="OptionButton202"/>
      </mc:Fallback>
    </mc:AlternateContent>
    <mc:AlternateContent xmlns:mc="http://schemas.openxmlformats.org/markup-compatibility/2006">
      <mc:Choice Requires="x14">
        <control shapeId="2255" r:id="rId352" name="OptionButton203">
          <controlPr defaultSize="0" autoLine="0" linkedCell="UserInput!D74" r:id="rId5">
            <anchor moveWithCells="1">
              <from>
                <xdr:col>5</xdr:col>
                <xdr:colOff>66675</xdr:colOff>
                <xdr:row>77</xdr:row>
                <xdr:rowOff>0</xdr:rowOff>
              </from>
              <to>
                <xdr:col>6</xdr:col>
                <xdr:colOff>9525</xdr:colOff>
                <xdr:row>77</xdr:row>
                <xdr:rowOff>190500</xdr:rowOff>
              </to>
            </anchor>
          </controlPr>
        </control>
      </mc:Choice>
      <mc:Fallback>
        <control shapeId="2255" r:id="rId352" name="OptionButton203"/>
      </mc:Fallback>
    </mc:AlternateContent>
    <mc:AlternateContent xmlns:mc="http://schemas.openxmlformats.org/markup-compatibility/2006">
      <mc:Choice Requires="x14">
        <control shapeId="2256" r:id="rId353" name="OptionButton204">
          <controlPr defaultSize="0" autoLine="0" linkedCell="UserInput!E74" r:id="rId5">
            <anchor moveWithCells="1">
              <from>
                <xdr:col>6</xdr:col>
                <xdr:colOff>66675</xdr:colOff>
                <xdr:row>77</xdr:row>
                <xdr:rowOff>0</xdr:rowOff>
              </from>
              <to>
                <xdr:col>7</xdr:col>
                <xdr:colOff>9525</xdr:colOff>
                <xdr:row>77</xdr:row>
                <xdr:rowOff>190500</xdr:rowOff>
              </to>
            </anchor>
          </controlPr>
        </control>
      </mc:Choice>
      <mc:Fallback>
        <control shapeId="2256" r:id="rId353" name="OptionButton204"/>
      </mc:Fallback>
    </mc:AlternateContent>
    <mc:AlternateContent xmlns:mc="http://schemas.openxmlformats.org/markup-compatibility/2006">
      <mc:Choice Requires="x14">
        <control shapeId="2257" r:id="rId354" name="OptionButton205">
          <controlPr defaultSize="0" autoLine="0" linkedCell="UserInput!B75" r:id="rId7">
            <anchor moveWithCells="1">
              <from>
                <xdr:col>3</xdr:col>
                <xdr:colOff>66675</xdr:colOff>
                <xdr:row>78</xdr:row>
                <xdr:rowOff>0</xdr:rowOff>
              </from>
              <to>
                <xdr:col>4</xdr:col>
                <xdr:colOff>9525</xdr:colOff>
                <xdr:row>78</xdr:row>
                <xdr:rowOff>180975</xdr:rowOff>
              </to>
            </anchor>
          </controlPr>
        </control>
      </mc:Choice>
      <mc:Fallback>
        <control shapeId="2257" r:id="rId354" name="OptionButton205"/>
      </mc:Fallback>
    </mc:AlternateContent>
    <mc:AlternateContent xmlns:mc="http://schemas.openxmlformats.org/markup-compatibility/2006">
      <mc:Choice Requires="x14">
        <control shapeId="2258" r:id="rId355" name="OptionButton206">
          <controlPr defaultSize="0" autoLine="0" linkedCell="UserInput!C75" r:id="rId45">
            <anchor moveWithCells="1">
              <from>
                <xdr:col>4</xdr:col>
                <xdr:colOff>57150</xdr:colOff>
                <xdr:row>78</xdr:row>
                <xdr:rowOff>0</xdr:rowOff>
              </from>
              <to>
                <xdr:col>4</xdr:col>
                <xdr:colOff>247650</xdr:colOff>
                <xdr:row>78</xdr:row>
                <xdr:rowOff>190500</xdr:rowOff>
              </to>
            </anchor>
          </controlPr>
        </control>
      </mc:Choice>
      <mc:Fallback>
        <control shapeId="2258" r:id="rId355" name="OptionButton206"/>
      </mc:Fallback>
    </mc:AlternateContent>
    <mc:AlternateContent xmlns:mc="http://schemas.openxmlformats.org/markup-compatibility/2006">
      <mc:Choice Requires="x14">
        <control shapeId="2259" r:id="rId356" name="OptionButton207">
          <controlPr defaultSize="0" autoLine="0" linkedCell="UserInput!D75" r:id="rId7">
            <anchor moveWithCells="1">
              <from>
                <xdr:col>5</xdr:col>
                <xdr:colOff>66675</xdr:colOff>
                <xdr:row>78</xdr:row>
                <xdr:rowOff>0</xdr:rowOff>
              </from>
              <to>
                <xdr:col>6</xdr:col>
                <xdr:colOff>9525</xdr:colOff>
                <xdr:row>78</xdr:row>
                <xdr:rowOff>180975</xdr:rowOff>
              </to>
            </anchor>
          </controlPr>
        </control>
      </mc:Choice>
      <mc:Fallback>
        <control shapeId="2259" r:id="rId356" name="OptionButton207"/>
      </mc:Fallback>
    </mc:AlternateContent>
    <mc:AlternateContent xmlns:mc="http://schemas.openxmlformats.org/markup-compatibility/2006">
      <mc:Choice Requires="x14">
        <control shapeId="2260" r:id="rId357" name="OptionButton208">
          <controlPr defaultSize="0" autoLine="0" linkedCell="UserInput!E75" r:id="rId7">
            <anchor moveWithCells="1">
              <from>
                <xdr:col>6</xdr:col>
                <xdr:colOff>66675</xdr:colOff>
                <xdr:row>78</xdr:row>
                <xdr:rowOff>0</xdr:rowOff>
              </from>
              <to>
                <xdr:col>7</xdr:col>
                <xdr:colOff>9525</xdr:colOff>
                <xdr:row>78</xdr:row>
                <xdr:rowOff>180975</xdr:rowOff>
              </to>
            </anchor>
          </controlPr>
        </control>
      </mc:Choice>
      <mc:Fallback>
        <control shapeId="2260" r:id="rId357" name="OptionButton208"/>
      </mc:Fallback>
    </mc:AlternateContent>
    <mc:AlternateContent xmlns:mc="http://schemas.openxmlformats.org/markup-compatibility/2006">
      <mc:Choice Requires="x14">
        <control shapeId="2261" r:id="rId358" name="OptionButton209">
          <controlPr defaultSize="0" autoLine="0" linkedCell="UserInput!B76" r:id="rId7">
            <anchor moveWithCells="1">
              <from>
                <xdr:col>3</xdr:col>
                <xdr:colOff>66675</xdr:colOff>
                <xdr:row>79</xdr:row>
                <xdr:rowOff>0</xdr:rowOff>
              </from>
              <to>
                <xdr:col>4</xdr:col>
                <xdr:colOff>9525</xdr:colOff>
                <xdr:row>79</xdr:row>
                <xdr:rowOff>180975</xdr:rowOff>
              </to>
            </anchor>
          </controlPr>
        </control>
      </mc:Choice>
      <mc:Fallback>
        <control shapeId="2261" r:id="rId358" name="OptionButton209"/>
      </mc:Fallback>
    </mc:AlternateContent>
    <mc:AlternateContent xmlns:mc="http://schemas.openxmlformats.org/markup-compatibility/2006">
      <mc:Choice Requires="x14">
        <control shapeId="2262" r:id="rId359" name="OptionButton210">
          <controlPr defaultSize="0" autoLine="0" linkedCell="UserInput!C76" r:id="rId164">
            <anchor moveWithCells="1">
              <from>
                <xdr:col>4</xdr:col>
                <xdr:colOff>57150</xdr:colOff>
                <xdr:row>79</xdr:row>
                <xdr:rowOff>0</xdr:rowOff>
              </from>
              <to>
                <xdr:col>4</xdr:col>
                <xdr:colOff>247650</xdr:colOff>
                <xdr:row>79</xdr:row>
                <xdr:rowOff>180975</xdr:rowOff>
              </to>
            </anchor>
          </controlPr>
        </control>
      </mc:Choice>
      <mc:Fallback>
        <control shapeId="2262" r:id="rId359" name="OptionButton210"/>
      </mc:Fallback>
    </mc:AlternateContent>
    <mc:AlternateContent xmlns:mc="http://schemas.openxmlformats.org/markup-compatibility/2006">
      <mc:Choice Requires="x14">
        <control shapeId="2263" r:id="rId360" name="OptionButton211">
          <controlPr defaultSize="0" autoLine="0" linkedCell="UserInput!D76" r:id="rId7">
            <anchor moveWithCells="1">
              <from>
                <xdr:col>5</xdr:col>
                <xdr:colOff>66675</xdr:colOff>
                <xdr:row>79</xdr:row>
                <xdr:rowOff>0</xdr:rowOff>
              </from>
              <to>
                <xdr:col>6</xdr:col>
                <xdr:colOff>9525</xdr:colOff>
                <xdr:row>79</xdr:row>
                <xdr:rowOff>180975</xdr:rowOff>
              </to>
            </anchor>
          </controlPr>
        </control>
      </mc:Choice>
      <mc:Fallback>
        <control shapeId="2263" r:id="rId360" name="OptionButton211"/>
      </mc:Fallback>
    </mc:AlternateContent>
    <mc:AlternateContent xmlns:mc="http://schemas.openxmlformats.org/markup-compatibility/2006">
      <mc:Choice Requires="x14">
        <control shapeId="2264" r:id="rId361" name="OptionButton212">
          <controlPr defaultSize="0" autoLine="0" linkedCell="UserInput!E76" r:id="rId7">
            <anchor moveWithCells="1">
              <from>
                <xdr:col>6</xdr:col>
                <xdr:colOff>66675</xdr:colOff>
                <xdr:row>79</xdr:row>
                <xdr:rowOff>0</xdr:rowOff>
              </from>
              <to>
                <xdr:col>7</xdr:col>
                <xdr:colOff>9525</xdr:colOff>
                <xdr:row>79</xdr:row>
                <xdr:rowOff>180975</xdr:rowOff>
              </to>
            </anchor>
          </controlPr>
        </control>
      </mc:Choice>
      <mc:Fallback>
        <control shapeId="2264" r:id="rId361" name="OptionButton212"/>
      </mc:Fallback>
    </mc:AlternateContent>
    <mc:AlternateContent xmlns:mc="http://schemas.openxmlformats.org/markup-compatibility/2006">
      <mc:Choice Requires="x14">
        <control shapeId="2265" r:id="rId362" name="OptionButton213">
          <controlPr defaultSize="0" autoLine="0" linkedCell="UserInput!B77" r:id="rId5">
            <anchor moveWithCells="1">
              <from>
                <xdr:col>3</xdr:col>
                <xdr:colOff>66675</xdr:colOff>
                <xdr:row>80</xdr:row>
                <xdr:rowOff>0</xdr:rowOff>
              </from>
              <to>
                <xdr:col>4</xdr:col>
                <xdr:colOff>9525</xdr:colOff>
                <xdr:row>80</xdr:row>
                <xdr:rowOff>190500</xdr:rowOff>
              </to>
            </anchor>
          </controlPr>
        </control>
      </mc:Choice>
      <mc:Fallback>
        <control shapeId="2265" r:id="rId362" name="OptionButton213"/>
      </mc:Fallback>
    </mc:AlternateContent>
    <mc:AlternateContent xmlns:mc="http://schemas.openxmlformats.org/markup-compatibility/2006">
      <mc:Choice Requires="x14">
        <control shapeId="2266" r:id="rId363" name="OptionButton214">
          <controlPr defaultSize="0" autoLine="0" linkedCell="UserInput!C77" r:id="rId45">
            <anchor moveWithCells="1">
              <from>
                <xdr:col>4</xdr:col>
                <xdr:colOff>57150</xdr:colOff>
                <xdr:row>80</xdr:row>
                <xdr:rowOff>0</xdr:rowOff>
              </from>
              <to>
                <xdr:col>4</xdr:col>
                <xdr:colOff>247650</xdr:colOff>
                <xdr:row>80</xdr:row>
                <xdr:rowOff>190500</xdr:rowOff>
              </to>
            </anchor>
          </controlPr>
        </control>
      </mc:Choice>
      <mc:Fallback>
        <control shapeId="2266" r:id="rId363" name="OptionButton214"/>
      </mc:Fallback>
    </mc:AlternateContent>
    <mc:AlternateContent xmlns:mc="http://schemas.openxmlformats.org/markup-compatibility/2006">
      <mc:Choice Requires="x14">
        <control shapeId="2267" r:id="rId364" name="OptionButton215">
          <controlPr defaultSize="0" autoLine="0" linkedCell="UserInput!D77" r:id="rId5">
            <anchor moveWithCells="1">
              <from>
                <xdr:col>5</xdr:col>
                <xdr:colOff>66675</xdr:colOff>
                <xdr:row>80</xdr:row>
                <xdr:rowOff>0</xdr:rowOff>
              </from>
              <to>
                <xdr:col>6</xdr:col>
                <xdr:colOff>9525</xdr:colOff>
                <xdr:row>80</xdr:row>
                <xdr:rowOff>190500</xdr:rowOff>
              </to>
            </anchor>
          </controlPr>
        </control>
      </mc:Choice>
      <mc:Fallback>
        <control shapeId="2267" r:id="rId364" name="OptionButton215"/>
      </mc:Fallback>
    </mc:AlternateContent>
    <mc:AlternateContent xmlns:mc="http://schemas.openxmlformats.org/markup-compatibility/2006">
      <mc:Choice Requires="x14">
        <control shapeId="2268" r:id="rId365" name="OptionButton216">
          <controlPr defaultSize="0" autoLine="0" linkedCell="UserInput!E77" r:id="rId5">
            <anchor moveWithCells="1">
              <from>
                <xdr:col>6</xdr:col>
                <xdr:colOff>66675</xdr:colOff>
                <xdr:row>80</xdr:row>
                <xdr:rowOff>0</xdr:rowOff>
              </from>
              <to>
                <xdr:col>7</xdr:col>
                <xdr:colOff>9525</xdr:colOff>
                <xdr:row>80</xdr:row>
                <xdr:rowOff>190500</xdr:rowOff>
              </to>
            </anchor>
          </controlPr>
        </control>
      </mc:Choice>
      <mc:Fallback>
        <control shapeId="2268" r:id="rId365" name="OptionButton216"/>
      </mc:Fallback>
    </mc:AlternateContent>
    <mc:AlternateContent xmlns:mc="http://schemas.openxmlformats.org/markup-compatibility/2006">
      <mc:Choice Requires="x14">
        <control shapeId="2273" r:id="rId366" name="OptionButton221">
          <controlPr defaultSize="0" autoLine="0" linkedCell="UserInput!B84" r:id="rId7">
            <anchor moveWithCells="1">
              <from>
                <xdr:col>3</xdr:col>
                <xdr:colOff>66675</xdr:colOff>
                <xdr:row>85</xdr:row>
                <xdr:rowOff>0</xdr:rowOff>
              </from>
              <to>
                <xdr:col>4</xdr:col>
                <xdr:colOff>9525</xdr:colOff>
                <xdr:row>85</xdr:row>
                <xdr:rowOff>180975</xdr:rowOff>
              </to>
            </anchor>
          </controlPr>
        </control>
      </mc:Choice>
      <mc:Fallback>
        <control shapeId="2273" r:id="rId366" name="OptionButton221"/>
      </mc:Fallback>
    </mc:AlternateContent>
    <mc:AlternateContent xmlns:mc="http://schemas.openxmlformats.org/markup-compatibility/2006">
      <mc:Choice Requires="x14">
        <control shapeId="2274" r:id="rId367" name="OptionButton222">
          <controlPr defaultSize="0" autoLine="0" linkedCell="UserInput!C84" r:id="rId164">
            <anchor moveWithCells="1">
              <from>
                <xdr:col>4</xdr:col>
                <xdr:colOff>57150</xdr:colOff>
                <xdr:row>85</xdr:row>
                <xdr:rowOff>0</xdr:rowOff>
              </from>
              <to>
                <xdr:col>4</xdr:col>
                <xdr:colOff>247650</xdr:colOff>
                <xdr:row>85</xdr:row>
                <xdr:rowOff>180975</xdr:rowOff>
              </to>
            </anchor>
          </controlPr>
        </control>
      </mc:Choice>
      <mc:Fallback>
        <control shapeId="2274" r:id="rId367" name="OptionButton222"/>
      </mc:Fallback>
    </mc:AlternateContent>
    <mc:AlternateContent xmlns:mc="http://schemas.openxmlformats.org/markup-compatibility/2006">
      <mc:Choice Requires="x14">
        <control shapeId="2275" r:id="rId368" name="OptionButton223">
          <controlPr defaultSize="0" autoLine="0" linkedCell="UserInput!D84" r:id="rId7">
            <anchor moveWithCells="1">
              <from>
                <xdr:col>5</xdr:col>
                <xdr:colOff>66675</xdr:colOff>
                <xdr:row>85</xdr:row>
                <xdr:rowOff>0</xdr:rowOff>
              </from>
              <to>
                <xdr:col>6</xdr:col>
                <xdr:colOff>9525</xdr:colOff>
                <xdr:row>85</xdr:row>
                <xdr:rowOff>180975</xdr:rowOff>
              </to>
            </anchor>
          </controlPr>
        </control>
      </mc:Choice>
      <mc:Fallback>
        <control shapeId="2275" r:id="rId368" name="OptionButton223"/>
      </mc:Fallback>
    </mc:AlternateContent>
    <mc:AlternateContent xmlns:mc="http://schemas.openxmlformats.org/markup-compatibility/2006">
      <mc:Choice Requires="x14">
        <control shapeId="2276" r:id="rId369" name="OptionButton224">
          <controlPr defaultSize="0" autoLine="0" linkedCell="UserInput!E84" r:id="rId7">
            <anchor moveWithCells="1">
              <from>
                <xdr:col>6</xdr:col>
                <xdr:colOff>66675</xdr:colOff>
                <xdr:row>85</xdr:row>
                <xdr:rowOff>0</xdr:rowOff>
              </from>
              <to>
                <xdr:col>7</xdr:col>
                <xdr:colOff>9525</xdr:colOff>
                <xdr:row>85</xdr:row>
                <xdr:rowOff>180975</xdr:rowOff>
              </to>
            </anchor>
          </controlPr>
        </control>
      </mc:Choice>
      <mc:Fallback>
        <control shapeId="2276" r:id="rId369" name="OptionButton224"/>
      </mc:Fallback>
    </mc:AlternateContent>
    <mc:AlternateContent xmlns:mc="http://schemas.openxmlformats.org/markup-compatibility/2006">
      <mc:Choice Requires="x14">
        <control shapeId="2277" r:id="rId370" name="OptionButton225">
          <controlPr defaultSize="0" autoLine="0" linkedCell="UserInput!B85" r:id="rId7">
            <anchor moveWithCells="1">
              <from>
                <xdr:col>3</xdr:col>
                <xdr:colOff>66675</xdr:colOff>
                <xdr:row>86</xdr:row>
                <xdr:rowOff>0</xdr:rowOff>
              </from>
              <to>
                <xdr:col>4</xdr:col>
                <xdr:colOff>9525</xdr:colOff>
                <xdr:row>86</xdr:row>
                <xdr:rowOff>180975</xdr:rowOff>
              </to>
            </anchor>
          </controlPr>
        </control>
      </mc:Choice>
      <mc:Fallback>
        <control shapeId="2277" r:id="rId370" name="OptionButton225"/>
      </mc:Fallback>
    </mc:AlternateContent>
    <mc:AlternateContent xmlns:mc="http://schemas.openxmlformats.org/markup-compatibility/2006">
      <mc:Choice Requires="x14">
        <control shapeId="2278" r:id="rId371" name="OptionButton226">
          <controlPr defaultSize="0" autoLine="0" linkedCell="UserInput!C85" r:id="rId164">
            <anchor moveWithCells="1">
              <from>
                <xdr:col>4</xdr:col>
                <xdr:colOff>57150</xdr:colOff>
                <xdr:row>86</xdr:row>
                <xdr:rowOff>0</xdr:rowOff>
              </from>
              <to>
                <xdr:col>4</xdr:col>
                <xdr:colOff>247650</xdr:colOff>
                <xdr:row>86</xdr:row>
                <xdr:rowOff>180975</xdr:rowOff>
              </to>
            </anchor>
          </controlPr>
        </control>
      </mc:Choice>
      <mc:Fallback>
        <control shapeId="2278" r:id="rId371" name="OptionButton226"/>
      </mc:Fallback>
    </mc:AlternateContent>
    <mc:AlternateContent xmlns:mc="http://schemas.openxmlformats.org/markup-compatibility/2006">
      <mc:Choice Requires="x14">
        <control shapeId="2279" r:id="rId372" name="OptionButton227">
          <controlPr defaultSize="0" autoLine="0" linkedCell="UserInput!D85" r:id="rId7">
            <anchor moveWithCells="1">
              <from>
                <xdr:col>5</xdr:col>
                <xdr:colOff>66675</xdr:colOff>
                <xdr:row>86</xdr:row>
                <xdr:rowOff>0</xdr:rowOff>
              </from>
              <to>
                <xdr:col>6</xdr:col>
                <xdr:colOff>9525</xdr:colOff>
                <xdr:row>86</xdr:row>
                <xdr:rowOff>180975</xdr:rowOff>
              </to>
            </anchor>
          </controlPr>
        </control>
      </mc:Choice>
      <mc:Fallback>
        <control shapeId="2279" r:id="rId372" name="OptionButton227"/>
      </mc:Fallback>
    </mc:AlternateContent>
    <mc:AlternateContent xmlns:mc="http://schemas.openxmlformats.org/markup-compatibility/2006">
      <mc:Choice Requires="x14">
        <control shapeId="2280" r:id="rId373" name="OptionButton228">
          <controlPr defaultSize="0" autoLine="0" linkedCell="UserInput!E85" r:id="rId7">
            <anchor moveWithCells="1">
              <from>
                <xdr:col>6</xdr:col>
                <xdr:colOff>66675</xdr:colOff>
                <xdr:row>86</xdr:row>
                <xdr:rowOff>0</xdr:rowOff>
              </from>
              <to>
                <xdr:col>7</xdr:col>
                <xdr:colOff>9525</xdr:colOff>
                <xdr:row>86</xdr:row>
                <xdr:rowOff>180975</xdr:rowOff>
              </to>
            </anchor>
          </controlPr>
        </control>
      </mc:Choice>
      <mc:Fallback>
        <control shapeId="2280" r:id="rId373" name="OptionButton228"/>
      </mc:Fallback>
    </mc:AlternateContent>
    <mc:AlternateContent xmlns:mc="http://schemas.openxmlformats.org/markup-compatibility/2006">
      <mc:Choice Requires="x14">
        <control shapeId="2281" r:id="rId374" name="OptionButton229">
          <controlPr defaultSize="0" autoLine="0" linkedCell="UserInput!B86" r:id="rId7">
            <anchor moveWithCells="1">
              <from>
                <xdr:col>3</xdr:col>
                <xdr:colOff>66675</xdr:colOff>
                <xdr:row>87</xdr:row>
                <xdr:rowOff>0</xdr:rowOff>
              </from>
              <to>
                <xdr:col>4</xdr:col>
                <xdr:colOff>9525</xdr:colOff>
                <xdr:row>87</xdr:row>
                <xdr:rowOff>180975</xdr:rowOff>
              </to>
            </anchor>
          </controlPr>
        </control>
      </mc:Choice>
      <mc:Fallback>
        <control shapeId="2281" r:id="rId374" name="OptionButton229"/>
      </mc:Fallback>
    </mc:AlternateContent>
    <mc:AlternateContent xmlns:mc="http://schemas.openxmlformats.org/markup-compatibility/2006">
      <mc:Choice Requires="x14">
        <control shapeId="2282" r:id="rId375" name="OptionButton230">
          <controlPr defaultSize="0" autoLine="0" linkedCell="UserInput!C86" r:id="rId164">
            <anchor moveWithCells="1">
              <from>
                <xdr:col>4</xdr:col>
                <xdr:colOff>57150</xdr:colOff>
                <xdr:row>87</xdr:row>
                <xdr:rowOff>0</xdr:rowOff>
              </from>
              <to>
                <xdr:col>4</xdr:col>
                <xdr:colOff>247650</xdr:colOff>
                <xdr:row>87</xdr:row>
                <xdr:rowOff>180975</xdr:rowOff>
              </to>
            </anchor>
          </controlPr>
        </control>
      </mc:Choice>
      <mc:Fallback>
        <control shapeId="2282" r:id="rId375" name="OptionButton230"/>
      </mc:Fallback>
    </mc:AlternateContent>
    <mc:AlternateContent xmlns:mc="http://schemas.openxmlformats.org/markup-compatibility/2006">
      <mc:Choice Requires="x14">
        <control shapeId="2283" r:id="rId376" name="OptionButton231">
          <controlPr defaultSize="0" autoLine="0" linkedCell="UserInput!D86" r:id="rId7">
            <anchor moveWithCells="1">
              <from>
                <xdr:col>5</xdr:col>
                <xdr:colOff>66675</xdr:colOff>
                <xdr:row>87</xdr:row>
                <xdr:rowOff>0</xdr:rowOff>
              </from>
              <to>
                <xdr:col>6</xdr:col>
                <xdr:colOff>9525</xdr:colOff>
                <xdr:row>87</xdr:row>
                <xdr:rowOff>180975</xdr:rowOff>
              </to>
            </anchor>
          </controlPr>
        </control>
      </mc:Choice>
      <mc:Fallback>
        <control shapeId="2283" r:id="rId376" name="OptionButton231"/>
      </mc:Fallback>
    </mc:AlternateContent>
    <mc:AlternateContent xmlns:mc="http://schemas.openxmlformats.org/markup-compatibility/2006">
      <mc:Choice Requires="x14">
        <control shapeId="2284" r:id="rId377" name="OptionButton232">
          <controlPr defaultSize="0" autoLine="0" linkedCell="UserInput!E86" r:id="rId7">
            <anchor moveWithCells="1">
              <from>
                <xdr:col>6</xdr:col>
                <xdr:colOff>66675</xdr:colOff>
                <xdr:row>87</xdr:row>
                <xdr:rowOff>0</xdr:rowOff>
              </from>
              <to>
                <xdr:col>7</xdr:col>
                <xdr:colOff>9525</xdr:colOff>
                <xdr:row>87</xdr:row>
                <xdr:rowOff>180975</xdr:rowOff>
              </to>
            </anchor>
          </controlPr>
        </control>
      </mc:Choice>
      <mc:Fallback>
        <control shapeId="2284" r:id="rId377" name="OptionButton232"/>
      </mc:Fallback>
    </mc:AlternateContent>
    <mc:AlternateContent xmlns:mc="http://schemas.openxmlformats.org/markup-compatibility/2006">
      <mc:Choice Requires="x14">
        <control shapeId="2285" r:id="rId378" name="OptionButton233">
          <controlPr defaultSize="0" autoLine="0" linkedCell="UserInput!B87" r:id="rId5">
            <anchor moveWithCells="1">
              <from>
                <xdr:col>3</xdr:col>
                <xdr:colOff>66675</xdr:colOff>
                <xdr:row>88</xdr:row>
                <xdr:rowOff>0</xdr:rowOff>
              </from>
              <to>
                <xdr:col>4</xdr:col>
                <xdr:colOff>9525</xdr:colOff>
                <xdr:row>88</xdr:row>
                <xdr:rowOff>190500</xdr:rowOff>
              </to>
            </anchor>
          </controlPr>
        </control>
      </mc:Choice>
      <mc:Fallback>
        <control shapeId="2285" r:id="rId378" name="OptionButton233"/>
      </mc:Fallback>
    </mc:AlternateContent>
    <mc:AlternateContent xmlns:mc="http://schemas.openxmlformats.org/markup-compatibility/2006">
      <mc:Choice Requires="x14">
        <control shapeId="2286" r:id="rId379" name="OptionButton234">
          <controlPr defaultSize="0" autoLine="0" linkedCell="UserInput!C87" r:id="rId45">
            <anchor moveWithCells="1">
              <from>
                <xdr:col>4</xdr:col>
                <xdr:colOff>57150</xdr:colOff>
                <xdr:row>88</xdr:row>
                <xdr:rowOff>0</xdr:rowOff>
              </from>
              <to>
                <xdr:col>4</xdr:col>
                <xdr:colOff>247650</xdr:colOff>
                <xdr:row>88</xdr:row>
                <xdr:rowOff>190500</xdr:rowOff>
              </to>
            </anchor>
          </controlPr>
        </control>
      </mc:Choice>
      <mc:Fallback>
        <control shapeId="2286" r:id="rId379" name="OptionButton234"/>
      </mc:Fallback>
    </mc:AlternateContent>
    <mc:AlternateContent xmlns:mc="http://schemas.openxmlformats.org/markup-compatibility/2006">
      <mc:Choice Requires="x14">
        <control shapeId="2287" r:id="rId380" name="OptionButton235">
          <controlPr defaultSize="0" autoLine="0" linkedCell="UserInput!D87" r:id="rId5">
            <anchor moveWithCells="1">
              <from>
                <xdr:col>5</xdr:col>
                <xdr:colOff>66675</xdr:colOff>
                <xdr:row>88</xdr:row>
                <xdr:rowOff>0</xdr:rowOff>
              </from>
              <to>
                <xdr:col>6</xdr:col>
                <xdr:colOff>9525</xdr:colOff>
                <xdr:row>88</xdr:row>
                <xdr:rowOff>190500</xdr:rowOff>
              </to>
            </anchor>
          </controlPr>
        </control>
      </mc:Choice>
      <mc:Fallback>
        <control shapeId="2287" r:id="rId380" name="OptionButton235"/>
      </mc:Fallback>
    </mc:AlternateContent>
    <mc:AlternateContent xmlns:mc="http://schemas.openxmlformats.org/markup-compatibility/2006">
      <mc:Choice Requires="x14">
        <control shapeId="2288" r:id="rId381" name="OptionButton236">
          <controlPr defaultSize="0" autoLine="0" linkedCell="UserInput!E87" r:id="rId5">
            <anchor moveWithCells="1">
              <from>
                <xdr:col>6</xdr:col>
                <xdr:colOff>66675</xdr:colOff>
                <xdr:row>88</xdr:row>
                <xdr:rowOff>0</xdr:rowOff>
              </from>
              <to>
                <xdr:col>7</xdr:col>
                <xdr:colOff>9525</xdr:colOff>
                <xdr:row>88</xdr:row>
                <xdr:rowOff>190500</xdr:rowOff>
              </to>
            </anchor>
          </controlPr>
        </control>
      </mc:Choice>
      <mc:Fallback>
        <control shapeId="2288" r:id="rId381" name="OptionButton236"/>
      </mc:Fallback>
    </mc:AlternateContent>
    <mc:AlternateContent xmlns:mc="http://schemas.openxmlformats.org/markup-compatibility/2006">
      <mc:Choice Requires="x14">
        <control shapeId="2289" r:id="rId382" name="OptionButton237">
          <controlPr defaultSize="0" autoLine="0" linkedCell="UserInput!B88" r:id="rId5">
            <anchor moveWithCells="1">
              <from>
                <xdr:col>3</xdr:col>
                <xdr:colOff>66675</xdr:colOff>
                <xdr:row>89</xdr:row>
                <xdr:rowOff>0</xdr:rowOff>
              </from>
              <to>
                <xdr:col>4</xdr:col>
                <xdr:colOff>9525</xdr:colOff>
                <xdr:row>89</xdr:row>
                <xdr:rowOff>190500</xdr:rowOff>
              </to>
            </anchor>
          </controlPr>
        </control>
      </mc:Choice>
      <mc:Fallback>
        <control shapeId="2289" r:id="rId382" name="OptionButton237"/>
      </mc:Fallback>
    </mc:AlternateContent>
    <mc:AlternateContent xmlns:mc="http://schemas.openxmlformats.org/markup-compatibility/2006">
      <mc:Choice Requires="x14">
        <control shapeId="2290" r:id="rId383" name="OptionButton238">
          <controlPr defaultSize="0" autoLine="0" linkedCell="UserInput!C88" r:id="rId45">
            <anchor moveWithCells="1">
              <from>
                <xdr:col>4</xdr:col>
                <xdr:colOff>57150</xdr:colOff>
                <xdr:row>89</xdr:row>
                <xdr:rowOff>0</xdr:rowOff>
              </from>
              <to>
                <xdr:col>4</xdr:col>
                <xdr:colOff>247650</xdr:colOff>
                <xdr:row>89</xdr:row>
                <xdr:rowOff>190500</xdr:rowOff>
              </to>
            </anchor>
          </controlPr>
        </control>
      </mc:Choice>
      <mc:Fallback>
        <control shapeId="2290" r:id="rId383" name="OptionButton238"/>
      </mc:Fallback>
    </mc:AlternateContent>
    <mc:AlternateContent xmlns:mc="http://schemas.openxmlformats.org/markup-compatibility/2006">
      <mc:Choice Requires="x14">
        <control shapeId="2291" r:id="rId384" name="OptionButton239">
          <controlPr defaultSize="0" autoLine="0" linkedCell="UserInput!D88" r:id="rId5">
            <anchor moveWithCells="1">
              <from>
                <xdr:col>5</xdr:col>
                <xdr:colOff>66675</xdr:colOff>
                <xdr:row>89</xdr:row>
                <xdr:rowOff>0</xdr:rowOff>
              </from>
              <to>
                <xdr:col>6</xdr:col>
                <xdr:colOff>9525</xdr:colOff>
                <xdr:row>89</xdr:row>
                <xdr:rowOff>190500</xdr:rowOff>
              </to>
            </anchor>
          </controlPr>
        </control>
      </mc:Choice>
      <mc:Fallback>
        <control shapeId="2291" r:id="rId384" name="OptionButton239"/>
      </mc:Fallback>
    </mc:AlternateContent>
    <mc:AlternateContent xmlns:mc="http://schemas.openxmlformats.org/markup-compatibility/2006">
      <mc:Choice Requires="x14">
        <control shapeId="2292" r:id="rId385" name="OptionButton240">
          <controlPr defaultSize="0" autoLine="0" linkedCell="UserInput!E88" r:id="rId5">
            <anchor moveWithCells="1">
              <from>
                <xdr:col>6</xdr:col>
                <xdr:colOff>66675</xdr:colOff>
                <xdr:row>89</xdr:row>
                <xdr:rowOff>0</xdr:rowOff>
              </from>
              <to>
                <xdr:col>7</xdr:col>
                <xdr:colOff>9525</xdr:colOff>
                <xdr:row>89</xdr:row>
                <xdr:rowOff>190500</xdr:rowOff>
              </to>
            </anchor>
          </controlPr>
        </control>
      </mc:Choice>
      <mc:Fallback>
        <control shapeId="2292" r:id="rId385" name="OptionButton240"/>
      </mc:Fallback>
    </mc:AlternateContent>
    <mc:AlternateContent xmlns:mc="http://schemas.openxmlformats.org/markup-compatibility/2006">
      <mc:Choice Requires="x14">
        <control shapeId="2293" r:id="rId386" name="OptionButton241">
          <controlPr defaultSize="0" autoLine="0" linkedCell="UserInput!B89" r:id="rId7">
            <anchor moveWithCells="1">
              <from>
                <xdr:col>3</xdr:col>
                <xdr:colOff>66675</xdr:colOff>
                <xdr:row>90</xdr:row>
                <xdr:rowOff>0</xdr:rowOff>
              </from>
              <to>
                <xdr:col>4</xdr:col>
                <xdr:colOff>9525</xdr:colOff>
                <xdr:row>90</xdr:row>
                <xdr:rowOff>180975</xdr:rowOff>
              </to>
            </anchor>
          </controlPr>
        </control>
      </mc:Choice>
      <mc:Fallback>
        <control shapeId="2293" r:id="rId386" name="OptionButton241"/>
      </mc:Fallback>
    </mc:AlternateContent>
    <mc:AlternateContent xmlns:mc="http://schemas.openxmlformats.org/markup-compatibility/2006">
      <mc:Choice Requires="x14">
        <control shapeId="2294" r:id="rId387" name="OptionButton242">
          <controlPr defaultSize="0" autoLine="0" linkedCell="UserInput!C89" r:id="rId164">
            <anchor moveWithCells="1">
              <from>
                <xdr:col>4</xdr:col>
                <xdr:colOff>57150</xdr:colOff>
                <xdr:row>90</xdr:row>
                <xdr:rowOff>0</xdr:rowOff>
              </from>
              <to>
                <xdr:col>4</xdr:col>
                <xdr:colOff>247650</xdr:colOff>
                <xdr:row>90</xdr:row>
                <xdr:rowOff>180975</xdr:rowOff>
              </to>
            </anchor>
          </controlPr>
        </control>
      </mc:Choice>
      <mc:Fallback>
        <control shapeId="2294" r:id="rId387" name="OptionButton242"/>
      </mc:Fallback>
    </mc:AlternateContent>
    <mc:AlternateContent xmlns:mc="http://schemas.openxmlformats.org/markup-compatibility/2006">
      <mc:Choice Requires="x14">
        <control shapeId="2295" r:id="rId388" name="OptionButton243">
          <controlPr defaultSize="0" autoLine="0" linkedCell="UserInput!D89" r:id="rId7">
            <anchor moveWithCells="1">
              <from>
                <xdr:col>5</xdr:col>
                <xdr:colOff>66675</xdr:colOff>
                <xdr:row>90</xdr:row>
                <xdr:rowOff>0</xdr:rowOff>
              </from>
              <to>
                <xdr:col>6</xdr:col>
                <xdr:colOff>9525</xdr:colOff>
                <xdr:row>90</xdr:row>
                <xdr:rowOff>180975</xdr:rowOff>
              </to>
            </anchor>
          </controlPr>
        </control>
      </mc:Choice>
      <mc:Fallback>
        <control shapeId="2295" r:id="rId388" name="OptionButton243"/>
      </mc:Fallback>
    </mc:AlternateContent>
    <mc:AlternateContent xmlns:mc="http://schemas.openxmlformats.org/markup-compatibility/2006">
      <mc:Choice Requires="x14">
        <control shapeId="2296" r:id="rId389" name="OptionButton244">
          <controlPr defaultSize="0" autoLine="0" linkedCell="UserInput!E89" r:id="rId7">
            <anchor moveWithCells="1">
              <from>
                <xdr:col>6</xdr:col>
                <xdr:colOff>66675</xdr:colOff>
                <xdr:row>90</xdr:row>
                <xdr:rowOff>0</xdr:rowOff>
              </from>
              <to>
                <xdr:col>7</xdr:col>
                <xdr:colOff>9525</xdr:colOff>
                <xdr:row>90</xdr:row>
                <xdr:rowOff>180975</xdr:rowOff>
              </to>
            </anchor>
          </controlPr>
        </control>
      </mc:Choice>
      <mc:Fallback>
        <control shapeId="2296" r:id="rId389" name="OptionButton244"/>
      </mc:Fallback>
    </mc:AlternateContent>
    <mc:AlternateContent xmlns:mc="http://schemas.openxmlformats.org/markup-compatibility/2006">
      <mc:Choice Requires="x14">
        <control shapeId="2301" r:id="rId390" name="OptionButton249">
          <controlPr defaultSize="0" autoLine="0" linkedCell="UserInput!B90" r:id="rId5">
            <anchor moveWithCells="1">
              <from>
                <xdr:col>3</xdr:col>
                <xdr:colOff>66675</xdr:colOff>
                <xdr:row>92</xdr:row>
                <xdr:rowOff>0</xdr:rowOff>
              </from>
              <to>
                <xdr:col>4</xdr:col>
                <xdr:colOff>9525</xdr:colOff>
                <xdr:row>92</xdr:row>
                <xdr:rowOff>190500</xdr:rowOff>
              </to>
            </anchor>
          </controlPr>
        </control>
      </mc:Choice>
      <mc:Fallback>
        <control shapeId="2301" r:id="rId390" name="OptionButton249"/>
      </mc:Fallback>
    </mc:AlternateContent>
    <mc:AlternateContent xmlns:mc="http://schemas.openxmlformats.org/markup-compatibility/2006">
      <mc:Choice Requires="x14">
        <control shapeId="2302" r:id="rId391" name="OptionButton250">
          <controlPr defaultSize="0" autoLine="0" linkedCell="UserInput!C90" r:id="rId45">
            <anchor moveWithCells="1">
              <from>
                <xdr:col>4</xdr:col>
                <xdr:colOff>57150</xdr:colOff>
                <xdr:row>92</xdr:row>
                <xdr:rowOff>0</xdr:rowOff>
              </from>
              <to>
                <xdr:col>4</xdr:col>
                <xdr:colOff>247650</xdr:colOff>
                <xdr:row>92</xdr:row>
                <xdr:rowOff>190500</xdr:rowOff>
              </to>
            </anchor>
          </controlPr>
        </control>
      </mc:Choice>
      <mc:Fallback>
        <control shapeId="2302" r:id="rId391" name="OptionButton250"/>
      </mc:Fallback>
    </mc:AlternateContent>
    <mc:AlternateContent xmlns:mc="http://schemas.openxmlformats.org/markup-compatibility/2006">
      <mc:Choice Requires="x14">
        <control shapeId="2303" r:id="rId392" name="OptionButton251">
          <controlPr defaultSize="0" autoLine="0" linkedCell="UserInput!D90" r:id="rId5">
            <anchor moveWithCells="1">
              <from>
                <xdr:col>5</xdr:col>
                <xdr:colOff>66675</xdr:colOff>
                <xdr:row>92</xdr:row>
                <xdr:rowOff>0</xdr:rowOff>
              </from>
              <to>
                <xdr:col>6</xdr:col>
                <xdr:colOff>9525</xdr:colOff>
                <xdr:row>92</xdr:row>
                <xdr:rowOff>190500</xdr:rowOff>
              </to>
            </anchor>
          </controlPr>
        </control>
      </mc:Choice>
      <mc:Fallback>
        <control shapeId="2303" r:id="rId392" name="OptionButton251"/>
      </mc:Fallback>
    </mc:AlternateContent>
    <mc:AlternateContent xmlns:mc="http://schemas.openxmlformats.org/markup-compatibility/2006">
      <mc:Choice Requires="x14">
        <control shapeId="2304" r:id="rId393" name="OptionButton252">
          <controlPr defaultSize="0" autoLine="0" linkedCell="UserInput!E90" r:id="rId5">
            <anchor moveWithCells="1">
              <from>
                <xdr:col>6</xdr:col>
                <xdr:colOff>66675</xdr:colOff>
                <xdr:row>92</xdr:row>
                <xdr:rowOff>0</xdr:rowOff>
              </from>
              <to>
                <xdr:col>7</xdr:col>
                <xdr:colOff>9525</xdr:colOff>
                <xdr:row>92</xdr:row>
                <xdr:rowOff>190500</xdr:rowOff>
              </to>
            </anchor>
          </controlPr>
        </control>
      </mc:Choice>
      <mc:Fallback>
        <control shapeId="2304" r:id="rId393" name="OptionButton252"/>
      </mc:Fallback>
    </mc:AlternateContent>
    <mc:AlternateContent xmlns:mc="http://schemas.openxmlformats.org/markup-compatibility/2006">
      <mc:Choice Requires="x14">
        <control shapeId="2305" r:id="rId394" name="OptionButton253">
          <controlPr defaultSize="0" autoLine="0" linkedCell="UserInput!B91" r:id="rId5">
            <anchor moveWithCells="1">
              <from>
                <xdr:col>3</xdr:col>
                <xdr:colOff>66675</xdr:colOff>
                <xdr:row>93</xdr:row>
                <xdr:rowOff>0</xdr:rowOff>
              </from>
              <to>
                <xdr:col>4</xdr:col>
                <xdr:colOff>9525</xdr:colOff>
                <xdr:row>93</xdr:row>
                <xdr:rowOff>190500</xdr:rowOff>
              </to>
            </anchor>
          </controlPr>
        </control>
      </mc:Choice>
      <mc:Fallback>
        <control shapeId="2305" r:id="rId394" name="OptionButton253"/>
      </mc:Fallback>
    </mc:AlternateContent>
    <mc:AlternateContent xmlns:mc="http://schemas.openxmlformats.org/markup-compatibility/2006">
      <mc:Choice Requires="x14">
        <control shapeId="2306" r:id="rId395" name="OptionButton254">
          <controlPr defaultSize="0" autoLine="0" linkedCell="UserInput!C91" r:id="rId45">
            <anchor moveWithCells="1">
              <from>
                <xdr:col>4</xdr:col>
                <xdr:colOff>57150</xdr:colOff>
                <xdr:row>93</xdr:row>
                <xdr:rowOff>0</xdr:rowOff>
              </from>
              <to>
                <xdr:col>4</xdr:col>
                <xdr:colOff>247650</xdr:colOff>
                <xdr:row>93</xdr:row>
                <xdr:rowOff>190500</xdr:rowOff>
              </to>
            </anchor>
          </controlPr>
        </control>
      </mc:Choice>
      <mc:Fallback>
        <control shapeId="2306" r:id="rId395" name="OptionButton254"/>
      </mc:Fallback>
    </mc:AlternateContent>
    <mc:AlternateContent xmlns:mc="http://schemas.openxmlformats.org/markup-compatibility/2006">
      <mc:Choice Requires="x14">
        <control shapeId="2307" r:id="rId396" name="OptionButton255">
          <controlPr defaultSize="0" autoLine="0" linkedCell="UserInput!D91" r:id="rId5">
            <anchor moveWithCells="1">
              <from>
                <xdr:col>5</xdr:col>
                <xdr:colOff>66675</xdr:colOff>
                <xdr:row>93</xdr:row>
                <xdr:rowOff>0</xdr:rowOff>
              </from>
              <to>
                <xdr:col>6</xdr:col>
                <xdr:colOff>9525</xdr:colOff>
                <xdr:row>93</xdr:row>
                <xdr:rowOff>190500</xdr:rowOff>
              </to>
            </anchor>
          </controlPr>
        </control>
      </mc:Choice>
      <mc:Fallback>
        <control shapeId="2307" r:id="rId396" name="OptionButton255"/>
      </mc:Fallback>
    </mc:AlternateContent>
    <mc:AlternateContent xmlns:mc="http://schemas.openxmlformats.org/markup-compatibility/2006">
      <mc:Choice Requires="x14">
        <control shapeId="2308" r:id="rId397" name="OptionButton256">
          <controlPr defaultSize="0" autoLine="0" linkedCell="UserInput!E91" r:id="rId5">
            <anchor moveWithCells="1">
              <from>
                <xdr:col>6</xdr:col>
                <xdr:colOff>66675</xdr:colOff>
                <xdr:row>93</xdr:row>
                <xdr:rowOff>0</xdr:rowOff>
              </from>
              <to>
                <xdr:col>7</xdr:col>
                <xdr:colOff>9525</xdr:colOff>
                <xdr:row>93</xdr:row>
                <xdr:rowOff>190500</xdr:rowOff>
              </to>
            </anchor>
          </controlPr>
        </control>
      </mc:Choice>
      <mc:Fallback>
        <control shapeId="2308" r:id="rId397" name="OptionButton256"/>
      </mc:Fallback>
    </mc:AlternateContent>
    <mc:AlternateContent xmlns:mc="http://schemas.openxmlformats.org/markup-compatibility/2006">
      <mc:Choice Requires="x14">
        <control shapeId="2309" r:id="rId398" name="OptionButton257">
          <controlPr defaultSize="0" autoLine="0" linkedCell="UserInput!B92" r:id="rId7">
            <anchor moveWithCells="1">
              <from>
                <xdr:col>3</xdr:col>
                <xdr:colOff>66675</xdr:colOff>
                <xdr:row>94</xdr:row>
                <xdr:rowOff>0</xdr:rowOff>
              </from>
              <to>
                <xdr:col>4</xdr:col>
                <xdr:colOff>9525</xdr:colOff>
                <xdr:row>94</xdr:row>
                <xdr:rowOff>180975</xdr:rowOff>
              </to>
            </anchor>
          </controlPr>
        </control>
      </mc:Choice>
      <mc:Fallback>
        <control shapeId="2309" r:id="rId398" name="OptionButton257"/>
      </mc:Fallback>
    </mc:AlternateContent>
    <mc:AlternateContent xmlns:mc="http://schemas.openxmlformats.org/markup-compatibility/2006">
      <mc:Choice Requires="x14">
        <control shapeId="2310" r:id="rId399" name="OptionButton258">
          <controlPr defaultSize="0" autoLine="0" linkedCell="UserInput!C92" r:id="rId164">
            <anchor moveWithCells="1">
              <from>
                <xdr:col>4</xdr:col>
                <xdr:colOff>57150</xdr:colOff>
                <xdr:row>94</xdr:row>
                <xdr:rowOff>0</xdr:rowOff>
              </from>
              <to>
                <xdr:col>4</xdr:col>
                <xdr:colOff>247650</xdr:colOff>
                <xdr:row>94</xdr:row>
                <xdr:rowOff>180975</xdr:rowOff>
              </to>
            </anchor>
          </controlPr>
        </control>
      </mc:Choice>
      <mc:Fallback>
        <control shapeId="2310" r:id="rId399" name="OptionButton258"/>
      </mc:Fallback>
    </mc:AlternateContent>
    <mc:AlternateContent xmlns:mc="http://schemas.openxmlformats.org/markup-compatibility/2006">
      <mc:Choice Requires="x14">
        <control shapeId="2311" r:id="rId400" name="OptionButton259">
          <controlPr defaultSize="0" autoLine="0" linkedCell="UserInput!D92" r:id="rId7">
            <anchor moveWithCells="1">
              <from>
                <xdr:col>5</xdr:col>
                <xdr:colOff>66675</xdr:colOff>
                <xdr:row>94</xdr:row>
                <xdr:rowOff>0</xdr:rowOff>
              </from>
              <to>
                <xdr:col>6</xdr:col>
                <xdr:colOff>9525</xdr:colOff>
                <xdr:row>94</xdr:row>
                <xdr:rowOff>180975</xdr:rowOff>
              </to>
            </anchor>
          </controlPr>
        </control>
      </mc:Choice>
      <mc:Fallback>
        <control shapeId="2311" r:id="rId400" name="OptionButton259"/>
      </mc:Fallback>
    </mc:AlternateContent>
    <mc:AlternateContent xmlns:mc="http://schemas.openxmlformats.org/markup-compatibility/2006">
      <mc:Choice Requires="x14">
        <control shapeId="2312" r:id="rId401" name="OptionButton260">
          <controlPr defaultSize="0" autoLine="0" linkedCell="UserInput!E92" r:id="rId7">
            <anchor moveWithCells="1">
              <from>
                <xdr:col>6</xdr:col>
                <xdr:colOff>66675</xdr:colOff>
                <xdr:row>94</xdr:row>
                <xdr:rowOff>0</xdr:rowOff>
              </from>
              <to>
                <xdr:col>7</xdr:col>
                <xdr:colOff>9525</xdr:colOff>
                <xdr:row>94</xdr:row>
                <xdr:rowOff>180975</xdr:rowOff>
              </to>
            </anchor>
          </controlPr>
        </control>
      </mc:Choice>
      <mc:Fallback>
        <control shapeId="2312" r:id="rId401" name="OptionButton260"/>
      </mc:Fallback>
    </mc:AlternateContent>
    <mc:AlternateContent xmlns:mc="http://schemas.openxmlformats.org/markup-compatibility/2006">
      <mc:Choice Requires="x14">
        <control shapeId="2313" r:id="rId402" name="OptionButton261">
          <controlPr defaultSize="0" autoLine="0" linkedCell="UserInput!B93" r:id="rId7">
            <anchor moveWithCells="1">
              <from>
                <xdr:col>3</xdr:col>
                <xdr:colOff>66675</xdr:colOff>
                <xdr:row>95</xdr:row>
                <xdr:rowOff>0</xdr:rowOff>
              </from>
              <to>
                <xdr:col>4</xdr:col>
                <xdr:colOff>9525</xdr:colOff>
                <xdr:row>95</xdr:row>
                <xdr:rowOff>180975</xdr:rowOff>
              </to>
            </anchor>
          </controlPr>
        </control>
      </mc:Choice>
      <mc:Fallback>
        <control shapeId="2313" r:id="rId402" name="OptionButton261"/>
      </mc:Fallback>
    </mc:AlternateContent>
    <mc:AlternateContent xmlns:mc="http://schemas.openxmlformats.org/markup-compatibility/2006">
      <mc:Choice Requires="x14">
        <control shapeId="2314" r:id="rId403" name="OptionButton262">
          <controlPr defaultSize="0" autoLine="0" linkedCell="UserInput!C93" r:id="rId164">
            <anchor moveWithCells="1">
              <from>
                <xdr:col>4</xdr:col>
                <xdr:colOff>57150</xdr:colOff>
                <xdr:row>95</xdr:row>
                <xdr:rowOff>0</xdr:rowOff>
              </from>
              <to>
                <xdr:col>4</xdr:col>
                <xdr:colOff>247650</xdr:colOff>
                <xdr:row>95</xdr:row>
                <xdr:rowOff>180975</xdr:rowOff>
              </to>
            </anchor>
          </controlPr>
        </control>
      </mc:Choice>
      <mc:Fallback>
        <control shapeId="2314" r:id="rId403" name="OptionButton262"/>
      </mc:Fallback>
    </mc:AlternateContent>
    <mc:AlternateContent xmlns:mc="http://schemas.openxmlformats.org/markup-compatibility/2006">
      <mc:Choice Requires="x14">
        <control shapeId="2315" r:id="rId404" name="OptionButton263">
          <controlPr defaultSize="0" autoLine="0" linkedCell="UserInput!D93" r:id="rId7">
            <anchor moveWithCells="1">
              <from>
                <xdr:col>5</xdr:col>
                <xdr:colOff>66675</xdr:colOff>
                <xdr:row>95</xdr:row>
                <xdr:rowOff>0</xdr:rowOff>
              </from>
              <to>
                <xdr:col>6</xdr:col>
                <xdr:colOff>9525</xdr:colOff>
                <xdr:row>95</xdr:row>
                <xdr:rowOff>180975</xdr:rowOff>
              </to>
            </anchor>
          </controlPr>
        </control>
      </mc:Choice>
      <mc:Fallback>
        <control shapeId="2315" r:id="rId404" name="OptionButton263"/>
      </mc:Fallback>
    </mc:AlternateContent>
    <mc:AlternateContent xmlns:mc="http://schemas.openxmlformats.org/markup-compatibility/2006">
      <mc:Choice Requires="x14">
        <control shapeId="2316" r:id="rId405" name="OptionButton264">
          <controlPr defaultSize="0" autoLine="0" linkedCell="UserInput!E93" r:id="rId7">
            <anchor moveWithCells="1">
              <from>
                <xdr:col>6</xdr:col>
                <xdr:colOff>66675</xdr:colOff>
                <xdr:row>95</xdr:row>
                <xdr:rowOff>0</xdr:rowOff>
              </from>
              <to>
                <xdr:col>7</xdr:col>
                <xdr:colOff>9525</xdr:colOff>
                <xdr:row>95</xdr:row>
                <xdr:rowOff>180975</xdr:rowOff>
              </to>
            </anchor>
          </controlPr>
        </control>
      </mc:Choice>
      <mc:Fallback>
        <control shapeId="2316" r:id="rId405" name="OptionButton264"/>
      </mc:Fallback>
    </mc:AlternateContent>
    <mc:AlternateContent xmlns:mc="http://schemas.openxmlformats.org/markup-compatibility/2006">
      <mc:Choice Requires="x14">
        <control shapeId="2317" r:id="rId406" name="OptionButton265">
          <controlPr defaultSize="0" autoLine="0" linkedCell="UserInput!B94" r:id="rId5">
            <anchor moveWithCells="1">
              <from>
                <xdr:col>3</xdr:col>
                <xdr:colOff>66675</xdr:colOff>
                <xdr:row>96</xdr:row>
                <xdr:rowOff>0</xdr:rowOff>
              </from>
              <to>
                <xdr:col>4</xdr:col>
                <xdr:colOff>9525</xdr:colOff>
                <xdr:row>96</xdr:row>
                <xdr:rowOff>190500</xdr:rowOff>
              </to>
            </anchor>
          </controlPr>
        </control>
      </mc:Choice>
      <mc:Fallback>
        <control shapeId="2317" r:id="rId406" name="OptionButton265"/>
      </mc:Fallback>
    </mc:AlternateContent>
    <mc:AlternateContent xmlns:mc="http://schemas.openxmlformats.org/markup-compatibility/2006">
      <mc:Choice Requires="x14">
        <control shapeId="2318" r:id="rId407" name="OptionButton266">
          <controlPr defaultSize="0" autoLine="0" linkedCell="UserInput!C94" r:id="rId45">
            <anchor moveWithCells="1">
              <from>
                <xdr:col>4</xdr:col>
                <xdr:colOff>57150</xdr:colOff>
                <xdr:row>96</xdr:row>
                <xdr:rowOff>0</xdr:rowOff>
              </from>
              <to>
                <xdr:col>4</xdr:col>
                <xdr:colOff>247650</xdr:colOff>
                <xdr:row>96</xdr:row>
                <xdr:rowOff>190500</xdr:rowOff>
              </to>
            </anchor>
          </controlPr>
        </control>
      </mc:Choice>
      <mc:Fallback>
        <control shapeId="2318" r:id="rId407" name="OptionButton266"/>
      </mc:Fallback>
    </mc:AlternateContent>
    <mc:AlternateContent xmlns:mc="http://schemas.openxmlformats.org/markup-compatibility/2006">
      <mc:Choice Requires="x14">
        <control shapeId="2319" r:id="rId408" name="OptionButton267">
          <controlPr defaultSize="0" autoLine="0" linkedCell="UserInput!D94" r:id="rId5">
            <anchor moveWithCells="1">
              <from>
                <xdr:col>5</xdr:col>
                <xdr:colOff>66675</xdr:colOff>
                <xdr:row>96</xdr:row>
                <xdr:rowOff>0</xdr:rowOff>
              </from>
              <to>
                <xdr:col>6</xdr:col>
                <xdr:colOff>9525</xdr:colOff>
                <xdr:row>96</xdr:row>
                <xdr:rowOff>190500</xdr:rowOff>
              </to>
            </anchor>
          </controlPr>
        </control>
      </mc:Choice>
      <mc:Fallback>
        <control shapeId="2319" r:id="rId408" name="OptionButton267"/>
      </mc:Fallback>
    </mc:AlternateContent>
    <mc:AlternateContent xmlns:mc="http://schemas.openxmlformats.org/markup-compatibility/2006">
      <mc:Choice Requires="x14">
        <control shapeId="2320" r:id="rId409" name="OptionButton268">
          <controlPr defaultSize="0" autoLine="0" linkedCell="UserInput!E94" r:id="rId5">
            <anchor moveWithCells="1">
              <from>
                <xdr:col>6</xdr:col>
                <xdr:colOff>66675</xdr:colOff>
                <xdr:row>96</xdr:row>
                <xdr:rowOff>0</xdr:rowOff>
              </from>
              <to>
                <xdr:col>7</xdr:col>
                <xdr:colOff>9525</xdr:colOff>
                <xdr:row>96</xdr:row>
                <xdr:rowOff>190500</xdr:rowOff>
              </to>
            </anchor>
          </controlPr>
        </control>
      </mc:Choice>
      <mc:Fallback>
        <control shapeId="2320" r:id="rId409" name="OptionButton268"/>
      </mc:Fallback>
    </mc:AlternateContent>
    <mc:AlternateContent xmlns:mc="http://schemas.openxmlformats.org/markup-compatibility/2006">
      <mc:Choice Requires="x14">
        <control shapeId="2325" r:id="rId410" name="OptionButton273">
          <controlPr defaultSize="0" autoLine="0" linkedCell="UserInput!B100" r:id="rId5">
            <anchor moveWithCells="1">
              <from>
                <xdr:col>3</xdr:col>
                <xdr:colOff>66675</xdr:colOff>
                <xdr:row>100</xdr:row>
                <xdr:rowOff>0</xdr:rowOff>
              </from>
              <to>
                <xdr:col>4</xdr:col>
                <xdr:colOff>9525</xdr:colOff>
                <xdr:row>100</xdr:row>
                <xdr:rowOff>190500</xdr:rowOff>
              </to>
            </anchor>
          </controlPr>
        </control>
      </mc:Choice>
      <mc:Fallback>
        <control shapeId="2325" r:id="rId410" name="OptionButton273"/>
      </mc:Fallback>
    </mc:AlternateContent>
    <mc:AlternateContent xmlns:mc="http://schemas.openxmlformats.org/markup-compatibility/2006">
      <mc:Choice Requires="x14">
        <control shapeId="2326" r:id="rId411" name="OptionButton274">
          <controlPr defaultSize="0" autoLine="0" linkedCell="UserInput!C100" r:id="rId45">
            <anchor moveWithCells="1">
              <from>
                <xdr:col>4</xdr:col>
                <xdr:colOff>57150</xdr:colOff>
                <xdr:row>100</xdr:row>
                <xdr:rowOff>0</xdr:rowOff>
              </from>
              <to>
                <xdr:col>4</xdr:col>
                <xdr:colOff>247650</xdr:colOff>
                <xdr:row>100</xdr:row>
                <xdr:rowOff>190500</xdr:rowOff>
              </to>
            </anchor>
          </controlPr>
        </control>
      </mc:Choice>
      <mc:Fallback>
        <control shapeId="2326" r:id="rId411" name="OptionButton274"/>
      </mc:Fallback>
    </mc:AlternateContent>
    <mc:AlternateContent xmlns:mc="http://schemas.openxmlformats.org/markup-compatibility/2006">
      <mc:Choice Requires="x14">
        <control shapeId="2327" r:id="rId412" name="OptionButton275">
          <controlPr defaultSize="0" autoLine="0" linkedCell="UserInput!D100" r:id="rId5">
            <anchor moveWithCells="1">
              <from>
                <xdr:col>5</xdr:col>
                <xdr:colOff>66675</xdr:colOff>
                <xdr:row>100</xdr:row>
                <xdr:rowOff>0</xdr:rowOff>
              </from>
              <to>
                <xdr:col>6</xdr:col>
                <xdr:colOff>9525</xdr:colOff>
                <xdr:row>100</xdr:row>
                <xdr:rowOff>190500</xdr:rowOff>
              </to>
            </anchor>
          </controlPr>
        </control>
      </mc:Choice>
      <mc:Fallback>
        <control shapeId="2327" r:id="rId412" name="OptionButton275"/>
      </mc:Fallback>
    </mc:AlternateContent>
    <mc:AlternateContent xmlns:mc="http://schemas.openxmlformats.org/markup-compatibility/2006">
      <mc:Choice Requires="x14">
        <control shapeId="2328" r:id="rId413" name="OptionButton276">
          <controlPr defaultSize="0" autoLine="0" linkedCell="UserInput!E100" r:id="rId5">
            <anchor moveWithCells="1">
              <from>
                <xdr:col>6</xdr:col>
                <xdr:colOff>66675</xdr:colOff>
                <xdr:row>100</xdr:row>
                <xdr:rowOff>0</xdr:rowOff>
              </from>
              <to>
                <xdr:col>7</xdr:col>
                <xdr:colOff>9525</xdr:colOff>
                <xdr:row>100</xdr:row>
                <xdr:rowOff>190500</xdr:rowOff>
              </to>
            </anchor>
          </controlPr>
        </control>
      </mc:Choice>
      <mc:Fallback>
        <control shapeId="2328" r:id="rId413" name="OptionButton276"/>
      </mc:Fallback>
    </mc:AlternateContent>
    <mc:AlternateContent xmlns:mc="http://schemas.openxmlformats.org/markup-compatibility/2006">
      <mc:Choice Requires="x14">
        <control shapeId="2329" r:id="rId414" name="OptionButton277">
          <controlPr defaultSize="0" autoLine="0" linkedCell="UserInput!B101" r:id="rId5">
            <anchor moveWithCells="1">
              <from>
                <xdr:col>3</xdr:col>
                <xdr:colOff>66675</xdr:colOff>
                <xdr:row>101</xdr:row>
                <xdr:rowOff>0</xdr:rowOff>
              </from>
              <to>
                <xdr:col>4</xdr:col>
                <xdr:colOff>9525</xdr:colOff>
                <xdr:row>101</xdr:row>
                <xdr:rowOff>190500</xdr:rowOff>
              </to>
            </anchor>
          </controlPr>
        </control>
      </mc:Choice>
      <mc:Fallback>
        <control shapeId="2329" r:id="rId414" name="OptionButton277"/>
      </mc:Fallback>
    </mc:AlternateContent>
    <mc:AlternateContent xmlns:mc="http://schemas.openxmlformats.org/markup-compatibility/2006">
      <mc:Choice Requires="x14">
        <control shapeId="2330" r:id="rId415" name="OptionButton278">
          <controlPr defaultSize="0" autoLine="0" linkedCell="UserInput!C101" r:id="rId45">
            <anchor moveWithCells="1">
              <from>
                <xdr:col>4</xdr:col>
                <xdr:colOff>57150</xdr:colOff>
                <xdr:row>101</xdr:row>
                <xdr:rowOff>0</xdr:rowOff>
              </from>
              <to>
                <xdr:col>4</xdr:col>
                <xdr:colOff>247650</xdr:colOff>
                <xdr:row>101</xdr:row>
                <xdr:rowOff>190500</xdr:rowOff>
              </to>
            </anchor>
          </controlPr>
        </control>
      </mc:Choice>
      <mc:Fallback>
        <control shapeId="2330" r:id="rId415" name="OptionButton278"/>
      </mc:Fallback>
    </mc:AlternateContent>
    <mc:AlternateContent xmlns:mc="http://schemas.openxmlformats.org/markup-compatibility/2006">
      <mc:Choice Requires="x14">
        <control shapeId="2331" r:id="rId416" name="OptionButton279">
          <controlPr defaultSize="0" autoLine="0" linkedCell="UserInput!D101" r:id="rId5">
            <anchor moveWithCells="1">
              <from>
                <xdr:col>5</xdr:col>
                <xdr:colOff>66675</xdr:colOff>
                <xdr:row>101</xdr:row>
                <xdr:rowOff>0</xdr:rowOff>
              </from>
              <to>
                <xdr:col>6</xdr:col>
                <xdr:colOff>9525</xdr:colOff>
                <xdr:row>101</xdr:row>
                <xdr:rowOff>190500</xdr:rowOff>
              </to>
            </anchor>
          </controlPr>
        </control>
      </mc:Choice>
      <mc:Fallback>
        <control shapeId="2331" r:id="rId416" name="OptionButton279"/>
      </mc:Fallback>
    </mc:AlternateContent>
    <mc:AlternateContent xmlns:mc="http://schemas.openxmlformats.org/markup-compatibility/2006">
      <mc:Choice Requires="x14">
        <control shapeId="2332" r:id="rId417" name="OptionButton280">
          <controlPr defaultSize="0" autoLine="0" linkedCell="UserInput!E101" r:id="rId5">
            <anchor moveWithCells="1">
              <from>
                <xdr:col>6</xdr:col>
                <xdr:colOff>66675</xdr:colOff>
                <xdr:row>101</xdr:row>
                <xdr:rowOff>0</xdr:rowOff>
              </from>
              <to>
                <xdr:col>7</xdr:col>
                <xdr:colOff>9525</xdr:colOff>
                <xdr:row>101</xdr:row>
                <xdr:rowOff>190500</xdr:rowOff>
              </to>
            </anchor>
          </controlPr>
        </control>
      </mc:Choice>
      <mc:Fallback>
        <control shapeId="2332" r:id="rId417" name="OptionButton280"/>
      </mc:Fallback>
    </mc:AlternateContent>
    <mc:AlternateContent xmlns:mc="http://schemas.openxmlformats.org/markup-compatibility/2006">
      <mc:Choice Requires="x14">
        <control shapeId="2333" r:id="rId418" name="OptionButton281">
          <controlPr defaultSize="0" autoLine="0" linkedCell="UserInput!B102" r:id="rId7">
            <anchor moveWithCells="1">
              <from>
                <xdr:col>3</xdr:col>
                <xdr:colOff>66675</xdr:colOff>
                <xdr:row>102</xdr:row>
                <xdr:rowOff>0</xdr:rowOff>
              </from>
              <to>
                <xdr:col>4</xdr:col>
                <xdr:colOff>9525</xdr:colOff>
                <xdr:row>102</xdr:row>
                <xdr:rowOff>180975</xdr:rowOff>
              </to>
            </anchor>
          </controlPr>
        </control>
      </mc:Choice>
      <mc:Fallback>
        <control shapeId="2333" r:id="rId418" name="OptionButton281"/>
      </mc:Fallback>
    </mc:AlternateContent>
    <mc:AlternateContent xmlns:mc="http://schemas.openxmlformats.org/markup-compatibility/2006">
      <mc:Choice Requires="x14">
        <control shapeId="2334" r:id="rId419" name="OptionButton282">
          <controlPr defaultSize="0" autoLine="0" linkedCell="UserInput!C102" r:id="rId164">
            <anchor moveWithCells="1">
              <from>
                <xdr:col>4</xdr:col>
                <xdr:colOff>57150</xdr:colOff>
                <xdr:row>102</xdr:row>
                <xdr:rowOff>0</xdr:rowOff>
              </from>
              <to>
                <xdr:col>4</xdr:col>
                <xdr:colOff>247650</xdr:colOff>
                <xdr:row>102</xdr:row>
                <xdr:rowOff>180975</xdr:rowOff>
              </to>
            </anchor>
          </controlPr>
        </control>
      </mc:Choice>
      <mc:Fallback>
        <control shapeId="2334" r:id="rId419" name="OptionButton282"/>
      </mc:Fallback>
    </mc:AlternateContent>
    <mc:AlternateContent xmlns:mc="http://schemas.openxmlformats.org/markup-compatibility/2006">
      <mc:Choice Requires="x14">
        <control shapeId="2335" r:id="rId420" name="OptionButton283">
          <controlPr defaultSize="0" autoLine="0" linkedCell="UserInput!D102" r:id="rId7">
            <anchor moveWithCells="1">
              <from>
                <xdr:col>5</xdr:col>
                <xdr:colOff>66675</xdr:colOff>
                <xdr:row>102</xdr:row>
                <xdr:rowOff>0</xdr:rowOff>
              </from>
              <to>
                <xdr:col>6</xdr:col>
                <xdr:colOff>9525</xdr:colOff>
                <xdr:row>102</xdr:row>
                <xdr:rowOff>180975</xdr:rowOff>
              </to>
            </anchor>
          </controlPr>
        </control>
      </mc:Choice>
      <mc:Fallback>
        <control shapeId="2335" r:id="rId420" name="OptionButton283"/>
      </mc:Fallback>
    </mc:AlternateContent>
    <mc:AlternateContent xmlns:mc="http://schemas.openxmlformats.org/markup-compatibility/2006">
      <mc:Choice Requires="x14">
        <control shapeId="2336" r:id="rId421" name="OptionButton284">
          <controlPr defaultSize="0" autoLine="0" linkedCell="UserInput!E102" r:id="rId7">
            <anchor moveWithCells="1">
              <from>
                <xdr:col>6</xdr:col>
                <xdr:colOff>66675</xdr:colOff>
                <xdr:row>102</xdr:row>
                <xdr:rowOff>0</xdr:rowOff>
              </from>
              <to>
                <xdr:col>7</xdr:col>
                <xdr:colOff>9525</xdr:colOff>
                <xdr:row>102</xdr:row>
                <xdr:rowOff>180975</xdr:rowOff>
              </to>
            </anchor>
          </controlPr>
        </control>
      </mc:Choice>
      <mc:Fallback>
        <control shapeId="2336" r:id="rId421" name="OptionButton284"/>
      </mc:Fallback>
    </mc:AlternateContent>
    <mc:AlternateContent xmlns:mc="http://schemas.openxmlformats.org/markup-compatibility/2006">
      <mc:Choice Requires="x14">
        <control shapeId="2337" r:id="rId422" name="OptionButton285">
          <controlPr defaultSize="0" autoLine="0" linkedCell="UserInput!B103" r:id="rId7">
            <anchor moveWithCells="1">
              <from>
                <xdr:col>3</xdr:col>
                <xdr:colOff>66675</xdr:colOff>
                <xdr:row>103</xdr:row>
                <xdr:rowOff>0</xdr:rowOff>
              </from>
              <to>
                <xdr:col>4</xdr:col>
                <xdr:colOff>9525</xdr:colOff>
                <xdr:row>103</xdr:row>
                <xdr:rowOff>180975</xdr:rowOff>
              </to>
            </anchor>
          </controlPr>
        </control>
      </mc:Choice>
      <mc:Fallback>
        <control shapeId="2337" r:id="rId422" name="OptionButton285"/>
      </mc:Fallback>
    </mc:AlternateContent>
    <mc:AlternateContent xmlns:mc="http://schemas.openxmlformats.org/markup-compatibility/2006">
      <mc:Choice Requires="x14">
        <control shapeId="2338" r:id="rId423" name="OptionButton286">
          <controlPr defaultSize="0" autoLine="0" linkedCell="UserInput!C103" r:id="rId164">
            <anchor moveWithCells="1">
              <from>
                <xdr:col>4</xdr:col>
                <xdr:colOff>57150</xdr:colOff>
                <xdr:row>103</xdr:row>
                <xdr:rowOff>0</xdr:rowOff>
              </from>
              <to>
                <xdr:col>4</xdr:col>
                <xdr:colOff>247650</xdr:colOff>
                <xdr:row>103</xdr:row>
                <xdr:rowOff>180975</xdr:rowOff>
              </to>
            </anchor>
          </controlPr>
        </control>
      </mc:Choice>
      <mc:Fallback>
        <control shapeId="2338" r:id="rId423" name="OptionButton286"/>
      </mc:Fallback>
    </mc:AlternateContent>
    <mc:AlternateContent xmlns:mc="http://schemas.openxmlformats.org/markup-compatibility/2006">
      <mc:Choice Requires="x14">
        <control shapeId="2339" r:id="rId424" name="OptionButton287">
          <controlPr defaultSize="0" autoLine="0" linkedCell="UserInput!D103" r:id="rId7">
            <anchor moveWithCells="1">
              <from>
                <xdr:col>5</xdr:col>
                <xdr:colOff>66675</xdr:colOff>
                <xdr:row>103</xdr:row>
                <xdr:rowOff>0</xdr:rowOff>
              </from>
              <to>
                <xdr:col>6</xdr:col>
                <xdr:colOff>9525</xdr:colOff>
                <xdr:row>103</xdr:row>
                <xdr:rowOff>180975</xdr:rowOff>
              </to>
            </anchor>
          </controlPr>
        </control>
      </mc:Choice>
      <mc:Fallback>
        <control shapeId="2339" r:id="rId424" name="OptionButton287"/>
      </mc:Fallback>
    </mc:AlternateContent>
    <mc:AlternateContent xmlns:mc="http://schemas.openxmlformats.org/markup-compatibility/2006">
      <mc:Choice Requires="x14">
        <control shapeId="2340" r:id="rId425" name="OptionButton288">
          <controlPr defaultSize="0" autoLine="0" linkedCell="UserInput!E103" r:id="rId7">
            <anchor moveWithCells="1">
              <from>
                <xdr:col>6</xdr:col>
                <xdr:colOff>66675</xdr:colOff>
                <xdr:row>103</xdr:row>
                <xdr:rowOff>0</xdr:rowOff>
              </from>
              <to>
                <xdr:col>7</xdr:col>
                <xdr:colOff>9525</xdr:colOff>
                <xdr:row>103</xdr:row>
                <xdr:rowOff>180975</xdr:rowOff>
              </to>
            </anchor>
          </controlPr>
        </control>
      </mc:Choice>
      <mc:Fallback>
        <control shapeId="2340" r:id="rId425" name="OptionButton288"/>
      </mc:Fallback>
    </mc:AlternateContent>
    <mc:AlternateContent xmlns:mc="http://schemas.openxmlformats.org/markup-compatibility/2006">
      <mc:Choice Requires="x14">
        <control shapeId="2341" r:id="rId426" name="OptionButton289">
          <controlPr defaultSize="0" autoLine="0" linkedCell="UserInput!B104" r:id="rId7">
            <anchor moveWithCells="1">
              <from>
                <xdr:col>3</xdr:col>
                <xdr:colOff>66675</xdr:colOff>
                <xdr:row>104</xdr:row>
                <xdr:rowOff>0</xdr:rowOff>
              </from>
              <to>
                <xdr:col>4</xdr:col>
                <xdr:colOff>9525</xdr:colOff>
                <xdr:row>104</xdr:row>
                <xdr:rowOff>180975</xdr:rowOff>
              </to>
            </anchor>
          </controlPr>
        </control>
      </mc:Choice>
      <mc:Fallback>
        <control shapeId="2341" r:id="rId426" name="OptionButton289"/>
      </mc:Fallback>
    </mc:AlternateContent>
    <mc:AlternateContent xmlns:mc="http://schemas.openxmlformats.org/markup-compatibility/2006">
      <mc:Choice Requires="x14">
        <control shapeId="2342" r:id="rId427" name="OptionButton290">
          <controlPr defaultSize="0" autoLine="0" linkedCell="UserInput!C104" r:id="rId164">
            <anchor moveWithCells="1">
              <from>
                <xdr:col>4</xdr:col>
                <xdr:colOff>57150</xdr:colOff>
                <xdr:row>104</xdr:row>
                <xdr:rowOff>0</xdr:rowOff>
              </from>
              <to>
                <xdr:col>4</xdr:col>
                <xdr:colOff>247650</xdr:colOff>
                <xdr:row>104</xdr:row>
                <xdr:rowOff>180975</xdr:rowOff>
              </to>
            </anchor>
          </controlPr>
        </control>
      </mc:Choice>
      <mc:Fallback>
        <control shapeId="2342" r:id="rId427" name="OptionButton290"/>
      </mc:Fallback>
    </mc:AlternateContent>
    <mc:AlternateContent xmlns:mc="http://schemas.openxmlformats.org/markup-compatibility/2006">
      <mc:Choice Requires="x14">
        <control shapeId="2343" r:id="rId428" name="OptionButton291">
          <controlPr defaultSize="0" autoLine="0" linkedCell="UserInput!D104" r:id="rId7">
            <anchor moveWithCells="1">
              <from>
                <xdr:col>5</xdr:col>
                <xdr:colOff>66675</xdr:colOff>
                <xdr:row>104</xdr:row>
                <xdr:rowOff>0</xdr:rowOff>
              </from>
              <to>
                <xdr:col>6</xdr:col>
                <xdr:colOff>9525</xdr:colOff>
                <xdr:row>104</xdr:row>
                <xdr:rowOff>180975</xdr:rowOff>
              </to>
            </anchor>
          </controlPr>
        </control>
      </mc:Choice>
      <mc:Fallback>
        <control shapeId="2343" r:id="rId428" name="OptionButton291"/>
      </mc:Fallback>
    </mc:AlternateContent>
    <mc:AlternateContent xmlns:mc="http://schemas.openxmlformats.org/markup-compatibility/2006">
      <mc:Choice Requires="x14">
        <control shapeId="2344" r:id="rId429" name="OptionButton292">
          <controlPr defaultSize="0" autoLine="0" linkedCell="UserInput!E104" r:id="rId7">
            <anchor moveWithCells="1">
              <from>
                <xdr:col>6</xdr:col>
                <xdr:colOff>66675</xdr:colOff>
                <xdr:row>104</xdr:row>
                <xdr:rowOff>0</xdr:rowOff>
              </from>
              <to>
                <xdr:col>7</xdr:col>
                <xdr:colOff>9525</xdr:colOff>
                <xdr:row>104</xdr:row>
                <xdr:rowOff>180975</xdr:rowOff>
              </to>
            </anchor>
          </controlPr>
        </control>
      </mc:Choice>
      <mc:Fallback>
        <control shapeId="2344" r:id="rId429" name="OptionButton292"/>
      </mc:Fallback>
    </mc:AlternateContent>
    <mc:AlternateContent xmlns:mc="http://schemas.openxmlformats.org/markup-compatibility/2006">
      <mc:Choice Requires="x14">
        <control shapeId="2345" r:id="rId430" name="OptionButton293">
          <controlPr defaultSize="0" autoLine="0" linkedCell="UserInput!B105" r:id="rId7">
            <anchor moveWithCells="1">
              <from>
                <xdr:col>3</xdr:col>
                <xdr:colOff>66675</xdr:colOff>
                <xdr:row>105</xdr:row>
                <xdr:rowOff>0</xdr:rowOff>
              </from>
              <to>
                <xdr:col>4</xdr:col>
                <xdr:colOff>9525</xdr:colOff>
                <xdr:row>105</xdr:row>
                <xdr:rowOff>180975</xdr:rowOff>
              </to>
            </anchor>
          </controlPr>
        </control>
      </mc:Choice>
      <mc:Fallback>
        <control shapeId="2345" r:id="rId430" name="OptionButton293"/>
      </mc:Fallback>
    </mc:AlternateContent>
    <mc:AlternateContent xmlns:mc="http://schemas.openxmlformats.org/markup-compatibility/2006">
      <mc:Choice Requires="x14">
        <control shapeId="2346" r:id="rId431" name="OptionButton294">
          <controlPr defaultSize="0" autoLine="0" linkedCell="UserInput!C105" r:id="rId45">
            <anchor moveWithCells="1">
              <from>
                <xdr:col>4</xdr:col>
                <xdr:colOff>57150</xdr:colOff>
                <xdr:row>105</xdr:row>
                <xdr:rowOff>0</xdr:rowOff>
              </from>
              <to>
                <xdr:col>4</xdr:col>
                <xdr:colOff>247650</xdr:colOff>
                <xdr:row>105</xdr:row>
                <xdr:rowOff>190500</xdr:rowOff>
              </to>
            </anchor>
          </controlPr>
        </control>
      </mc:Choice>
      <mc:Fallback>
        <control shapeId="2346" r:id="rId431" name="OptionButton294"/>
      </mc:Fallback>
    </mc:AlternateContent>
    <mc:AlternateContent xmlns:mc="http://schemas.openxmlformats.org/markup-compatibility/2006">
      <mc:Choice Requires="x14">
        <control shapeId="2347" r:id="rId432" name="OptionButton295">
          <controlPr defaultSize="0" autoLine="0" linkedCell="UserInput!D105" r:id="rId7">
            <anchor moveWithCells="1">
              <from>
                <xdr:col>5</xdr:col>
                <xdr:colOff>66675</xdr:colOff>
                <xdr:row>105</xdr:row>
                <xdr:rowOff>0</xdr:rowOff>
              </from>
              <to>
                <xdr:col>6</xdr:col>
                <xdr:colOff>9525</xdr:colOff>
                <xdr:row>105</xdr:row>
                <xdr:rowOff>180975</xdr:rowOff>
              </to>
            </anchor>
          </controlPr>
        </control>
      </mc:Choice>
      <mc:Fallback>
        <control shapeId="2347" r:id="rId432" name="OptionButton295"/>
      </mc:Fallback>
    </mc:AlternateContent>
    <mc:AlternateContent xmlns:mc="http://schemas.openxmlformats.org/markup-compatibility/2006">
      <mc:Choice Requires="x14">
        <control shapeId="2348" r:id="rId433" name="OptionButton296">
          <controlPr defaultSize="0" autoLine="0" linkedCell="UserInput!E105" r:id="rId7">
            <anchor moveWithCells="1">
              <from>
                <xdr:col>6</xdr:col>
                <xdr:colOff>66675</xdr:colOff>
                <xdr:row>105</xdr:row>
                <xdr:rowOff>0</xdr:rowOff>
              </from>
              <to>
                <xdr:col>7</xdr:col>
                <xdr:colOff>9525</xdr:colOff>
                <xdr:row>105</xdr:row>
                <xdr:rowOff>180975</xdr:rowOff>
              </to>
            </anchor>
          </controlPr>
        </control>
      </mc:Choice>
      <mc:Fallback>
        <control shapeId="2348" r:id="rId433" name="OptionButton296"/>
      </mc:Fallback>
    </mc:AlternateContent>
    <mc:AlternateContent xmlns:mc="http://schemas.openxmlformats.org/markup-compatibility/2006">
      <mc:Choice Requires="x14">
        <control shapeId="2349" r:id="rId434" name="OptionButton297">
          <controlPr defaultSize="0" autoLine="0" linkedCell="UserInput!B106" r:id="rId7">
            <anchor moveWithCells="1">
              <from>
                <xdr:col>3</xdr:col>
                <xdr:colOff>66675</xdr:colOff>
                <xdr:row>106</xdr:row>
                <xdr:rowOff>0</xdr:rowOff>
              </from>
              <to>
                <xdr:col>4</xdr:col>
                <xdr:colOff>9525</xdr:colOff>
                <xdr:row>106</xdr:row>
                <xdr:rowOff>180975</xdr:rowOff>
              </to>
            </anchor>
          </controlPr>
        </control>
      </mc:Choice>
      <mc:Fallback>
        <control shapeId="2349" r:id="rId434" name="OptionButton297"/>
      </mc:Fallback>
    </mc:AlternateContent>
    <mc:AlternateContent xmlns:mc="http://schemas.openxmlformats.org/markup-compatibility/2006">
      <mc:Choice Requires="x14">
        <control shapeId="2350" r:id="rId435" name="OptionButton298">
          <controlPr defaultSize="0" autoLine="0" linkedCell="UserInput!C106" r:id="rId45">
            <anchor moveWithCells="1">
              <from>
                <xdr:col>4</xdr:col>
                <xdr:colOff>57150</xdr:colOff>
                <xdr:row>106</xdr:row>
                <xdr:rowOff>0</xdr:rowOff>
              </from>
              <to>
                <xdr:col>4</xdr:col>
                <xdr:colOff>247650</xdr:colOff>
                <xdr:row>106</xdr:row>
                <xdr:rowOff>190500</xdr:rowOff>
              </to>
            </anchor>
          </controlPr>
        </control>
      </mc:Choice>
      <mc:Fallback>
        <control shapeId="2350" r:id="rId435" name="OptionButton298"/>
      </mc:Fallback>
    </mc:AlternateContent>
    <mc:AlternateContent xmlns:mc="http://schemas.openxmlformats.org/markup-compatibility/2006">
      <mc:Choice Requires="x14">
        <control shapeId="2351" r:id="rId436" name="OptionButton299">
          <controlPr defaultSize="0" autoLine="0" linkedCell="UserInput!D106" r:id="rId7">
            <anchor moveWithCells="1">
              <from>
                <xdr:col>5</xdr:col>
                <xdr:colOff>66675</xdr:colOff>
                <xdr:row>106</xdr:row>
                <xdr:rowOff>0</xdr:rowOff>
              </from>
              <to>
                <xdr:col>6</xdr:col>
                <xdr:colOff>9525</xdr:colOff>
                <xdr:row>106</xdr:row>
                <xdr:rowOff>180975</xdr:rowOff>
              </to>
            </anchor>
          </controlPr>
        </control>
      </mc:Choice>
      <mc:Fallback>
        <control shapeId="2351" r:id="rId436" name="OptionButton299"/>
      </mc:Fallback>
    </mc:AlternateContent>
    <mc:AlternateContent xmlns:mc="http://schemas.openxmlformats.org/markup-compatibility/2006">
      <mc:Choice Requires="x14">
        <control shapeId="2352" r:id="rId437" name="OptionButton300">
          <controlPr defaultSize="0" autoLine="0" linkedCell="UserInput!E106" r:id="rId7">
            <anchor moveWithCells="1">
              <from>
                <xdr:col>6</xdr:col>
                <xdr:colOff>66675</xdr:colOff>
                <xdr:row>106</xdr:row>
                <xdr:rowOff>0</xdr:rowOff>
              </from>
              <to>
                <xdr:col>7</xdr:col>
                <xdr:colOff>9525</xdr:colOff>
                <xdr:row>106</xdr:row>
                <xdr:rowOff>180975</xdr:rowOff>
              </to>
            </anchor>
          </controlPr>
        </control>
      </mc:Choice>
      <mc:Fallback>
        <control shapeId="2352" r:id="rId437" name="OptionButton300"/>
      </mc:Fallback>
    </mc:AlternateContent>
    <mc:AlternateContent xmlns:mc="http://schemas.openxmlformats.org/markup-compatibility/2006">
      <mc:Choice Requires="x14">
        <control shapeId="2357" r:id="rId438" name="OptionButton305">
          <controlPr defaultSize="0" autoLine="0" linkedCell="UserInput!B112" r:id="rId5">
            <anchor moveWithCells="1">
              <from>
                <xdr:col>3</xdr:col>
                <xdr:colOff>66675</xdr:colOff>
                <xdr:row>110</xdr:row>
                <xdr:rowOff>9525</xdr:rowOff>
              </from>
              <to>
                <xdr:col>4</xdr:col>
                <xdr:colOff>9525</xdr:colOff>
                <xdr:row>110</xdr:row>
                <xdr:rowOff>200025</xdr:rowOff>
              </to>
            </anchor>
          </controlPr>
        </control>
      </mc:Choice>
      <mc:Fallback>
        <control shapeId="2357" r:id="rId438" name="OptionButton305"/>
      </mc:Fallback>
    </mc:AlternateContent>
    <mc:AlternateContent xmlns:mc="http://schemas.openxmlformats.org/markup-compatibility/2006">
      <mc:Choice Requires="x14">
        <control shapeId="2358" r:id="rId439" name="OptionButton306">
          <controlPr defaultSize="0" autoLine="0" linkedCell="UserInput!C112" r:id="rId45">
            <anchor moveWithCells="1">
              <from>
                <xdr:col>4</xdr:col>
                <xdr:colOff>57150</xdr:colOff>
                <xdr:row>110</xdr:row>
                <xdr:rowOff>9525</xdr:rowOff>
              </from>
              <to>
                <xdr:col>4</xdr:col>
                <xdr:colOff>247650</xdr:colOff>
                <xdr:row>110</xdr:row>
                <xdr:rowOff>200025</xdr:rowOff>
              </to>
            </anchor>
          </controlPr>
        </control>
      </mc:Choice>
      <mc:Fallback>
        <control shapeId="2358" r:id="rId439" name="OptionButton306"/>
      </mc:Fallback>
    </mc:AlternateContent>
    <mc:AlternateContent xmlns:mc="http://schemas.openxmlformats.org/markup-compatibility/2006">
      <mc:Choice Requires="x14">
        <control shapeId="2359" r:id="rId440" name="OptionButton307">
          <controlPr defaultSize="0" autoLine="0" linkedCell="UserInput!D112" r:id="rId5">
            <anchor moveWithCells="1">
              <from>
                <xdr:col>5</xdr:col>
                <xdr:colOff>66675</xdr:colOff>
                <xdr:row>110</xdr:row>
                <xdr:rowOff>9525</xdr:rowOff>
              </from>
              <to>
                <xdr:col>6</xdr:col>
                <xdr:colOff>9525</xdr:colOff>
                <xdr:row>110</xdr:row>
                <xdr:rowOff>200025</xdr:rowOff>
              </to>
            </anchor>
          </controlPr>
        </control>
      </mc:Choice>
      <mc:Fallback>
        <control shapeId="2359" r:id="rId440" name="OptionButton307"/>
      </mc:Fallback>
    </mc:AlternateContent>
    <mc:AlternateContent xmlns:mc="http://schemas.openxmlformats.org/markup-compatibility/2006">
      <mc:Choice Requires="x14">
        <control shapeId="2360" r:id="rId441" name="OptionButton308">
          <controlPr defaultSize="0" autoLine="0" linkedCell="UserInput!E112" r:id="rId5">
            <anchor moveWithCells="1">
              <from>
                <xdr:col>6</xdr:col>
                <xdr:colOff>66675</xdr:colOff>
                <xdr:row>110</xdr:row>
                <xdr:rowOff>9525</xdr:rowOff>
              </from>
              <to>
                <xdr:col>7</xdr:col>
                <xdr:colOff>9525</xdr:colOff>
                <xdr:row>110</xdr:row>
                <xdr:rowOff>200025</xdr:rowOff>
              </to>
            </anchor>
          </controlPr>
        </control>
      </mc:Choice>
      <mc:Fallback>
        <control shapeId="2360" r:id="rId441" name="OptionButton308"/>
      </mc:Fallback>
    </mc:AlternateContent>
    <mc:AlternateContent xmlns:mc="http://schemas.openxmlformats.org/markup-compatibility/2006">
      <mc:Choice Requires="x14">
        <control shapeId="2361" r:id="rId442" name="OptionButton309">
          <controlPr defaultSize="0" autoLine="0" linkedCell="UserInput!B113" r:id="rId5">
            <anchor moveWithCells="1">
              <from>
                <xdr:col>3</xdr:col>
                <xdr:colOff>66675</xdr:colOff>
                <xdr:row>111</xdr:row>
                <xdr:rowOff>9525</xdr:rowOff>
              </from>
              <to>
                <xdr:col>4</xdr:col>
                <xdr:colOff>9525</xdr:colOff>
                <xdr:row>111</xdr:row>
                <xdr:rowOff>200025</xdr:rowOff>
              </to>
            </anchor>
          </controlPr>
        </control>
      </mc:Choice>
      <mc:Fallback>
        <control shapeId="2361" r:id="rId442" name="OptionButton309"/>
      </mc:Fallback>
    </mc:AlternateContent>
    <mc:AlternateContent xmlns:mc="http://schemas.openxmlformats.org/markup-compatibility/2006">
      <mc:Choice Requires="x14">
        <control shapeId="2362" r:id="rId443" name="OptionButton310">
          <controlPr defaultSize="0" autoLine="0" linkedCell="UserInput!C113" r:id="rId45">
            <anchor moveWithCells="1">
              <from>
                <xdr:col>4</xdr:col>
                <xdr:colOff>57150</xdr:colOff>
                <xdr:row>111</xdr:row>
                <xdr:rowOff>9525</xdr:rowOff>
              </from>
              <to>
                <xdr:col>4</xdr:col>
                <xdr:colOff>247650</xdr:colOff>
                <xdr:row>111</xdr:row>
                <xdr:rowOff>200025</xdr:rowOff>
              </to>
            </anchor>
          </controlPr>
        </control>
      </mc:Choice>
      <mc:Fallback>
        <control shapeId="2362" r:id="rId443" name="OptionButton310"/>
      </mc:Fallback>
    </mc:AlternateContent>
    <mc:AlternateContent xmlns:mc="http://schemas.openxmlformats.org/markup-compatibility/2006">
      <mc:Choice Requires="x14">
        <control shapeId="2363" r:id="rId444" name="OptionButton311">
          <controlPr defaultSize="0" autoLine="0" linkedCell="UserInput!D113" r:id="rId5">
            <anchor moveWithCells="1">
              <from>
                <xdr:col>5</xdr:col>
                <xdr:colOff>66675</xdr:colOff>
                <xdr:row>111</xdr:row>
                <xdr:rowOff>9525</xdr:rowOff>
              </from>
              <to>
                <xdr:col>6</xdr:col>
                <xdr:colOff>9525</xdr:colOff>
                <xdr:row>111</xdr:row>
                <xdr:rowOff>200025</xdr:rowOff>
              </to>
            </anchor>
          </controlPr>
        </control>
      </mc:Choice>
      <mc:Fallback>
        <control shapeId="2363" r:id="rId444" name="OptionButton311"/>
      </mc:Fallback>
    </mc:AlternateContent>
    <mc:AlternateContent xmlns:mc="http://schemas.openxmlformats.org/markup-compatibility/2006">
      <mc:Choice Requires="x14">
        <control shapeId="2364" r:id="rId445" name="OptionButton312">
          <controlPr defaultSize="0" autoLine="0" linkedCell="UserInput!E113" r:id="rId5">
            <anchor moveWithCells="1">
              <from>
                <xdr:col>6</xdr:col>
                <xdr:colOff>66675</xdr:colOff>
                <xdr:row>111</xdr:row>
                <xdr:rowOff>9525</xdr:rowOff>
              </from>
              <to>
                <xdr:col>7</xdr:col>
                <xdr:colOff>9525</xdr:colOff>
                <xdr:row>111</xdr:row>
                <xdr:rowOff>200025</xdr:rowOff>
              </to>
            </anchor>
          </controlPr>
        </control>
      </mc:Choice>
      <mc:Fallback>
        <control shapeId="2364" r:id="rId445" name="OptionButton312"/>
      </mc:Fallback>
    </mc:AlternateContent>
    <mc:AlternateContent xmlns:mc="http://schemas.openxmlformats.org/markup-compatibility/2006">
      <mc:Choice Requires="x14">
        <control shapeId="2365" r:id="rId446" name="OptionButton313">
          <controlPr defaultSize="0" autoLine="0" linkedCell="UserInput!B114" r:id="rId5">
            <anchor moveWithCells="1">
              <from>
                <xdr:col>3</xdr:col>
                <xdr:colOff>66675</xdr:colOff>
                <xdr:row>112</xdr:row>
                <xdr:rowOff>9525</xdr:rowOff>
              </from>
              <to>
                <xdr:col>4</xdr:col>
                <xdr:colOff>9525</xdr:colOff>
                <xdr:row>112</xdr:row>
                <xdr:rowOff>200025</xdr:rowOff>
              </to>
            </anchor>
          </controlPr>
        </control>
      </mc:Choice>
      <mc:Fallback>
        <control shapeId="2365" r:id="rId446" name="OptionButton313"/>
      </mc:Fallback>
    </mc:AlternateContent>
    <mc:AlternateContent xmlns:mc="http://schemas.openxmlformats.org/markup-compatibility/2006">
      <mc:Choice Requires="x14">
        <control shapeId="2366" r:id="rId447" name="OptionButton314">
          <controlPr defaultSize="0" autoLine="0" linkedCell="UserInput!C114" r:id="rId45">
            <anchor moveWithCells="1">
              <from>
                <xdr:col>4</xdr:col>
                <xdr:colOff>57150</xdr:colOff>
                <xdr:row>112</xdr:row>
                <xdr:rowOff>9525</xdr:rowOff>
              </from>
              <to>
                <xdr:col>4</xdr:col>
                <xdr:colOff>247650</xdr:colOff>
                <xdr:row>112</xdr:row>
                <xdr:rowOff>200025</xdr:rowOff>
              </to>
            </anchor>
          </controlPr>
        </control>
      </mc:Choice>
      <mc:Fallback>
        <control shapeId="2366" r:id="rId447" name="OptionButton314"/>
      </mc:Fallback>
    </mc:AlternateContent>
    <mc:AlternateContent xmlns:mc="http://schemas.openxmlformats.org/markup-compatibility/2006">
      <mc:Choice Requires="x14">
        <control shapeId="2367" r:id="rId448" name="OptionButton315">
          <controlPr defaultSize="0" autoLine="0" linkedCell="UserInput!D114" r:id="rId5">
            <anchor moveWithCells="1">
              <from>
                <xdr:col>5</xdr:col>
                <xdr:colOff>66675</xdr:colOff>
                <xdr:row>112</xdr:row>
                <xdr:rowOff>9525</xdr:rowOff>
              </from>
              <to>
                <xdr:col>6</xdr:col>
                <xdr:colOff>9525</xdr:colOff>
                <xdr:row>112</xdr:row>
                <xdr:rowOff>200025</xdr:rowOff>
              </to>
            </anchor>
          </controlPr>
        </control>
      </mc:Choice>
      <mc:Fallback>
        <control shapeId="2367" r:id="rId448" name="OptionButton315"/>
      </mc:Fallback>
    </mc:AlternateContent>
    <mc:AlternateContent xmlns:mc="http://schemas.openxmlformats.org/markup-compatibility/2006">
      <mc:Choice Requires="x14">
        <control shapeId="2368" r:id="rId449" name="OptionButton316">
          <controlPr defaultSize="0" autoLine="0" linkedCell="UserInput!E114" r:id="rId5">
            <anchor moveWithCells="1">
              <from>
                <xdr:col>6</xdr:col>
                <xdr:colOff>66675</xdr:colOff>
                <xdr:row>112</xdr:row>
                <xdr:rowOff>9525</xdr:rowOff>
              </from>
              <to>
                <xdr:col>7</xdr:col>
                <xdr:colOff>9525</xdr:colOff>
                <xdr:row>112</xdr:row>
                <xdr:rowOff>200025</xdr:rowOff>
              </to>
            </anchor>
          </controlPr>
        </control>
      </mc:Choice>
      <mc:Fallback>
        <control shapeId="2368" r:id="rId449" name="OptionButton316"/>
      </mc:Fallback>
    </mc:AlternateContent>
    <mc:AlternateContent xmlns:mc="http://schemas.openxmlformats.org/markup-compatibility/2006">
      <mc:Choice Requires="x14">
        <control shapeId="2369" r:id="rId450" name="OptionButton317">
          <controlPr defaultSize="0" autoLine="0" linkedCell="UserInput!B115" r:id="rId5">
            <anchor moveWithCells="1">
              <from>
                <xdr:col>3</xdr:col>
                <xdr:colOff>66675</xdr:colOff>
                <xdr:row>113</xdr:row>
                <xdr:rowOff>9525</xdr:rowOff>
              </from>
              <to>
                <xdr:col>4</xdr:col>
                <xdr:colOff>9525</xdr:colOff>
                <xdr:row>113</xdr:row>
                <xdr:rowOff>200025</xdr:rowOff>
              </to>
            </anchor>
          </controlPr>
        </control>
      </mc:Choice>
      <mc:Fallback>
        <control shapeId="2369" r:id="rId450" name="OptionButton317"/>
      </mc:Fallback>
    </mc:AlternateContent>
    <mc:AlternateContent xmlns:mc="http://schemas.openxmlformats.org/markup-compatibility/2006">
      <mc:Choice Requires="x14">
        <control shapeId="2370" r:id="rId451" name="OptionButton318">
          <controlPr defaultSize="0" autoLine="0" linkedCell="UserInput!C115" r:id="rId45">
            <anchor moveWithCells="1">
              <from>
                <xdr:col>4</xdr:col>
                <xdr:colOff>57150</xdr:colOff>
                <xdr:row>113</xdr:row>
                <xdr:rowOff>9525</xdr:rowOff>
              </from>
              <to>
                <xdr:col>4</xdr:col>
                <xdr:colOff>247650</xdr:colOff>
                <xdr:row>113</xdr:row>
                <xdr:rowOff>200025</xdr:rowOff>
              </to>
            </anchor>
          </controlPr>
        </control>
      </mc:Choice>
      <mc:Fallback>
        <control shapeId="2370" r:id="rId451" name="OptionButton318"/>
      </mc:Fallback>
    </mc:AlternateContent>
    <mc:AlternateContent xmlns:mc="http://schemas.openxmlformats.org/markup-compatibility/2006">
      <mc:Choice Requires="x14">
        <control shapeId="2371" r:id="rId452" name="OptionButton319">
          <controlPr defaultSize="0" autoLine="0" linkedCell="UserInput!D115" r:id="rId5">
            <anchor moveWithCells="1">
              <from>
                <xdr:col>5</xdr:col>
                <xdr:colOff>66675</xdr:colOff>
                <xdr:row>113</xdr:row>
                <xdr:rowOff>9525</xdr:rowOff>
              </from>
              <to>
                <xdr:col>6</xdr:col>
                <xdr:colOff>9525</xdr:colOff>
                <xdr:row>113</xdr:row>
                <xdr:rowOff>200025</xdr:rowOff>
              </to>
            </anchor>
          </controlPr>
        </control>
      </mc:Choice>
      <mc:Fallback>
        <control shapeId="2371" r:id="rId452" name="OptionButton319"/>
      </mc:Fallback>
    </mc:AlternateContent>
    <mc:AlternateContent xmlns:mc="http://schemas.openxmlformats.org/markup-compatibility/2006">
      <mc:Choice Requires="x14">
        <control shapeId="2372" r:id="rId453" name="OptionButton320">
          <controlPr defaultSize="0" autoLine="0" linkedCell="UserInput!E115" r:id="rId5">
            <anchor moveWithCells="1">
              <from>
                <xdr:col>6</xdr:col>
                <xdr:colOff>66675</xdr:colOff>
                <xdr:row>113</xdr:row>
                <xdr:rowOff>9525</xdr:rowOff>
              </from>
              <to>
                <xdr:col>7</xdr:col>
                <xdr:colOff>9525</xdr:colOff>
                <xdr:row>113</xdr:row>
                <xdr:rowOff>200025</xdr:rowOff>
              </to>
            </anchor>
          </controlPr>
        </control>
      </mc:Choice>
      <mc:Fallback>
        <control shapeId="2372" r:id="rId453" name="OptionButton320"/>
      </mc:Fallback>
    </mc:AlternateContent>
    <mc:AlternateContent xmlns:mc="http://schemas.openxmlformats.org/markup-compatibility/2006">
      <mc:Choice Requires="x14">
        <control shapeId="2373" r:id="rId454" name="OptionButton321">
          <controlPr defaultSize="0" autoLine="0" linkedCell="UserInput!B116" r:id="rId5">
            <anchor moveWithCells="1">
              <from>
                <xdr:col>3</xdr:col>
                <xdr:colOff>66675</xdr:colOff>
                <xdr:row>114</xdr:row>
                <xdr:rowOff>9525</xdr:rowOff>
              </from>
              <to>
                <xdr:col>4</xdr:col>
                <xdr:colOff>9525</xdr:colOff>
                <xdr:row>114</xdr:row>
                <xdr:rowOff>200025</xdr:rowOff>
              </to>
            </anchor>
          </controlPr>
        </control>
      </mc:Choice>
      <mc:Fallback>
        <control shapeId="2373" r:id="rId454" name="OptionButton321"/>
      </mc:Fallback>
    </mc:AlternateContent>
    <mc:AlternateContent xmlns:mc="http://schemas.openxmlformats.org/markup-compatibility/2006">
      <mc:Choice Requires="x14">
        <control shapeId="2374" r:id="rId455" name="OptionButton322">
          <controlPr defaultSize="0" autoLine="0" linkedCell="UserInput!C116" r:id="rId45">
            <anchor moveWithCells="1">
              <from>
                <xdr:col>4</xdr:col>
                <xdr:colOff>57150</xdr:colOff>
                <xdr:row>114</xdr:row>
                <xdr:rowOff>9525</xdr:rowOff>
              </from>
              <to>
                <xdr:col>4</xdr:col>
                <xdr:colOff>247650</xdr:colOff>
                <xdr:row>114</xdr:row>
                <xdr:rowOff>200025</xdr:rowOff>
              </to>
            </anchor>
          </controlPr>
        </control>
      </mc:Choice>
      <mc:Fallback>
        <control shapeId="2374" r:id="rId455" name="OptionButton322"/>
      </mc:Fallback>
    </mc:AlternateContent>
    <mc:AlternateContent xmlns:mc="http://schemas.openxmlformats.org/markup-compatibility/2006">
      <mc:Choice Requires="x14">
        <control shapeId="2375" r:id="rId456" name="OptionButton323">
          <controlPr defaultSize="0" autoLine="0" linkedCell="UserInput!D116" r:id="rId5">
            <anchor moveWithCells="1">
              <from>
                <xdr:col>5</xdr:col>
                <xdr:colOff>66675</xdr:colOff>
                <xdr:row>114</xdr:row>
                <xdr:rowOff>9525</xdr:rowOff>
              </from>
              <to>
                <xdr:col>6</xdr:col>
                <xdr:colOff>9525</xdr:colOff>
                <xdr:row>114</xdr:row>
                <xdr:rowOff>200025</xdr:rowOff>
              </to>
            </anchor>
          </controlPr>
        </control>
      </mc:Choice>
      <mc:Fallback>
        <control shapeId="2375" r:id="rId456" name="OptionButton323"/>
      </mc:Fallback>
    </mc:AlternateContent>
    <mc:AlternateContent xmlns:mc="http://schemas.openxmlformats.org/markup-compatibility/2006">
      <mc:Choice Requires="x14">
        <control shapeId="2376" r:id="rId457" name="OptionButton324">
          <controlPr defaultSize="0" autoLine="0" linkedCell="UserInput!E116" r:id="rId5">
            <anchor moveWithCells="1">
              <from>
                <xdr:col>6</xdr:col>
                <xdr:colOff>66675</xdr:colOff>
                <xdr:row>114</xdr:row>
                <xdr:rowOff>9525</xdr:rowOff>
              </from>
              <to>
                <xdr:col>7</xdr:col>
                <xdr:colOff>9525</xdr:colOff>
                <xdr:row>114</xdr:row>
                <xdr:rowOff>200025</xdr:rowOff>
              </to>
            </anchor>
          </controlPr>
        </control>
      </mc:Choice>
      <mc:Fallback>
        <control shapeId="2376" r:id="rId457" name="OptionButton324"/>
      </mc:Fallback>
    </mc:AlternateContent>
    <mc:AlternateContent xmlns:mc="http://schemas.openxmlformats.org/markup-compatibility/2006">
      <mc:Choice Requires="x14">
        <control shapeId="2377" r:id="rId458" name="OptionButton325">
          <controlPr defaultSize="0" autoLine="0" linkedCell="UserInput!B117" r:id="rId5">
            <anchor moveWithCells="1">
              <from>
                <xdr:col>3</xdr:col>
                <xdr:colOff>66675</xdr:colOff>
                <xdr:row>115</xdr:row>
                <xdr:rowOff>9525</xdr:rowOff>
              </from>
              <to>
                <xdr:col>4</xdr:col>
                <xdr:colOff>9525</xdr:colOff>
                <xdr:row>115</xdr:row>
                <xdr:rowOff>200025</xdr:rowOff>
              </to>
            </anchor>
          </controlPr>
        </control>
      </mc:Choice>
      <mc:Fallback>
        <control shapeId="2377" r:id="rId458" name="OptionButton325"/>
      </mc:Fallback>
    </mc:AlternateContent>
    <mc:AlternateContent xmlns:mc="http://schemas.openxmlformats.org/markup-compatibility/2006">
      <mc:Choice Requires="x14">
        <control shapeId="2378" r:id="rId459" name="OptionButton326">
          <controlPr defaultSize="0" autoLine="0" linkedCell="UserInput!C117" r:id="rId45">
            <anchor moveWithCells="1">
              <from>
                <xdr:col>4</xdr:col>
                <xdr:colOff>57150</xdr:colOff>
                <xdr:row>115</xdr:row>
                <xdr:rowOff>9525</xdr:rowOff>
              </from>
              <to>
                <xdr:col>4</xdr:col>
                <xdr:colOff>247650</xdr:colOff>
                <xdr:row>115</xdr:row>
                <xdr:rowOff>200025</xdr:rowOff>
              </to>
            </anchor>
          </controlPr>
        </control>
      </mc:Choice>
      <mc:Fallback>
        <control shapeId="2378" r:id="rId459" name="OptionButton326"/>
      </mc:Fallback>
    </mc:AlternateContent>
    <mc:AlternateContent xmlns:mc="http://schemas.openxmlformats.org/markup-compatibility/2006">
      <mc:Choice Requires="x14">
        <control shapeId="2379" r:id="rId460" name="OptionButton327">
          <controlPr defaultSize="0" autoLine="0" linkedCell="UserInput!D117" r:id="rId5">
            <anchor moveWithCells="1">
              <from>
                <xdr:col>5</xdr:col>
                <xdr:colOff>66675</xdr:colOff>
                <xdr:row>115</xdr:row>
                <xdr:rowOff>9525</xdr:rowOff>
              </from>
              <to>
                <xdr:col>6</xdr:col>
                <xdr:colOff>9525</xdr:colOff>
                <xdr:row>115</xdr:row>
                <xdr:rowOff>200025</xdr:rowOff>
              </to>
            </anchor>
          </controlPr>
        </control>
      </mc:Choice>
      <mc:Fallback>
        <control shapeId="2379" r:id="rId460" name="OptionButton327"/>
      </mc:Fallback>
    </mc:AlternateContent>
    <mc:AlternateContent xmlns:mc="http://schemas.openxmlformats.org/markup-compatibility/2006">
      <mc:Choice Requires="x14">
        <control shapeId="2380" r:id="rId461" name="OptionButton328">
          <controlPr defaultSize="0" autoLine="0" linkedCell="UserInput!E117" r:id="rId5">
            <anchor moveWithCells="1">
              <from>
                <xdr:col>6</xdr:col>
                <xdr:colOff>66675</xdr:colOff>
                <xdr:row>115</xdr:row>
                <xdr:rowOff>9525</xdr:rowOff>
              </from>
              <to>
                <xdr:col>7</xdr:col>
                <xdr:colOff>9525</xdr:colOff>
                <xdr:row>115</xdr:row>
                <xdr:rowOff>200025</xdr:rowOff>
              </to>
            </anchor>
          </controlPr>
        </control>
      </mc:Choice>
      <mc:Fallback>
        <control shapeId="2380" r:id="rId461" name="OptionButton328"/>
      </mc:Fallback>
    </mc:AlternateContent>
    <mc:AlternateContent xmlns:mc="http://schemas.openxmlformats.org/markup-compatibility/2006">
      <mc:Choice Requires="x14">
        <control shapeId="2381" r:id="rId462" name="OptionButton329">
          <controlPr defaultSize="0" autoLine="0" linkedCell="UserInput!B118" r:id="rId7">
            <anchor moveWithCells="1">
              <from>
                <xdr:col>3</xdr:col>
                <xdr:colOff>66675</xdr:colOff>
                <xdr:row>116</xdr:row>
                <xdr:rowOff>9525</xdr:rowOff>
              </from>
              <to>
                <xdr:col>4</xdr:col>
                <xdr:colOff>9525</xdr:colOff>
                <xdr:row>117</xdr:row>
                <xdr:rowOff>0</xdr:rowOff>
              </to>
            </anchor>
          </controlPr>
        </control>
      </mc:Choice>
      <mc:Fallback>
        <control shapeId="2381" r:id="rId462" name="OptionButton329"/>
      </mc:Fallback>
    </mc:AlternateContent>
    <mc:AlternateContent xmlns:mc="http://schemas.openxmlformats.org/markup-compatibility/2006">
      <mc:Choice Requires="x14">
        <control shapeId="2382" r:id="rId463" name="OptionButton330">
          <controlPr defaultSize="0" autoLine="0" linkedCell="UserInput!C118" r:id="rId164">
            <anchor moveWithCells="1">
              <from>
                <xdr:col>4</xdr:col>
                <xdr:colOff>57150</xdr:colOff>
                <xdr:row>116</xdr:row>
                <xdr:rowOff>9525</xdr:rowOff>
              </from>
              <to>
                <xdr:col>4</xdr:col>
                <xdr:colOff>247650</xdr:colOff>
                <xdr:row>117</xdr:row>
                <xdr:rowOff>0</xdr:rowOff>
              </to>
            </anchor>
          </controlPr>
        </control>
      </mc:Choice>
      <mc:Fallback>
        <control shapeId="2382" r:id="rId463" name="OptionButton330"/>
      </mc:Fallback>
    </mc:AlternateContent>
    <mc:AlternateContent xmlns:mc="http://schemas.openxmlformats.org/markup-compatibility/2006">
      <mc:Choice Requires="x14">
        <control shapeId="2383" r:id="rId464" name="OptionButton331">
          <controlPr defaultSize="0" autoLine="0" linkedCell="UserInput!D118" r:id="rId7">
            <anchor moveWithCells="1">
              <from>
                <xdr:col>5</xdr:col>
                <xdr:colOff>66675</xdr:colOff>
                <xdr:row>116</xdr:row>
                <xdr:rowOff>9525</xdr:rowOff>
              </from>
              <to>
                <xdr:col>6</xdr:col>
                <xdr:colOff>9525</xdr:colOff>
                <xdr:row>117</xdr:row>
                <xdr:rowOff>0</xdr:rowOff>
              </to>
            </anchor>
          </controlPr>
        </control>
      </mc:Choice>
      <mc:Fallback>
        <control shapeId="2383" r:id="rId464" name="OptionButton331"/>
      </mc:Fallback>
    </mc:AlternateContent>
    <mc:AlternateContent xmlns:mc="http://schemas.openxmlformats.org/markup-compatibility/2006">
      <mc:Choice Requires="x14">
        <control shapeId="2384" r:id="rId465" name="OptionButton332">
          <controlPr defaultSize="0" autoLine="0" linkedCell="UserInput!E118" r:id="rId7">
            <anchor moveWithCells="1">
              <from>
                <xdr:col>6</xdr:col>
                <xdr:colOff>66675</xdr:colOff>
                <xdr:row>116</xdr:row>
                <xdr:rowOff>9525</xdr:rowOff>
              </from>
              <to>
                <xdr:col>7</xdr:col>
                <xdr:colOff>9525</xdr:colOff>
                <xdr:row>117</xdr:row>
                <xdr:rowOff>0</xdr:rowOff>
              </to>
            </anchor>
          </controlPr>
        </control>
      </mc:Choice>
      <mc:Fallback>
        <control shapeId="2384" r:id="rId465" name="OptionButton332"/>
      </mc:Fallback>
    </mc:AlternateContent>
    <mc:AlternateContent xmlns:mc="http://schemas.openxmlformats.org/markup-compatibility/2006">
      <mc:Choice Requires="x14">
        <control shapeId="2385" r:id="rId466" name="OptionButton333">
          <controlPr defaultSize="0" autoLine="0" linkedCell="UserInput!B119" r:id="rId5">
            <anchor moveWithCells="1">
              <from>
                <xdr:col>3</xdr:col>
                <xdr:colOff>66675</xdr:colOff>
                <xdr:row>117</xdr:row>
                <xdr:rowOff>9525</xdr:rowOff>
              </from>
              <to>
                <xdr:col>4</xdr:col>
                <xdr:colOff>9525</xdr:colOff>
                <xdr:row>117</xdr:row>
                <xdr:rowOff>200025</xdr:rowOff>
              </to>
            </anchor>
          </controlPr>
        </control>
      </mc:Choice>
      <mc:Fallback>
        <control shapeId="2385" r:id="rId466" name="OptionButton333"/>
      </mc:Fallback>
    </mc:AlternateContent>
    <mc:AlternateContent xmlns:mc="http://schemas.openxmlformats.org/markup-compatibility/2006">
      <mc:Choice Requires="x14">
        <control shapeId="2386" r:id="rId467" name="OptionButton334">
          <controlPr defaultSize="0" autoLine="0" linkedCell="UserInput!C119" r:id="rId45">
            <anchor moveWithCells="1">
              <from>
                <xdr:col>4</xdr:col>
                <xdr:colOff>57150</xdr:colOff>
                <xdr:row>117</xdr:row>
                <xdr:rowOff>9525</xdr:rowOff>
              </from>
              <to>
                <xdr:col>4</xdr:col>
                <xdr:colOff>247650</xdr:colOff>
                <xdr:row>117</xdr:row>
                <xdr:rowOff>200025</xdr:rowOff>
              </to>
            </anchor>
          </controlPr>
        </control>
      </mc:Choice>
      <mc:Fallback>
        <control shapeId="2386" r:id="rId467" name="OptionButton334"/>
      </mc:Fallback>
    </mc:AlternateContent>
    <mc:AlternateContent xmlns:mc="http://schemas.openxmlformats.org/markup-compatibility/2006">
      <mc:Choice Requires="x14">
        <control shapeId="2387" r:id="rId468" name="OptionButton335">
          <controlPr defaultSize="0" autoLine="0" linkedCell="UserInput!D119" r:id="rId5">
            <anchor moveWithCells="1">
              <from>
                <xdr:col>5</xdr:col>
                <xdr:colOff>66675</xdr:colOff>
                <xdr:row>117</xdr:row>
                <xdr:rowOff>9525</xdr:rowOff>
              </from>
              <to>
                <xdr:col>6</xdr:col>
                <xdr:colOff>9525</xdr:colOff>
                <xdr:row>117</xdr:row>
                <xdr:rowOff>200025</xdr:rowOff>
              </to>
            </anchor>
          </controlPr>
        </control>
      </mc:Choice>
      <mc:Fallback>
        <control shapeId="2387" r:id="rId468" name="OptionButton335"/>
      </mc:Fallback>
    </mc:AlternateContent>
    <mc:AlternateContent xmlns:mc="http://schemas.openxmlformats.org/markup-compatibility/2006">
      <mc:Choice Requires="x14">
        <control shapeId="2388" r:id="rId469" name="OptionButton336">
          <controlPr defaultSize="0" autoLine="0" linkedCell="UserInput!E119" r:id="rId5">
            <anchor moveWithCells="1">
              <from>
                <xdr:col>6</xdr:col>
                <xdr:colOff>66675</xdr:colOff>
                <xdr:row>117</xdr:row>
                <xdr:rowOff>9525</xdr:rowOff>
              </from>
              <to>
                <xdr:col>7</xdr:col>
                <xdr:colOff>9525</xdr:colOff>
                <xdr:row>117</xdr:row>
                <xdr:rowOff>200025</xdr:rowOff>
              </to>
            </anchor>
          </controlPr>
        </control>
      </mc:Choice>
      <mc:Fallback>
        <control shapeId="2388" r:id="rId469" name="OptionButton336"/>
      </mc:Fallback>
    </mc:AlternateContent>
    <mc:AlternateContent xmlns:mc="http://schemas.openxmlformats.org/markup-compatibility/2006">
      <mc:Choice Requires="x14">
        <control shapeId="2552" r:id="rId470" name="OptionButton463">
          <controlPr defaultSize="0" autoLine="0" linkedCell="UserInput!B69" r:id="rId7">
            <anchor moveWithCells="1">
              <from>
                <xdr:col>3</xdr:col>
                <xdr:colOff>66675</xdr:colOff>
                <xdr:row>72</xdr:row>
                <xdr:rowOff>0</xdr:rowOff>
              </from>
              <to>
                <xdr:col>4</xdr:col>
                <xdr:colOff>9525</xdr:colOff>
                <xdr:row>72</xdr:row>
                <xdr:rowOff>180975</xdr:rowOff>
              </to>
            </anchor>
          </controlPr>
        </control>
      </mc:Choice>
      <mc:Fallback>
        <control shapeId="2552" r:id="rId470" name="OptionButton463"/>
      </mc:Fallback>
    </mc:AlternateContent>
    <mc:AlternateContent xmlns:mc="http://schemas.openxmlformats.org/markup-compatibility/2006">
      <mc:Choice Requires="x14">
        <control shapeId="2553" r:id="rId471" name="OptionButton464">
          <controlPr defaultSize="0" autoLine="0" linkedCell="UserInput!C69" r:id="rId164">
            <anchor moveWithCells="1">
              <from>
                <xdr:col>4</xdr:col>
                <xdr:colOff>57150</xdr:colOff>
                <xdr:row>72</xdr:row>
                <xdr:rowOff>0</xdr:rowOff>
              </from>
              <to>
                <xdr:col>4</xdr:col>
                <xdr:colOff>247650</xdr:colOff>
                <xdr:row>72</xdr:row>
                <xdr:rowOff>180975</xdr:rowOff>
              </to>
            </anchor>
          </controlPr>
        </control>
      </mc:Choice>
      <mc:Fallback>
        <control shapeId="2553" r:id="rId471" name="OptionButton464"/>
      </mc:Fallback>
    </mc:AlternateContent>
    <mc:AlternateContent xmlns:mc="http://schemas.openxmlformats.org/markup-compatibility/2006">
      <mc:Choice Requires="x14">
        <control shapeId="2554" r:id="rId472" name="OptionButton465">
          <controlPr defaultSize="0" autoLine="0" linkedCell="UserInput!D69" r:id="rId7">
            <anchor moveWithCells="1">
              <from>
                <xdr:col>5</xdr:col>
                <xdr:colOff>66675</xdr:colOff>
                <xdr:row>72</xdr:row>
                <xdr:rowOff>0</xdr:rowOff>
              </from>
              <to>
                <xdr:col>6</xdr:col>
                <xdr:colOff>9525</xdr:colOff>
                <xdr:row>72</xdr:row>
                <xdr:rowOff>180975</xdr:rowOff>
              </to>
            </anchor>
          </controlPr>
        </control>
      </mc:Choice>
      <mc:Fallback>
        <control shapeId="2554" r:id="rId472" name="OptionButton465"/>
      </mc:Fallback>
    </mc:AlternateContent>
    <mc:AlternateContent xmlns:mc="http://schemas.openxmlformats.org/markup-compatibility/2006">
      <mc:Choice Requires="x14">
        <control shapeId="2555" r:id="rId473" name="OptionButton466">
          <controlPr defaultSize="0" autoLine="0" linkedCell="UserInput!E69" r:id="rId7">
            <anchor moveWithCells="1">
              <from>
                <xdr:col>6</xdr:col>
                <xdr:colOff>66675</xdr:colOff>
                <xdr:row>72</xdr:row>
                <xdr:rowOff>0</xdr:rowOff>
              </from>
              <to>
                <xdr:col>7</xdr:col>
                <xdr:colOff>9525</xdr:colOff>
                <xdr:row>72</xdr:row>
                <xdr:rowOff>180975</xdr:rowOff>
              </to>
            </anchor>
          </controlPr>
        </control>
      </mc:Choice>
      <mc:Fallback>
        <control shapeId="2555" r:id="rId473" name="OptionButton466"/>
      </mc:Fallback>
    </mc:AlternateContent>
    <mc:AlternateContent xmlns:mc="http://schemas.openxmlformats.org/markup-compatibility/2006">
      <mc:Choice Requires="x14">
        <control shapeId="2556" r:id="rId474" name="OptionButton467">
          <controlPr defaultSize="0" autoLine="0" linkedCell="UserInput!F69" r:id="rId7">
            <anchor moveWithCells="1">
              <from>
                <xdr:col>7</xdr:col>
                <xdr:colOff>66675</xdr:colOff>
                <xdr:row>72</xdr:row>
                <xdr:rowOff>0</xdr:rowOff>
              </from>
              <to>
                <xdr:col>8</xdr:col>
                <xdr:colOff>9525</xdr:colOff>
                <xdr:row>72</xdr:row>
                <xdr:rowOff>180975</xdr:rowOff>
              </to>
            </anchor>
          </controlPr>
        </control>
      </mc:Choice>
      <mc:Fallback>
        <control shapeId="2556" r:id="rId474" name="OptionButton467"/>
      </mc:Fallback>
    </mc:AlternateContent>
    <mc:AlternateContent xmlns:mc="http://schemas.openxmlformats.org/markup-compatibility/2006">
      <mc:Choice Requires="x14">
        <control shapeId="2557" r:id="rId475" name="OptionButton468">
          <controlPr defaultSize="0" autoLine="0" linkedCell="UserInput!G69" r:id="rId7">
            <anchor moveWithCells="1">
              <from>
                <xdr:col>8</xdr:col>
                <xdr:colOff>66675</xdr:colOff>
                <xdr:row>72</xdr:row>
                <xdr:rowOff>0</xdr:rowOff>
              </from>
              <to>
                <xdr:col>9</xdr:col>
                <xdr:colOff>9525</xdr:colOff>
                <xdr:row>72</xdr:row>
                <xdr:rowOff>180975</xdr:rowOff>
              </to>
            </anchor>
          </controlPr>
        </control>
      </mc:Choice>
      <mc:Fallback>
        <control shapeId="2557" r:id="rId475" name="OptionButton468"/>
      </mc:Fallback>
    </mc:AlternateContent>
    <mc:AlternateContent xmlns:mc="http://schemas.openxmlformats.org/markup-compatibility/2006">
      <mc:Choice Requires="x14">
        <control shapeId="2558" r:id="rId476" name="OptionButton469">
          <controlPr defaultSize="0" autoLine="0" linkedCell="UserInput!B70" r:id="rId5">
            <anchor moveWithCells="1">
              <from>
                <xdr:col>3</xdr:col>
                <xdr:colOff>66675</xdr:colOff>
                <xdr:row>73</xdr:row>
                <xdr:rowOff>0</xdr:rowOff>
              </from>
              <to>
                <xdr:col>4</xdr:col>
                <xdr:colOff>9525</xdr:colOff>
                <xdr:row>73</xdr:row>
                <xdr:rowOff>190500</xdr:rowOff>
              </to>
            </anchor>
          </controlPr>
        </control>
      </mc:Choice>
      <mc:Fallback>
        <control shapeId="2558" r:id="rId476" name="OptionButton469"/>
      </mc:Fallback>
    </mc:AlternateContent>
    <mc:AlternateContent xmlns:mc="http://schemas.openxmlformats.org/markup-compatibility/2006">
      <mc:Choice Requires="x14">
        <control shapeId="2559" r:id="rId477" name="OptionButton470">
          <controlPr defaultSize="0" autoLine="0" linkedCell="UserInput!C70" r:id="rId45">
            <anchor moveWithCells="1">
              <from>
                <xdr:col>4</xdr:col>
                <xdr:colOff>57150</xdr:colOff>
                <xdr:row>73</xdr:row>
                <xdr:rowOff>0</xdr:rowOff>
              </from>
              <to>
                <xdr:col>4</xdr:col>
                <xdr:colOff>247650</xdr:colOff>
                <xdr:row>73</xdr:row>
                <xdr:rowOff>190500</xdr:rowOff>
              </to>
            </anchor>
          </controlPr>
        </control>
      </mc:Choice>
      <mc:Fallback>
        <control shapeId="2559" r:id="rId477" name="OptionButton470"/>
      </mc:Fallback>
    </mc:AlternateContent>
    <mc:AlternateContent xmlns:mc="http://schemas.openxmlformats.org/markup-compatibility/2006">
      <mc:Choice Requires="x14">
        <control shapeId="2560" r:id="rId478" name="OptionButton471">
          <controlPr defaultSize="0" autoLine="0" linkedCell="UserInput!D70" r:id="rId5">
            <anchor moveWithCells="1">
              <from>
                <xdr:col>5</xdr:col>
                <xdr:colOff>66675</xdr:colOff>
                <xdr:row>73</xdr:row>
                <xdr:rowOff>0</xdr:rowOff>
              </from>
              <to>
                <xdr:col>6</xdr:col>
                <xdr:colOff>9525</xdr:colOff>
                <xdr:row>73</xdr:row>
                <xdr:rowOff>190500</xdr:rowOff>
              </to>
            </anchor>
          </controlPr>
        </control>
      </mc:Choice>
      <mc:Fallback>
        <control shapeId="2560" r:id="rId478" name="OptionButton471"/>
      </mc:Fallback>
    </mc:AlternateContent>
    <mc:AlternateContent xmlns:mc="http://schemas.openxmlformats.org/markup-compatibility/2006">
      <mc:Choice Requires="x14">
        <control shapeId="2561" r:id="rId479" name="OptionButton472">
          <controlPr defaultSize="0" autoLine="0" linkedCell="UserInput!E70" r:id="rId5">
            <anchor moveWithCells="1">
              <from>
                <xdr:col>6</xdr:col>
                <xdr:colOff>66675</xdr:colOff>
                <xdr:row>73</xdr:row>
                <xdr:rowOff>0</xdr:rowOff>
              </from>
              <to>
                <xdr:col>7</xdr:col>
                <xdr:colOff>9525</xdr:colOff>
                <xdr:row>73</xdr:row>
                <xdr:rowOff>190500</xdr:rowOff>
              </to>
            </anchor>
          </controlPr>
        </control>
      </mc:Choice>
      <mc:Fallback>
        <control shapeId="2561" r:id="rId479" name="OptionButton472"/>
      </mc:Fallback>
    </mc:AlternateContent>
    <mc:AlternateContent xmlns:mc="http://schemas.openxmlformats.org/markup-compatibility/2006">
      <mc:Choice Requires="x14">
        <control shapeId="2562" r:id="rId480" name="OptionButton473">
          <controlPr defaultSize="0" autoLine="0" linkedCell="UserInput!F70" r:id="rId5">
            <anchor moveWithCells="1">
              <from>
                <xdr:col>7</xdr:col>
                <xdr:colOff>66675</xdr:colOff>
                <xdr:row>73</xdr:row>
                <xdr:rowOff>0</xdr:rowOff>
              </from>
              <to>
                <xdr:col>8</xdr:col>
                <xdr:colOff>9525</xdr:colOff>
                <xdr:row>73</xdr:row>
                <xdr:rowOff>190500</xdr:rowOff>
              </to>
            </anchor>
          </controlPr>
        </control>
      </mc:Choice>
      <mc:Fallback>
        <control shapeId="2562" r:id="rId480" name="OptionButton473"/>
      </mc:Fallback>
    </mc:AlternateContent>
    <mc:AlternateContent xmlns:mc="http://schemas.openxmlformats.org/markup-compatibility/2006">
      <mc:Choice Requires="x14">
        <control shapeId="2563" r:id="rId481" name="OptionButton474">
          <controlPr defaultSize="0" autoLine="0" linkedCell="UserInput!G70" r:id="rId5">
            <anchor moveWithCells="1">
              <from>
                <xdr:col>8</xdr:col>
                <xdr:colOff>66675</xdr:colOff>
                <xdr:row>73</xdr:row>
                <xdr:rowOff>0</xdr:rowOff>
              </from>
              <to>
                <xdr:col>9</xdr:col>
                <xdr:colOff>9525</xdr:colOff>
                <xdr:row>73</xdr:row>
                <xdr:rowOff>190500</xdr:rowOff>
              </to>
            </anchor>
          </controlPr>
        </control>
      </mc:Choice>
      <mc:Fallback>
        <control shapeId="2563" r:id="rId481" name="OptionButton474"/>
      </mc:Fallback>
    </mc:AlternateContent>
    <mc:AlternateContent xmlns:mc="http://schemas.openxmlformats.org/markup-compatibility/2006">
      <mc:Choice Requires="x14">
        <control shapeId="2564" r:id="rId482" name="OptionButton475">
          <controlPr defaultSize="0" autoLine="0" linkedCell="UserInput!B78" r:id="rId7">
            <anchor moveWithCells="1">
              <from>
                <xdr:col>3</xdr:col>
                <xdr:colOff>66675</xdr:colOff>
                <xdr:row>81</xdr:row>
                <xdr:rowOff>0</xdr:rowOff>
              </from>
              <to>
                <xdr:col>4</xdr:col>
                <xdr:colOff>9525</xdr:colOff>
                <xdr:row>81</xdr:row>
                <xdr:rowOff>180975</xdr:rowOff>
              </to>
            </anchor>
          </controlPr>
        </control>
      </mc:Choice>
      <mc:Fallback>
        <control shapeId="2564" r:id="rId482" name="OptionButton475"/>
      </mc:Fallback>
    </mc:AlternateContent>
    <mc:AlternateContent xmlns:mc="http://schemas.openxmlformats.org/markup-compatibility/2006">
      <mc:Choice Requires="x14">
        <control shapeId="2565" r:id="rId483" name="OptionButton476">
          <controlPr defaultSize="0" autoLine="0" linkedCell="UserInput!C78" r:id="rId45">
            <anchor moveWithCells="1">
              <from>
                <xdr:col>4</xdr:col>
                <xdr:colOff>57150</xdr:colOff>
                <xdr:row>81</xdr:row>
                <xdr:rowOff>0</xdr:rowOff>
              </from>
              <to>
                <xdr:col>4</xdr:col>
                <xdr:colOff>247650</xdr:colOff>
                <xdr:row>81</xdr:row>
                <xdr:rowOff>190500</xdr:rowOff>
              </to>
            </anchor>
          </controlPr>
        </control>
      </mc:Choice>
      <mc:Fallback>
        <control shapeId="2565" r:id="rId483" name="OptionButton476"/>
      </mc:Fallback>
    </mc:AlternateContent>
    <mc:AlternateContent xmlns:mc="http://schemas.openxmlformats.org/markup-compatibility/2006">
      <mc:Choice Requires="x14">
        <control shapeId="2566" r:id="rId484" name="OptionButton477">
          <controlPr defaultSize="0" autoLine="0" linkedCell="UserInput!D78" r:id="rId7">
            <anchor moveWithCells="1">
              <from>
                <xdr:col>5</xdr:col>
                <xdr:colOff>66675</xdr:colOff>
                <xdr:row>81</xdr:row>
                <xdr:rowOff>0</xdr:rowOff>
              </from>
              <to>
                <xdr:col>6</xdr:col>
                <xdr:colOff>9525</xdr:colOff>
                <xdr:row>81</xdr:row>
                <xdr:rowOff>180975</xdr:rowOff>
              </to>
            </anchor>
          </controlPr>
        </control>
      </mc:Choice>
      <mc:Fallback>
        <control shapeId="2566" r:id="rId484" name="OptionButton477"/>
      </mc:Fallback>
    </mc:AlternateContent>
    <mc:AlternateContent xmlns:mc="http://schemas.openxmlformats.org/markup-compatibility/2006">
      <mc:Choice Requires="x14">
        <control shapeId="2567" r:id="rId485" name="OptionButton478">
          <controlPr defaultSize="0" autoLine="0" linkedCell="UserInput!E78" r:id="rId7">
            <anchor moveWithCells="1">
              <from>
                <xdr:col>6</xdr:col>
                <xdr:colOff>66675</xdr:colOff>
                <xdr:row>81</xdr:row>
                <xdr:rowOff>0</xdr:rowOff>
              </from>
              <to>
                <xdr:col>7</xdr:col>
                <xdr:colOff>9525</xdr:colOff>
                <xdr:row>81</xdr:row>
                <xdr:rowOff>180975</xdr:rowOff>
              </to>
            </anchor>
          </controlPr>
        </control>
      </mc:Choice>
      <mc:Fallback>
        <control shapeId="2567" r:id="rId485" name="OptionButton478"/>
      </mc:Fallback>
    </mc:AlternateContent>
    <mc:AlternateContent xmlns:mc="http://schemas.openxmlformats.org/markup-compatibility/2006">
      <mc:Choice Requires="x14">
        <control shapeId="2568" r:id="rId486" name="OptionButton479">
          <controlPr defaultSize="0" autoLine="0" linkedCell="UserInput!F78" r:id="rId7">
            <anchor moveWithCells="1">
              <from>
                <xdr:col>7</xdr:col>
                <xdr:colOff>66675</xdr:colOff>
                <xdr:row>81</xdr:row>
                <xdr:rowOff>0</xdr:rowOff>
              </from>
              <to>
                <xdr:col>8</xdr:col>
                <xdr:colOff>9525</xdr:colOff>
                <xdr:row>81</xdr:row>
                <xdr:rowOff>180975</xdr:rowOff>
              </to>
            </anchor>
          </controlPr>
        </control>
      </mc:Choice>
      <mc:Fallback>
        <control shapeId="2568" r:id="rId486" name="OptionButton479"/>
      </mc:Fallback>
    </mc:AlternateContent>
    <mc:AlternateContent xmlns:mc="http://schemas.openxmlformats.org/markup-compatibility/2006">
      <mc:Choice Requires="x14">
        <control shapeId="2569" r:id="rId487" name="OptionButton480">
          <controlPr defaultSize="0" autoLine="0" linkedCell="UserInput!G78" r:id="rId7">
            <anchor moveWithCells="1">
              <from>
                <xdr:col>8</xdr:col>
                <xdr:colOff>66675</xdr:colOff>
                <xdr:row>81</xdr:row>
                <xdr:rowOff>0</xdr:rowOff>
              </from>
              <to>
                <xdr:col>9</xdr:col>
                <xdr:colOff>9525</xdr:colOff>
                <xdr:row>81</xdr:row>
                <xdr:rowOff>180975</xdr:rowOff>
              </to>
            </anchor>
          </controlPr>
        </control>
      </mc:Choice>
      <mc:Fallback>
        <control shapeId="2569" r:id="rId487" name="OptionButton480"/>
      </mc:Fallback>
    </mc:AlternateContent>
    <mc:AlternateContent xmlns:mc="http://schemas.openxmlformats.org/markup-compatibility/2006">
      <mc:Choice Requires="x14">
        <control shapeId="2582" r:id="rId488" name="OptionButton481">
          <controlPr defaultSize="0" autoLine="0" linkedCell="UserInput!B33" r:id="rId5">
            <anchor moveWithCells="1">
              <from>
                <xdr:col>3</xdr:col>
                <xdr:colOff>66675</xdr:colOff>
                <xdr:row>41</xdr:row>
                <xdr:rowOff>9525</xdr:rowOff>
              </from>
              <to>
                <xdr:col>4</xdr:col>
                <xdr:colOff>9525</xdr:colOff>
                <xdr:row>41</xdr:row>
                <xdr:rowOff>200025</xdr:rowOff>
              </to>
            </anchor>
          </controlPr>
        </control>
      </mc:Choice>
      <mc:Fallback>
        <control shapeId="2582" r:id="rId488" name="OptionButton481"/>
      </mc:Fallback>
    </mc:AlternateContent>
    <mc:AlternateContent xmlns:mc="http://schemas.openxmlformats.org/markup-compatibility/2006">
      <mc:Choice Requires="x14">
        <control shapeId="2583" r:id="rId489" name="OptionButton482">
          <controlPr defaultSize="0" autoLine="0" linkedCell="UserInput!C33" r:id="rId45">
            <anchor moveWithCells="1">
              <from>
                <xdr:col>4</xdr:col>
                <xdr:colOff>57150</xdr:colOff>
                <xdr:row>41</xdr:row>
                <xdr:rowOff>9525</xdr:rowOff>
              </from>
              <to>
                <xdr:col>4</xdr:col>
                <xdr:colOff>247650</xdr:colOff>
                <xdr:row>41</xdr:row>
                <xdr:rowOff>200025</xdr:rowOff>
              </to>
            </anchor>
          </controlPr>
        </control>
      </mc:Choice>
      <mc:Fallback>
        <control shapeId="2583" r:id="rId489" name="OptionButton482"/>
      </mc:Fallback>
    </mc:AlternateContent>
    <mc:AlternateContent xmlns:mc="http://schemas.openxmlformats.org/markup-compatibility/2006">
      <mc:Choice Requires="x14">
        <control shapeId="2584" r:id="rId490" name="OptionButton483">
          <controlPr defaultSize="0" autoLine="0" linkedCell="UserInput!D33" r:id="rId5">
            <anchor moveWithCells="1">
              <from>
                <xdr:col>5</xdr:col>
                <xdr:colOff>66675</xdr:colOff>
                <xdr:row>41</xdr:row>
                <xdr:rowOff>9525</xdr:rowOff>
              </from>
              <to>
                <xdr:col>6</xdr:col>
                <xdr:colOff>9525</xdr:colOff>
                <xdr:row>41</xdr:row>
                <xdr:rowOff>200025</xdr:rowOff>
              </to>
            </anchor>
          </controlPr>
        </control>
      </mc:Choice>
      <mc:Fallback>
        <control shapeId="2584" r:id="rId490" name="OptionButton483"/>
      </mc:Fallback>
    </mc:AlternateContent>
    <mc:AlternateContent xmlns:mc="http://schemas.openxmlformats.org/markup-compatibility/2006">
      <mc:Choice Requires="x14">
        <control shapeId="2585" r:id="rId491" name="OptionButton484">
          <controlPr defaultSize="0" autoLine="0" linkedCell="UserInput!E33" r:id="rId5">
            <anchor moveWithCells="1">
              <from>
                <xdr:col>6</xdr:col>
                <xdr:colOff>66675</xdr:colOff>
                <xdr:row>41</xdr:row>
                <xdr:rowOff>9525</xdr:rowOff>
              </from>
              <to>
                <xdr:col>7</xdr:col>
                <xdr:colOff>9525</xdr:colOff>
                <xdr:row>41</xdr:row>
                <xdr:rowOff>200025</xdr:rowOff>
              </to>
            </anchor>
          </controlPr>
        </control>
      </mc:Choice>
      <mc:Fallback>
        <control shapeId="2585" r:id="rId491" name="OptionButton484"/>
      </mc:Fallback>
    </mc:AlternateContent>
    <mc:AlternateContent xmlns:mc="http://schemas.openxmlformats.org/markup-compatibility/2006">
      <mc:Choice Requires="x14">
        <control shapeId="2586" r:id="rId492" name="OptionButton485">
          <controlPr defaultSize="0" autoLine="0" linkedCell="UserInput!F33" r:id="rId5">
            <anchor moveWithCells="1">
              <from>
                <xdr:col>7</xdr:col>
                <xdr:colOff>66675</xdr:colOff>
                <xdr:row>41</xdr:row>
                <xdr:rowOff>9525</xdr:rowOff>
              </from>
              <to>
                <xdr:col>8</xdr:col>
                <xdr:colOff>9525</xdr:colOff>
                <xdr:row>41</xdr:row>
                <xdr:rowOff>200025</xdr:rowOff>
              </to>
            </anchor>
          </controlPr>
        </control>
      </mc:Choice>
      <mc:Fallback>
        <control shapeId="2586" r:id="rId492" name="OptionButton485"/>
      </mc:Fallback>
    </mc:AlternateContent>
    <mc:AlternateContent xmlns:mc="http://schemas.openxmlformats.org/markup-compatibility/2006">
      <mc:Choice Requires="x14">
        <control shapeId="2587" r:id="rId493" name="OptionButton486">
          <controlPr defaultSize="0" autoLine="0" linkedCell="UserInput!G33" r:id="rId5">
            <anchor moveWithCells="1">
              <from>
                <xdr:col>8</xdr:col>
                <xdr:colOff>66675</xdr:colOff>
                <xdr:row>41</xdr:row>
                <xdr:rowOff>9525</xdr:rowOff>
              </from>
              <to>
                <xdr:col>9</xdr:col>
                <xdr:colOff>9525</xdr:colOff>
                <xdr:row>41</xdr:row>
                <xdr:rowOff>200025</xdr:rowOff>
              </to>
            </anchor>
          </controlPr>
        </control>
      </mc:Choice>
      <mc:Fallback>
        <control shapeId="2587" r:id="rId493" name="OptionButton486"/>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6" tint="0.79998168889431442"/>
  </sheetPr>
  <dimension ref="C2:N80"/>
  <sheetViews>
    <sheetView showGridLines="0" zoomScaleNormal="100" workbookViewId="0"/>
  </sheetViews>
  <sheetFormatPr defaultColWidth="9.140625" defaultRowHeight="15" x14ac:dyDescent="0.25"/>
  <cols>
    <col min="1" max="2" width="2.7109375" style="1" customWidth="1"/>
    <col min="3" max="3" width="93.42578125" style="1" customWidth="1"/>
    <col min="4" max="9" width="3.85546875" style="1" customWidth="1"/>
    <col min="10" max="10" width="32.42578125" style="1" customWidth="1"/>
    <col min="11" max="11" width="4.7109375" style="1" customWidth="1"/>
    <col min="12" max="12" width="32.7109375" style="1" customWidth="1"/>
    <col min="13" max="16384" width="9.140625" style="1"/>
  </cols>
  <sheetData>
    <row r="2" spans="3:14" ht="80.25" customHeight="1" x14ac:dyDescent="0.25">
      <c r="C2" s="292"/>
      <c r="D2" s="292"/>
      <c r="E2" s="292"/>
      <c r="F2" s="292"/>
      <c r="G2" s="292"/>
      <c r="H2" s="292"/>
      <c r="I2" s="292"/>
      <c r="J2" s="292"/>
    </row>
    <row r="3" spans="3:14" ht="15" customHeight="1" x14ac:dyDescent="0.25">
      <c r="C3" s="225"/>
      <c r="D3" s="225"/>
      <c r="E3" s="225"/>
      <c r="F3" s="225"/>
      <c r="G3" s="225"/>
      <c r="H3" s="225"/>
      <c r="I3" s="225"/>
      <c r="J3" s="225"/>
      <c r="L3" s="290" t="s">
        <v>699</v>
      </c>
    </row>
    <row r="4" spans="3:14" ht="15" customHeight="1" x14ac:dyDescent="0.25">
      <c r="C4" s="273"/>
      <c r="D4" s="273"/>
      <c r="E4" s="273"/>
      <c r="F4" s="273"/>
      <c r="G4" s="273"/>
      <c r="H4" s="273"/>
      <c r="I4" s="273"/>
      <c r="J4" s="273"/>
      <c r="L4" s="287" t="s">
        <v>695</v>
      </c>
      <c r="N4" s="289"/>
    </row>
    <row r="5" spans="3:14" ht="15" customHeight="1" x14ac:dyDescent="0.25">
      <c r="C5" s="273"/>
      <c r="D5" s="273"/>
      <c r="E5" s="273"/>
      <c r="F5" s="273"/>
      <c r="G5" s="273"/>
      <c r="H5" s="273"/>
      <c r="I5" s="273"/>
      <c r="J5" s="273"/>
      <c r="L5" s="287" t="s">
        <v>686</v>
      </c>
    </row>
    <row r="6" spans="3:14" ht="15" customHeight="1" x14ac:dyDescent="0.25">
      <c r="C6" s="273"/>
      <c r="D6" s="273"/>
      <c r="E6" s="273"/>
      <c r="F6" s="273"/>
      <c r="G6" s="273"/>
      <c r="H6" s="273"/>
      <c r="I6" s="273"/>
      <c r="J6" s="273"/>
      <c r="L6" s="287" t="s">
        <v>687</v>
      </c>
    </row>
    <row r="7" spans="3:14" ht="15" customHeight="1" x14ac:dyDescent="0.25">
      <c r="C7" s="273"/>
      <c r="D7" s="273"/>
      <c r="E7" s="273"/>
      <c r="F7" s="273"/>
      <c r="G7" s="273"/>
      <c r="H7" s="273"/>
      <c r="I7" s="273"/>
      <c r="J7" s="273"/>
      <c r="L7" s="287" t="s">
        <v>696</v>
      </c>
      <c r="N7" s="289"/>
    </row>
    <row r="8" spans="3:14" ht="15" customHeight="1" x14ac:dyDescent="0.25">
      <c r="C8" s="273"/>
      <c r="D8" s="273"/>
      <c r="E8" s="273"/>
      <c r="F8" s="273"/>
      <c r="G8" s="273"/>
      <c r="H8" s="273"/>
      <c r="I8" s="273"/>
      <c r="J8" s="273"/>
      <c r="L8" s="287" t="s">
        <v>697</v>
      </c>
      <c r="N8" s="289"/>
    </row>
    <row r="9" spans="3:14" ht="15" customHeight="1" x14ac:dyDescent="0.25">
      <c r="C9" s="225"/>
      <c r="D9" s="225"/>
      <c r="E9" s="225"/>
      <c r="F9" s="225"/>
      <c r="G9" s="225"/>
      <c r="H9" s="225"/>
      <c r="I9" s="225"/>
      <c r="J9" s="225"/>
      <c r="L9" s="287" t="s">
        <v>690</v>
      </c>
    </row>
    <row r="10" spans="3:14" ht="15" customHeight="1" x14ac:dyDescent="0.25">
      <c r="C10" s="294" t="s">
        <v>571</v>
      </c>
      <c r="D10" s="313" t="s">
        <v>23</v>
      </c>
      <c r="E10" s="299" t="s">
        <v>97</v>
      </c>
      <c r="F10" s="299" t="s">
        <v>26</v>
      </c>
      <c r="G10" s="302" t="s">
        <v>24</v>
      </c>
      <c r="H10" s="315" t="s">
        <v>443</v>
      </c>
      <c r="I10" s="317" t="s">
        <v>461</v>
      </c>
      <c r="J10" s="129" t="s">
        <v>441</v>
      </c>
      <c r="L10" s="287" t="s">
        <v>692</v>
      </c>
    </row>
    <row r="11" spans="3:14" ht="15" customHeight="1" x14ac:dyDescent="0.25">
      <c r="C11" s="295"/>
      <c r="D11" s="314"/>
      <c r="E11" s="300"/>
      <c r="F11" s="300"/>
      <c r="G11" s="303"/>
      <c r="H11" s="316"/>
      <c r="I11" s="318"/>
      <c r="J11" s="285"/>
      <c r="L11" s="287" t="s">
        <v>698</v>
      </c>
      <c r="N11" s="289"/>
    </row>
    <row r="12" spans="3:14" ht="15" customHeight="1" x14ac:dyDescent="0.25">
      <c r="C12" s="295"/>
      <c r="D12" s="314"/>
      <c r="E12" s="300"/>
      <c r="F12" s="300"/>
      <c r="G12" s="303"/>
      <c r="H12" s="316"/>
      <c r="I12" s="318"/>
      <c r="J12" s="285"/>
      <c r="L12" s="286"/>
    </row>
    <row r="13" spans="3:14" ht="15" customHeight="1" x14ac:dyDescent="0.25">
      <c r="C13" s="295"/>
      <c r="D13" s="314"/>
      <c r="E13" s="300"/>
      <c r="F13" s="300"/>
      <c r="G13" s="303"/>
      <c r="H13" s="316"/>
      <c r="I13" s="318"/>
      <c r="J13" s="285"/>
      <c r="L13" s="286"/>
    </row>
    <row r="14" spans="3:14" ht="15" customHeight="1" x14ac:dyDescent="0.25">
      <c r="C14" s="295"/>
      <c r="D14" s="314"/>
      <c r="E14" s="300"/>
      <c r="F14" s="300"/>
      <c r="G14" s="303"/>
      <c r="H14" s="316"/>
      <c r="I14" s="318"/>
      <c r="J14" s="285"/>
      <c r="L14" s="286"/>
    </row>
    <row r="15" spans="3:14" ht="15" customHeight="1" x14ac:dyDescent="0.25">
      <c r="C15" s="295"/>
      <c r="D15" s="314"/>
      <c r="E15" s="300"/>
      <c r="F15" s="300"/>
      <c r="G15" s="303"/>
      <c r="H15" s="316"/>
      <c r="I15" s="318"/>
      <c r="J15" s="285"/>
    </row>
    <row r="16" spans="3:14" ht="15" customHeight="1" x14ac:dyDescent="0.25">
      <c r="C16" s="153" t="s">
        <v>525</v>
      </c>
      <c r="D16" s="154"/>
      <c r="E16" s="154"/>
      <c r="F16" s="154"/>
      <c r="G16" s="154"/>
      <c r="H16" s="154"/>
      <c r="I16" s="154"/>
      <c r="J16" s="155"/>
    </row>
    <row r="17" spans="3:10" x14ac:dyDescent="0.25">
      <c r="C17" s="237" t="s">
        <v>469</v>
      </c>
      <c r="D17" s="144">
        <f>IF(UserInput!$K126="Missing",1,0)</f>
        <v>1</v>
      </c>
      <c r="E17" s="145">
        <f>IF(UserInput!$K126="Missing",1,0)</f>
        <v>1</v>
      </c>
      <c r="F17" s="145">
        <f>IF(UserInput!$K126="Missing",1,0)</f>
        <v>1</v>
      </c>
      <c r="G17" s="146">
        <f>IF(UserInput!$K126="Missing",1,0)</f>
        <v>1</v>
      </c>
      <c r="H17" s="131">
        <f>IF(UserInput!$K126="Missing",1,0)</f>
        <v>1</v>
      </c>
      <c r="I17" s="131">
        <f>IF(UserInput!$K126="Missing",1,0)</f>
        <v>1</v>
      </c>
      <c r="J17" s="132"/>
    </row>
    <row r="18" spans="3:10" x14ac:dyDescent="0.25">
      <c r="C18" s="237" t="s">
        <v>139</v>
      </c>
      <c r="D18" s="144">
        <f>IF(UserInput!$K127="Missing",1,0)</f>
        <v>1</v>
      </c>
      <c r="E18" s="145">
        <f>IF(UserInput!$K127="Missing",1,0)</f>
        <v>1</v>
      </c>
      <c r="F18" s="145">
        <f>IF(UserInput!$K127="Missing",1,0)</f>
        <v>1</v>
      </c>
      <c r="G18" s="146">
        <f>IF(UserInput!$K127="Missing",1,0)</f>
        <v>1</v>
      </c>
      <c r="H18" s="131">
        <f>IF(UserInput!$K127="Missing",1,0)</f>
        <v>1</v>
      </c>
      <c r="I18" s="131">
        <f>IF(UserInput!$K127="Missing",1,0)</f>
        <v>1</v>
      </c>
      <c r="J18" s="132"/>
    </row>
    <row r="19" spans="3:10" x14ac:dyDescent="0.25">
      <c r="C19" s="237" t="s">
        <v>140</v>
      </c>
      <c r="D19" s="139"/>
      <c r="E19" s="140"/>
      <c r="F19" s="141"/>
      <c r="G19" s="141"/>
      <c r="H19" s="141"/>
      <c r="I19" s="141"/>
      <c r="J19" s="142"/>
    </row>
    <row r="20" spans="3:10" ht="25.5" x14ac:dyDescent="0.25">
      <c r="C20" s="262" t="s">
        <v>141</v>
      </c>
      <c r="D20" s="144">
        <f>IF(UserInput!$K128="Missing",1,0)</f>
        <v>1</v>
      </c>
      <c r="E20" s="145">
        <f>IF(UserInput!$K128="Missing",1,0)</f>
        <v>1</v>
      </c>
      <c r="F20" s="145">
        <f>IF(UserInput!$K128="Missing",1,0)</f>
        <v>1</v>
      </c>
      <c r="G20" s="146">
        <f>IF(UserInput!$K128="Missing",1,0)</f>
        <v>1</v>
      </c>
      <c r="H20" s="131">
        <f>IF(UserInput!$K128="Missing",1,0)</f>
        <v>1</v>
      </c>
      <c r="I20" s="131">
        <f>IF(UserInput!$K128="Missing",1,0)</f>
        <v>1</v>
      </c>
      <c r="J20" s="132"/>
    </row>
    <row r="21" spans="3:10" ht="14.45" x14ac:dyDescent="0.35">
      <c r="C21" s="262" t="s">
        <v>142</v>
      </c>
      <c r="D21" s="144">
        <f>IF(UserInput!$K129="Missing",1,0)</f>
        <v>1</v>
      </c>
      <c r="E21" s="145">
        <f>IF(UserInput!$K129="Missing",1,0)</f>
        <v>1</v>
      </c>
      <c r="F21" s="145">
        <f>IF(UserInput!$K129="Missing",1,0)</f>
        <v>1</v>
      </c>
      <c r="G21" s="146">
        <f>IF(UserInput!$K129="Missing",1,0)</f>
        <v>1</v>
      </c>
      <c r="H21" s="131">
        <f>IF(UserInput!$K129="Missing",1,0)</f>
        <v>1</v>
      </c>
      <c r="I21" s="131">
        <f>IF(UserInput!$K129="Missing",1,0)</f>
        <v>1</v>
      </c>
      <c r="J21" s="132"/>
    </row>
    <row r="22" spans="3:10" ht="14.45" x14ac:dyDescent="0.35">
      <c r="C22" s="262" t="s">
        <v>143</v>
      </c>
      <c r="D22" s="144">
        <f>IF(UserInput!$K130="Missing",1,0)</f>
        <v>1</v>
      </c>
      <c r="E22" s="145">
        <f>IF(UserInput!$K130="Missing",1,0)</f>
        <v>1</v>
      </c>
      <c r="F22" s="145">
        <f>IF(UserInput!$K130="Missing",1,0)</f>
        <v>1</v>
      </c>
      <c r="G22" s="146">
        <f>IF(UserInput!$K130="Missing",1,0)</f>
        <v>1</v>
      </c>
      <c r="H22" s="131">
        <f>IF(UserInput!$K130="Missing",1,0)</f>
        <v>1</v>
      </c>
      <c r="I22" s="131">
        <f>IF(UserInput!$K130="Missing",1,0)</f>
        <v>1</v>
      </c>
      <c r="J22" s="132"/>
    </row>
    <row r="23" spans="3:10" ht="14.45" x14ac:dyDescent="0.35">
      <c r="C23" s="262" t="s">
        <v>144</v>
      </c>
      <c r="D23" s="144">
        <f>IF(UserInput!$K131="Missing",1,0)</f>
        <v>1</v>
      </c>
      <c r="E23" s="145">
        <f>IF(UserInput!$K131="Missing",1,0)</f>
        <v>1</v>
      </c>
      <c r="F23" s="145">
        <f>IF(UserInput!$K131="Missing",1,0)</f>
        <v>1</v>
      </c>
      <c r="G23" s="146">
        <f>IF(UserInput!$K131="Missing",1,0)</f>
        <v>1</v>
      </c>
      <c r="H23" s="131">
        <f>IF(UserInput!$K131="Missing",1,0)</f>
        <v>1</v>
      </c>
      <c r="I23" s="131">
        <f>IF(UserInput!$K131="Missing",1,0)</f>
        <v>1</v>
      </c>
      <c r="J23" s="132"/>
    </row>
    <row r="24" spans="3:10" ht="14.45" x14ac:dyDescent="0.35">
      <c r="C24" s="262" t="s">
        <v>145</v>
      </c>
      <c r="D24" s="139"/>
      <c r="E24" s="140"/>
      <c r="F24" s="141"/>
      <c r="G24" s="141"/>
      <c r="H24" s="141"/>
      <c r="I24" s="141"/>
      <c r="J24" s="142"/>
    </row>
    <row r="25" spans="3:10" ht="14.45" x14ac:dyDescent="0.35">
      <c r="C25" s="266" t="s">
        <v>146</v>
      </c>
      <c r="D25" s="144">
        <f>IF(UserInput!$K132="Missing",1,0)</f>
        <v>1</v>
      </c>
      <c r="E25" s="145">
        <f>IF(UserInput!$K132="Missing",1,0)</f>
        <v>1</v>
      </c>
      <c r="F25" s="145">
        <f>IF(UserInput!$K132="Missing",1,0)</f>
        <v>1</v>
      </c>
      <c r="G25" s="146">
        <f>IF(UserInput!$K132="Missing",1,0)</f>
        <v>1</v>
      </c>
      <c r="H25" s="131">
        <f>IF(UserInput!$K132="Missing",1,0)</f>
        <v>1</v>
      </c>
      <c r="I25" s="131">
        <f>IF(UserInput!$K132="Missing",1,0)</f>
        <v>1</v>
      </c>
      <c r="J25" s="132"/>
    </row>
    <row r="26" spans="3:10" ht="14.45" x14ac:dyDescent="0.35">
      <c r="C26" s="266" t="s">
        <v>147</v>
      </c>
      <c r="D26" s="144">
        <f>IF(UserInput!$K133="Missing",1,0)</f>
        <v>1</v>
      </c>
      <c r="E26" s="145">
        <f>IF(UserInput!$K133="Missing",1,0)</f>
        <v>1</v>
      </c>
      <c r="F26" s="145">
        <f>IF(UserInput!$K133="Missing",1,0)</f>
        <v>1</v>
      </c>
      <c r="G26" s="146">
        <f>IF(UserInput!$K133="Missing",1,0)</f>
        <v>1</v>
      </c>
      <c r="H26" s="131">
        <f>IF(UserInput!$K133="Missing",1,0)</f>
        <v>1</v>
      </c>
      <c r="I26" s="131">
        <f>IF(UserInput!$K133="Missing",1,0)</f>
        <v>1</v>
      </c>
      <c r="J26" s="132"/>
    </row>
    <row r="27" spans="3:10" ht="14.45" x14ac:dyDescent="0.35">
      <c r="C27" s="266" t="s">
        <v>148</v>
      </c>
      <c r="D27" s="144">
        <f>IF(UserInput!$K134="Missing",1,0)</f>
        <v>1</v>
      </c>
      <c r="E27" s="145">
        <f>IF(UserInput!$K134="Missing",1,0)</f>
        <v>1</v>
      </c>
      <c r="F27" s="145">
        <f>IF(UserInput!$K134="Missing",1,0)</f>
        <v>1</v>
      </c>
      <c r="G27" s="146">
        <f>IF(UserInput!$K134="Missing",1,0)</f>
        <v>1</v>
      </c>
      <c r="H27" s="131">
        <f>IF(UserInput!$K134="Missing",1,0)</f>
        <v>1</v>
      </c>
      <c r="I27" s="131">
        <f>IF(UserInput!$K134="Missing",1,0)</f>
        <v>1</v>
      </c>
      <c r="J27" s="132"/>
    </row>
    <row r="28" spans="3:10" ht="14.45" x14ac:dyDescent="0.35">
      <c r="C28" s="266" t="s">
        <v>149</v>
      </c>
      <c r="D28" s="144">
        <f>IF(UserInput!$K135="Missing",1,0)</f>
        <v>1</v>
      </c>
      <c r="E28" s="145">
        <f>IF(UserInput!$K135="Missing",1,0)</f>
        <v>1</v>
      </c>
      <c r="F28" s="145">
        <f>IF(UserInput!$K135="Missing",1,0)</f>
        <v>1</v>
      </c>
      <c r="G28" s="146">
        <f>IF(UserInput!$K135="Missing",1,0)</f>
        <v>1</v>
      </c>
      <c r="H28" s="131">
        <f>IF(UserInput!$K135="Missing",1,0)</f>
        <v>1</v>
      </c>
      <c r="I28" s="131">
        <f>IF(UserInput!$K135="Missing",1,0)</f>
        <v>1</v>
      </c>
      <c r="J28" s="132"/>
    </row>
    <row r="29" spans="3:10" x14ac:dyDescent="0.25">
      <c r="C29" s="266" t="s">
        <v>150</v>
      </c>
      <c r="D29" s="144">
        <f>IF(UserInput!$K136="Missing",1,0)</f>
        <v>1</v>
      </c>
      <c r="E29" s="145">
        <f>IF(UserInput!$K136="Missing",1,0)</f>
        <v>1</v>
      </c>
      <c r="F29" s="145">
        <f>IF(UserInput!$K136="Missing",1,0)</f>
        <v>1</v>
      </c>
      <c r="G29" s="146">
        <f>IF(UserInput!$K136="Missing",1,0)</f>
        <v>1</v>
      </c>
      <c r="H29" s="131">
        <f>IF(UserInput!$K136="Missing",1,0)</f>
        <v>1</v>
      </c>
      <c r="I29" s="131">
        <f>IF(UserInput!$K136="Missing",1,0)</f>
        <v>1</v>
      </c>
      <c r="J29" s="132"/>
    </row>
    <row r="30" spans="3:10" x14ac:dyDescent="0.25">
      <c r="C30" s="266" t="s">
        <v>495</v>
      </c>
      <c r="D30" s="144">
        <f>IF(UserInput!$K137="Missing",1,0)</f>
        <v>1</v>
      </c>
      <c r="E30" s="145">
        <f>IF(UserInput!$K137="Missing",1,0)</f>
        <v>1</v>
      </c>
      <c r="F30" s="145">
        <f>IF(UserInput!$K137="Missing",1,0)</f>
        <v>1</v>
      </c>
      <c r="G30" s="146">
        <f>IF(UserInput!$K137="Missing",1,0)</f>
        <v>1</v>
      </c>
      <c r="H30" s="131">
        <f>IF(UserInput!$K137="Missing",1,0)</f>
        <v>1</v>
      </c>
      <c r="I30" s="131">
        <f>IF(UserInput!$K137="Missing",1,0)</f>
        <v>1</v>
      </c>
      <c r="J30" s="132"/>
    </row>
    <row r="31" spans="3:10" x14ac:dyDescent="0.25">
      <c r="C31" s="262" t="s">
        <v>497</v>
      </c>
      <c r="D31" s="144">
        <f>IF(UserInput!$K138="Missing",1,0)</f>
        <v>1</v>
      </c>
      <c r="E31" s="145">
        <f>IF(UserInput!$K138="Missing",1,0)</f>
        <v>1</v>
      </c>
      <c r="F31" s="145">
        <f>IF(UserInput!$K138="Missing",1,0)</f>
        <v>1</v>
      </c>
      <c r="G31" s="146">
        <f>IF(UserInput!$K138="Missing",1,0)</f>
        <v>1</v>
      </c>
      <c r="H31" s="131">
        <f>IF(UserInput!$K138="Missing",1,0)</f>
        <v>1</v>
      </c>
      <c r="I31" s="131">
        <f>IF(UserInput!$K138="Missing",1,0)</f>
        <v>1</v>
      </c>
      <c r="J31" s="132"/>
    </row>
    <row r="32" spans="3:10" x14ac:dyDescent="0.25">
      <c r="C32" s="262" t="s">
        <v>437</v>
      </c>
      <c r="D32" s="144">
        <f>IF(UserInput!$K139="Missing",1,0)</f>
        <v>1</v>
      </c>
      <c r="E32" s="145">
        <f>IF(UserInput!$K139="Missing",1,0)</f>
        <v>1</v>
      </c>
      <c r="F32" s="145">
        <f>IF(UserInput!$K139="Missing",1,0)</f>
        <v>1</v>
      </c>
      <c r="G32" s="146">
        <f>IF(UserInput!$K139="Missing",1,0)</f>
        <v>1</v>
      </c>
      <c r="H32" s="131">
        <f>IF(UserInput!$K139="Missing",1,0)</f>
        <v>1</v>
      </c>
      <c r="I32" s="131">
        <f>IF(UserInput!$K139="Missing",1,0)</f>
        <v>1</v>
      </c>
      <c r="J32" s="132"/>
    </row>
    <row r="33" spans="3:10" x14ac:dyDescent="0.25">
      <c r="C33" s="262" t="s">
        <v>438</v>
      </c>
      <c r="D33" s="144">
        <f>IF(UserInput!$K140="Missing",1,0)</f>
        <v>1</v>
      </c>
      <c r="E33" s="145">
        <f>IF(UserInput!$K140="Missing",1,0)</f>
        <v>1</v>
      </c>
      <c r="F33" s="145">
        <f>IF(UserInput!$K140="Missing",1,0)</f>
        <v>1</v>
      </c>
      <c r="G33" s="146">
        <f>IF(UserInput!$K140="Missing",1,0)</f>
        <v>1</v>
      </c>
      <c r="H33" s="131">
        <f>IF(UserInput!$K140="Missing",1,0)</f>
        <v>1</v>
      </c>
      <c r="I33" s="131">
        <f>IF(UserInput!$K140="Missing",1,0)</f>
        <v>1</v>
      </c>
      <c r="J33" s="132"/>
    </row>
    <row r="34" spans="3:10" x14ac:dyDescent="0.25">
      <c r="C34" s="262" t="s">
        <v>151</v>
      </c>
      <c r="D34" s="144">
        <f>IF(UserInput!$K141="Missing",1,0)</f>
        <v>1</v>
      </c>
      <c r="E34" s="145">
        <f>IF(UserInput!$K141="Missing",1,0)</f>
        <v>1</v>
      </c>
      <c r="F34" s="145">
        <f>IF(UserInput!$K141="Missing",1,0)</f>
        <v>1</v>
      </c>
      <c r="G34" s="146">
        <f>IF(UserInput!$K141="Missing",1,0)</f>
        <v>1</v>
      </c>
      <c r="H34" s="131">
        <f>IF(UserInput!$K141="Missing",1,0)</f>
        <v>1</v>
      </c>
      <c r="I34" s="131">
        <f>IF(UserInput!$K141="Missing",1,0)</f>
        <v>1</v>
      </c>
      <c r="J34" s="132"/>
    </row>
    <row r="35" spans="3:10" x14ac:dyDescent="0.25">
      <c r="C35" s="262" t="s">
        <v>152</v>
      </c>
      <c r="D35" s="144">
        <f>IF(UserInput!$K142="Missing",1,0)</f>
        <v>1</v>
      </c>
      <c r="E35" s="145">
        <f>IF(UserInput!$K142="Missing",1,0)</f>
        <v>1</v>
      </c>
      <c r="F35" s="145">
        <f>IF(UserInput!$K142="Missing",1,0)</f>
        <v>1</v>
      </c>
      <c r="G35" s="146">
        <f>IF(UserInput!$K142="Missing",1,0)</f>
        <v>1</v>
      </c>
      <c r="H35" s="131">
        <f>IF(UserInput!$K142="Missing",1,0)</f>
        <v>1</v>
      </c>
      <c r="I35" s="131">
        <f>IF(UserInput!$K142="Missing",1,0)</f>
        <v>1</v>
      </c>
      <c r="J35" s="132"/>
    </row>
    <row r="36" spans="3:10" x14ac:dyDescent="0.25">
      <c r="C36" s="262" t="s">
        <v>153</v>
      </c>
      <c r="D36" s="144">
        <f>IF(UserInput!$K143="Missing",1,0)</f>
        <v>1</v>
      </c>
      <c r="E36" s="145">
        <f>IF(UserInput!$K143="Missing",1,0)</f>
        <v>1</v>
      </c>
      <c r="F36" s="145">
        <f>IF(UserInput!$K143="Missing",1,0)</f>
        <v>1</v>
      </c>
      <c r="G36" s="146">
        <f>IF(UserInput!$K143="Missing",1,0)</f>
        <v>1</v>
      </c>
      <c r="H36" s="131">
        <f>IF(UserInput!$K143="Missing",1,0)</f>
        <v>1</v>
      </c>
      <c r="I36" s="131">
        <f>IF(UserInput!$K143="Missing",1,0)</f>
        <v>1</v>
      </c>
      <c r="J36" s="132"/>
    </row>
    <row r="37" spans="3:10" ht="25.5" x14ac:dyDescent="0.25">
      <c r="C37" s="262" t="s">
        <v>572</v>
      </c>
      <c r="D37" s="144">
        <f>IF(UserInput!$K144="Missing",1,0)</f>
        <v>1</v>
      </c>
      <c r="E37" s="145">
        <f>IF(UserInput!$K144="Missing",1,0)</f>
        <v>1</v>
      </c>
      <c r="F37" s="145">
        <f>IF(UserInput!$K144="Missing",1,0)</f>
        <v>1</v>
      </c>
      <c r="G37" s="146">
        <f>IF(UserInput!$K144="Missing",1,0)</f>
        <v>1</v>
      </c>
      <c r="H37" s="131">
        <f>IF(UserInput!$K144="Missing",1,0)</f>
        <v>1</v>
      </c>
      <c r="I37" s="131">
        <f>IF(UserInput!$K144="Missing",1,0)</f>
        <v>1</v>
      </c>
      <c r="J37" s="132"/>
    </row>
    <row r="38" spans="3:10" x14ac:dyDescent="0.25">
      <c r="C38" s="262" t="s">
        <v>154</v>
      </c>
      <c r="D38" s="144">
        <f>IF(UserInput!$K145="Missing",1,0)</f>
        <v>1</v>
      </c>
      <c r="E38" s="145">
        <f>IF(UserInput!$K145="Missing",1,0)</f>
        <v>1</v>
      </c>
      <c r="F38" s="145">
        <f>IF(UserInput!$K145="Missing",1,0)</f>
        <v>1</v>
      </c>
      <c r="G38" s="146">
        <f>IF(UserInput!$K145="Missing",1,0)</f>
        <v>1</v>
      </c>
      <c r="H38" s="131">
        <f>IF(UserInput!$K145="Missing",1,0)</f>
        <v>1</v>
      </c>
      <c r="I38" s="131">
        <f>IF(UserInput!$K145="Missing",1,0)</f>
        <v>1</v>
      </c>
      <c r="J38" s="132"/>
    </row>
    <row r="39" spans="3:10" x14ac:dyDescent="0.25">
      <c r="C39" s="262" t="s">
        <v>155</v>
      </c>
      <c r="D39" s="144">
        <f>IF(UserInput!$K146="Missing",1,0)</f>
        <v>1</v>
      </c>
      <c r="E39" s="145">
        <f>IF(UserInput!$K146="Missing",1,0)</f>
        <v>1</v>
      </c>
      <c r="F39" s="145">
        <f>IF(UserInput!$K146="Missing",1,0)</f>
        <v>1</v>
      </c>
      <c r="G39" s="146">
        <f>IF(UserInput!$K146="Missing",1,0)</f>
        <v>1</v>
      </c>
      <c r="H39" s="131">
        <f>IF(UserInput!$K146="Missing",1,0)</f>
        <v>1</v>
      </c>
      <c r="I39" s="131">
        <f>IF(UserInput!$K146="Missing",1,0)</f>
        <v>1</v>
      </c>
      <c r="J39" s="132"/>
    </row>
    <row r="40" spans="3:10" x14ac:dyDescent="0.25">
      <c r="C40" s="237" t="s">
        <v>466</v>
      </c>
      <c r="D40" s="144">
        <f>IF(UserInput!$K147="Missing",1,0)</f>
        <v>1</v>
      </c>
      <c r="E40" s="145">
        <f>IF(UserInput!$K147="Missing",1,0)</f>
        <v>1</v>
      </c>
      <c r="F40" s="145">
        <f>IF(UserInput!$K147="Missing",1,0)</f>
        <v>1</v>
      </c>
      <c r="G40" s="146">
        <f>IF(UserInput!$K147="Missing",1,0)</f>
        <v>1</v>
      </c>
      <c r="H40" s="131">
        <f>IF(UserInput!$K147="Missing",1,0)</f>
        <v>1</v>
      </c>
      <c r="I40" s="131">
        <f>IF(UserInput!$K147="Missing",1,0)</f>
        <v>1</v>
      </c>
      <c r="J40" s="132"/>
    </row>
    <row r="41" spans="3:10" x14ac:dyDescent="0.25">
      <c r="C41" s="237" t="s">
        <v>467</v>
      </c>
      <c r="D41" s="144">
        <f>IF(UserInput!$K148="Missing",1,0)</f>
        <v>1</v>
      </c>
      <c r="E41" s="145">
        <f>IF(UserInput!$K148="Missing",1,0)</f>
        <v>1</v>
      </c>
      <c r="F41" s="145">
        <f>IF(UserInput!$K148="Missing",1,0)</f>
        <v>1</v>
      </c>
      <c r="G41" s="146">
        <f>IF(UserInput!$K148="Missing",1,0)</f>
        <v>1</v>
      </c>
      <c r="H41" s="131">
        <f>IF(UserInput!$K148="Missing",1,0)</f>
        <v>1</v>
      </c>
      <c r="I41" s="131">
        <f>IF(UserInput!$K148="Missing",1,0)</f>
        <v>1</v>
      </c>
      <c r="J41" s="132"/>
    </row>
    <row r="42" spans="3:10" x14ac:dyDescent="0.25">
      <c r="C42" s="136" t="s">
        <v>526</v>
      </c>
      <c r="D42" s="137"/>
      <c r="E42" s="137"/>
      <c r="F42" s="137"/>
      <c r="G42" s="137"/>
      <c r="H42" s="137"/>
      <c r="I42" s="137"/>
      <c r="J42" s="138"/>
    </row>
    <row r="43" spans="3:10" ht="25.5" x14ac:dyDescent="0.25">
      <c r="C43" s="237" t="s">
        <v>156</v>
      </c>
      <c r="D43" s="147">
        <f>IF(UserInput!$K152="Missing",1,0)</f>
        <v>1</v>
      </c>
      <c r="E43" s="148">
        <f>IF(UserInput!$K152="Missing",1,0)</f>
        <v>1</v>
      </c>
      <c r="F43" s="148">
        <f>IF(UserInput!$K152="Missing",1,0)</f>
        <v>1</v>
      </c>
      <c r="G43" s="149">
        <f>IF(UserInput!$K152="Missing",1,0)</f>
        <v>1</v>
      </c>
      <c r="H43" s="133">
        <f>IF(UserInput!$K152="Missing",1,0)</f>
        <v>1</v>
      </c>
      <c r="I43" s="133">
        <f>IF(UserInput!$K152="Missing",1,0)</f>
        <v>1</v>
      </c>
      <c r="J43" s="265"/>
    </row>
    <row r="44" spans="3:10" x14ac:dyDescent="0.25">
      <c r="C44" s="237" t="s">
        <v>439</v>
      </c>
      <c r="D44" s="147">
        <f>IF(UserInput!$K153="Missing",1,0)</f>
        <v>1</v>
      </c>
      <c r="E44" s="150">
        <f>IF(UserInput!$K153="Missing",1,0)</f>
        <v>1</v>
      </c>
      <c r="F44" s="150">
        <f>IF(UserInput!$K153="Missing",1,0)</f>
        <v>1</v>
      </c>
      <c r="G44" s="151">
        <f>IF(UserInput!$K153="Missing",1,0)</f>
        <v>1</v>
      </c>
      <c r="H44" s="134">
        <f>IF(UserInput!$K153="Missing",1,0)</f>
        <v>1</v>
      </c>
      <c r="I44" s="134">
        <f>IF(UserInput!$K153="Missing",1,0)</f>
        <v>1</v>
      </c>
      <c r="J44" s="135"/>
    </row>
    <row r="45" spans="3:10" ht="25.5" x14ac:dyDescent="0.25">
      <c r="C45" s="237" t="s">
        <v>157</v>
      </c>
      <c r="D45" s="147">
        <f>IF(UserInput!$K154="Missing",1,0)</f>
        <v>1</v>
      </c>
      <c r="E45" s="150">
        <f>IF(UserInput!$K154="Missing",1,0)</f>
        <v>1</v>
      </c>
      <c r="F45" s="150">
        <f>IF(UserInput!$K154="Missing",1,0)</f>
        <v>1</v>
      </c>
      <c r="G45" s="151">
        <f>IF(UserInput!$K154="Missing",1,0)</f>
        <v>1</v>
      </c>
      <c r="H45" s="134">
        <f>IF(UserInput!$K154="Missing",1,0)</f>
        <v>1</v>
      </c>
      <c r="I45" s="134">
        <f>IF(UserInput!$K154="Missing",1,0)</f>
        <v>1</v>
      </c>
      <c r="J45" s="135"/>
    </row>
    <row r="46" spans="3:10" ht="25.5" x14ac:dyDescent="0.25">
      <c r="C46" s="237" t="s">
        <v>651</v>
      </c>
      <c r="D46" s="139"/>
      <c r="E46" s="140"/>
      <c r="F46" s="141"/>
      <c r="G46" s="141"/>
      <c r="H46" s="141"/>
      <c r="I46" s="141"/>
      <c r="J46" s="142"/>
    </row>
    <row r="47" spans="3:10" x14ac:dyDescent="0.25">
      <c r="C47" s="267" t="s">
        <v>160</v>
      </c>
      <c r="D47" s="147">
        <f>IF(UserInput!$K155="Missing",1,0)</f>
        <v>1</v>
      </c>
      <c r="E47" s="150">
        <f>IF(UserInput!$K155="Missing",1,0)</f>
        <v>1</v>
      </c>
      <c r="F47" s="150">
        <f>IF(UserInput!$K155="Missing",1,0)</f>
        <v>1</v>
      </c>
      <c r="G47" s="151">
        <f>IF(UserInput!$K155="Missing",1,0)</f>
        <v>1</v>
      </c>
      <c r="H47" s="134">
        <f>IF(UserInput!$K155="Missing",1,0)</f>
        <v>1</v>
      </c>
      <c r="I47" s="134">
        <f>IF(UserInput!$K155="Missing",1,0)</f>
        <v>1</v>
      </c>
      <c r="J47" s="135"/>
    </row>
    <row r="48" spans="3:10" ht="25.5" x14ac:dyDescent="0.25">
      <c r="C48" s="262" t="s">
        <v>161</v>
      </c>
      <c r="D48" s="147">
        <f>IF(UserInput!$K156="Missing",1,0)</f>
        <v>1</v>
      </c>
      <c r="E48" s="150">
        <f>IF(UserInput!$K156="Missing",1,0)</f>
        <v>1</v>
      </c>
      <c r="F48" s="150">
        <f>IF(UserInput!$K156="Missing",1,0)</f>
        <v>1</v>
      </c>
      <c r="G48" s="151">
        <f>IF(UserInput!$K156="Missing",1,0)</f>
        <v>1</v>
      </c>
      <c r="H48" s="134">
        <f>IF(UserInput!$K156="Missing",1,0)</f>
        <v>1</v>
      </c>
      <c r="I48" s="134">
        <f>IF(UserInput!$K156="Missing",1,0)</f>
        <v>1</v>
      </c>
      <c r="J48" s="135"/>
    </row>
    <row r="49" spans="3:10" x14ac:dyDescent="0.25">
      <c r="C49" s="262" t="s">
        <v>162</v>
      </c>
      <c r="D49" s="147">
        <f>IF(UserInput!$K157="Missing",1,0)</f>
        <v>1</v>
      </c>
      <c r="E49" s="150">
        <f>IF(UserInput!$K157="Missing",1,0)</f>
        <v>1</v>
      </c>
      <c r="F49" s="150">
        <f>IF(UserInput!$K157="Missing",1,0)</f>
        <v>1</v>
      </c>
      <c r="G49" s="151">
        <f>IF(UserInput!$K157="Missing",1,0)</f>
        <v>1</v>
      </c>
      <c r="H49" s="134">
        <f>IF(UserInput!$K157="Missing",1,0)</f>
        <v>1</v>
      </c>
      <c r="I49" s="134">
        <f>IF(UserInput!$K157="Missing",1,0)</f>
        <v>1</v>
      </c>
      <c r="J49" s="135"/>
    </row>
    <row r="50" spans="3:10" x14ac:dyDescent="0.25">
      <c r="C50" s="262" t="s">
        <v>163</v>
      </c>
      <c r="D50" s="147">
        <f>IF(UserInput!$K158="Missing",1,0)</f>
        <v>1</v>
      </c>
      <c r="E50" s="150">
        <f>IF(UserInput!$K158="Missing",1,0)</f>
        <v>1</v>
      </c>
      <c r="F50" s="150">
        <f>IF(UserInput!$K158="Missing",1,0)</f>
        <v>1</v>
      </c>
      <c r="G50" s="151">
        <f>IF(UserInput!$K158="Missing",1,0)</f>
        <v>1</v>
      </c>
      <c r="H50" s="134">
        <f>IF(UserInput!$K158="Missing",1,0)</f>
        <v>1</v>
      </c>
      <c r="I50" s="134">
        <f>IF(UserInput!$K158="Missing",1,0)</f>
        <v>1</v>
      </c>
      <c r="J50" s="135"/>
    </row>
    <row r="51" spans="3:10" ht="25.5" x14ac:dyDescent="0.25">
      <c r="C51" s="262" t="s">
        <v>652</v>
      </c>
      <c r="D51" s="147">
        <f>IF(UserInput!$K159="Missing",1,0)</f>
        <v>1</v>
      </c>
      <c r="E51" s="150">
        <f>IF(UserInput!$K159="Missing",1,0)</f>
        <v>1</v>
      </c>
      <c r="F51" s="150">
        <f>IF(UserInput!$K159="Missing",1,0)</f>
        <v>1</v>
      </c>
      <c r="G51" s="151">
        <f>IF(UserInput!$K159="Missing",1,0)</f>
        <v>1</v>
      </c>
      <c r="H51" s="134">
        <f>IF(UserInput!$K159="Missing",1,0)</f>
        <v>1</v>
      </c>
      <c r="I51" s="134">
        <f>IF(UserInput!$K159="Missing",1,0)</f>
        <v>1</v>
      </c>
      <c r="J51" s="135"/>
    </row>
    <row r="52" spans="3:10" ht="38.25" x14ac:dyDescent="0.25">
      <c r="C52" s="262" t="s">
        <v>500</v>
      </c>
      <c r="D52" s="147">
        <f>IF(UserInput!$K160="Missing",1,0)</f>
        <v>1</v>
      </c>
      <c r="E52" s="101">
        <f>IF(UserInput!$K160="Missing",1,0)</f>
        <v>1</v>
      </c>
      <c r="F52" s="101">
        <f>IF(UserInput!$K160="Missing",1,0)</f>
        <v>1</v>
      </c>
      <c r="G52" s="102">
        <f>IF(UserInput!$K160="Missing",1,0)</f>
        <v>1</v>
      </c>
      <c r="H52" s="97">
        <f>IF(UserInput!$K160="Missing",1,0)</f>
        <v>1</v>
      </c>
      <c r="I52" s="97">
        <f>IF(UserInput!$K160="Missing",1,0)</f>
        <v>1</v>
      </c>
      <c r="J52" s="135"/>
    </row>
    <row r="53" spans="3:10" x14ac:dyDescent="0.25">
      <c r="C53" s="262" t="s">
        <v>164</v>
      </c>
      <c r="D53" s="147">
        <f>IF(UserInput!$K161="Missing",1,0)</f>
        <v>1</v>
      </c>
      <c r="E53" s="101">
        <f>IF(UserInput!$K161="Missing",1,0)</f>
        <v>1</v>
      </c>
      <c r="F53" s="101">
        <f>IF(UserInput!$K161="Missing",1,0)</f>
        <v>1</v>
      </c>
      <c r="G53" s="102">
        <f>IF(UserInput!$K161="Missing",1,0)</f>
        <v>1</v>
      </c>
      <c r="H53" s="97">
        <f>IF(UserInput!$K161="Missing",1,0)</f>
        <v>1</v>
      </c>
      <c r="I53" s="97">
        <f>IF(UserInput!$K161="Missing",1,0)</f>
        <v>1</v>
      </c>
      <c r="J53" s="135"/>
    </row>
    <row r="54" spans="3:10" x14ac:dyDescent="0.25">
      <c r="C54" s="262" t="s">
        <v>654</v>
      </c>
      <c r="D54" s="147">
        <f>IF(UserInput!$K162="Missing",1,0)</f>
        <v>1</v>
      </c>
      <c r="E54" s="101">
        <f>IF(UserInput!$K162="Missing",1,0)</f>
        <v>1</v>
      </c>
      <c r="F54" s="101">
        <f>IF(UserInput!$K162="Missing",1,0)</f>
        <v>1</v>
      </c>
      <c r="G54" s="102">
        <f>IF(UserInput!$K162="Missing",1,0)</f>
        <v>1</v>
      </c>
      <c r="H54" s="97">
        <f>IF(UserInput!$K162="Missing",1,0)</f>
        <v>1</v>
      </c>
      <c r="I54" s="97">
        <f>IF(UserInput!$K162="Missing",1,0)</f>
        <v>1</v>
      </c>
      <c r="J54" s="135"/>
    </row>
    <row r="55" spans="3:10" ht="38.25" x14ac:dyDescent="0.25">
      <c r="C55" s="262" t="s">
        <v>165</v>
      </c>
      <c r="D55" s="139"/>
      <c r="E55" s="140"/>
      <c r="F55" s="141"/>
      <c r="G55" s="141"/>
      <c r="H55" s="141"/>
      <c r="I55" s="141"/>
      <c r="J55" s="142"/>
    </row>
    <row r="56" spans="3:10" ht="25.5" x14ac:dyDescent="0.25">
      <c r="C56" s="266" t="s">
        <v>468</v>
      </c>
      <c r="D56" s="147">
        <f>IF(UserInput!$K163="Missing",1,0)</f>
        <v>1</v>
      </c>
      <c r="E56" s="101">
        <f>IF(UserInput!$K163="Missing",1,0)</f>
        <v>1</v>
      </c>
      <c r="F56" s="101">
        <f>IF(UserInput!$K163="Missing",1,0)</f>
        <v>1</v>
      </c>
      <c r="G56" s="102">
        <f>IF(UserInput!$K163="Missing",1,0)</f>
        <v>1</v>
      </c>
      <c r="H56" s="97">
        <f>IF(UserInput!$K163="Missing",1,0)</f>
        <v>1</v>
      </c>
      <c r="I56" s="97">
        <f>IF(UserInput!$K163="Missing",1,0)</f>
        <v>1</v>
      </c>
      <c r="J56" s="135"/>
    </row>
    <row r="57" spans="3:10" x14ac:dyDescent="0.25">
      <c r="C57" s="266" t="s">
        <v>166</v>
      </c>
      <c r="D57" s="147">
        <f>IF(UserInput!$K164="Missing",1,0)</f>
        <v>1</v>
      </c>
      <c r="E57" s="101">
        <f>IF(UserInput!$K164="Missing",1,0)</f>
        <v>1</v>
      </c>
      <c r="F57" s="101">
        <f>IF(UserInput!$K164="Missing",1,0)</f>
        <v>1</v>
      </c>
      <c r="G57" s="102">
        <f>IF(UserInput!$K164="Missing",1,0)</f>
        <v>1</v>
      </c>
      <c r="H57" s="97">
        <f>IF(UserInput!$K164="Missing",1,0)</f>
        <v>1</v>
      </c>
      <c r="I57" s="97">
        <f>IF(UserInput!$K164="Missing",1,0)</f>
        <v>1</v>
      </c>
      <c r="J57" s="135"/>
    </row>
    <row r="58" spans="3:10" ht="25.5" x14ac:dyDescent="0.25">
      <c r="C58" s="266" t="s">
        <v>167</v>
      </c>
      <c r="D58" s="147">
        <f>IF(UserInput!$K165="Missing",1,0)</f>
        <v>1</v>
      </c>
      <c r="E58" s="101">
        <f>IF(UserInput!$K165="Missing",1,0)</f>
        <v>1</v>
      </c>
      <c r="F58" s="101">
        <f>IF(UserInput!$K165="Missing",1,0)</f>
        <v>1</v>
      </c>
      <c r="G58" s="102">
        <f>IF(UserInput!$K165="Missing",1,0)</f>
        <v>1</v>
      </c>
      <c r="H58" s="97">
        <f>IF(UserInput!$K165="Missing",1,0)</f>
        <v>1</v>
      </c>
      <c r="I58" s="97">
        <f>IF(UserInput!$K165="Missing",1,0)</f>
        <v>1</v>
      </c>
      <c r="J58" s="135"/>
    </row>
    <row r="59" spans="3:10" ht="25.5" x14ac:dyDescent="0.25">
      <c r="C59" s="266" t="s">
        <v>168</v>
      </c>
      <c r="D59" s="147">
        <f>IF(UserInput!$K166="Missing",1,0)</f>
        <v>1</v>
      </c>
      <c r="E59" s="101">
        <f>IF(UserInput!$K166="Missing",1,0)</f>
        <v>1</v>
      </c>
      <c r="F59" s="101">
        <f>IF(UserInput!$K166="Missing",1,0)</f>
        <v>1</v>
      </c>
      <c r="G59" s="102">
        <f>IF(UserInput!$K166="Missing",1,0)</f>
        <v>1</v>
      </c>
      <c r="H59" s="97">
        <f>IF(UserInput!$K166="Missing",1,0)</f>
        <v>1</v>
      </c>
      <c r="I59" s="97">
        <f>IF(UserInput!$K166="Missing",1,0)</f>
        <v>1</v>
      </c>
      <c r="J59" s="135"/>
    </row>
    <row r="60" spans="3:10" x14ac:dyDescent="0.25">
      <c r="C60" s="262" t="s">
        <v>169</v>
      </c>
      <c r="D60" s="147">
        <f>IF(UserInput!$K167="Missing",1,0)</f>
        <v>1</v>
      </c>
      <c r="E60" s="101">
        <f>IF(UserInput!$K167="Missing",1,0)</f>
        <v>1</v>
      </c>
      <c r="F60" s="101">
        <f>IF(UserInput!$K167="Missing",1,0)</f>
        <v>1</v>
      </c>
      <c r="G60" s="102">
        <f>IF(UserInput!$K167="Missing",1,0)</f>
        <v>1</v>
      </c>
      <c r="H60" s="97">
        <f>IF(UserInput!$K167="Missing",1,0)</f>
        <v>1</v>
      </c>
      <c r="I60" s="97">
        <f>IF(UserInput!$K167="Missing",1,0)</f>
        <v>1</v>
      </c>
      <c r="J60" s="135"/>
    </row>
    <row r="61" spans="3:10" ht="25.5" x14ac:dyDescent="0.25">
      <c r="C61" s="262" t="s">
        <v>655</v>
      </c>
      <c r="D61" s="147">
        <f>IF(UserInput!$K168="Missing",1,0)</f>
        <v>1</v>
      </c>
      <c r="E61" s="101">
        <f>IF(UserInput!$K168="Missing",1,0)</f>
        <v>1</v>
      </c>
      <c r="F61" s="101">
        <f>IF(UserInput!$K168="Missing",1,0)</f>
        <v>1</v>
      </c>
      <c r="G61" s="102">
        <f>IF(UserInput!$K168="Missing",1,0)</f>
        <v>1</v>
      </c>
      <c r="H61" s="97">
        <f>IF(UserInput!$K168="Missing",1,0)</f>
        <v>1</v>
      </c>
      <c r="I61" s="97">
        <f>IF(UserInput!$K168="Missing",1,0)</f>
        <v>1</v>
      </c>
      <c r="J61" s="135"/>
    </row>
    <row r="62" spans="3:10" x14ac:dyDescent="0.25">
      <c r="C62" s="262" t="s">
        <v>656</v>
      </c>
      <c r="D62" s="147">
        <f>IF(UserInput!$K169="Missing",1,0)</f>
        <v>1</v>
      </c>
      <c r="E62" s="101">
        <f>IF(UserInput!$K169="Missing",1,0)</f>
        <v>1</v>
      </c>
      <c r="F62" s="101">
        <f>IF(UserInput!$K169="Missing",1,0)</f>
        <v>1</v>
      </c>
      <c r="G62" s="102">
        <f>IF(UserInput!$K169="Missing",1,0)</f>
        <v>1</v>
      </c>
      <c r="H62" s="97">
        <f>IF(UserInput!$K169="Missing",1,0)</f>
        <v>1</v>
      </c>
      <c r="I62" s="97">
        <f>IF(UserInput!$K169="Missing",1,0)</f>
        <v>1</v>
      </c>
      <c r="J62" s="234"/>
    </row>
    <row r="63" spans="3:10" x14ac:dyDescent="0.25">
      <c r="C63" s="237" t="s">
        <v>658</v>
      </c>
      <c r="D63" s="139"/>
      <c r="E63" s="140"/>
      <c r="F63" s="141"/>
      <c r="G63" s="141"/>
      <c r="H63" s="141"/>
      <c r="I63" s="141"/>
      <c r="J63" s="142"/>
    </row>
    <row r="64" spans="3:10" x14ac:dyDescent="0.25">
      <c r="C64" s="262" t="s">
        <v>170</v>
      </c>
      <c r="D64" s="147">
        <f>IF(UserInput!$K170="Missing",1,0)</f>
        <v>1</v>
      </c>
      <c r="E64" s="101">
        <f>IF(UserInput!$K170="Missing",1,0)</f>
        <v>1</v>
      </c>
      <c r="F64" s="101">
        <f>IF(UserInput!$K170="Missing",1,0)</f>
        <v>1</v>
      </c>
      <c r="G64" s="102">
        <f>IF(UserInput!$K170="Missing",1,0)</f>
        <v>1</v>
      </c>
      <c r="H64" s="97">
        <f>IF(UserInput!$K170="Missing",1,0)</f>
        <v>1</v>
      </c>
      <c r="I64" s="97">
        <f>IF(UserInput!$K170="Missing",1,0)</f>
        <v>1</v>
      </c>
      <c r="J64" s="135"/>
    </row>
    <row r="65" spans="3:10" x14ac:dyDescent="0.25">
      <c r="C65" s="262" t="s">
        <v>171</v>
      </c>
      <c r="D65" s="147">
        <f>IF(UserInput!$K171="Missing",1,0)</f>
        <v>1</v>
      </c>
      <c r="E65" s="101">
        <f>IF(UserInput!$K171="Missing",1,0)</f>
        <v>1</v>
      </c>
      <c r="F65" s="101">
        <f>IF(UserInput!$K171="Missing",1,0)</f>
        <v>1</v>
      </c>
      <c r="G65" s="102">
        <f>IF(UserInput!$K171="Missing",1,0)</f>
        <v>1</v>
      </c>
      <c r="H65" s="97">
        <f>IF(UserInput!$K171="Missing",1,0)</f>
        <v>1</v>
      </c>
      <c r="I65" s="97">
        <f>IF(UserInput!$K171="Missing",1,0)</f>
        <v>1</v>
      </c>
      <c r="J65" s="135"/>
    </row>
    <row r="66" spans="3:10" x14ac:dyDescent="0.25">
      <c r="C66" s="262" t="s">
        <v>172</v>
      </c>
      <c r="D66" s="147">
        <f>IF(UserInput!$K172="Missing",1,0)</f>
        <v>1</v>
      </c>
      <c r="E66" s="101">
        <f>IF(UserInput!$K172="Missing",1,0)</f>
        <v>1</v>
      </c>
      <c r="F66" s="101">
        <f>IF(UserInput!$K172="Missing",1,0)</f>
        <v>1</v>
      </c>
      <c r="G66" s="102">
        <f>IF(UserInput!$K172="Missing",1,0)</f>
        <v>1</v>
      </c>
      <c r="H66" s="97">
        <f>IF(UserInput!$K172="Missing",1,0)</f>
        <v>1</v>
      </c>
      <c r="I66" s="97">
        <f>IF(UserInput!$K172="Missing",1,0)</f>
        <v>1</v>
      </c>
      <c r="J66" s="135"/>
    </row>
    <row r="67" spans="3:10" x14ac:dyDescent="0.25">
      <c r="C67" s="262" t="s">
        <v>576</v>
      </c>
      <c r="D67" s="147">
        <f>IF(UserInput!$K173="Missing",1,0)</f>
        <v>1</v>
      </c>
      <c r="E67" s="101">
        <f>IF(UserInput!$K173="Missing",1,0)</f>
        <v>1</v>
      </c>
      <c r="F67" s="101">
        <f>IF(UserInput!$K173="Missing",1,0)</f>
        <v>1</v>
      </c>
      <c r="G67" s="102">
        <f>IF(UserInput!$K173="Missing",1,0)</f>
        <v>1</v>
      </c>
      <c r="H67" s="97">
        <f>IF(UserInput!$K173="Missing",1,0)</f>
        <v>1</v>
      </c>
      <c r="I67" s="97">
        <f>IF(UserInput!$K173="Missing",1,0)</f>
        <v>1</v>
      </c>
      <c r="J67" s="135"/>
    </row>
    <row r="68" spans="3:10" ht="25.5" x14ac:dyDescent="0.25">
      <c r="C68" s="262" t="s">
        <v>578</v>
      </c>
      <c r="D68" s="147">
        <f>IF(UserInput!$K174="Missing",1,0)</f>
        <v>1</v>
      </c>
      <c r="E68" s="101">
        <f>IF(UserInput!$K174="Missing",1,0)</f>
        <v>1</v>
      </c>
      <c r="F68" s="101">
        <f>IF(UserInput!$K174="Missing",1,0)</f>
        <v>1</v>
      </c>
      <c r="G68" s="102">
        <f>IF(UserInput!$K174="Missing",1,0)</f>
        <v>1</v>
      </c>
      <c r="H68" s="97">
        <f>IF(UserInput!$K174="Missing",1,0)</f>
        <v>1</v>
      </c>
      <c r="I68" s="97">
        <f>IF(UserInput!$K174="Missing",1,0)</f>
        <v>1</v>
      </c>
      <c r="J68" s="135"/>
    </row>
    <row r="69" spans="3:10" x14ac:dyDescent="0.25">
      <c r="C69" s="262" t="s">
        <v>173</v>
      </c>
      <c r="D69" s="147">
        <f>IF(UserInput!$K175="Missing",1,0)</f>
        <v>1</v>
      </c>
      <c r="E69" s="101">
        <f>IF(UserInput!$K175="Missing",1,0)</f>
        <v>1</v>
      </c>
      <c r="F69" s="101">
        <f>IF(UserInput!$K175="Missing",1,0)</f>
        <v>1</v>
      </c>
      <c r="G69" s="102">
        <f>IF(UserInput!$K175="Missing",1,0)</f>
        <v>1</v>
      </c>
      <c r="H69" s="97">
        <f>IF(UserInput!$K175="Missing",1,0)</f>
        <v>1</v>
      </c>
      <c r="I69" s="97">
        <f>IF(UserInput!$K175="Missing",1,0)</f>
        <v>1</v>
      </c>
      <c r="J69" s="135"/>
    </row>
    <row r="70" spans="3:10" ht="25.5" x14ac:dyDescent="0.25">
      <c r="C70" s="262" t="s">
        <v>580</v>
      </c>
      <c r="D70" s="147">
        <f>IF(UserInput!$K176="Missing",1,0)</f>
        <v>1</v>
      </c>
      <c r="E70" s="101">
        <f>IF(UserInput!$K176="Missing",1,0)</f>
        <v>1</v>
      </c>
      <c r="F70" s="101">
        <f>IF(UserInput!$K176="Missing",1,0)</f>
        <v>1</v>
      </c>
      <c r="G70" s="102">
        <f>IF(UserInput!$K176="Missing",1,0)</f>
        <v>1</v>
      </c>
      <c r="H70" s="97">
        <f>IF(UserInput!$K176="Missing",1,0)</f>
        <v>1</v>
      </c>
      <c r="I70" s="97">
        <f>IF(UserInput!$K176="Missing",1,0)</f>
        <v>1</v>
      </c>
      <c r="J70" s="135"/>
    </row>
    <row r="71" spans="3:10" ht="25.5" x14ac:dyDescent="0.25">
      <c r="C71" s="262" t="s">
        <v>581</v>
      </c>
      <c r="D71" s="147">
        <f>IF(UserInput!$K177="Missing",1,0)</f>
        <v>1</v>
      </c>
      <c r="E71" s="101">
        <f>IF(UserInput!$K177="Missing",1,0)</f>
        <v>1</v>
      </c>
      <c r="F71" s="101">
        <f>IF(UserInput!$K177="Missing",1,0)</f>
        <v>1</v>
      </c>
      <c r="G71" s="102">
        <f>IF(UserInput!$K177="Missing",1,0)</f>
        <v>1</v>
      </c>
      <c r="H71" s="97">
        <f>IF(UserInput!$K177="Missing",1,0)</f>
        <v>1</v>
      </c>
      <c r="I71" s="97">
        <f>IF(UserInput!$K177="Missing",1,0)</f>
        <v>1</v>
      </c>
      <c r="J71" s="135"/>
    </row>
    <row r="72" spans="3:10" x14ac:dyDescent="0.25">
      <c r="C72" s="237" t="s">
        <v>158</v>
      </c>
      <c r="D72" s="147">
        <f>IF(UserInput!$K178="Missing",1,0)</f>
        <v>1</v>
      </c>
      <c r="E72" s="101">
        <f>IF(UserInput!$K178="Missing",1,0)</f>
        <v>1</v>
      </c>
      <c r="F72" s="101">
        <f>IF(UserInput!$K178="Missing",1,0)</f>
        <v>1</v>
      </c>
      <c r="G72" s="102">
        <f>IF(UserInput!$K178="Missing",1,0)</f>
        <v>1</v>
      </c>
      <c r="H72" s="97">
        <f>IF(UserInput!$K178="Missing",1,0)</f>
        <v>1</v>
      </c>
      <c r="I72" s="97">
        <f>IF(UserInput!$K178="Missing",1,0)</f>
        <v>1</v>
      </c>
      <c r="J72" s="135"/>
    </row>
    <row r="73" spans="3:10" x14ac:dyDescent="0.25">
      <c r="C73" s="237" t="s">
        <v>159</v>
      </c>
      <c r="D73" s="291" t="s">
        <v>335</v>
      </c>
      <c r="E73" s="291"/>
      <c r="F73" s="291"/>
      <c r="G73" s="291"/>
      <c r="H73" s="291"/>
      <c r="I73" s="291"/>
      <c r="J73" s="143"/>
    </row>
    <row r="74" spans="3:10" x14ac:dyDescent="0.25">
      <c r="C74" s="84"/>
    </row>
    <row r="75" spans="3:10" x14ac:dyDescent="0.25">
      <c r="C75" s="84"/>
    </row>
    <row r="76" spans="3:10" x14ac:dyDescent="0.25">
      <c r="C76" s="84"/>
    </row>
    <row r="77" spans="3:10" x14ac:dyDescent="0.25">
      <c r="C77" s="84"/>
    </row>
    <row r="78" spans="3:10" x14ac:dyDescent="0.25">
      <c r="C78" s="84"/>
    </row>
    <row r="79" spans="3:10" x14ac:dyDescent="0.25">
      <c r="C79" s="84"/>
    </row>
    <row r="80" spans="3:10" x14ac:dyDescent="0.25">
      <c r="C80" s="84"/>
    </row>
  </sheetData>
  <mergeCells count="9">
    <mergeCell ref="D73:I73"/>
    <mergeCell ref="C2:J2"/>
    <mergeCell ref="C10:C15"/>
    <mergeCell ref="D10:D15"/>
    <mergeCell ref="E10:E15"/>
    <mergeCell ref="F10:F15"/>
    <mergeCell ref="G10:G15"/>
    <mergeCell ref="H10:H15"/>
    <mergeCell ref="I10:I15"/>
  </mergeCells>
  <conditionalFormatting sqref="J73">
    <cfRule type="cellIs" dxfId="178" priority="8" operator="notEqual">
      <formula>""</formula>
    </cfRule>
  </conditionalFormatting>
  <conditionalFormatting sqref="D17:I18">
    <cfRule type="cellIs" dxfId="177" priority="7" operator="equal">
      <formula>0</formula>
    </cfRule>
  </conditionalFormatting>
  <conditionalFormatting sqref="D20:I23">
    <cfRule type="cellIs" dxfId="176" priority="6" operator="equal">
      <formula>0</formula>
    </cfRule>
  </conditionalFormatting>
  <conditionalFormatting sqref="D25:I41">
    <cfRule type="cellIs" dxfId="175" priority="5" operator="equal">
      <formula>0</formula>
    </cfRule>
  </conditionalFormatting>
  <conditionalFormatting sqref="D43:I45">
    <cfRule type="cellIs" dxfId="174" priority="4" operator="equal">
      <formula>0</formula>
    </cfRule>
  </conditionalFormatting>
  <conditionalFormatting sqref="D47:I54">
    <cfRule type="cellIs" dxfId="173" priority="3" operator="equal">
      <formula>0</formula>
    </cfRule>
  </conditionalFormatting>
  <conditionalFormatting sqref="D56:I62">
    <cfRule type="cellIs" dxfId="172" priority="2" operator="equal">
      <formula>0</formula>
    </cfRule>
  </conditionalFormatting>
  <conditionalFormatting sqref="D64:I72">
    <cfRule type="cellIs" dxfId="171" priority="1" operator="equal">
      <formula>0</formula>
    </cfRule>
  </conditionalFormatting>
  <pageMargins left="0.7" right="0.7" top="0.75" bottom="0.75" header="0.3" footer="0.3"/>
  <pageSetup orientation="portrait" r:id="rId1"/>
  <drawing r:id="rId2"/>
  <legacyDrawing r:id="rId3"/>
  <controls>
    <mc:AlternateContent xmlns:mc="http://schemas.openxmlformats.org/markup-compatibility/2006">
      <mc:Choice Requires="x14">
        <control shapeId="9518" r:id="rId4" name="OptionButton294">
          <controlPr defaultSize="0" autoLine="0" linkedCell="UserInput!G147" r:id="rId5">
            <anchor moveWithCells="1">
              <from>
                <xdr:col>8</xdr:col>
                <xdr:colOff>66675</xdr:colOff>
                <xdr:row>39</xdr:row>
                <xdr:rowOff>9525</xdr:rowOff>
              </from>
              <to>
                <xdr:col>9</xdr:col>
                <xdr:colOff>9525</xdr:colOff>
                <xdr:row>40</xdr:row>
                <xdr:rowOff>0</xdr:rowOff>
              </to>
            </anchor>
          </controlPr>
        </control>
      </mc:Choice>
      <mc:Fallback>
        <control shapeId="9518" r:id="rId4" name="OptionButton294"/>
      </mc:Fallback>
    </mc:AlternateContent>
    <mc:AlternateContent xmlns:mc="http://schemas.openxmlformats.org/markup-compatibility/2006">
      <mc:Choice Requires="x14">
        <control shapeId="9517" r:id="rId6" name="OptionButton293">
          <controlPr defaultSize="0" autoLine="0" linkedCell="UserInput!G146" r:id="rId5">
            <anchor moveWithCells="1">
              <from>
                <xdr:col>8</xdr:col>
                <xdr:colOff>66675</xdr:colOff>
                <xdr:row>38</xdr:row>
                <xdr:rowOff>9525</xdr:rowOff>
              </from>
              <to>
                <xdr:col>9</xdr:col>
                <xdr:colOff>9525</xdr:colOff>
                <xdr:row>39</xdr:row>
                <xdr:rowOff>0</xdr:rowOff>
              </to>
            </anchor>
          </controlPr>
        </control>
      </mc:Choice>
      <mc:Fallback>
        <control shapeId="9517" r:id="rId6" name="OptionButton293"/>
      </mc:Fallback>
    </mc:AlternateContent>
    <mc:AlternateContent xmlns:mc="http://schemas.openxmlformats.org/markup-compatibility/2006">
      <mc:Choice Requires="x14">
        <control shapeId="9516" r:id="rId7" name="OptionButton292">
          <controlPr defaultSize="0" autoLine="0" linkedCell="UserInput!G131" r:id="rId5">
            <anchor moveWithCells="1">
              <from>
                <xdr:col>8</xdr:col>
                <xdr:colOff>66675</xdr:colOff>
                <xdr:row>22</xdr:row>
                <xdr:rowOff>9525</xdr:rowOff>
              </from>
              <to>
                <xdr:col>9</xdr:col>
                <xdr:colOff>9525</xdr:colOff>
                <xdr:row>23</xdr:row>
                <xdr:rowOff>9525</xdr:rowOff>
              </to>
            </anchor>
          </controlPr>
        </control>
      </mc:Choice>
      <mc:Fallback>
        <control shapeId="9516" r:id="rId7" name="OptionButton292"/>
      </mc:Fallback>
    </mc:AlternateContent>
    <mc:AlternateContent xmlns:mc="http://schemas.openxmlformats.org/markup-compatibility/2006">
      <mc:Choice Requires="x14">
        <control shapeId="9515" r:id="rId8" name="OptionButton291">
          <controlPr defaultSize="0" autoLine="0" linkedCell="UserInput!G127" r:id="rId9">
            <anchor moveWithCells="1">
              <from>
                <xdr:col>8</xdr:col>
                <xdr:colOff>66675</xdr:colOff>
                <xdr:row>17</xdr:row>
                <xdr:rowOff>9525</xdr:rowOff>
              </from>
              <to>
                <xdr:col>9</xdr:col>
                <xdr:colOff>9525</xdr:colOff>
                <xdr:row>18</xdr:row>
                <xdr:rowOff>9525</xdr:rowOff>
              </to>
            </anchor>
          </controlPr>
        </control>
      </mc:Choice>
      <mc:Fallback>
        <control shapeId="9515" r:id="rId8" name="OptionButton291"/>
      </mc:Fallback>
    </mc:AlternateContent>
    <mc:AlternateContent xmlns:mc="http://schemas.openxmlformats.org/markup-compatibility/2006">
      <mc:Choice Requires="x14">
        <control shapeId="9514" r:id="rId10" name="OptionButton290">
          <controlPr defaultSize="0" autoLine="0" linkedCell="UserInput!G155" r:id="rId5">
            <anchor moveWithCells="1">
              <from>
                <xdr:col>8</xdr:col>
                <xdr:colOff>66675</xdr:colOff>
                <xdr:row>46</xdr:row>
                <xdr:rowOff>9525</xdr:rowOff>
              </from>
              <to>
                <xdr:col>9</xdr:col>
                <xdr:colOff>9525</xdr:colOff>
                <xdr:row>47</xdr:row>
                <xdr:rowOff>0</xdr:rowOff>
              </to>
            </anchor>
          </controlPr>
        </control>
      </mc:Choice>
      <mc:Fallback>
        <control shapeId="9514" r:id="rId10" name="OptionButton290"/>
      </mc:Fallback>
    </mc:AlternateContent>
    <mc:AlternateContent xmlns:mc="http://schemas.openxmlformats.org/markup-compatibility/2006">
      <mc:Choice Requires="x14">
        <control shapeId="9513" r:id="rId11" name="OptionButton289">
          <controlPr defaultSize="0" autoLine="0" linkedCell="UserInput!G178" r:id="rId5">
            <anchor moveWithCells="1">
              <from>
                <xdr:col>8</xdr:col>
                <xdr:colOff>66675</xdr:colOff>
                <xdr:row>71</xdr:row>
                <xdr:rowOff>9525</xdr:rowOff>
              </from>
              <to>
                <xdr:col>9</xdr:col>
                <xdr:colOff>9525</xdr:colOff>
                <xdr:row>72</xdr:row>
                <xdr:rowOff>0</xdr:rowOff>
              </to>
            </anchor>
          </controlPr>
        </control>
      </mc:Choice>
      <mc:Fallback>
        <control shapeId="9513" r:id="rId11" name="OptionButton289"/>
      </mc:Fallback>
    </mc:AlternateContent>
    <mc:AlternateContent xmlns:mc="http://schemas.openxmlformats.org/markup-compatibility/2006">
      <mc:Choice Requires="x14">
        <control shapeId="9512" r:id="rId12" name="OptionButton288">
          <controlPr defaultSize="0" autoLine="0" linkedCell="UserInput!G177" r:id="rId9">
            <anchor moveWithCells="1">
              <from>
                <xdr:col>8</xdr:col>
                <xdr:colOff>66675</xdr:colOff>
                <xdr:row>70</xdr:row>
                <xdr:rowOff>9525</xdr:rowOff>
              </from>
              <to>
                <xdr:col>9</xdr:col>
                <xdr:colOff>9525</xdr:colOff>
                <xdr:row>70</xdr:row>
                <xdr:rowOff>200025</xdr:rowOff>
              </to>
            </anchor>
          </controlPr>
        </control>
      </mc:Choice>
      <mc:Fallback>
        <control shapeId="9512" r:id="rId12" name="OptionButton288"/>
      </mc:Fallback>
    </mc:AlternateContent>
    <mc:AlternateContent xmlns:mc="http://schemas.openxmlformats.org/markup-compatibility/2006">
      <mc:Choice Requires="x14">
        <control shapeId="9511" r:id="rId13" name="OptionButton287">
          <controlPr defaultSize="0" autoLine="0" linkedCell="UserInput!G176" r:id="rId9">
            <anchor moveWithCells="1">
              <from>
                <xdr:col>8</xdr:col>
                <xdr:colOff>66675</xdr:colOff>
                <xdr:row>69</xdr:row>
                <xdr:rowOff>9525</xdr:rowOff>
              </from>
              <to>
                <xdr:col>9</xdr:col>
                <xdr:colOff>9525</xdr:colOff>
                <xdr:row>69</xdr:row>
                <xdr:rowOff>200025</xdr:rowOff>
              </to>
            </anchor>
          </controlPr>
        </control>
      </mc:Choice>
      <mc:Fallback>
        <control shapeId="9511" r:id="rId13" name="OptionButton287"/>
      </mc:Fallback>
    </mc:AlternateContent>
    <mc:AlternateContent xmlns:mc="http://schemas.openxmlformats.org/markup-compatibility/2006">
      <mc:Choice Requires="x14">
        <control shapeId="9510" r:id="rId14" name="OptionButton286">
          <controlPr defaultSize="0" autoLine="0" linkedCell="UserInput!G175" r:id="rId5">
            <anchor moveWithCells="1">
              <from>
                <xdr:col>8</xdr:col>
                <xdr:colOff>66675</xdr:colOff>
                <xdr:row>68</xdr:row>
                <xdr:rowOff>9525</xdr:rowOff>
              </from>
              <to>
                <xdr:col>9</xdr:col>
                <xdr:colOff>9525</xdr:colOff>
                <xdr:row>69</xdr:row>
                <xdr:rowOff>0</xdr:rowOff>
              </to>
            </anchor>
          </controlPr>
        </control>
      </mc:Choice>
      <mc:Fallback>
        <control shapeId="9510" r:id="rId14" name="OptionButton286"/>
      </mc:Fallback>
    </mc:AlternateContent>
    <mc:AlternateContent xmlns:mc="http://schemas.openxmlformats.org/markup-compatibility/2006">
      <mc:Choice Requires="x14">
        <control shapeId="9509" r:id="rId15" name="OptionButton285">
          <controlPr defaultSize="0" autoLine="0" linkedCell="UserInput!G174" r:id="rId9">
            <anchor moveWithCells="1">
              <from>
                <xdr:col>8</xdr:col>
                <xdr:colOff>66675</xdr:colOff>
                <xdr:row>67</xdr:row>
                <xdr:rowOff>9525</xdr:rowOff>
              </from>
              <to>
                <xdr:col>9</xdr:col>
                <xdr:colOff>9525</xdr:colOff>
                <xdr:row>67</xdr:row>
                <xdr:rowOff>200025</xdr:rowOff>
              </to>
            </anchor>
          </controlPr>
        </control>
      </mc:Choice>
      <mc:Fallback>
        <control shapeId="9509" r:id="rId15" name="OptionButton285"/>
      </mc:Fallback>
    </mc:AlternateContent>
    <mc:AlternateContent xmlns:mc="http://schemas.openxmlformats.org/markup-compatibility/2006">
      <mc:Choice Requires="x14">
        <control shapeId="9508" r:id="rId16" name="OptionButton284">
          <controlPr defaultSize="0" autoLine="0" linkedCell="UserInput!G173" r:id="rId5">
            <anchor moveWithCells="1">
              <from>
                <xdr:col>8</xdr:col>
                <xdr:colOff>66675</xdr:colOff>
                <xdr:row>66</xdr:row>
                <xdr:rowOff>9525</xdr:rowOff>
              </from>
              <to>
                <xdr:col>9</xdr:col>
                <xdr:colOff>9525</xdr:colOff>
                <xdr:row>67</xdr:row>
                <xdr:rowOff>0</xdr:rowOff>
              </to>
            </anchor>
          </controlPr>
        </control>
      </mc:Choice>
      <mc:Fallback>
        <control shapeId="9508" r:id="rId16" name="OptionButton284"/>
      </mc:Fallback>
    </mc:AlternateContent>
    <mc:AlternateContent xmlns:mc="http://schemas.openxmlformats.org/markup-compatibility/2006">
      <mc:Choice Requires="x14">
        <control shapeId="9507" r:id="rId17" name="OptionButton283">
          <controlPr defaultSize="0" autoLine="0" linkedCell="UserInput!G172" r:id="rId5">
            <anchor moveWithCells="1">
              <from>
                <xdr:col>8</xdr:col>
                <xdr:colOff>66675</xdr:colOff>
                <xdr:row>65</xdr:row>
                <xdr:rowOff>9525</xdr:rowOff>
              </from>
              <to>
                <xdr:col>9</xdr:col>
                <xdr:colOff>9525</xdr:colOff>
                <xdr:row>66</xdr:row>
                <xdr:rowOff>0</xdr:rowOff>
              </to>
            </anchor>
          </controlPr>
        </control>
      </mc:Choice>
      <mc:Fallback>
        <control shapeId="9507" r:id="rId17" name="OptionButton283"/>
      </mc:Fallback>
    </mc:AlternateContent>
    <mc:AlternateContent xmlns:mc="http://schemas.openxmlformats.org/markup-compatibility/2006">
      <mc:Choice Requires="x14">
        <control shapeId="9506" r:id="rId18" name="OptionButton282">
          <controlPr defaultSize="0" autoLine="0" linkedCell="UserInput!G171" r:id="rId5">
            <anchor moveWithCells="1">
              <from>
                <xdr:col>8</xdr:col>
                <xdr:colOff>66675</xdr:colOff>
                <xdr:row>64</xdr:row>
                <xdr:rowOff>9525</xdr:rowOff>
              </from>
              <to>
                <xdr:col>9</xdr:col>
                <xdr:colOff>9525</xdr:colOff>
                <xdr:row>65</xdr:row>
                <xdr:rowOff>0</xdr:rowOff>
              </to>
            </anchor>
          </controlPr>
        </control>
      </mc:Choice>
      <mc:Fallback>
        <control shapeId="9506" r:id="rId18" name="OptionButton282"/>
      </mc:Fallback>
    </mc:AlternateContent>
    <mc:AlternateContent xmlns:mc="http://schemas.openxmlformats.org/markup-compatibility/2006">
      <mc:Choice Requires="x14">
        <control shapeId="9505" r:id="rId19" name="OptionButton281">
          <controlPr defaultSize="0" autoLine="0" linkedCell="UserInput!G170" r:id="rId5">
            <anchor moveWithCells="1">
              <from>
                <xdr:col>8</xdr:col>
                <xdr:colOff>66675</xdr:colOff>
                <xdr:row>63</xdr:row>
                <xdr:rowOff>9525</xdr:rowOff>
              </from>
              <to>
                <xdr:col>9</xdr:col>
                <xdr:colOff>9525</xdr:colOff>
                <xdr:row>64</xdr:row>
                <xdr:rowOff>0</xdr:rowOff>
              </to>
            </anchor>
          </controlPr>
        </control>
      </mc:Choice>
      <mc:Fallback>
        <control shapeId="9505" r:id="rId19" name="OptionButton281"/>
      </mc:Fallback>
    </mc:AlternateContent>
    <mc:AlternateContent xmlns:mc="http://schemas.openxmlformats.org/markup-compatibility/2006">
      <mc:Choice Requires="x14">
        <control shapeId="9504" r:id="rId20" name="OptionButton280">
          <controlPr defaultSize="0" autoLine="0" linkedCell="UserInput!G168" r:id="rId9">
            <anchor moveWithCells="1">
              <from>
                <xdr:col>8</xdr:col>
                <xdr:colOff>66675</xdr:colOff>
                <xdr:row>60</xdr:row>
                <xdr:rowOff>9525</xdr:rowOff>
              </from>
              <to>
                <xdr:col>9</xdr:col>
                <xdr:colOff>9525</xdr:colOff>
                <xdr:row>60</xdr:row>
                <xdr:rowOff>200025</xdr:rowOff>
              </to>
            </anchor>
          </controlPr>
        </control>
      </mc:Choice>
      <mc:Fallback>
        <control shapeId="9504" r:id="rId20" name="OptionButton280"/>
      </mc:Fallback>
    </mc:AlternateContent>
    <mc:AlternateContent xmlns:mc="http://schemas.openxmlformats.org/markup-compatibility/2006">
      <mc:Choice Requires="x14">
        <control shapeId="9503" r:id="rId21" name="OptionButton279">
          <controlPr defaultSize="0" autoLine="0" linkedCell="UserInput!G167" r:id="rId5">
            <anchor moveWithCells="1">
              <from>
                <xdr:col>8</xdr:col>
                <xdr:colOff>66675</xdr:colOff>
                <xdr:row>59</xdr:row>
                <xdr:rowOff>9525</xdr:rowOff>
              </from>
              <to>
                <xdr:col>9</xdr:col>
                <xdr:colOff>9525</xdr:colOff>
                <xdr:row>60</xdr:row>
                <xdr:rowOff>0</xdr:rowOff>
              </to>
            </anchor>
          </controlPr>
        </control>
      </mc:Choice>
      <mc:Fallback>
        <control shapeId="9503" r:id="rId21" name="OptionButton279"/>
      </mc:Fallback>
    </mc:AlternateContent>
    <mc:AlternateContent xmlns:mc="http://schemas.openxmlformats.org/markup-compatibility/2006">
      <mc:Choice Requires="x14">
        <control shapeId="9502" r:id="rId22" name="OptionButton278">
          <controlPr defaultSize="0" autoLine="0" linkedCell="UserInput!G166" r:id="rId9">
            <anchor moveWithCells="1">
              <from>
                <xdr:col>8</xdr:col>
                <xdr:colOff>66675</xdr:colOff>
                <xdr:row>58</xdr:row>
                <xdr:rowOff>9525</xdr:rowOff>
              </from>
              <to>
                <xdr:col>9</xdr:col>
                <xdr:colOff>9525</xdr:colOff>
                <xdr:row>58</xdr:row>
                <xdr:rowOff>200025</xdr:rowOff>
              </to>
            </anchor>
          </controlPr>
        </control>
      </mc:Choice>
      <mc:Fallback>
        <control shapeId="9502" r:id="rId22" name="OptionButton278"/>
      </mc:Fallback>
    </mc:AlternateContent>
    <mc:AlternateContent xmlns:mc="http://schemas.openxmlformats.org/markup-compatibility/2006">
      <mc:Choice Requires="x14">
        <control shapeId="9501" r:id="rId23" name="OptionButton277">
          <controlPr defaultSize="0" autoLine="0" linkedCell="UserInput!G165" r:id="rId9">
            <anchor moveWithCells="1">
              <from>
                <xdr:col>8</xdr:col>
                <xdr:colOff>66675</xdr:colOff>
                <xdr:row>57</xdr:row>
                <xdr:rowOff>9525</xdr:rowOff>
              </from>
              <to>
                <xdr:col>9</xdr:col>
                <xdr:colOff>9525</xdr:colOff>
                <xdr:row>57</xdr:row>
                <xdr:rowOff>200025</xdr:rowOff>
              </to>
            </anchor>
          </controlPr>
        </control>
      </mc:Choice>
      <mc:Fallback>
        <control shapeId="9501" r:id="rId23" name="OptionButton277"/>
      </mc:Fallback>
    </mc:AlternateContent>
    <mc:AlternateContent xmlns:mc="http://schemas.openxmlformats.org/markup-compatibility/2006">
      <mc:Choice Requires="x14">
        <control shapeId="9500" r:id="rId24" name="OptionButton276">
          <controlPr defaultSize="0" autoLine="0" linkedCell="UserInput!G164" r:id="rId5">
            <anchor moveWithCells="1">
              <from>
                <xdr:col>8</xdr:col>
                <xdr:colOff>66675</xdr:colOff>
                <xdr:row>56</xdr:row>
                <xdr:rowOff>9525</xdr:rowOff>
              </from>
              <to>
                <xdr:col>9</xdr:col>
                <xdr:colOff>9525</xdr:colOff>
                <xdr:row>57</xdr:row>
                <xdr:rowOff>0</xdr:rowOff>
              </to>
            </anchor>
          </controlPr>
        </control>
      </mc:Choice>
      <mc:Fallback>
        <control shapeId="9500" r:id="rId24" name="OptionButton276"/>
      </mc:Fallback>
    </mc:AlternateContent>
    <mc:AlternateContent xmlns:mc="http://schemas.openxmlformats.org/markup-compatibility/2006">
      <mc:Choice Requires="x14">
        <control shapeId="9499" r:id="rId25" name="OptionButton275">
          <controlPr defaultSize="0" autoLine="0" linkedCell="UserInput!G163" r:id="rId9">
            <anchor moveWithCells="1">
              <from>
                <xdr:col>8</xdr:col>
                <xdr:colOff>66675</xdr:colOff>
                <xdr:row>55</xdr:row>
                <xdr:rowOff>9525</xdr:rowOff>
              </from>
              <to>
                <xdr:col>9</xdr:col>
                <xdr:colOff>9525</xdr:colOff>
                <xdr:row>55</xdr:row>
                <xdr:rowOff>200025</xdr:rowOff>
              </to>
            </anchor>
          </controlPr>
        </control>
      </mc:Choice>
      <mc:Fallback>
        <control shapeId="9499" r:id="rId25" name="OptionButton275"/>
      </mc:Fallback>
    </mc:AlternateContent>
    <mc:AlternateContent xmlns:mc="http://schemas.openxmlformats.org/markup-compatibility/2006">
      <mc:Choice Requires="x14">
        <control shapeId="9498" r:id="rId26" name="OptionButton274">
          <controlPr defaultSize="0" autoLine="0" linkedCell="UserInput!G162" r:id="rId5">
            <anchor moveWithCells="1">
              <from>
                <xdr:col>8</xdr:col>
                <xdr:colOff>66675</xdr:colOff>
                <xdr:row>53</xdr:row>
                <xdr:rowOff>9525</xdr:rowOff>
              </from>
              <to>
                <xdr:col>9</xdr:col>
                <xdr:colOff>9525</xdr:colOff>
                <xdr:row>54</xdr:row>
                <xdr:rowOff>0</xdr:rowOff>
              </to>
            </anchor>
          </controlPr>
        </control>
      </mc:Choice>
      <mc:Fallback>
        <control shapeId="9498" r:id="rId26" name="OptionButton274"/>
      </mc:Fallback>
    </mc:AlternateContent>
    <mc:AlternateContent xmlns:mc="http://schemas.openxmlformats.org/markup-compatibility/2006">
      <mc:Choice Requires="x14">
        <control shapeId="9497" r:id="rId27" name="OptionButton273">
          <controlPr defaultSize="0" autoLine="0" linkedCell="UserInput!G161" r:id="rId5">
            <anchor moveWithCells="1">
              <from>
                <xdr:col>8</xdr:col>
                <xdr:colOff>66675</xdr:colOff>
                <xdr:row>52</xdr:row>
                <xdr:rowOff>9525</xdr:rowOff>
              </from>
              <to>
                <xdr:col>9</xdr:col>
                <xdr:colOff>9525</xdr:colOff>
                <xdr:row>53</xdr:row>
                <xdr:rowOff>0</xdr:rowOff>
              </to>
            </anchor>
          </controlPr>
        </control>
      </mc:Choice>
      <mc:Fallback>
        <control shapeId="9497" r:id="rId27" name="OptionButton273"/>
      </mc:Fallback>
    </mc:AlternateContent>
    <mc:AlternateContent xmlns:mc="http://schemas.openxmlformats.org/markup-compatibility/2006">
      <mc:Choice Requires="x14">
        <control shapeId="9496" r:id="rId28" name="OptionButton272">
          <controlPr defaultSize="0" autoLine="0" linkedCell="UserInput!G160" r:id="rId9">
            <anchor moveWithCells="1">
              <from>
                <xdr:col>8</xdr:col>
                <xdr:colOff>66675</xdr:colOff>
                <xdr:row>51</xdr:row>
                <xdr:rowOff>9525</xdr:rowOff>
              </from>
              <to>
                <xdr:col>9</xdr:col>
                <xdr:colOff>9525</xdr:colOff>
                <xdr:row>51</xdr:row>
                <xdr:rowOff>200025</xdr:rowOff>
              </to>
            </anchor>
          </controlPr>
        </control>
      </mc:Choice>
      <mc:Fallback>
        <control shapeId="9496" r:id="rId28" name="OptionButton272"/>
      </mc:Fallback>
    </mc:AlternateContent>
    <mc:AlternateContent xmlns:mc="http://schemas.openxmlformats.org/markup-compatibility/2006">
      <mc:Choice Requires="x14">
        <control shapeId="9495" r:id="rId29" name="OptionButton271">
          <controlPr defaultSize="0" autoLine="0" linkedCell="UserInput!G159" r:id="rId9">
            <anchor moveWithCells="1">
              <from>
                <xdr:col>8</xdr:col>
                <xdr:colOff>66675</xdr:colOff>
                <xdr:row>50</xdr:row>
                <xdr:rowOff>9525</xdr:rowOff>
              </from>
              <to>
                <xdr:col>9</xdr:col>
                <xdr:colOff>9525</xdr:colOff>
                <xdr:row>50</xdr:row>
                <xdr:rowOff>200025</xdr:rowOff>
              </to>
            </anchor>
          </controlPr>
        </control>
      </mc:Choice>
      <mc:Fallback>
        <control shapeId="9495" r:id="rId29" name="OptionButton271"/>
      </mc:Fallback>
    </mc:AlternateContent>
    <mc:AlternateContent xmlns:mc="http://schemas.openxmlformats.org/markup-compatibility/2006">
      <mc:Choice Requires="x14">
        <control shapeId="9494" r:id="rId30" name="OptionButton270">
          <controlPr defaultSize="0" autoLine="0" linkedCell="UserInput!G158" r:id="rId5">
            <anchor moveWithCells="1">
              <from>
                <xdr:col>8</xdr:col>
                <xdr:colOff>66675</xdr:colOff>
                <xdr:row>49</xdr:row>
                <xdr:rowOff>9525</xdr:rowOff>
              </from>
              <to>
                <xdr:col>9</xdr:col>
                <xdr:colOff>9525</xdr:colOff>
                <xdr:row>50</xdr:row>
                <xdr:rowOff>0</xdr:rowOff>
              </to>
            </anchor>
          </controlPr>
        </control>
      </mc:Choice>
      <mc:Fallback>
        <control shapeId="9494" r:id="rId30" name="OptionButton270"/>
      </mc:Fallback>
    </mc:AlternateContent>
    <mc:AlternateContent xmlns:mc="http://schemas.openxmlformats.org/markup-compatibility/2006">
      <mc:Choice Requires="x14">
        <control shapeId="9493" r:id="rId31" name="OptionButton269">
          <controlPr defaultSize="0" autoLine="0" linkedCell="UserInput!G157" r:id="rId5">
            <anchor moveWithCells="1">
              <from>
                <xdr:col>8</xdr:col>
                <xdr:colOff>66675</xdr:colOff>
                <xdr:row>48</xdr:row>
                <xdr:rowOff>9525</xdr:rowOff>
              </from>
              <to>
                <xdr:col>9</xdr:col>
                <xdr:colOff>9525</xdr:colOff>
                <xdr:row>49</xdr:row>
                <xdr:rowOff>0</xdr:rowOff>
              </to>
            </anchor>
          </controlPr>
        </control>
      </mc:Choice>
      <mc:Fallback>
        <control shapeId="9493" r:id="rId31" name="OptionButton269"/>
      </mc:Fallback>
    </mc:AlternateContent>
    <mc:AlternateContent xmlns:mc="http://schemas.openxmlformats.org/markup-compatibility/2006">
      <mc:Choice Requires="x14">
        <control shapeId="9492" r:id="rId32" name="OptionButton268">
          <controlPr defaultSize="0" autoLine="0" linkedCell="UserInput!G156" r:id="rId9">
            <anchor moveWithCells="1">
              <from>
                <xdr:col>8</xdr:col>
                <xdr:colOff>66675</xdr:colOff>
                <xdr:row>47</xdr:row>
                <xdr:rowOff>0</xdr:rowOff>
              </from>
              <to>
                <xdr:col>9</xdr:col>
                <xdr:colOff>9525</xdr:colOff>
                <xdr:row>47</xdr:row>
                <xdr:rowOff>190500</xdr:rowOff>
              </to>
            </anchor>
          </controlPr>
        </control>
      </mc:Choice>
      <mc:Fallback>
        <control shapeId="9492" r:id="rId32" name="OptionButton268"/>
      </mc:Fallback>
    </mc:AlternateContent>
    <mc:AlternateContent xmlns:mc="http://schemas.openxmlformats.org/markup-compatibility/2006">
      <mc:Choice Requires="x14">
        <control shapeId="9491" r:id="rId33" name="OptionButton267">
          <controlPr defaultSize="0" autoLine="0" linkedCell="UserInput!G154" r:id="rId9">
            <anchor moveWithCells="1">
              <from>
                <xdr:col>8</xdr:col>
                <xdr:colOff>66675</xdr:colOff>
                <xdr:row>44</xdr:row>
                <xdr:rowOff>9525</xdr:rowOff>
              </from>
              <to>
                <xdr:col>9</xdr:col>
                <xdr:colOff>9525</xdr:colOff>
                <xdr:row>44</xdr:row>
                <xdr:rowOff>200025</xdr:rowOff>
              </to>
            </anchor>
          </controlPr>
        </control>
      </mc:Choice>
      <mc:Fallback>
        <control shapeId="9491" r:id="rId33" name="OptionButton267"/>
      </mc:Fallback>
    </mc:AlternateContent>
    <mc:AlternateContent xmlns:mc="http://schemas.openxmlformats.org/markup-compatibility/2006">
      <mc:Choice Requires="x14">
        <control shapeId="9490" r:id="rId34" name="OptionButton266">
          <controlPr defaultSize="0" autoLine="0" linkedCell="UserInput!G153" r:id="rId5">
            <anchor moveWithCells="1">
              <from>
                <xdr:col>8</xdr:col>
                <xdr:colOff>66675</xdr:colOff>
                <xdr:row>43</xdr:row>
                <xdr:rowOff>9525</xdr:rowOff>
              </from>
              <to>
                <xdr:col>9</xdr:col>
                <xdr:colOff>9525</xdr:colOff>
                <xdr:row>44</xdr:row>
                <xdr:rowOff>0</xdr:rowOff>
              </to>
            </anchor>
          </controlPr>
        </control>
      </mc:Choice>
      <mc:Fallback>
        <control shapeId="9490" r:id="rId34" name="OptionButton266"/>
      </mc:Fallback>
    </mc:AlternateContent>
    <mc:AlternateContent xmlns:mc="http://schemas.openxmlformats.org/markup-compatibility/2006">
      <mc:Choice Requires="x14">
        <control shapeId="9489" r:id="rId35" name="OptionButton265">
          <controlPr defaultSize="0" autoLine="0" linkedCell="UserInput!G152" r:id="rId9">
            <anchor moveWithCells="1">
              <from>
                <xdr:col>8</xdr:col>
                <xdr:colOff>66675</xdr:colOff>
                <xdr:row>42</xdr:row>
                <xdr:rowOff>19050</xdr:rowOff>
              </from>
              <to>
                <xdr:col>9</xdr:col>
                <xdr:colOff>9525</xdr:colOff>
                <xdr:row>42</xdr:row>
                <xdr:rowOff>209550</xdr:rowOff>
              </to>
            </anchor>
          </controlPr>
        </control>
      </mc:Choice>
      <mc:Fallback>
        <control shapeId="9489" r:id="rId35" name="OptionButton265"/>
      </mc:Fallback>
    </mc:AlternateContent>
    <mc:AlternateContent xmlns:mc="http://schemas.openxmlformats.org/markup-compatibility/2006">
      <mc:Choice Requires="x14">
        <control shapeId="9488" r:id="rId36" name="OptionButton264">
          <controlPr defaultSize="0" autoLine="0" linkedCell="UserInput!G148" r:id="rId5">
            <anchor moveWithCells="1">
              <from>
                <xdr:col>8</xdr:col>
                <xdr:colOff>66675</xdr:colOff>
                <xdr:row>40</xdr:row>
                <xdr:rowOff>9525</xdr:rowOff>
              </from>
              <to>
                <xdr:col>9</xdr:col>
                <xdr:colOff>9525</xdr:colOff>
                <xdr:row>41</xdr:row>
                <xdr:rowOff>0</xdr:rowOff>
              </to>
            </anchor>
          </controlPr>
        </control>
      </mc:Choice>
      <mc:Fallback>
        <control shapeId="9488" r:id="rId36" name="OptionButton264"/>
      </mc:Fallback>
    </mc:AlternateContent>
    <mc:AlternateContent xmlns:mc="http://schemas.openxmlformats.org/markup-compatibility/2006">
      <mc:Choice Requires="x14">
        <control shapeId="9487" r:id="rId37" name="OptionButton263">
          <controlPr defaultSize="0" autoLine="0" linkedCell="UserInput!G145" r:id="rId9">
            <anchor moveWithCells="1">
              <from>
                <xdr:col>8</xdr:col>
                <xdr:colOff>66675</xdr:colOff>
                <xdr:row>37</xdr:row>
                <xdr:rowOff>9525</xdr:rowOff>
              </from>
              <to>
                <xdr:col>9</xdr:col>
                <xdr:colOff>9525</xdr:colOff>
                <xdr:row>38</xdr:row>
                <xdr:rowOff>9525</xdr:rowOff>
              </to>
            </anchor>
          </controlPr>
        </control>
      </mc:Choice>
      <mc:Fallback>
        <control shapeId="9487" r:id="rId37" name="OptionButton263"/>
      </mc:Fallback>
    </mc:AlternateContent>
    <mc:AlternateContent xmlns:mc="http://schemas.openxmlformats.org/markup-compatibility/2006">
      <mc:Choice Requires="x14">
        <control shapeId="9486" r:id="rId38" name="OptionButton262">
          <controlPr defaultSize="0" autoLine="0" linkedCell="UserInput!G144" r:id="rId9">
            <anchor moveWithCells="1">
              <from>
                <xdr:col>8</xdr:col>
                <xdr:colOff>66675</xdr:colOff>
                <xdr:row>36</xdr:row>
                <xdr:rowOff>9525</xdr:rowOff>
              </from>
              <to>
                <xdr:col>9</xdr:col>
                <xdr:colOff>9525</xdr:colOff>
                <xdr:row>36</xdr:row>
                <xdr:rowOff>200025</xdr:rowOff>
              </to>
            </anchor>
          </controlPr>
        </control>
      </mc:Choice>
      <mc:Fallback>
        <control shapeId="9486" r:id="rId38" name="OptionButton262"/>
      </mc:Fallback>
    </mc:AlternateContent>
    <mc:AlternateContent xmlns:mc="http://schemas.openxmlformats.org/markup-compatibility/2006">
      <mc:Choice Requires="x14">
        <control shapeId="9485" r:id="rId39" name="OptionButton261">
          <controlPr defaultSize="0" autoLine="0" linkedCell="UserInput!G143" r:id="rId9">
            <anchor moveWithCells="1">
              <from>
                <xdr:col>8</xdr:col>
                <xdr:colOff>66675</xdr:colOff>
                <xdr:row>35</xdr:row>
                <xdr:rowOff>9525</xdr:rowOff>
              </from>
              <to>
                <xdr:col>9</xdr:col>
                <xdr:colOff>9525</xdr:colOff>
                <xdr:row>36</xdr:row>
                <xdr:rowOff>9525</xdr:rowOff>
              </to>
            </anchor>
          </controlPr>
        </control>
      </mc:Choice>
      <mc:Fallback>
        <control shapeId="9485" r:id="rId39" name="OptionButton261"/>
      </mc:Fallback>
    </mc:AlternateContent>
    <mc:AlternateContent xmlns:mc="http://schemas.openxmlformats.org/markup-compatibility/2006">
      <mc:Choice Requires="x14">
        <control shapeId="9484" r:id="rId40" name="OptionButton260">
          <controlPr defaultSize="0" autoLine="0" linkedCell="UserInput!G142" r:id="rId5">
            <anchor moveWithCells="1">
              <from>
                <xdr:col>8</xdr:col>
                <xdr:colOff>66675</xdr:colOff>
                <xdr:row>34</xdr:row>
                <xdr:rowOff>9525</xdr:rowOff>
              </from>
              <to>
                <xdr:col>9</xdr:col>
                <xdr:colOff>9525</xdr:colOff>
                <xdr:row>35</xdr:row>
                <xdr:rowOff>0</xdr:rowOff>
              </to>
            </anchor>
          </controlPr>
        </control>
      </mc:Choice>
      <mc:Fallback>
        <control shapeId="9484" r:id="rId40" name="OptionButton260"/>
      </mc:Fallback>
    </mc:AlternateContent>
    <mc:AlternateContent xmlns:mc="http://schemas.openxmlformats.org/markup-compatibility/2006">
      <mc:Choice Requires="x14">
        <control shapeId="9483" r:id="rId41" name="OptionButton259">
          <controlPr defaultSize="0" autoLine="0" linkedCell="UserInput!G141" r:id="rId9">
            <anchor moveWithCells="1">
              <from>
                <xdr:col>8</xdr:col>
                <xdr:colOff>66675</xdr:colOff>
                <xdr:row>33</xdr:row>
                <xdr:rowOff>9525</xdr:rowOff>
              </from>
              <to>
                <xdr:col>9</xdr:col>
                <xdr:colOff>9525</xdr:colOff>
                <xdr:row>34</xdr:row>
                <xdr:rowOff>9525</xdr:rowOff>
              </to>
            </anchor>
          </controlPr>
        </control>
      </mc:Choice>
      <mc:Fallback>
        <control shapeId="9483" r:id="rId41" name="OptionButton259"/>
      </mc:Fallback>
    </mc:AlternateContent>
    <mc:AlternateContent xmlns:mc="http://schemas.openxmlformats.org/markup-compatibility/2006">
      <mc:Choice Requires="x14">
        <control shapeId="9482" r:id="rId42" name="OptionButton258">
          <controlPr defaultSize="0" autoLine="0" linkedCell="UserInput!G140" r:id="rId9">
            <anchor moveWithCells="1">
              <from>
                <xdr:col>8</xdr:col>
                <xdr:colOff>66675</xdr:colOff>
                <xdr:row>32</xdr:row>
                <xdr:rowOff>9525</xdr:rowOff>
              </from>
              <to>
                <xdr:col>9</xdr:col>
                <xdr:colOff>9525</xdr:colOff>
                <xdr:row>33</xdr:row>
                <xdr:rowOff>9525</xdr:rowOff>
              </to>
            </anchor>
          </controlPr>
        </control>
      </mc:Choice>
      <mc:Fallback>
        <control shapeId="9482" r:id="rId42" name="OptionButton258"/>
      </mc:Fallback>
    </mc:AlternateContent>
    <mc:AlternateContent xmlns:mc="http://schemas.openxmlformats.org/markup-compatibility/2006">
      <mc:Choice Requires="x14">
        <control shapeId="9481" r:id="rId43" name="OptionButton257">
          <controlPr defaultSize="0" autoLine="0" linkedCell="UserInput!G139" r:id="rId9">
            <anchor moveWithCells="1">
              <from>
                <xdr:col>8</xdr:col>
                <xdr:colOff>66675</xdr:colOff>
                <xdr:row>31</xdr:row>
                <xdr:rowOff>9525</xdr:rowOff>
              </from>
              <to>
                <xdr:col>9</xdr:col>
                <xdr:colOff>9525</xdr:colOff>
                <xdr:row>32</xdr:row>
                <xdr:rowOff>9525</xdr:rowOff>
              </to>
            </anchor>
          </controlPr>
        </control>
      </mc:Choice>
      <mc:Fallback>
        <control shapeId="9481" r:id="rId43" name="OptionButton257"/>
      </mc:Fallback>
    </mc:AlternateContent>
    <mc:AlternateContent xmlns:mc="http://schemas.openxmlformats.org/markup-compatibility/2006">
      <mc:Choice Requires="x14">
        <control shapeId="9480" r:id="rId44" name="OptionButton256">
          <controlPr defaultSize="0" autoLine="0" linkedCell="UserInput!G138" r:id="rId9">
            <anchor moveWithCells="1">
              <from>
                <xdr:col>8</xdr:col>
                <xdr:colOff>66675</xdr:colOff>
                <xdr:row>30</xdr:row>
                <xdr:rowOff>9525</xdr:rowOff>
              </from>
              <to>
                <xdr:col>9</xdr:col>
                <xdr:colOff>9525</xdr:colOff>
                <xdr:row>31</xdr:row>
                <xdr:rowOff>9525</xdr:rowOff>
              </to>
            </anchor>
          </controlPr>
        </control>
      </mc:Choice>
      <mc:Fallback>
        <control shapeId="9480" r:id="rId44" name="OptionButton256"/>
      </mc:Fallback>
    </mc:AlternateContent>
    <mc:AlternateContent xmlns:mc="http://schemas.openxmlformats.org/markup-compatibility/2006">
      <mc:Choice Requires="x14">
        <control shapeId="9479" r:id="rId45" name="OptionButton255">
          <controlPr defaultSize="0" autoLine="0" linkedCell="UserInput!G137" r:id="rId9">
            <anchor moveWithCells="1">
              <from>
                <xdr:col>8</xdr:col>
                <xdr:colOff>66675</xdr:colOff>
                <xdr:row>29</xdr:row>
                <xdr:rowOff>9525</xdr:rowOff>
              </from>
              <to>
                <xdr:col>9</xdr:col>
                <xdr:colOff>9525</xdr:colOff>
                <xdr:row>30</xdr:row>
                <xdr:rowOff>9525</xdr:rowOff>
              </to>
            </anchor>
          </controlPr>
        </control>
      </mc:Choice>
      <mc:Fallback>
        <control shapeId="9479" r:id="rId45" name="OptionButton255"/>
      </mc:Fallback>
    </mc:AlternateContent>
    <mc:AlternateContent xmlns:mc="http://schemas.openxmlformats.org/markup-compatibility/2006">
      <mc:Choice Requires="x14">
        <control shapeId="9478" r:id="rId46" name="OptionButton254">
          <controlPr defaultSize="0" autoLine="0" linkedCell="UserInput!G136" r:id="rId9">
            <anchor moveWithCells="1">
              <from>
                <xdr:col>8</xdr:col>
                <xdr:colOff>66675</xdr:colOff>
                <xdr:row>28</xdr:row>
                <xdr:rowOff>9525</xdr:rowOff>
              </from>
              <to>
                <xdr:col>9</xdr:col>
                <xdr:colOff>9525</xdr:colOff>
                <xdr:row>29</xdr:row>
                <xdr:rowOff>9525</xdr:rowOff>
              </to>
            </anchor>
          </controlPr>
        </control>
      </mc:Choice>
      <mc:Fallback>
        <control shapeId="9478" r:id="rId46" name="OptionButton254"/>
      </mc:Fallback>
    </mc:AlternateContent>
    <mc:AlternateContent xmlns:mc="http://schemas.openxmlformats.org/markup-compatibility/2006">
      <mc:Choice Requires="x14">
        <control shapeId="9477" r:id="rId47" name="OptionButton253">
          <controlPr defaultSize="0" autoLine="0" linkedCell="UserInput!G135" r:id="rId5">
            <anchor moveWithCells="1">
              <from>
                <xdr:col>8</xdr:col>
                <xdr:colOff>66675</xdr:colOff>
                <xdr:row>27</xdr:row>
                <xdr:rowOff>9525</xdr:rowOff>
              </from>
              <to>
                <xdr:col>9</xdr:col>
                <xdr:colOff>9525</xdr:colOff>
                <xdr:row>28</xdr:row>
                <xdr:rowOff>9525</xdr:rowOff>
              </to>
            </anchor>
          </controlPr>
        </control>
      </mc:Choice>
      <mc:Fallback>
        <control shapeId="9477" r:id="rId47" name="OptionButton253"/>
      </mc:Fallback>
    </mc:AlternateContent>
    <mc:AlternateContent xmlns:mc="http://schemas.openxmlformats.org/markup-compatibility/2006">
      <mc:Choice Requires="x14">
        <control shapeId="9476" r:id="rId48" name="OptionButton252">
          <controlPr defaultSize="0" autoLine="0" linkedCell="UserInput!G134" r:id="rId5">
            <anchor moveWithCells="1">
              <from>
                <xdr:col>8</xdr:col>
                <xdr:colOff>66675</xdr:colOff>
                <xdr:row>26</xdr:row>
                <xdr:rowOff>9525</xdr:rowOff>
              </from>
              <to>
                <xdr:col>9</xdr:col>
                <xdr:colOff>9525</xdr:colOff>
                <xdr:row>27</xdr:row>
                <xdr:rowOff>9525</xdr:rowOff>
              </to>
            </anchor>
          </controlPr>
        </control>
      </mc:Choice>
      <mc:Fallback>
        <control shapeId="9476" r:id="rId48" name="OptionButton252"/>
      </mc:Fallback>
    </mc:AlternateContent>
    <mc:AlternateContent xmlns:mc="http://schemas.openxmlformats.org/markup-compatibility/2006">
      <mc:Choice Requires="x14">
        <control shapeId="9475" r:id="rId49" name="OptionButton251">
          <controlPr defaultSize="0" autoLine="0" linkedCell="UserInput!G133" r:id="rId5">
            <anchor moveWithCells="1">
              <from>
                <xdr:col>8</xdr:col>
                <xdr:colOff>66675</xdr:colOff>
                <xdr:row>25</xdr:row>
                <xdr:rowOff>9525</xdr:rowOff>
              </from>
              <to>
                <xdr:col>9</xdr:col>
                <xdr:colOff>9525</xdr:colOff>
                <xdr:row>26</xdr:row>
                <xdr:rowOff>9525</xdr:rowOff>
              </to>
            </anchor>
          </controlPr>
        </control>
      </mc:Choice>
      <mc:Fallback>
        <control shapeId="9475" r:id="rId49" name="OptionButton251"/>
      </mc:Fallback>
    </mc:AlternateContent>
    <mc:AlternateContent xmlns:mc="http://schemas.openxmlformats.org/markup-compatibility/2006">
      <mc:Choice Requires="x14">
        <control shapeId="9474" r:id="rId50" name="OptionButton250">
          <controlPr defaultSize="0" autoLine="0" linkedCell="UserInput!G132" r:id="rId5">
            <anchor moveWithCells="1">
              <from>
                <xdr:col>8</xdr:col>
                <xdr:colOff>66675</xdr:colOff>
                <xdr:row>24</xdr:row>
                <xdr:rowOff>9525</xdr:rowOff>
              </from>
              <to>
                <xdr:col>9</xdr:col>
                <xdr:colOff>9525</xdr:colOff>
                <xdr:row>25</xdr:row>
                <xdr:rowOff>9525</xdr:rowOff>
              </to>
            </anchor>
          </controlPr>
        </control>
      </mc:Choice>
      <mc:Fallback>
        <control shapeId="9474" r:id="rId50" name="OptionButton250"/>
      </mc:Fallback>
    </mc:AlternateContent>
    <mc:AlternateContent xmlns:mc="http://schemas.openxmlformats.org/markup-compatibility/2006">
      <mc:Choice Requires="x14">
        <control shapeId="9473" r:id="rId51" name="OptionButton249">
          <controlPr defaultSize="0" autoLine="0" linkedCell="UserInput!G130" r:id="rId5">
            <anchor moveWithCells="1">
              <from>
                <xdr:col>8</xdr:col>
                <xdr:colOff>66675</xdr:colOff>
                <xdr:row>21</xdr:row>
                <xdr:rowOff>9525</xdr:rowOff>
              </from>
              <to>
                <xdr:col>9</xdr:col>
                <xdr:colOff>9525</xdr:colOff>
                <xdr:row>22</xdr:row>
                <xdr:rowOff>9525</xdr:rowOff>
              </to>
            </anchor>
          </controlPr>
        </control>
      </mc:Choice>
      <mc:Fallback>
        <control shapeId="9473" r:id="rId51" name="OptionButton249"/>
      </mc:Fallback>
    </mc:AlternateContent>
    <mc:AlternateContent xmlns:mc="http://schemas.openxmlformats.org/markup-compatibility/2006">
      <mc:Choice Requires="x14">
        <control shapeId="9472" r:id="rId52" name="OptionButton248">
          <controlPr defaultSize="0" autoLine="0" linkedCell="UserInput!G129" r:id="rId5">
            <anchor moveWithCells="1">
              <from>
                <xdr:col>8</xdr:col>
                <xdr:colOff>66675</xdr:colOff>
                <xdr:row>20</xdr:row>
                <xdr:rowOff>9525</xdr:rowOff>
              </from>
              <to>
                <xdr:col>9</xdr:col>
                <xdr:colOff>9525</xdr:colOff>
                <xdr:row>21</xdr:row>
                <xdr:rowOff>9525</xdr:rowOff>
              </to>
            </anchor>
          </controlPr>
        </control>
      </mc:Choice>
      <mc:Fallback>
        <control shapeId="9472" r:id="rId52" name="OptionButton248"/>
      </mc:Fallback>
    </mc:AlternateContent>
    <mc:AlternateContent xmlns:mc="http://schemas.openxmlformats.org/markup-compatibility/2006">
      <mc:Choice Requires="x14">
        <control shapeId="9471" r:id="rId53" name="OptionButton247">
          <controlPr defaultSize="0" autoLine="0" linkedCell="UserInput!G128" r:id="rId9">
            <anchor moveWithCells="1">
              <from>
                <xdr:col>8</xdr:col>
                <xdr:colOff>66675</xdr:colOff>
                <xdr:row>19</xdr:row>
                <xdr:rowOff>9525</xdr:rowOff>
              </from>
              <to>
                <xdr:col>9</xdr:col>
                <xdr:colOff>9525</xdr:colOff>
                <xdr:row>19</xdr:row>
                <xdr:rowOff>200025</xdr:rowOff>
              </to>
            </anchor>
          </controlPr>
        </control>
      </mc:Choice>
      <mc:Fallback>
        <control shapeId="9471" r:id="rId53" name="OptionButton247"/>
      </mc:Fallback>
    </mc:AlternateContent>
    <mc:AlternateContent xmlns:mc="http://schemas.openxmlformats.org/markup-compatibility/2006">
      <mc:Choice Requires="x14">
        <control shapeId="9470" r:id="rId54" name="OptionButton246">
          <controlPr defaultSize="0" autoLine="0" linkedCell="UserInput!G126" r:id="rId9">
            <anchor moveWithCells="1">
              <from>
                <xdr:col>8</xdr:col>
                <xdr:colOff>66675</xdr:colOff>
                <xdr:row>16</xdr:row>
                <xdr:rowOff>9525</xdr:rowOff>
              </from>
              <to>
                <xdr:col>9</xdr:col>
                <xdr:colOff>9525</xdr:colOff>
                <xdr:row>17</xdr:row>
                <xdr:rowOff>9525</xdr:rowOff>
              </to>
            </anchor>
          </controlPr>
        </control>
      </mc:Choice>
      <mc:Fallback>
        <control shapeId="9470" r:id="rId54" name="OptionButton246"/>
      </mc:Fallback>
    </mc:AlternateContent>
    <mc:AlternateContent xmlns:mc="http://schemas.openxmlformats.org/markup-compatibility/2006">
      <mc:Choice Requires="x14">
        <control shapeId="9469" r:id="rId55" name="OptionButton245">
          <controlPr defaultSize="0" autoLine="0" linkedCell="UserInput!F147" r:id="rId5">
            <anchor moveWithCells="1">
              <from>
                <xdr:col>7</xdr:col>
                <xdr:colOff>66675</xdr:colOff>
                <xdr:row>39</xdr:row>
                <xdr:rowOff>9525</xdr:rowOff>
              </from>
              <to>
                <xdr:col>8</xdr:col>
                <xdr:colOff>9525</xdr:colOff>
                <xdr:row>40</xdr:row>
                <xdr:rowOff>0</xdr:rowOff>
              </to>
            </anchor>
          </controlPr>
        </control>
      </mc:Choice>
      <mc:Fallback>
        <control shapeId="9469" r:id="rId55" name="OptionButton245"/>
      </mc:Fallback>
    </mc:AlternateContent>
    <mc:AlternateContent xmlns:mc="http://schemas.openxmlformats.org/markup-compatibility/2006">
      <mc:Choice Requires="x14">
        <control shapeId="9468" r:id="rId56" name="OptionButton244">
          <controlPr defaultSize="0" autoLine="0" linkedCell="UserInput!F146" r:id="rId5">
            <anchor moveWithCells="1">
              <from>
                <xdr:col>7</xdr:col>
                <xdr:colOff>66675</xdr:colOff>
                <xdr:row>38</xdr:row>
                <xdr:rowOff>9525</xdr:rowOff>
              </from>
              <to>
                <xdr:col>8</xdr:col>
                <xdr:colOff>9525</xdr:colOff>
                <xdr:row>39</xdr:row>
                <xdr:rowOff>0</xdr:rowOff>
              </to>
            </anchor>
          </controlPr>
        </control>
      </mc:Choice>
      <mc:Fallback>
        <control shapeId="9468" r:id="rId56" name="OptionButton244"/>
      </mc:Fallback>
    </mc:AlternateContent>
    <mc:AlternateContent xmlns:mc="http://schemas.openxmlformats.org/markup-compatibility/2006">
      <mc:Choice Requires="x14">
        <control shapeId="9467" r:id="rId57" name="OptionButton243">
          <controlPr defaultSize="0" autoLine="0" linkedCell="UserInput!F131" r:id="rId5">
            <anchor moveWithCells="1">
              <from>
                <xdr:col>7</xdr:col>
                <xdr:colOff>66675</xdr:colOff>
                <xdr:row>22</xdr:row>
                <xdr:rowOff>9525</xdr:rowOff>
              </from>
              <to>
                <xdr:col>8</xdr:col>
                <xdr:colOff>9525</xdr:colOff>
                <xdr:row>23</xdr:row>
                <xdr:rowOff>9525</xdr:rowOff>
              </to>
            </anchor>
          </controlPr>
        </control>
      </mc:Choice>
      <mc:Fallback>
        <control shapeId="9467" r:id="rId57" name="OptionButton243"/>
      </mc:Fallback>
    </mc:AlternateContent>
    <mc:AlternateContent xmlns:mc="http://schemas.openxmlformats.org/markup-compatibility/2006">
      <mc:Choice Requires="x14">
        <control shapeId="9466" r:id="rId58" name="OptionButton242">
          <controlPr defaultSize="0" autoLine="0" linkedCell="UserInput!F127" r:id="rId9">
            <anchor moveWithCells="1">
              <from>
                <xdr:col>7</xdr:col>
                <xdr:colOff>66675</xdr:colOff>
                <xdr:row>17</xdr:row>
                <xdr:rowOff>9525</xdr:rowOff>
              </from>
              <to>
                <xdr:col>8</xdr:col>
                <xdr:colOff>9525</xdr:colOff>
                <xdr:row>18</xdr:row>
                <xdr:rowOff>9525</xdr:rowOff>
              </to>
            </anchor>
          </controlPr>
        </control>
      </mc:Choice>
      <mc:Fallback>
        <control shapeId="9466" r:id="rId58" name="OptionButton242"/>
      </mc:Fallback>
    </mc:AlternateContent>
    <mc:AlternateContent xmlns:mc="http://schemas.openxmlformats.org/markup-compatibility/2006">
      <mc:Choice Requires="x14">
        <control shapeId="9465" r:id="rId59" name="OptionButton241">
          <controlPr defaultSize="0" autoLine="0" linkedCell="UserInput!F155" r:id="rId5">
            <anchor moveWithCells="1">
              <from>
                <xdr:col>7</xdr:col>
                <xdr:colOff>66675</xdr:colOff>
                <xdr:row>46</xdr:row>
                <xdr:rowOff>9525</xdr:rowOff>
              </from>
              <to>
                <xdr:col>8</xdr:col>
                <xdr:colOff>9525</xdr:colOff>
                <xdr:row>47</xdr:row>
                <xdr:rowOff>0</xdr:rowOff>
              </to>
            </anchor>
          </controlPr>
        </control>
      </mc:Choice>
      <mc:Fallback>
        <control shapeId="9465" r:id="rId59" name="OptionButton241"/>
      </mc:Fallback>
    </mc:AlternateContent>
    <mc:AlternateContent xmlns:mc="http://schemas.openxmlformats.org/markup-compatibility/2006">
      <mc:Choice Requires="x14">
        <control shapeId="9464" r:id="rId60" name="OptionButton240">
          <controlPr defaultSize="0" autoLine="0" linkedCell="UserInput!F178" r:id="rId5">
            <anchor moveWithCells="1">
              <from>
                <xdr:col>7</xdr:col>
                <xdr:colOff>66675</xdr:colOff>
                <xdr:row>71</xdr:row>
                <xdr:rowOff>9525</xdr:rowOff>
              </from>
              <to>
                <xdr:col>8</xdr:col>
                <xdr:colOff>9525</xdr:colOff>
                <xdr:row>72</xdr:row>
                <xdr:rowOff>0</xdr:rowOff>
              </to>
            </anchor>
          </controlPr>
        </control>
      </mc:Choice>
      <mc:Fallback>
        <control shapeId="9464" r:id="rId60" name="OptionButton240"/>
      </mc:Fallback>
    </mc:AlternateContent>
    <mc:AlternateContent xmlns:mc="http://schemas.openxmlformats.org/markup-compatibility/2006">
      <mc:Choice Requires="x14">
        <control shapeId="9463" r:id="rId61" name="OptionButton239">
          <controlPr defaultSize="0" autoLine="0" linkedCell="UserInput!F177" r:id="rId9">
            <anchor moveWithCells="1">
              <from>
                <xdr:col>7</xdr:col>
                <xdr:colOff>66675</xdr:colOff>
                <xdr:row>70</xdr:row>
                <xdr:rowOff>9525</xdr:rowOff>
              </from>
              <to>
                <xdr:col>8</xdr:col>
                <xdr:colOff>9525</xdr:colOff>
                <xdr:row>70</xdr:row>
                <xdr:rowOff>200025</xdr:rowOff>
              </to>
            </anchor>
          </controlPr>
        </control>
      </mc:Choice>
      <mc:Fallback>
        <control shapeId="9463" r:id="rId61" name="OptionButton239"/>
      </mc:Fallback>
    </mc:AlternateContent>
    <mc:AlternateContent xmlns:mc="http://schemas.openxmlformats.org/markup-compatibility/2006">
      <mc:Choice Requires="x14">
        <control shapeId="9462" r:id="rId62" name="OptionButton238">
          <controlPr defaultSize="0" autoLine="0" linkedCell="UserInput!F176" r:id="rId9">
            <anchor moveWithCells="1">
              <from>
                <xdr:col>7</xdr:col>
                <xdr:colOff>66675</xdr:colOff>
                <xdr:row>69</xdr:row>
                <xdr:rowOff>9525</xdr:rowOff>
              </from>
              <to>
                <xdr:col>8</xdr:col>
                <xdr:colOff>9525</xdr:colOff>
                <xdr:row>69</xdr:row>
                <xdr:rowOff>200025</xdr:rowOff>
              </to>
            </anchor>
          </controlPr>
        </control>
      </mc:Choice>
      <mc:Fallback>
        <control shapeId="9462" r:id="rId62" name="OptionButton238"/>
      </mc:Fallback>
    </mc:AlternateContent>
    <mc:AlternateContent xmlns:mc="http://schemas.openxmlformats.org/markup-compatibility/2006">
      <mc:Choice Requires="x14">
        <control shapeId="9461" r:id="rId63" name="OptionButton237">
          <controlPr defaultSize="0" autoLine="0" linkedCell="UserInput!F175" r:id="rId5">
            <anchor moveWithCells="1">
              <from>
                <xdr:col>7</xdr:col>
                <xdr:colOff>66675</xdr:colOff>
                <xdr:row>68</xdr:row>
                <xdr:rowOff>9525</xdr:rowOff>
              </from>
              <to>
                <xdr:col>8</xdr:col>
                <xdr:colOff>9525</xdr:colOff>
                <xdr:row>69</xdr:row>
                <xdr:rowOff>0</xdr:rowOff>
              </to>
            </anchor>
          </controlPr>
        </control>
      </mc:Choice>
      <mc:Fallback>
        <control shapeId="9461" r:id="rId63" name="OptionButton237"/>
      </mc:Fallback>
    </mc:AlternateContent>
    <mc:AlternateContent xmlns:mc="http://schemas.openxmlformats.org/markup-compatibility/2006">
      <mc:Choice Requires="x14">
        <control shapeId="9460" r:id="rId64" name="OptionButton236">
          <controlPr defaultSize="0" autoLine="0" linkedCell="UserInput!F174" r:id="rId9">
            <anchor moveWithCells="1">
              <from>
                <xdr:col>7</xdr:col>
                <xdr:colOff>66675</xdr:colOff>
                <xdr:row>67</xdr:row>
                <xdr:rowOff>9525</xdr:rowOff>
              </from>
              <to>
                <xdr:col>8</xdr:col>
                <xdr:colOff>9525</xdr:colOff>
                <xdr:row>67</xdr:row>
                <xdr:rowOff>200025</xdr:rowOff>
              </to>
            </anchor>
          </controlPr>
        </control>
      </mc:Choice>
      <mc:Fallback>
        <control shapeId="9460" r:id="rId64" name="OptionButton236"/>
      </mc:Fallback>
    </mc:AlternateContent>
    <mc:AlternateContent xmlns:mc="http://schemas.openxmlformats.org/markup-compatibility/2006">
      <mc:Choice Requires="x14">
        <control shapeId="9459" r:id="rId65" name="OptionButton235">
          <controlPr defaultSize="0" autoLine="0" linkedCell="UserInput!F173" r:id="rId5">
            <anchor moveWithCells="1">
              <from>
                <xdr:col>7</xdr:col>
                <xdr:colOff>66675</xdr:colOff>
                <xdr:row>66</xdr:row>
                <xdr:rowOff>9525</xdr:rowOff>
              </from>
              <to>
                <xdr:col>8</xdr:col>
                <xdr:colOff>9525</xdr:colOff>
                <xdr:row>67</xdr:row>
                <xdr:rowOff>0</xdr:rowOff>
              </to>
            </anchor>
          </controlPr>
        </control>
      </mc:Choice>
      <mc:Fallback>
        <control shapeId="9459" r:id="rId65" name="OptionButton235"/>
      </mc:Fallback>
    </mc:AlternateContent>
    <mc:AlternateContent xmlns:mc="http://schemas.openxmlformats.org/markup-compatibility/2006">
      <mc:Choice Requires="x14">
        <control shapeId="9458" r:id="rId66" name="OptionButton234">
          <controlPr defaultSize="0" autoLine="0" linkedCell="UserInput!F172" r:id="rId5">
            <anchor moveWithCells="1">
              <from>
                <xdr:col>7</xdr:col>
                <xdr:colOff>66675</xdr:colOff>
                <xdr:row>65</xdr:row>
                <xdr:rowOff>9525</xdr:rowOff>
              </from>
              <to>
                <xdr:col>8</xdr:col>
                <xdr:colOff>9525</xdr:colOff>
                <xdr:row>66</xdr:row>
                <xdr:rowOff>0</xdr:rowOff>
              </to>
            </anchor>
          </controlPr>
        </control>
      </mc:Choice>
      <mc:Fallback>
        <control shapeId="9458" r:id="rId66" name="OptionButton234"/>
      </mc:Fallback>
    </mc:AlternateContent>
    <mc:AlternateContent xmlns:mc="http://schemas.openxmlformats.org/markup-compatibility/2006">
      <mc:Choice Requires="x14">
        <control shapeId="9457" r:id="rId67" name="OptionButton233">
          <controlPr defaultSize="0" autoLine="0" linkedCell="UserInput!F171" r:id="rId5">
            <anchor moveWithCells="1">
              <from>
                <xdr:col>7</xdr:col>
                <xdr:colOff>66675</xdr:colOff>
                <xdr:row>64</xdr:row>
                <xdr:rowOff>9525</xdr:rowOff>
              </from>
              <to>
                <xdr:col>8</xdr:col>
                <xdr:colOff>9525</xdr:colOff>
                <xdr:row>65</xdr:row>
                <xdr:rowOff>0</xdr:rowOff>
              </to>
            </anchor>
          </controlPr>
        </control>
      </mc:Choice>
      <mc:Fallback>
        <control shapeId="9457" r:id="rId67" name="OptionButton233"/>
      </mc:Fallback>
    </mc:AlternateContent>
    <mc:AlternateContent xmlns:mc="http://schemas.openxmlformats.org/markup-compatibility/2006">
      <mc:Choice Requires="x14">
        <control shapeId="9456" r:id="rId68" name="OptionButton232">
          <controlPr defaultSize="0" autoLine="0" linkedCell="UserInput!F170" r:id="rId5">
            <anchor moveWithCells="1">
              <from>
                <xdr:col>7</xdr:col>
                <xdr:colOff>66675</xdr:colOff>
                <xdr:row>63</xdr:row>
                <xdr:rowOff>9525</xdr:rowOff>
              </from>
              <to>
                <xdr:col>8</xdr:col>
                <xdr:colOff>9525</xdr:colOff>
                <xdr:row>64</xdr:row>
                <xdr:rowOff>0</xdr:rowOff>
              </to>
            </anchor>
          </controlPr>
        </control>
      </mc:Choice>
      <mc:Fallback>
        <control shapeId="9456" r:id="rId68" name="OptionButton232"/>
      </mc:Fallback>
    </mc:AlternateContent>
    <mc:AlternateContent xmlns:mc="http://schemas.openxmlformats.org/markup-compatibility/2006">
      <mc:Choice Requires="x14">
        <control shapeId="9455" r:id="rId69" name="OptionButton231">
          <controlPr defaultSize="0" autoLine="0" linkedCell="UserInput!F168" r:id="rId9">
            <anchor moveWithCells="1">
              <from>
                <xdr:col>7</xdr:col>
                <xdr:colOff>66675</xdr:colOff>
                <xdr:row>60</xdr:row>
                <xdr:rowOff>9525</xdr:rowOff>
              </from>
              <to>
                <xdr:col>8</xdr:col>
                <xdr:colOff>9525</xdr:colOff>
                <xdr:row>60</xdr:row>
                <xdr:rowOff>200025</xdr:rowOff>
              </to>
            </anchor>
          </controlPr>
        </control>
      </mc:Choice>
      <mc:Fallback>
        <control shapeId="9455" r:id="rId69" name="OptionButton231"/>
      </mc:Fallback>
    </mc:AlternateContent>
    <mc:AlternateContent xmlns:mc="http://schemas.openxmlformats.org/markup-compatibility/2006">
      <mc:Choice Requires="x14">
        <control shapeId="9454" r:id="rId70" name="OptionButton230">
          <controlPr defaultSize="0" autoLine="0" linkedCell="UserInput!F167" r:id="rId5">
            <anchor moveWithCells="1">
              <from>
                <xdr:col>7</xdr:col>
                <xdr:colOff>66675</xdr:colOff>
                <xdr:row>59</xdr:row>
                <xdr:rowOff>9525</xdr:rowOff>
              </from>
              <to>
                <xdr:col>8</xdr:col>
                <xdr:colOff>9525</xdr:colOff>
                <xdr:row>60</xdr:row>
                <xdr:rowOff>0</xdr:rowOff>
              </to>
            </anchor>
          </controlPr>
        </control>
      </mc:Choice>
      <mc:Fallback>
        <control shapeId="9454" r:id="rId70" name="OptionButton230"/>
      </mc:Fallback>
    </mc:AlternateContent>
    <mc:AlternateContent xmlns:mc="http://schemas.openxmlformats.org/markup-compatibility/2006">
      <mc:Choice Requires="x14">
        <control shapeId="9453" r:id="rId71" name="OptionButton229">
          <controlPr defaultSize="0" autoLine="0" linkedCell="UserInput!F166" r:id="rId9">
            <anchor moveWithCells="1">
              <from>
                <xdr:col>7</xdr:col>
                <xdr:colOff>66675</xdr:colOff>
                <xdr:row>58</xdr:row>
                <xdr:rowOff>9525</xdr:rowOff>
              </from>
              <to>
                <xdr:col>8</xdr:col>
                <xdr:colOff>9525</xdr:colOff>
                <xdr:row>58</xdr:row>
                <xdr:rowOff>200025</xdr:rowOff>
              </to>
            </anchor>
          </controlPr>
        </control>
      </mc:Choice>
      <mc:Fallback>
        <control shapeId="9453" r:id="rId71" name="OptionButton229"/>
      </mc:Fallback>
    </mc:AlternateContent>
    <mc:AlternateContent xmlns:mc="http://schemas.openxmlformats.org/markup-compatibility/2006">
      <mc:Choice Requires="x14">
        <control shapeId="9452" r:id="rId72" name="OptionButton228">
          <controlPr defaultSize="0" autoLine="0" linkedCell="UserInput!F165" r:id="rId9">
            <anchor moveWithCells="1">
              <from>
                <xdr:col>7</xdr:col>
                <xdr:colOff>66675</xdr:colOff>
                <xdr:row>57</xdr:row>
                <xdr:rowOff>9525</xdr:rowOff>
              </from>
              <to>
                <xdr:col>8</xdr:col>
                <xdr:colOff>9525</xdr:colOff>
                <xdr:row>57</xdr:row>
                <xdr:rowOff>200025</xdr:rowOff>
              </to>
            </anchor>
          </controlPr>
        </control>
      </mc:Choice>
      <mc:Fallback>
        <control shapeId="9452" r:id="rId72" name="OptionButton228"/>
      </mc:Fallback>
    </mc:AlternateContent>
    <mc:AlternateContent xmlns:mc="http://schemas.openxmlformats.org/markup-compatibility/2006">
      <mc:Choice Requires="x14">
        <control shapeId="9451" r:id="rId73" name="OptionButton227">
          <controlPr defaultSize="0" autoLine="0" linkedCell="UserInput!F164" r:id="rId5">
            <anchor moveWithCells="1">
              <from>
                <xdr:col>7</xdr:col>
                <xdr:colOff>66675</xdr:colOff>
                <xdr:row>56</xdr:row>
                <xdr:rowOff>9525</xdr:rowOff>
              </from>
              <to>
                <xdr:col>8</xdr:col>
                <xdr:colOff>9525</xdr:colOff>
                <xdr:row>57</xdr:row>
                <xdr:rowOff>0</xdr:rowOff>
              </to>
            </anchor>
          </controlPr>
        </control>
      </mc:Choice>
      <mc:Fallback>
        <control shapeId="9451" r:id="rId73" name="OptionButton227"/>
      </mc:Fallback>
    </mc:AlternateContent>
    <mc:AlternateContent xmlns:mc="http://schemas.openxmlformats.org/markup-compatibility/2006">
      <mc:Choice Requires="x14">
        <control shapeId="9450" r:id="rId74" name="OptionButton226">
          <controlPr defaultSize="0" autoLine="0" linkedCell="UserInput!F163" r:id="rId9">
            <anchor moveWithCells="1">
              <from>
                <xdr:col>7</xdr:col>
                <xdr:colOff>66675</xdr:colOff>
                <xdr:row>55</xdr:row>
                <xdr:rowOff>9525</xdr:rowOff>
              </from>
              <to>
                <xdr:col>8</xdr:col>
                <xdr:colOff>9525</xdr:colOff>
                <xdr:row>55</xdr:row>
                <xdr:rowOff>200025</xdr:rowOff>
              </to>
            </anchor>
          </controlPr>
        </control>
      </mc:Choice>
      <mc:Fallback>
        <control shapeId="9450" r:id="rId74" name="OptionButton226"/>
      </mc:Fallback>
    </mc:AlternateContent>
    <mc:AlternateContent xmlns:mc="http://schemas.openxmlformats.org/markup-compatibility/2006">
      <mc:Choice Requires="x14">
        <control shapeId="9449" r:id="rId75" name="OptionButton225">
          <controlPr defaultSize="0" autoLine="0" linkedCell="UserInput!F162" r:id="rId5">
            <anchor moveWithCells="1">
              <from>
                <xdr:col>7</xdr:col>
                <xdr:colOff>66675</xdr:colOff>
                <xdr:row>53</xdr:row>
                <xdr:rowOff>9525</xdr:rowOff>
              </from>
              <to>
                <xdr:col>8</xdr:col>
                <xdr:colOff>9525</xdr:colOff>
                <xdr:row>54</xdr:row>
                <xdr:rowOff>0</xdr:rowOff>
              </to>
            </anchor>
          </controlPr>
        </control>
      </mc:Choice>
      <mc:Fallback>
        <control shapeId="9449" r:id="rId75" name="OptionButton225"/>
      </mc:Fallback>
    </mc:AlternateContent>
    <mc:AlternateContent xmlns:mc="http://schemas.openxmlformats.org/markup-compatibility/2006">
      <mc:Choice Requires="x14">
        <control shapeId="9448" r:id="rId76" name="OptionButton224">
          <controlPr defaultSize="0" autoLine="0" linkedCell="UserInput!F161" r:id="rId5">
            <anchor moveWithCells="1">
              <from>
                <xdr:col>7</xdr:col>
                <xdr:colOff>66675</xdr:colOff>
                <xdr:row>52</xdr:row>
                <xdr:rowOff>9525</xdr:rowOff>
              </from>
              <to>
                <xdr:col>8</xdr:col>
                <xdr:colOff>9525</xdr:colOff>
                <xdr:row>53</xdr:row>
                <xdr:rowOff>0</xdr:rowOff>
              </to>
            </anchor>
          </controlPr>
        </control>
      </mc:Choice>
      <mc:Fallback>
        <control shapeId="9448" r:id="rId76" name="OptionButton224"/>
      </mc:Fallback>
    </mc:AlternateContent>
    <mc:AlternateContent xmlns:mc="http://schemas.openxmlformats.org/markup-compatibility/2006">
      <mc:Choice Requires="x14">
        <control shapeId="9447" r:id="rId77" name="OptionButton223">
          <controlPr defaultSize="0" autoLine="0" linkedCell="UserInput!F160" r:id="rId9">
            <anchor moveWithCells="1">
              <from>
                <xdr:col>7</xdr:col>
                <xdr:colOff>66675</xdr:colOff>
                <xdr:row>51</xdr:row>
                <xdr:rowOff>9525</xdr:rowOff>
              </from>
              <to>
                <xdr:col>8</xdr:col>
                <xdr:colOff>9525</xdr:colOff>
                <xdr:row>51</xdr:row>
                <xdr:rowOff>200025</xdr:rowOff>
              </to>
            </anchor>
          </controlPr>
        </control>
      </mc:Choice>
      <mc:Fallback>
        <control shapeId="9447" r:id="rId77" name="OptionButton223"/>
      </mc:Fallback>
    </mc:AlternateContent>
    <mc:AlternateContent xmlns:mc="http://schemas.openxmlformats.org/markup-compatibility/2006">
      <mc:Choice Requires="x14">
        <control shapeId="9446" r:id="rId78" name="OptionButton222">
          <controlPr defaultSize="0" autoLine="0" linkedCell="UserInput!F159" r:id="rId9">
            <anchor moveWithCells="1">
              <from>
                <xdr:col>7</xdr:col>
                <xdr:colOff>66675</xdr:colOff>
                <xdr:row>50</xdr:row>
                <xdr:rowOff>9525</xdr:rowOff>
              </from>
              <to>
                <xdr:col>8</xdr:col>
                <xdr:colOff>9525</xdr:colOff>
                <xdr:row>50</xdr:row>
                <xdr:rowOff>200025</xdr:rowOff>
              </to>
            </anchor>
          </controlPr>
        </control>
      </mc:Choice>
      <mc:Fallback>
        <control shapeId="9446" r:id="rId78" name="OptionButton222"/>
      </mc:Fallback>
    </mc:AlternateContent>
    <mc:AlternateContent xmlns:mc="http://schemas.openxmlformats.org/markup-compatibility/2006">
      <mc:Choice Requires="x14">
        <control shapeId="9445" r:id="rId79" name="OptionButton221">
          <controlPr defaultSize="0" autoLine="0" linkedCell="UserInput!F158" r:id="rId5">
            <anchor moveWithCells="1">
              <from>
                <xdr:col>7</xdr:col>
                <xdr:colOff>66675</xdr:colOff>
                <xdr:row>49</xdr:row>
                <xdr:rowOff>9525</xdr:rowOff>
              </from>
              <to>
                <xdr:col>8</xdr:col>
                <xdr:colOff>9525</xdr:colOff>
                <xdr:row>50</xdr:row>
                <xdr:rowOff>0</xdr:rowOff>
              </to>
            </anchor>
          </controlPr>
        </control>
      </mc:Choice>
      <mc:Fallback>
        <control shapeId="9445" r:id="rId79" name="OptionButton221"/>
      </mc:Fallback>
    </mc:AlternateContent>
    <mc:AlternateContent xmlns:mc="http://schemas.openxmlformats.org/markup-compatibility/2006">
      <mc:Choice Requires="x14">
        <control shapeId="9444" r:id="rId80" name="OptionButton220">
          <controlPr defaultSize="0" autoLine="0" linkedCell="UserInput!F157" r:id="rId5">
            <anchor moveWithCells="1">
              <from>
                <xdr:col>7</xdr:col>
                <xdr:colOff>66675</xdr:colOff>
                <xdr:row>48</xdr:row>
                <xdr:rowOff>9525</xdr:rowOff>
              </from>
              <to>
                <xdr:col>8</xdr:col>
                <xdr:colOff>9525</xdr:colOff>
                <xdr:row>49</xdr:row>
                <xdr:rowOff>0</xdr:rowOff>
              </to>
            </anchor>
          </controlPr>
        </control>
      </mc:Choice>
      <mc:Fallback>
        <control shapeId="9444" r:id="rId80" name="OptionButton220"/>
      </mc:Fallback>
    </mc:AlternateContent>
    <mc:AlternateContent xmlns:mc="http://schemas.openxmlformats.org/markup-compatibility/2006">
      <mc:Choice Requires="x14">
        <control shapeId="9443" r:id="rId81" name="OptionButton219">
          <controlPr defaultSize="0" autoLine="0" linkedCell="UserInput!F156" r:id="rId9">
            <anchor moveWithCells="1">
              <from>
                <xdr:col>7</xdr:col>
                <xdr:colOff>66675</xdr:colOff>
                <xdr:row>47</xdr:row>
                <xdr:rowOff>0</xdr:rowOff>
              </from>
              <to>
                <xdr:col>8</xdr:col>
                <xdr:colOff>9525</xdr:colOff>
                <xdr:row>47</xdr:row>
                <xdr:rowOff>190500</xdr:rowOff>
              </to>
            </anchor>
          </controlPr>
        </control>
      </mc:Choice>
      <mc:Fallback>
        <control shapeId="9443" r:id="rId81" name="OptionButton219"/>
      </mc:Fallback>
    </mc:AlternateContent>
    <mc:AlternateContent xmlns:mc="http://schemas.openxmlformats.org/markup-compatibility/2006">
      <mc:Choice Requires="x14">
        <control shapeId="9442" r:id="rId82" name="OptionButton218">
          <controlPr defaultSize="0" autoLine="0" linkedCell="UserInput!F154" r:id="rId9">
            <anchor moveWithCells="1">
              <from>
                <xdr:col>7</xdr:col>
                <xdr:colOff>66675</xdr:colOff>
                <xdr:row>44</xdr:row>
                <xdr:rowOff>9525</xdr:rowOff>
              </from>
              <to>
                <xdr:col>8</xdr:col>
                <xdr:colOff>9525</xdr:colOff>
                <xdr:row>44</xdr:row>
                <xdr:rowOff>200025</xdr:rowOff>
              </to>
            </anchor>
          </controlPr>
        </control>
      </mc:Choice>
      <mc:Fallback>
        <control shapeId="9442" r:id="rId82" name="OptionButton218"/>
      </mc:Fallback>
    </mc:AlternateContent>
    <mc:AlternateContent xmlns:mc="http://schemas.openxmlformats.org/markup-compatibility/2006">
      <mc:Choice Requires="x14">
        <control shapeId="9441" r:id="rId83" name="OptionButton217">
          <controlPr defaultSize="0" autoLine="0" linkedCell="UserInput!F153" r:id="rId5">
            <anchor moveWithCells="1">
              <from>
                <xdr:col>7</xdr:col>
                <xdr:colOff>66675</xdr:colOff>
                <xdr:row>43</xdr:row>
                <xdr:rowOff>9525</xdr:rowOff>
              </from>
              <to>
                <xdr:col>8</xdr:col>
                <xdr:colOff>9525</xdr:colOff>
                <xdr:row>44</xdr:row>
                <xdr:rowOff>0</xdr:rowOff>
              </to>
            </anchor>
          </controlPr>
        </control>
      </mc:Choice>
      <mc:Fallback>
        <control shapeId="9441" r:id="rId83" name="OptionButton217"/>
      </mc:Fallback>
    </mc:AlternateContent>
    <mc:AlternateContent xmlns:mc="http://schemas.openxmlformats.org/markup-compatibility/2006">
      <mc:Choice Requires="x14">
        <control shapeId="9440" r:id="rId84" name="OptionButton216">
          <controlPr defaultSize="0" autoLine="0" linkedCell="UserInput!F152" r:id="rId9">
            <anchor moveWithCells="1">
              <from>
                <xdr:col>7</xdr:col>
                <xdr:colOff>66675</xdr:colOff>
                <xdr:row>42</xdr:row>
                <xdr:rowOff>19050</xdr:rowOff>
              </from>
              <to>
                <xdr:col>8</xdr:col>
                <xdr:colOff>9525</xdr:colOff>
                <xdr:row>42</xdr:row>
                <xdr:rowOff>209550</xdr:rowOff>
              </to>
            </anchor>
          </controlPr>
        </control>
      </mc:Choice>
      <mc:Fallback>
        <control shapeId="9440" r:id="rId84" name="OptionButton216"/>
      </mc:Fallback>
    </mc:AlternateContent>
    <mc:AlternateContent xmlns:mc="http://schemas.openxmlformats.org/markup-compatibility/2006">
      <mc:Choice Requires="x14">
        <control shapeId="9439" r:id="rId85" name="OptionButton215">
          <controlPr defaultSize="0" autoLine="0" linkedCell="UserInput!F148" r:id="rId5">
            <anchor moveWithCells="1">
              <from>
                <xdr:col>7</xdr:col>
                <xdr:colOff>66675</xdr:colOff>
                <xdr:row>40</xdr:row>
                <xdr:rowOff>9525</xdr:rowOff>
              </from>
              <to>
                <xdr:col>8</xdr:col>
                <xdr:colOff>9525</xdr:colOff>
                <xdr:row>41</xdr:row>
                <xdr:rowOff>0</xdr:rowOff>
              </to>
            </anchor>
          </controlPr>
        </control>
      </mc:Choice>
      <mc:Fallback>
        <control shapeId="9439" r:id="rId85" name="OptionButton215"/>
      </mc:Fallback>
    </mc:AlternateContent>
    <mc:AlternateContent xmlns:mc="http://schemas.openxmlformats.org/markup-compatibility/2006">
      <mc:Choice Requires="x14">
        <control shapeId="9438" r:id="rId86" name="OptionButton214">
          <controlPr defaultSize="0" autoLine="0" linkedCell="UserInput!F145" r:id="rId9">
            <anchor moveWithCells="1">
              <from>
                <xdr:col>7</xdr:col>
                <xdr:colOff>66675</xdr:colOff>
                <xdr:row>37</xdr:row>
                <xdr:rowOff>9525</xdr:rowOff>
              </from>
              <to>
                <xdr:col>8</xdr:col>
                <xdr:colOff>9525</xdr:colOff>
                <xdr:row>38</xdr:row>
                <xdr:rowOff>9525</xdr:rowOff>
              </to>
            </anchor>
          </controlPr>
        </control>
      </mc:Choice>
      <mc:Fallback>
        <control shapeId="9438" r:id="rId86" name="OptionButton214"/>
      </mc:Fallback>
    </mc:AlternateContent>
    <mc:AlternateContent xmlns:mc="http://schemas.openxmlformats.org/markup-compatibility/2006">
      <mc:Choice Requires="x14">
        <control shapeId="9437" r:id="rId87" name="OptionButton213">
          <controlPr defaultSize="0" autoLine="0" linkedCell="UserInput!F144" r:id="rId9">
            <anchor moveWithCells="1">
              <from>
                <xdr:col>7</xdr:col>
                <xdr:colOff>66675</xdr:colOff>
                <xdr:row>36</xdr:row>
                <xdr:rowOff>9525</xdr:rowOff>
              </from>
              <to>
                <xdr:col>8</xdr:col>
                <xdr:colOff>9525</xdr:colOff>
                <xdr:row>36</xdr:row>
                <xdr:rowOff>200025</xdr:rowOff>
              </to>
            </anchor>
          </controlPr>
        </control>
      </mc:Choice>
      <mc:Fallback>
        <control shapeId="9437" r:id="rId87" name="OptionButton213"/>
      </mc:Fallback>
    </mc:AlternateContent>
    <mc:AlternateContent xmlns:mc="http://schemas.openxmlformats.org/markup-compatibility/2006">
      <mc:Choice Requires="x14">
        <control shapeId="9436" r:id="rId88" name="OptionButton212">
          <controlPr defaultSize="0" autoLine="0" linkedCell="UserInput!F143" r:id="rId9">
            <anchor moveWithCells="1">
              <from>
                <xdr:col>7</xdr:col>
                <xdr:colOff>66675</xdr:colOff>
                <xdr:row>35</xdr:row>
                <xdr:rowOff>9525</xdr:rowOff>
              </from>
              <to>
                <xdr:col>8</xdr:col>
                <xdr:colOff>9525</xdr:colOff>
                <xdr:row>36</xdr:row>
                <xdr:rowOff>9525</xdr:rowOff>
              </to>
            </anchor>
          </controlPr>
        </control>
      </mc:Choice>
      <mc:Fallback>
        <control shapeId="9436" r:id="rId88" name="OptionButton212"/>
      </mc:Fallback>
    </mc:AlternateContent>
    <mc:AlternateContent xmlns:mc="http://schemas.openxmlformats.org/markup-compatibility/2006">
      <mc:Choice Requires="x14">
        <control shapeId="9435" r:id="rId89" name="OptionButton211">
          <controlPr defaultSize="0" autoLine="0" linkedCell="UserInput!F142" r:id="rId5">
            <anchor moveWithCells="1">
              <from>
                <xdr:col>7</xdr:col>
                <xdr:colOff>66675</xdr:colOff>
                <xdr:row>34</xdr:row>
                <xdr:rowOff>9525</xdr:rowOff>
              </from>
              <to>
                <xdr:col>8</xdr:col>
                <xdr:colOff>9525</xdr:colOff>
                <xdr:row>35</xdr:row>
                <xdr:rowOff>0</xdr:rowOff>
              </to>
            </anchor>
          </controlPr>
        </control>
      </mc:Choice>
      <mc:Fallback>
        <control shapeId="9435" r:id="rId89" name="OptionButton211"/>
      </mc:Fallback>
    </mc:AlternateContent>
    <mc:AlternateContent xmlns:mc="http://schemas.openxmlformats.org/markup-compatibility/2006">
      <mc:Choice Requires="x14">
        <control shapeId="9434" r:id="rId90" name="OptionButton210">
          <controlPr defaultSize="0" autoLine="0" linkedCell="UserInput!F141" r:id="rId9">
            <anchor moveWithCells="1">
              <from>
                <xdr:col>7</xdr:col>
                <xdr:colOff>66675</xdr:colOff>
                <xdr:row>33</xdr:row>
                <xdr:rowOff>9525</xdr:rowOff>
              </from>
              <to>
                <xdr:col>8</xdr:col>
                <xdr:colOff>9525</xdr:colOff>
                <xdr:row>34</xdr:row>
                <xdr:rowOff>9525</xdr:rowOff>
              </to>
            </anchor>
          </controlPr>
        </control>
      </mc:Choice>
      <mc:Fallback>
        <control shapeId="9434" r:id="rId90" name="OptionButton210"/>
      </mc:Fallback>
    </mc:AlternateContent>
    <mc:AlternateContent xmlns:mc="http://schemas.openxmlformats.org/markup-compatibility/2006">
      <mc:Choice Requires="x14">
        <control shapeId="9433" r:id="rId91" name="OptionButton209">
          <controlPr defaultSize="0" autoLine="0" linkedCell="UserInput!F140" r:id="rId9">
            <anchor moveWithCells="1">
              <from>
                <xdr:col>7</xdr:col>
                <xdr:colOff>66675</xdr:colOff>
                <xdr:row>32</xdr:row>
                <xdr:rowOff>9525</xdr:rowOff>
              </from>
              <to>
                <xdr:col>8</xdr:col>
                <xdr:colOff>9525</xdr:colOff>
                <xdr:row>33</xdr:row>
                <xdr:rowOff>9525</xdr:rowOff>
              </to>
            </anchor>
          </controlPr>
        </control>
      </mc:Choice>
      <mc:Fallback>
        <control shapeId="9433" r:id="rId91" name="OptionButton209"/>
      </mc:Fallback>
    </mc:AlternateContent>
    <mc:AlternateContent xmlns:mc="http://schemas.openxmlformats.org/markup-compatibility/2006">
      <mc:Choice Requires="x14">
        <control shapeId="9432" r:id="rId92" name="OptionButton208">
          <controlPr defaultSize="0" autoLine="0" linkedCell="UserInput!F139" r:id="rId9">
            <anchor moveWithCells="1">
              <from>
                <xdr:col>7</xdr:col>
                <xdr:colOff>66675</xdr:colOff>
                <xdr:row>31</xdr:row>
                <xdr:rowOff>9525</xdr:rowOff>
              </from>
              <to>
                <xdr:col>8</xdr:col>
                <xdr:colOff>9525</xdr:colOff>
                <xdr:row>32</xdr:row>
                <xdr:rowOff>9525</xdr:rowOff>
              </to>
            </anchor>
          </controlPr>
        </control>
      </mc:Choice>
      <mc:Fallback>
        <control shapeId="9432" r:id="rId92" name="OptionButton208"/>
      </mc:Fallback>
    </mc:AlternateContent>
    <mc:AlternateContent xmlns:mc="http://schemas.openxmlformats.org/markup-compatibility/2006">
      <mc:Choice Requires="x14">
        <control shapeId="9431" r:id="rId93" name="OptionButton207">
          <controlPr defaultSize="0" autoLine="0" linkedCell="UserInput!F138" r:id="rId9">
            <anchor moveWithCells="1">
              <from>
                <xdr:col>7</xdr:col>
                <xdr:colOff>66675</xdr:colOff>
                <xdr:row>30</xdr:row>
                <xdr:rowOff>9525</xdr:rowOff>
              </from>
              <to>
                <xdr:col>8</xdr:col>
                <xdr:colOff>9525</xdr:colOff>
                <xdr:row>31</xdr:row>
                <xdr:rowOff>9525</xdr:rowOff>
              </to>
            </anchor>
          </controlPr>
        </control>
      </mc:Choice>
      <mc:Fallback>
        <control shapeId="9431" r:id="rId93" name="OptionButton207"/>
      </mc:Fallback>
    </mc:AlternateContent>
    <mc:AlternateContent xmlns:mc="http://schemas.openxmlformats.org/markup-compatibility/2006">
      <mc:Choice Requires="x14">
        <control shapeId="9430" r:id="rId94" name="OptionButton206">
          <controlPr defaultSize="0" autoLine="0" linkedCell="UserInput!F137" r:id="rId9">
            <anchor moveWithCells="1">
              <from>
                <xdr:col>7</xdr:col>
                <xdr:colOff>66675</xdr:colOff>
                <xdr:row>29</xdr:row>
                <xdr:rowOff>9525</xdr:rowOff>
              </from>
              <to>
                <xdr:col>8</xdr:col>
                <xdr:colOff>9525</xdr:colOff>
                <xdr:row>30</xdr:row>
                <xdr:rowOff>9525</xdr:rowOff>
              </to>
            </anchor>
          </controlPr>
        </control>
      </mc:Choice>
      <mc:Fallback>
        <control shapeId="9430" r:id="rId94" name="OptionButton206"/>
      </mc:Fallback>
    </mc:AlternateContent>
    <mc:AlternateContent xmlns:mc="http://schemas.openxmlformats.org/markup-compatibility/2006">
      <mc:Choice Requires="x14">
        <control shapeId="9429" r:id="rId95" name="OptionButton205">
          <controlPr defaultSize="0" autoLine="0" linkedCell="UserInput!F136" r:id="rId9">
            <anchor moveWithCells="1">
              <from>
                <xdr:col>7</xdr:col>
                <xdr:colOff>66675</xdr:colOff>
                <xdr:row>28</xdr:row>
                <xdr:rowOff>9525</xdr:rowOff>
              </from>
              <to>
                <xdr:col>8</xdr:col>
                <xdr:colOff>9525</xdr:colOff>
                <xdr:row>29</xdr:row>
                <xdr:rowOff>9525</xdr:rowOff>
              </to>
            </anchor>
          </controlPr>
        </control>
      </mc:Choice>
      <mc:Fallback>
        <control shapeId="9429" r:id="rId95" name="OptionButton205"/>
      </mc:Fallback>
    </mc:AlternateContent>
    <mc:AlternateContent xmlns:mc="http://schemas.openxmlformats.org/markup-compatibility/2006">
      <mc:Choice Requires="x14">
        <control shapeId="9428" r:id="rId96" name="OptionButton204">
          <controlPr defaultSize="0" autoLine="0" linkedCell="UserInput!F135" r:id="rId5">
            <anchor moveWithCells="1">
              <from>
                <xdr:col>7</xdr:col>
                <xdr:colOff>66675</xdr:colOff>
                <xdr:row>27</xdr:row>
                <xdr:rowOff>9525</xdr:rowOff>
              </from>
              <to>
                <xdr:col>8</xdr:col>
                <xdr:colOff>9525</xdr:colOff>
                <xdr:row>28</xdr:row>
                <xdr:rowOff>9525</xdr:rowOff>
              </to>
            </anchor>
          </controlPr>
        </control>
      </mc:Choice>
      <mc:Fallback>
        <control shapeId="9428" r:id="rId96" name="OptionButton204"/>
      </mc:Fallback>
    </mc:AlternateContent>
    <mc:AlternateContent xmlns:mc="http://schemas.openxmlformats.org/markup-compatibility/2006">
      <mc:Choice Requires="x14">
        <control shapeId="9427" r:id="rId97" name="OptionButton203">
          <controlPr defaultSize="0" autoLine="0" linkedCell="UserInput!F134" r:id="rId5">
            <anchor moveWithCells="1">
              <from>
                <xdr:col>7</xdr:col>
                <xdr:colOff>66675</xdr:colOff>
                <xdr:row>26</xdr:row>
                <xdr:rowOff>9525</xdr:rowOff>
              </from>
              <to>
                <xdr:col>8</xdr:col>
                <xdr:colOff>9525</xdr:colOff>
                <xdr:row>27</xdr:row>
                <xdr:rowOff>9525</xdr:rowOff>
              </to>
            </anchor>
          </controlPr>
        </control>
      </mc:Choice>
      <mc:Fallback>
        <control shapeId="9427" r:id="rId97" name="OptionButton203"/>
      </mc:Fallback>
    </mc:AlternateContent>
    <mc:AlternateContent xmlns:mc="http://schemas.openxmlformats.org/markup-compatibility/2006">
      <mc:Choice Requires="x14">
        <control shapeId="9426" r:id="rId98" name="OptionButton202">
          <controlPr defaultSize="0" autoLine="0" linkedCell="UserInput!F133" r:id="rId5">
            <anchor moveWithCells="1">
              <from>
                <xdr:col>7</xdr:col>
                <xdr:colOff>66675</xdr:colOff>
                <xdr:row>25</xdr:row>
                <xdr:rowOff>9525</xdr:rowOff>
              </from>
              <to>
                <xdr:col>8</xdr:col>
                <xdr:colOff>9525</xdr:colOff>
                <xdr:row>26</xdr:row>
                <xdr:rowOff>9525</xdr:rowOff>
              </to>
            </anchor>
          </controlPr>
        </control>
      </mc:Choice>
      <mc:Fallback>
        <control shapeId="9426" r:id="rId98" name="OptionButton202"/>
      </mc:Fallback>
    </mc:AlternateContent>
    <mc:AlternateContent xmlns:mc="http://schemas.openxmlformats.org/markup-compatibility/2006">
      <mc:Choice Requires="x14">
        <control shapeId="9425" r:id="rId99" name="OptionButton201">
          <controlPr defaultSize="0" autoLine="0" linkedCell="UserInput!F132" r:id="rId5">
            <anchor moveWithCells="1">
              <from>
                <xdr:col>7</xdr:col>
                <xdr:colOff>66675</xdr:colOff>
                <xdr:row>24</xdr:row>
                <xdr:rowOff>9525</xdr:rowOff>
              </from>
              <to>
                <xdr:col>8</xdr:col>
                <xdr:colOff>9525</xdr:colOff>
                <xdr:row>25</xdr:row>
                <xdr:rowOff>9525</xdr:rowOff>
              </to>
            </anchor>
          </controlPr>
        </control>
      </mc:Choice>
      <mc:Fallback>
        <control shapeId="9425" r:id="rId99" name="OptionButton201"/>
      </mc:Fallback>
    </mc:AlternateContent>
    <mc:AlternateContent xmlns:mc="http://schemas.openxmlformats.org/markup-compatibility/2006">
      <mc:Choice Requires="x14">
        <control shapeId="9424" r:id="rId100" name="OptionButton200">
          <controlPr defaultSize="0" autoLine="0" linkedCell="UserInput!F130" r:id="rId5">
            <anchor moveWithCells="1">
              <from>
                <xdr:col>7</xdr:col>
                <xdr:colOff>66675</xdr:colOff>
                <xdr:row>21</xdr:row>
                <xdr:rowOff>9525</xdr:rowOff>
              </from>
              <to>
                <xdr:col>8</xdr:col>
                <xdr:colOff>9525</xdr:colOff>
                <xdr:row>22</xdr:row>
                <xdr:rowOff>9525</xdr:rowOff>
              </to>
            </anchor>
          </controlPr>
        </control>
      </mc:Choice>
      <mc:Fallback>
        <control shapeId="9424" r:id="rId100" name="OptionButton200"/>
      </mc:Fallback>
    </mc:AlternateContent>
    <mc:AlternateContent xmlns:mc="http://schemas.openxmlformats.org/markup-compatibility/2006">
      <mc:Choice Requires="x14">
        <control shapeId="9423" r:id="rId101" name="OptionButton199">
          <controlPr defaultSize="0" autoLine="0" linkedCell="UserInput!F129" r:id="rId5">
            <anchor moveWithCells="1">
              <from>
                <xdr:col>7</xdr:col>
                <xdr:colOff>66675</xdr:colOff>
                <xdr:row>20</xdr:row>
                <xdr:rowOff>9525</xdr:rowOff>
              </from>
              <to>
                <xdr:col>8</xdr:col>
                <xdr:colOff>9525</xdr:colOff>
                <xdr:row>21</xdr:row>
                <xdr:rowOff>9525</xdr:rowOff>
              </to>
            </anchor>
          </controlPr>
        </control>
      </mc:Choice>
      <mc:Fallback>
        <control shapeId="9423" r:id="rId101" name="OptionButton199"/>
      </mc:Fallback>
    </mc:AlternateContent>
    <mc:AlternateContent xmlns:mc="http://schemas.openxmlformats.org/markup-compatibility/2006">
      <mc:Choice Requires="x14">
        <control shapeId="9422" r:id="rId102" name="OptionButton198">
          <controlPr defaultSize="0" autoLine="0" linkedCell="UserInput!F128" r:id="rId9">
            <anchor moveWithCells="1">
              <from>
                <xdr:col>7</xdr:col>
                <xdr:colOff>66675</xdr:colOff>
                <xdr:row>19</xdr:row>
                <xdr:rowOff>9525</xdr:rowOff>
              </from>
              <to>
                <xdr:col>8</xdr:col>
                <xdr:colOff>9525</xdr:colOff>
                <xdr:row>19</xdr:row>
                <xdr:rowOff>200025</xdr:rowOff>
              </to>
            </anchor>
          </controlPr>
        </control>
      </mc:Choice>
      <mc:Fallback>
        <control shapeId="9422" r:id="rId102" name="OptionButton198"/>
      </mc:Fallback>
    </mc:AlternateContent>
    <mc:AlternateContent xmlns:mc="http://schemas.openxmlformats.org/markup-compatibility/2006">
      <mc:Choice Requires="x14">
        <control shapeId="9421" r:id="rId103" name="OptionButton197">
          <controlPr defaultSize="0" autoLine="0" linkedCell="UserInput!F126" r:id="rId9">
            <anchor moveWithCells="1">
              <from>
                <xdr:col>7</xdr:col>
                <xdr:colOff>66675</xdr:colOff>
                <xdr:row>16</xdr:row>
                <xdr:rowOff>9525</xdr:rowOff>
              </from>
              <to>
                <xdr:col>8</xdr:col>
                <xdr:colOff>9525</xdr:colOff>
                <xdr:row>17</xdr:row>
                <xdr:rowOff>9525</xdr:rowOff>
              </to>
            </anchor>
          </controlPr>
        </control>
      </mc:Choice>
      <mc:Fallback>
        <control shapeId="9421" r:id="rId103" name="OptionButton197"/>
      </mc:Fallback>
    </mc:AlternateContent>
    <mc:AlternateContent xmlns:mc="http://schemas.openxmlformats.org/markup-compatibility/2006">
      <mc:Choice Requires="x14">
        <control shapeId="9420" r:id="rId104" name="OptionButton108">
          <controlPr defaultSize="0" autoLine="0" linkedCell="UserInput!E155" r:id="rId5">
            <anchor moveWithCells="1">
              <from>
                <xdr:col>6</xdr:col>
                <xdr:colOff>66675</xdr:colOff>
                <xdr:row>46</xdr:row>
                <xdr:rowOff>9525</xdr:rowOff>
              </from>
              <to>
                <xdr:col>7</xdr:col>
                <xdr:colOff>9525</xdr:colOff>
                <xdr:row>47</xdr:row>
                <xdr:rowOff>0</xdr:rowOff>
              </to>
            </anchor>
          </controlPr>
        </control>
      </mc:Choice>
      <mc:Fallback>
        <control shapeId="9420" r:id="rId104" name="OptionButton108"/>
      </mc:Fallback>
    </mc:AlternateContent>
    <mc:AlternateContent xmlns:mc="http://schemas.openxmlformats.org/markup-compatibility/2006">
      <mc:Choice Requires="x14">
        <control shapeId="9419" r:id="rId105" name="OptionButton107">
          <controlPr defaultSize="0" autoLine="0" linkedCell="UserInput!D155" r:id="rId5">
            <anchor moveWithCells="1">
              <from>
                <xdr:col>5</xdr:col>
                <xdr:colOff>66675</xdr:colOff>
                <xdr:row>46</xdr:row>
                <xdr:rowOff>9525</xdr:rowOff>
              </from>
              <to>
                <xdr:col>6</xdr:col>
                <xdr:colOff>9525</xdr:colOff>
                <xdr:row>47</xdr:row>
                <xdr:rowOff>0</xdr:rowOff>
              </to>
            </anchor>
          </controlPr>
        </control>
      </mc:Choice>
      <mc:Fallback>
        <control shapeId="9419" r:id="rId105" name="OptionButton107"/>
      </mc:Fallback>
    </mc:AlternateContent>
    <mc:AlternateContent xmlns:mc="http://schemas.openxmlformats.org/markup-compatibility/2006">
      <mc:Choice Requires="x14">
        <control shapeId="9418" r:id="rId106" name="OptionButton106">
          <controlPr defaultSize="0" autoLine="0" linkedCell="UserInput!C155" r:id="rId107">
            <anchor moveWithCells="1">
              <from>
                <xdr:col>4</xdr:col>
                <xdr:colOff>57150</xdr:colOff>
                <xdr:row>46</xdr:row>
                <xdr:rowOff>9525</xdr:rowOff>
              </from>
              <to>
                <xdr:col>4</xdr:col>
                <xdr:colOff>247650</xdr:colOff>
                <xdr:row>47</xdr:row>
                <xdr:rowOff>0</xdr:rowOff>
              </to>
            </anchor>
          </controlPr>
        </control>
      </mc:Choice>
      <mc:Fallback>
        <control shapeId="9418" r:id="rId106" name="OptionButton106"/>
      </mc:Fallback>
    </mc:AlternateContent>
    <mc:AlternateContent xmlns:mc="http://schemas.openxmlformats.org/markup-compatibility/2006">
      <mc:Choice Requires="x14">
        <control shapeId="9417" r:id="rId108" name="OptionButton105">
          <controlPr defaultSize="0" autoLine="0" linkedCell="UserInput!B155" r:id="rId5">
            <anchor moveWithCells="1">
              <from>
                <xdr:col>3</xdr:col>
                <xdr:colOff>66675</xdr:colOff>
                <xdr:row>46</xdr:row>
                <xdr:rowOff>9525</xdr:rowOff>
              </from>
              <to>
                <xdr:col>4</xdr:col>
                <xdr:colOff>9525</xdr:colOff>
                <xdr:row>47</xdr:row>
                <xdr:rowOff>0</xdr:rowOff>
              </to>
            </anchor>
          </controlPr>
        </control>
      </mc:Choice>
      <mc:Fallback>
        <control shapeId="9417" r:id="rId108" name="OptionButton105"/>
      </mc:Fallback>
    </mc:AlternateContent>
    <mc:AlternateContent xmlns:mc="http://schemas.openxmlformats.org/markup-compatibility/2006">
      <mc:Choice Requires="x14">
        <control shapeId="9217" r:id="rId109" name="OptionButton1">
          <controlPr defaultSize="0" autoLine="0" linkedCell="UserInput!B126" r:id="rId9">
            <anchor moveWithCells="1">
              <from>
                <xdr:col>3</xdr:col>
                <xdr:colOff>66675</xdr:colOff>
                <xdr:row>16</xdr:row>
                <xdr:rowOff>9525</xdr:rowOff>
              </from>
              <to>
                <xdr:col>4</xdr:col>
                <xdr:colOff>9525</xdr:colOff>
                <xdr:row>17</xdr:row>
                <xdr:rowOff>9525</xdr:rowOff>
              </to>
            </anchor>
          </controlPr>
        </control>
      </mc:Choice>
      <mc:Fallback>
        <control shapeId="9217" r:id="rId109" name="OptionButton1"/>
      </mc:Fallback>
    </mc:AlternateContent>
    <mc:AlternateContent xmlns:mc="http://schemas.openxmlformats.org/markup-compatibility/2006">
      <mc:Choice Requires="x14">
        <control shapeId="9218" r:id="rId110" name="OptionButton2">
          <controlPr defaultSize="0" autoLine="0" linkedCell="UserInput!C126" r:id="rId111">
            <anchor moveWithCells="1">
              <from>
                <xdr:col>4</xdr:col>
                <xdr:colOff>57150</xdr:colOff>
                <xdr:row>16</xdr:row>
                <xdr:rowOff>9525</xdr:rowOff>
              </from>
              <to>
                <xdr:col>4</xdr:col>
                <xdr:colOff>247650</xdr:colOff>
                <xdr:row>17</xdr:row>
                <xdr:rowOff>9525</xdr:rowOff>
              </to>
            </anchor>
          </controlPr>
        </control>
      </mc:Choice>
      <mc:Fallback>
        <control shapeId="9218" r:id="rId110" name="OptionButton2"/>
      </mc:Fallback>
    </mc:AlternateContent>
    <mc:AlternateContent xmlns:mc="http://schemas.openxmlformats.org/markup-compatibility/2006">
      <mc:Choice Requires="x14">
        <control shapeId="9219" r:id="rId112" name="OptionButton3">
          <controlPr defaultSize="0" autoLine="0" linkedCell="UserInput!D126" r:id="rId9">
            <anchor moveWithCells="1">
              <from>
                <xdr:col>5</xdr:col>
                <xdr:colOff>66675</xdr:colOff>
                <xdr:row>16</xdr:row>
                <xdr:rowOff>9525</xdr:rowOff>
              </from>
              <to>
                <xdr:col>6</xdr:col>
                <xdr:colOff>9525</xdr:colOff>
                <xdr:row>17</xdr:row>
                <xdr:rowOff>9525</xdr:rowOff>
              </to>
            </anchor>
          </controlPr>
        </control>
      </mc:Choice>
      <mc:Fallback>
        <control shapeId="9219" r:id="rId112" name="OptionButton3"/>
      </mc:Fallback>
    </mc:AlternateContent>
    <mc:AlternateContent xmlns:mc="http://schemas.openxmlformats.org/markup-compatibility/2006">
      <mc:Choice Requires="x14">
        <control shapeId="9220" r:id="rId113" name="OptionButton4">
          <controlPr defaultSize="0" autoLine="0" linkedCell="UserInput!E126" r:id="rId9">
            <anchor moveWithCells="1">
              <from>
                <xdr:col>6</xdr:col>
                <xdr:colOff>66675</xdr:colOff>
                <xdr:row>16</xdr:row>
                <xdr:rowOff>9525</xdr:rowOff>
              </from>
              <to>
                <xdr:col>7</xdr:col>
                <xdr:colOff>9525</xdr:colOff>
                <xdr:row>17</xdr:row>
                <xdr:rowOff>9525</xdr:rowOff>
              </to>
            </anchor>
          </controlPr>
        </control>
      </mc:Choice>
      <mc:Fallback>
        <control shapeId="9220" r:id="rId113" name="OptionButton4"/>
      </mc:Fallback>
    </mc:AlternateContent>
    <mc:AlternateContent xmlns:mc="http://schemas.openxmlformats.org/markup-compatibility/2006">
      <mc:Choice Requires="x14">
        <control shapeId="9221" r:id="rId114" name="OptionButton5">
          <controlPr defaultSize="0" autoLine="0" linkedCell="UserInput!B127" r:id="rId9">
            <anchor moveWithCells="1">
              <from>
                <xdr:col>3</xdr:col>
                <xdr:colOff>66675</xdr:colOff>
                <xdr:row>17</xdr:row>
                <xdr:rowOff>9525</xdr:rowOff>
              </from>
              <to>
                <xdr:col>4</xdr:col>
                <xdr:colOff>9525</xdr:colOff>
                <xdr:row>18</xdr:row>
                <xdr:rowOff>9525</xdr:rowOff>
              </to>
            </anchor>
          </controlPr>
        </control>
      </mc:Choice>
      <mc:Fallback>
        <control shapeId="9221" r:id="rId114" name="OptionButton5"/>
      </mc:Fallback>
    </mc:AlternateContent>
    <mc:AlternateContent xmlns:mc="http://schemas.openxmlformats.org/markup-compatibility/2006">
      <mc:Choice Requires="x14">
        <control shapeId="9222" r:id="rId115" name="OptionButton6">
          <controlPr defaultSize="0" autoLine="0" linkedCell="UserInput!C127" r:id="rId111">
            <anchor moveWithCells="1">
              <from>
                <xdr:col>4</xdr:col>
                <xdr:colOff>57150</xdr:colOff>
                <xdr:row>17</xdr:row>
                <xdr:rowOff>9525</xdr:rowOff>
              </from>
              <to>
                <xdr:col>4</xdr:col>
                <xdr:colOff>247650</xdr:colOff>
                <xdr:row>18</xdr:row>
                <xdr:rowOff>9525</xdr:rowOff>
              </to>
            </anchor>
          </controlPr>
        </control>
      </mc:Choice>
      <mc:Fallback>
        <control shapeId="9222" r:id="rId115" name="OptionButton6"/>
      </mc:Fallback>
    </mc:AlternateContent>
    <mc:AlternateContent xmlns:mc="http://schemas.openxmlformats.org/markup-compatibility/2006">
      <mc:Choice Requires="x14">
        <control shapeId="9223" r:id="rId116" name="OptionButton7">
          <controlPr defaultSize="0" autoLine="0" linkedCell="UserInput!D127" r:id="rId9">
            <anchor moveWithCells="1">
              <from>
                <xdr:col>5</xdr:col>
                <xdr:colOff>66675</xdr:colOff>
                <xdr:row>17</xdr:row>
                <xdr:rowOff>9525</xdr:rowOff>
              </from>
              <to>
                <xdr:col>6</xdr:col>
                <xdr:colOff>9525</xdr:colOff>
                <xdr:row>18</xdr:row>
                <xdr:rowOff>9525</xdr:rowOff>
              </to>
            </anchor>
          </controlPr>
        </control>
      </mc:Choice>
      <mc:Fallback>
        <control shapeId="9223" r:id="rId116" name="OptionButton7"/>
      </mc:Fallback>
    </mc:AlternateContent>
    <mc:AlternateContent xmlns:mc="http://schemas.openxmlformats.org/markup-compatibility/2006">
      <mc:Choice Requires="x14">
        <control shapeId="9224" r:id="rId117" name="OptionButton8">
          <controlPr defaultSize="0" autoLine="0" linkedCell="UserInput!E127" r:id="rId9">
            <anchor moveWithCells="1">
              <from>
                <xdr:col>6</xdr:col>
                <xdr:colOff>66675</xdr:colOff>
                <xdr:row>17</xdr:row>
                <xdr:rowOff>9525</xdr:rowOff>
              </from>
              <to>
                <xdr:col>7</xdr:col>
                <xdr:colOff>9525</xdr:colOff>
                <xdr:row>18</xdr:row>
                <xdr:rowOff>9525</xdr:rowOff>
              </to>
            </anchor>
          </controlPr>
        </control>
      </mc:Choice>
      <mc:Fallback>
        <control shapeId="9224" r:id="rId117" name="OptionButton8"/>
      </mc:Fallback>
    </mc:AlternateContent>
    <mc:AlternateContent xmlns:mc="http://schemas.openxmlformats.org/markup-compatibility/2006">
      <mc:Choice Requires="x14">
        <control shapeId="9225" r:id="rId118" name="OptionButton9">
          <controlPr defaultSize="0" autoLine="0" linkedCell="UserInput!B128" r:id="rId9">
            <anchor moveWithCells="1">
              <from>
                <xdr:col>3</xdr:col>
                <xdr:colOff>66675</xdr:colOff>
                <xdr:row>19</xdr:row>
                <xdr:rowOff>9525</xdr:rowOff>
              </from>
              <to>
                <xdr:col>4</xdr:col>
                <xdr:colOff>9525</xdr:colOff>
                <xdr:row>19</xdr:row>
                <xdr:rowOff>200025</xdr:rowOff>
              </to>
            </anchor>
          </controlPr>
        </control>
      </mc:Choice>
      <mc:Fallback>
        <control shapeId="9225" r:id="rId118" name="OptionButton9"/>
      </mc:Fallback>
    </mc:AlternateContent>
    <mc:AlternateContent xmlns:mc="http://schemas.openxmlformats.org/markup-compatibility/2006">
      <mc:Choice Requires="x14">
        <control shapeId="9226" r:id="rId119" name="OptionButton10">
          <controlPr defaultSize="0" autoLine="0" linkedCell="UserInput!C128" r:id="rId111">
            <anchor moveWithCells="1">
              <from>
                <xdr:col>4</xdr:col>
                <xdr:colOff>57150</xdr:colOff>
                <xdr:row>19</xdr:row>
                <xdr:rowOff>9525</xdr:rowOff>
              </from>
              <to>
                <xdr:col>4</xdr:col>
                <xdr:colOff>247650</xdr:colOff>
                <xdr:row>19</xdr:row>
                <xdr:rowOff>200025</xdr:rowOff>
              </to>
            </anchor>
          </controlPr>
        </control>
      </mc:Choice>
      <mc:Fallback>
        <control shapeId="9226" r:id="rId119" name="OptionButton10"/>
      </mc:Fallback>
    </mc:AlternateContent>
    <mc:AlternateContent xmlns:mc="http://schemas.openxmlformats.org/markup-compatibility/2006">
      <mc:Choice Requires="x14">
        <control shapeId="9227" r:id="rId120" name="OptionButton11">
          <controlPr defaultSize="0" autoLine="0" linkedCell="UserInput!D128" r:id="rId9">
            <anchor moveWithCells="1">
              <from>
                <xdr:col>5</xdr:col>
                <xdr:colOff>66675</xdr:colOff>
                <xdr:row>19</xdr:row>
                <xdr:rowOff>9525</xdr:rowOff>
              </from>
              <to>
                <xdr:col>6</xdr:col>
                <xdr:colOff>9525</xdr:colOff>
                <xdr:row>19</xdr:row>
                <xdr:rowOff>200025</xdr:rowOff>
              </to>
            </anchor>
          </controlPr>
        </control>
      </mc:Choice>
      <mc:Fallback>
        <control shapeId="9227" r:id="rId120" name="OptionButton11"/>
      </mc:Fallback>
    </mc:AlternateContent>
    <mc:AlternateContent xmlns:mc="http://schemas.openxmlformats.org/markup-compatibility/2006">
      <mc:Choice Requires="x14">
        <control shapeId="9228" r:id="rId121" name="OptionButton12">
          <controlPr defaultSize="0" autoLine="0" linkedCell="UserInput!E128" r:id="rId9">
            <anchor moveWithCells="1">
              <from>
                <xdr:col>6</xdr:col>
                <xdr:colOff>66675</xdr:colOff>
                <xdr:row>19</xdr:row>
                <xdr:rowOff>9525</xdr:rowOff>
              </from>
              <to>
                <xdr:col>7</xdr:col>
                <xdr:colOff>9525</xdr:colOff>
                <xdr:row>19</xdr:row>
                <xdr:rowOff>200025</xdr:rowOff>
              </to>
            </anchor>
          </controlPr>
        </control>
      </mc:Choice>
      <mc:Fallback>
        <control shapeId="9228" r:id="rId121" name="OptionButton12"/>
      </mc:Fallback>
    </mc:AlternateContent>
    <mc:AlternateContent xmlns:mc="http://schemas.openxmlformats.org/markup-compatibility/2006">
      <mc:Choice Requires="x14">
        <control shapeId="9229" r:id="rId122" name="OptionButton13">
          <controlPr defaultSize="0" autoLine="0" linkedCell="UserInput!B129" r:id="rId5">
            <anchor moveWithCells="1">
              <from>
                <xdr:col>3</xdr:col>
                <xdr:colOff>66675</xdr:colOff>
                <xdr:row>20</xdr:row>
                <xdr:rowOff>9525</xdr:rowOff>
              </from>
              <to>
                <xdr:col>4</xdr:col>
                <xdr:colOff>9525</xdr:colOff>
                <xdr:row>21</xdr:row>
                <xdr:rowOff>9525</xdr:rowOff>
              </to>
            </anchor>
          </controlPr>
        </control>
      </mc:Choice>
      <mc:Fallback>
        <control shapeId="9229" r:id="rId122" name="OptionButton13"/>
      </mc:Fallback>
    </mc:AlternateContent>
    <mc:AlternateContent xmlns:mc="http://schemas.openxmlformats.org/markup-compatibility/2006">
      <mc:Choice Requires="x14">
        <control shapeId="9230" r:id="rId123" name="OptionButton14">
          <controlPr defaultSize="0" autoLine="0" linkedCell="UserInput!C129" r:id="rId107">
            <anchor moveWithCells="1">
              <from>
                <xdr:col>4</xdr:col>
                <xdr:colOff>57150</xdr:colOff>
                <xdr:row>20</xdr:row>
                <xdr:rowOff>9525</xdr:rowOff>
              </from>
              <to>
                <xdr:col>4</xdr:col>
                <xdr:colOff>247650</xdr:colOff>
                <xdr:row>21</xdr:row>
                <xdr:rowOff>9525</xdr:rowOff>
              </to>
            </anchor>
          </controlPr>
        </control>
      </mc:Choice>
      <mc:Fallback>
        <control shapeId="9230" r:id="rId123" name="OptionButton14"/>
      </mc:Fallback>
    </mc:AlternateContent>
    <mc:AlternateContent xmlns:mc="http://schemas.openxmlformats.org/markup-compatibility/2006">
      <mc:Choice Requires="x14">
        <control shapeId="9231" r:id="rId124" name="OptionButton15">
          <controlPr defaultSize="0" autoLine="0" linkedCell="UserInput!D129" r:id="rId5">
            <anchor moveWithCells="1">
              <from>
                <xdr:col>5</xdr:col>
                <xdr:colOff>66675</xdr:colOff>
                <xdr:row>20</xdr:row>
                <xdr:rowOff>9525</xdr:rowOff>
              </from>
              <to>
                <xdr:col>6</xdr:col>
                <xdr:colOff>9525</xdr:colOff>
                <xdr:row>21</xdr:row>
                <xdr:rowOff>9525</xdr:rowOff>
              </to>
            </anchor>
          </controlPr>
        </control>
      </mc:Choice>
      <mc:Fallback>
        <control shapeId="9231" r:id="rId124" name="OptionButton15"/>
      </mc:Fallback>
    </mc:AlternateContent>
    <mc:AlternateContent xmlns:mc="http://schemas.openxmlformats.org/markup-compatibility/2006">
      <mc:Choice Requires="x14">
        <control shapeId="9232" r:id="rId125" name="OptionButton16">
          <controlPr defaultSize="0" autoLine="0" linkedCell="UserInput!E129" r:id="rId5">
            <anchor moveWithCells="1">
              <from>
                <xdr:col>6</xdr:col>
                <xdr:colOff>66675</xdr:colOff>
                <xdr:row>20</xdr:row>
                <xdr:rowOff>9525</xdr:rowOff>
              </from>
              <to>
                <xdr:col>7</xdr:col>
                <xdr:colOff>9525</xdr:colOff>
                <xdr:row>21</xdr:row>
                <xdr:rowOff>9525</xdr:rowOff>
              </to>
            </anchor>
          </controlPr>
        </control>
      </mc:Choice>
      <mc:Fallback>
        <control shapeId="9232" r:id="rId125" name="OptionButton16"/>
      </mc:Fallback>
    </mc:AlternateContent>
    <mc:AlternateContent xmlns:mc="http://schemas.openxmlformats.org/markup-compatibility/2006">
      <mc:Choice Requires="x14">
        <control shapeId="9233" r:id="rId126" name="OptionButton17">
          <controlPr defaultSize="0" autoLine="0" linkedCell="UserInput!B130" r:id="rId5">
            <anchor moveWithCells="1">
              <from>
                <xdr:col>3</xdr:col>
                <xdr:colOff>66675</xdr:colOff>
                <xdr:row>21</xdr:row>
                <xdr:rowOff>9525</xdr:rowOff>
              </from>
              <to>
                <xdr:col>4</xdr:col>
                <xdr:colOff>9525</xdr:colOff>
                <xdr:row>22</xdr:row>
                <xdr:rowOff>9525</xdr:rowOff>
              </to>
            </anchor>
          </controlPr>
        </control>
      </mc:Choice>
      <mc:Fallback>
        <control shapeId="9233" r:id="rId126" name="OptionButton17"/>
      </mc:Fallback>
    </mc:AlternateContent>
    <mc:AlternateContent xmlns:mc="http://schemas.openxmlformats.org/markup-compatibility/2006">
      <mc:Choice Requires="x14">
        <control shapeId="9234" r:id="rId127" name="OptionButton18">
          <controlPr defaultSize="0" autoLine="0" linkedCell="UserInput!C130" r:id="rId107">
            <anchor moveWithCells="1">
              <from>
                <xdr:col>4</xdr:col>
                <xdr:colOff>57150</xdr:colOff>
                <xdr:row>21</xdr:row>
                <xdr:rowOff>9525</xdr:rowOff>
              </from>
              <to>
                <xdr:col>4</xdr:col>
                <xdr:colOff>247650</xdr:colOff>
                <xdr:row>22</xdr:row>
                <xdr:rowOff>9525</xdr:rowOff>
              </to>
            </anchor>
          </controlPr>
        </control>
      </mc:Choice>
      <mc:Fallback>
        <control shapeId="9234" r:id="rId127" name="OptionButton18"/>
      </mc:Fallback>
    </mc:AlternateContent>
    <mc:AlternateContent xmlns:mc="http://schemas.openxmlformats.org/markup-compatibility/2006">
      <mc:Choice Requires="x14">
        <control shapeId="9235" r:id="rId128" name="OptionButton19">
          <controlPr defaultSize="0" autoLine="0" linkedCell="UserInput!D130" r:id="rId5">
            <anchor moveWithCells="1">
              <from>
                <xdr:col>5</xdr:col>
                <xdr:colOff>66675</xdr:colOff>
                <xdr:row>21</xdr:row>
                <xdr:rowOff>9525</xdr:rowOff>
              </from>
              <to>
                <xdr:col>6</xdr:col>
                <xdr:colOff>9525</xdr:colOff>
                <xdr:row>22</xdr:row>
                <xdr:rowOff>9525</xdr:rowOff>
              </to>
            </anchor>
          </controlPr>
        </control>
      </mc:Choice>
      <mc:Fallback>
        <control shapeId="9235" r:id="rId128" name="OptionButton19"/>
      </mc:Fallback>
    </mc:AlternateContent>
    <mc:AlternateContent xmlns:mc="http://schemas.openxmlformats.org/markup-compatibility/2006">
      <mc:Choice Requires="x14">
        <control shapeId="9236" r:id="rId129" name="OptionButton20">
          <controlPr defaultSize="0" autoLine="0" linkedCell="UserInput!E130" r:id="rId5">
            <anchor moveWithCells="1">
              <from>
                <xdr:col>6</xdr:col>
                <xdr:colOff>66675</xdr:colOff>
                <xdr:row>21</xdr:row>
                <xdr:rowOff>9525</xdr:rowOff>
              </from>
              <to>
                <xdr:col>7</xdr:col>
                <xdr:colOff>9525</xdr:colOff>
                <xdr:row>22</xdr:row>
                <xdr:rowOff>9525</xdr:rowOff>
              </to>
            </anchor>
          </controlPr>
        </control>
      </mc:Choice>
      <mc:Fallback>
        <control shapeId="9236" r:id="rId129" name="OptionButton20"/>
      </mc:Fallback>
    </mc:AlternateContent>
    <mc:AlternateContent xmlns:mc="http://schemas.openxmlformats.org/markup-compatibility/2006">
      <mc:Choice Requires="x14">
        <control shapeId="9237" r:id="rId130" name="OptionButton21">
          <controlPr defaultSize="0" autoLine="0" linkedCell="UserInput!B131" r:id="rId5">
            <anchor moveWithCells="1">
              <from>
                <xdr:col>3</xdr:col>
                <xdr:colOff>66675</xdr:colOff>
                <xdr:row>22</xdr:row>
                <xdr:rowOff>9525</xdr:rowOff>
              </from>
              <to>
                <xdr:col>4</xdr:col>
                <xdr:colOff>9525</xdr:colOff>
                <xdr:row>23</xdr:row>
                <xdr:rowOff>9525</xdr:rowOff>
              </to>
            </anchor>
          </controlPr>
        </control>
      </mc:Choice>
      <mc:Fallback>
        <control shapeId="9237" r:id="rId130" name="OptionButton21"/>
      </mc:Fallback>
    </mc:AlternateContent>
    <mc:AlternateContent xmlns:mc="http://schemas.openxmlformats.org/markup-compatibility/2006">
      <mc:Choice Requires="x14">
        <control shapeId="9238" r:id="rId131" name="OptionButton22">
          <controlPr defaultSize="0" autoLine="0" linkedCell="UserInput!C131" r:id="rId107">
            <anchor moveWithCells="1">
              <from>
                <xdr:col>4</xdr:col>
                <xdr:colOff>57150</xdr:colOff>
                <xdr:row>22</xdr:row>
                <xdr:rowOff>9525</xdr:rowOff>
              </from>
              <to>
                <xdr:col>4</xdr:col>
                <xdr:colOff>247650</xdr:colOff>
                <xdr:row>23</xdr:row>
                <xdr:rowOff>9525</xdr:rowOff>
              </to>
            </anchor>
          </controlPr>
        </control>
      </mc:Choice>
      <mc:Fallback>
        <control shapeId="9238" r:id="rId131" name="OptionButton22"/>
      </mc:Fallback>
    </mc:AlternateContent>
    <mc:AlternateContent xmlns:mc="http://schemas.openxmlformats.org/markup-compatibility/2006">
      <mc:Choice Requires="x14">
        <control shapeId="9239" r:id="rId132" name="OptionButton23">
          <controlPr defaultSize="0" autoLine="0" linkedCell="UserInput!D131" r:id="rId5">
            <anchor moveWithCells="1">
              <from>
                <xdr:col>5</xdr:col>
                <xdr:colOff>66675</xdr:colOff>
                <xdr:row>22</xdr:row>
                <xdr:rowOff>9525</xdr:rowOff>
              </from>
              <to>
                <xdr:col>6</xdr:col>
                <xdr:colOff>9525</xdr:colOff>
                <xdr:row>23</xdr:row>
                <xdr:rowOff>9525</xdr:rowOff>
              </to>
            </anchor>
          </controlPr>
        </control>
      </mc:Choice>
      <mc:Fallback>
        <control shapeId="9239" r:id="rId132" name="OptionButton23"/>
      </mc:Fallback>
    </mc:AlternateContent>
    <mc:AlternateContent xmlns:mc="http://schemas.openxmlformats.org/markup-compatibility/2006">
      <mc:Choice Requires="x14">
        <control shapeId="9240" r:id="rId133" name="OptionButton24">
          <controlPr defaultSize="0" autoLine="0" linkedCell="UserInput!E131" r:id="rId5">
            <anchor moveWithCells="1">
              <from>
                <xdr:col>6</xdr:col>
                <xdr:colOff>66675</xdr:colOff>
                <xdr:row>22</xdr:row>
                <xdr:rowOff>9525</xdr:rowOff>
              </from>
              <to>
                <xdr:col>7</xdr:col>
                <xdr:colOff>9525</xdr:colOff>
                <xdr:row>23</xdr:row>
                <xdr:rowOff>9525</xdr:rowOff>
              </to>
            </anchor>
          </controlPr>
        </control>
      </mc:Choice>
      <mc:Fallback>
        <control shapeId="9240" r:id="rId133" name="OptionButton24"/>
      </mc:Fallback>
    </mc:AlternateContent>
    <mc:AlternateContent xmlns:mc="http://schemas.openxmlformats.org/markup-compatibility/2006">
      <mc:Choice Requires="x14">
        <control shapeId="9241" r:id="rId134" name="OptionButton25">
          <controlPr defaultSize="0" autoLine="0" linkedCell="UserInput!B132" r:id="rId5">
            <anchor moveWithCells="1">
              <from>
                <xdr:col>3</xdr:col>
                <xdr:colOff>66675</xdr:colOff>
                <xdr:row>24</xdr:row>
                <xdr:rowOff>9525</xdr:rowOff>
              </from>
              <to>
                <xdr:col>4</xdr:col>
                <xdr:colOff>9525</xdr:colOff>
                <xdr:row>25</xdr:row>
                <xdr:rowOff>9525</xdr:rowOff>
              </to>
            </anchor>
          </controlPr>
        </control>
      </mc:Choice>
      <mc:Fallback>
        <control shapeId="9241" r:id="rId134" name="OptionButton25"/>
      </mc:Fallback>
    </mc:AlternateContent>
    <mc:AlternateContent xmlns:mc="http://schemas.openxmlformats.org/markup-compatibility/2006">
      <mc:Choice Requires="x14">
        <control shapeId="9242" r:id="rId135" name="OptionButton26">
          <controlPr defaultSize="0" autoLine="0" linkedCell="UserInput!C132" r:id="rId107">
            <anchor moveWithCells="1">
              <from>
                <xdr:col>4</xdr:col>
                <xdr:colOff>57150</xdr:colOff>
                <xdr:row>24</xdr:row>
                <xdr:rowOff>9525</xdr:rowOff>
              </from>
              <to>
                <xdr:col>4</xdr:col>
                <xdr:colOff>247650</xdr:colOff>
                <xdr:row>25</xdr:row>
                <xdr:rowOff>9525</xdr:rowOff>
              </to>
            </anchor>
          </controlPr>
        </control>
      </mc:Choice>
      <mc:Fallback>
        <control shapeId="9242" r:id="rId135" name="OptionButton26"/>
      </mc:Fallback>
    </mc:AlternateContent>
    <mc:AlternateContent xmlns:mc="http://schemas.openxmlformats.org/markup-compatibility/2006">
      <mc:Choice Requires="x14">
        <control shapeId="9243" r:id="rId136" name="OptionButton27">
          <controlPr defaultSize="0" autoLine="0" linkedCell="UserInput!D132" r:id="rId5">
            <anchor moveWithCells="1">
              <from>
                <xdr:col>5</xdr:col>
                <xdr:colOff>66675</xdr:colOff>
                <xdr:row>24</xdr:row>
                <xdr:rowOff>9525</xdr:rowOff>
              </from>
              <to>
                <xdr:col>6</xdr:col>
                <xdr:colOff>9525</xdr:colOff>
                <xdr:row>25</xdr:row>
                <xdr:rowOff>9525</xdr:rowOff>
              </to>
            </anchor>
          </controlPr>
        </control>
      </mc:Choice>
      <mc:Fallback>
        <control shapeId="9243" r:id="rId136" name="OptionButton27"/>
      </mc:Fallback>
    </mc:AlternateContent>
    <mc:AlternateContent xmlns:mc="http://schemas.openxmlformats.org/markup-compatibility/2006">
      <mc:Choice Requires="x14">
        <control shapeId="9244" r:id="rId137" name="OptionButton28">
          <controlPr defaultSize="0" autoLine="0" linkedCell="UserInput!E132" r:id="rId5">
            <anchor moveWithCells="1">
              <from>
                <xdr:col>6</xdr:col>
                <xdr:colOff>66675</xdr:colOff>
                <xdr:row>24</xdr:row>
                <xdr:rowOff>9525</xdr:rowOff>
              </from>
              <to>
                <xdr:col>7</xdr:col>
                <xdr:colOff>9525</xdr:colOff>
                <xdr:row>25</xdr:row>
                <xdr:rowOff>9525</xdr:rowOff>
              </to>
            </anchor>
          </controlPr>
        </control>
      </mc:Choice>
      <mc:Fallback>
        <control shapeId="9244" r:id="rId137" name="OptionButton28"/>
      </mc:Fallback>
    </mc:AlternateContent>
    <mc:AlternateContent xmlns:mc="http://schemas.openxmlformats.org/markup-compatibility/2006">
      <mc:Choice Requires="x14">
        <control shapeId="9245" r:id="rId138" name="OptionButton29">
          <controlPr defaultSize="0" autoLine="0" linkedCell="UserInput!B133" r:id="rId5">
            <anchor moveWithCells="1">
              <from>
                <xdr:col>3</xdr:col>
                <xdr:colOff>66675</xdr:colOff>
                <xdr:row>25</xdr:row>
                <xdr:rowOff>9525</xdr:rowOff>
              </from>
              <to>
                <xdr:col>4</xdr:col>
                <xdr:colOff>9525</xdr:colOff>
                <xdr:row>26</xdr:row>
                <xdr:rowOff>9525</xdr:rowOff>
              </to>
            </anchor>
          </controlPr>
        </control>
      </mc:Choice>
      <mc:Fallback>
        <control shapeId="9245" r:id="rId138" name="OptionButton29"/>
      </mc:Fallback>
    </mc:AlternateContent>
    <mc:AlternateContent xmlns:mc="http://schemas.openxmlformats.org/markup-compatibility/2006">
      <mc:Choice Requires="x14">
        <control shapeId="9246" r:id="rId139" name="OptionButton30">
          <controlPr defaultSize="0" autoLine="0" linkedCell="UserInput!C133" r:id="rId107">
            <anchor moveWithCells="1">
              <from>
                <xdr:col>4</xdr:col>
                <xdr:colOff>57150</xdr:colOff>
                <xdr:row>25</xdr:row>
                <xdr:rowOff>9525</xdr:rowOff>
              </from>
              <to>
                <xdr:col>4</xdr:col>
                <xdr:colOff>247650</xdr:colOff>
                <xdr:row>26</xdr:row>
                <xdr:rowOff>9525</xdr:rowOff>
              </to>
            </anchor>
          </controlPr>
        </control>
      </mc:Choice>
      <mc:Fallback>
        <control shapeId="9246" r:id="rId139" name="OptionButton30"/>
      </mc:Fallback>
    </mc:AlternateContent>
    <mc:AlternateContent xmlns:mc="http://schemas.openxmlformats.org/markup-compatibility/2006">
      <mc:Choice Requires="x14">
        <control shapeId="9247" r:id="rId140" name="OptionButton31">
          <controlPr defaultSize="0" autoLine="0" linkedCell="UserInput!D133" r:id="rId5">
            <anchor moveWithCells="1">
              <from>
                <xdr:col>5</xdr:col>
                <xdr:colOff>66675</xdr:colOff>
                <xdr:row>25</xdr:row>
                <xdr:rowOff>9525</xdr:rowOff>
              </from>
              <to>
                <xdr:col>6</xdr:col>
                <xdr:colOff>9525</xdr:colOff>
                <xdr:row>26</xdr:row>
                <xdr:rowOff>9525</xdr:rowOff>
              </to>
            </anchor>
          </controlPr>
        </control>
      </mc:Choice>
      <mc:Fallback>
        <control shapeId="9247" r:id="rId140" name="OptionButton31"/>
      </mc:Fallback>
    </mc:AlternateContent>
    <mc:AlternateContent xmlns:mc="http://schemas.openxmlformats.org/markup-compatibility/2006">
      <mc:Choice Requires="x14">
        <control shapeId="9248" r:id="rId141" name="OptionButton32">
          <controlPr defaultSize="0" autoLine="0" linkedCell="UserInput!E133" r:id="rId5">
            <anchor moveWithCells="1">
              <from>
                <xdr:col>6</xdr:col>
                <xdr:colOff>66675</xdr:colOff>
                <xdr:row>25</xdr:row>
                <xdr:rowOff>9525</xdr:rowOff>
              </from>
              <to>
                <xdr:col>7</xdr:col>
                <xdr:colOff>9525</xdr:colOff>
                <xdr:row>26</xdr:row>
                <xdr:rowOff>9525</xdr:rowOff>
              </to>
            </anchor>
          </controlPr>
        </control>
      </mc:Choice>
      <mc:Fallback>
        <control shapeId="9248" r:id="rId141" name="OptionButton32"/>
      </mc:Fallback>
    </mc:AlternateContent>
    <mc:AlternateContent xmlns:mc="http://schemas.openxmlformats.org/markup-compatibility/2006">
      <mc:Choice Requires="x14">
        <control shapeId="9249" r:id="rId142" name="OptionButton33">
          <controlPr defaultSize="0" autoLine="0" linkedCell="UserInput!B134" r:id="rId5">
            <anchor moveWithCells="1">
              <from>
                <xdr:col>3</xdr:col>
                <xdr:colOff>66675</xdr:colOff>
                <xdr:row>26</xdr:row>
                <xdr:rowOff>9525</xdr:rowOff>
              </from>
              <to>
                <xdr:col>4</xdr:col>
                <xdr:colOff>9525</xdr:colOff>
                <xdr:row>27</xdr:row>
                <xdr:rowOff>9525</xdr:rowOff>
              </to>
            </anchor>
          </controlPr>
        </control>
      </mc:Choice>
      <mc:Fallback>
        <control shapeId="9249" r:id="rId142" name="OptionButton33"/>
      </mc:Fallback>
    </mc:AlternateContent>
    <mc:AlternateContent xmlns:mc="http://schemas.openxmlformats.org/markup-compatibility/2006">
      <mc:Choice Requires="x14">
        <control shapeId="9250" r:id="rId143" name="OptionButton34">
          <controlPr defaultSize="0" autoLine="0" linkedCell="UserInput!C134" r:id="rId107">
            <anchor moveWithCells="1">
              <from>
                <xdr:col>4</xdr:col>
                <xdr:colOff>57150</xdr:colOff>
                <xdr:row>26</xdr:row>
                <xdr:rowOff>9525</xdr:rowOff>
              </from>
              <to>
                <xdr:col>4</xdr:col>
                <xdr:colOff>247650</xdr:colOff>
                <xdr:row>27</xdr:row>
                <xdr:rowOff>9525</xdr:rowOff>
              </to>
            </anchor>
          </controlPr>
        </control>
      </mc:Choice>
      <mc:Fallback>
        <control shapeId="9250" r:id="rId143" name="OptionButton34"/>
      </mc:Fallback>
    </mc:AlternateContent>
    <mc:AlternateContent xmlns:mc="http://schemas.openxmlformats.org/markup-compatibility/2006">
      <mc:Choice Requires="x14">
        <control shapeId="9251" r:id="rId144" name="OptionButton35">
          <controlPr defaultSize="0" autoLine="0" linkedCell="UserInput!D134" r:id="rId5">
            <anchor moveWithCells="1">
              <from>
                <xdr:col>5</xdr:col>
                <xdr:colOff>66675</xdr:colOff>
                <xdr:row>26</xdr:row>
                <xdr:rowOff>9525</xdr:rowOff>
              </from>
              <to>
                <xdr:col>6</xdr:col>
                <xdr:colOff>9525</xdr:colOff>
                <xdr:row>27</xdr:row>
                <xdr:rowOff>9525</xdr:rowOff>
              </to>
            </anchor>
          </controlPr>
        </control>
      </mc:Choice>
      <mc:Fallback>
        <control shapeId="9251" r:id="rId144" name="OptionButton35"/>
      </mc:Fallback>
    </mc:AlternateContent>
    <mc:AlternateContent xmlns:mc="http://schemas.openxmlformats.org/markup-compatibility/2006">
      <mc:Choice Requires="x14">
        <control shapeId="9252" r:id="rId145" name="OptionButton36">
          <controlPr defaultSize="0" autoLine="0" linkedCell="UserInput!E134" r:id="rId5">
            <anchor moveWithCells="1">
              <from>
                <xdr:col>6</xdr:col>
                <xdr:colOff>66675</xdr:colOff>
                <xdr:row>26</xdr:row>
                <xdr:rowOff>9525</xdr:rowOff>
              </from>
              <to>
                <xdr:col>7</xdr:col>
                <xdr:colOff>9525</xdr:colOff>
                <xdr:row>27</xdr:row>
                <xdr:rowOff>9525</xdr:rowOff>
              </to>
            </anchor>
          </controlPr>
        </control>
      </mc:Choice>
      <mc:Fallback>
        <control shapeId="9252" r:id="rId145" name="OptionButton36"/>
      </mc:Fallback>
    </mc:AlternateContent>
    <mc:AlternateContent xmlns:mc="http://schemas.openxmlformats.org/markup-compatibility/2006">
      <mc:Choice Requires="x14">
        <control shapeId="9253" r:id="rId146" name="OptionButton37">
          <controlPr defaultSize="0" autoLine="0" linkedCell="UserInput!B135" r:id="rId5">
            <anchor moveWithCells="1">
              <from>
                <xdr:col>3</xdr:col>
                <xdr:colOff>66675</xdr:colOff>
                <xdr:row>27</xdr:row>
                <xdr:rowOff>9525</xdr:rowOff>
              </from>
              <to>
                <xdr:col>4</xdr:col>
                <xdr:colOff>9525</xdr:colOff>
                <xdr:row>28</xdr:row>
                <xdr:rowOff>9525</xdr:rowOff>
              </to>
            </anchor>
          </controlPr>
        </control>
      </mc:Choice>
      <mc:Fallback>
        <control shapeId="9253" r:id="rId146" name="OptionButton37"/>
      </mc:Fallback>
    </mc:AlternateContent>
    <mc:AlternateContent xmlns:mc="http://schemas.openxmlformats.org/markup-compatibility/2006">
      <mc:Choice Requires="x14">
        <control shapeId="9254" r:id="rId147" name="OptionButton38">
          <controlPr defaultSize="0" autoLine="0" linkedCell="UserInput!C135" r:id="rId107">
            <anchor moveWithCells="1">
              <from>
                <xdr:col>4</xdr:col>
                <xdr:colOff>57150</xdr:colOff>
                <xdr:row>27</xdr:row>
                <xdr:rowOff>9525</xdr:rowOff>
              </from>
              <to>
                <xdr:col>4</xdr:col>
                <xdr:colOff>247650</xdr:colOff>
                <xdr:row>28</xdr:row>
                <xdr:rowOff>9525</xdr:rowOff>
              </to>
            </anchor>
          </controlPr>
        </control>
      </mc:Choice>
      <mc:Fallback>
        <control shapeId="9254" r:id="rId147" name="OptionButton38"/>
      </mc:Fallback>
    </mc:AlternateContent>
    <mc:AlternateContent xmlns:mc="http://schemas.openxmlformats.org/markup-compatibility/2006">
      <mc:Choice Requires="x14">
        <control shapeId="9255" r:id="rId148" name="OptionButton39">
          <controlPr defaultSize="0" autoLine="0" linkedCell="UserInput!D135" r:id="rId5">
            <anchor moveWithCells="1">
              <from>
                <xdr:col>5</xdr:col>
                <xdr:colOff>66675</xdr:colOff>
                <xdr:row>27</xdr:row>
                <xdr:rowOff>9525</xdr:rowOff>
              </from>
              <to>
                <xdr:col>6</xdr:col>
                <xdr:colOff>9525</xdr:colOff>
                <xdr:row>28</xdr:row>
                <xdr:rowOff>9525</xdr:rowOff>
              </to>
            </anchor>
          </controlPr>
        </control>
      </mc:Choice>
      <mc:Fallback>
        <control shapeId="9255" r:id="rId148" name="OptionButton39"/>
      </mc:Fallback>
    </mc:AlternateContent>
    <mc:AlternateContent xmlns:mc="http://schemas.openxmlformats.org/markup-compatibility/2006">
      <mc:Choice Requires="x14">
        <control shapeId="9256" r:id="rId149" name="OptionButton40">
          <controlPr defaultSize="0" autoLine="0" linkedCell="UserInput!E135" r:id="rId5">
            <anchor moveWithCells="1">
              <from>
                <xdr:col>6</xdr:col>
                <xdr:colOff>66675</xdr:colOff>
                <xdr:row>27</xdr:row>
                <xdr:rowOff>9525</xdr:rowOff>
              </from>
              <to>
                <xdr:col>7</xdr:col>
                <xdr:colOff>9525</xdr:colOff>
                <xdr:row>28</xdr:row>
                <xdr:rowOff>9525</xdr:rowOff>
              </to>
            </anchor>
          </controlPr>
        </control>
      </mc:Choice>
      <mc:Fallback>
        <control shapeId="9256" r:id="rId149" name="OptionButton40"/>
      </mc:Fallback>
    </mc:AlternateContent>
    <mc:AlternateContent xmlns:mc="http://schemas.openxmlformats.org/markup-compatibility/2006">
      <mc:Choice Requires="x14">
        <control shapeId="9257" r:id="rId150" name="OptionButton41">
          <controlPr defaultSize="0" autoLine="0" linkedCell="UserInput!B136" r:id="rId9">
            <anchor moveWithCells="1">
              <from>
                <xdr:col>3</xdr:col>
                <xdr:colOff>66675</xdr:colOff>
                <xdr:row>28</xdr:row>
                <xdr:rowOff>9525</xdr:rowOff>
              </from>
              <to>
                <xdr:col>4</xdr:col>
                <xdr:colOff>9525</xdr:colOff>
                <xdr:row>29</xdr:row>
                <xdr:rowOff>9525</xdr:rowOff>
              </to>
            </anchor>
          </controlPr>
        </control>
      </mc:Choice>
      <mc:Fallback>
        <control shapeId="9257" r:id="rId150" name="OptionButton41"/>
      </mc:Fallback>
    </mc:AlternateContent>
    <mc:AlternateContent xmlns:mc="http://schemas.openxmlformats.org/markup-compatibility/2006">
      <mc:Choice Requires="x14">
        <control shapeId="9258" r:id="rId151" name="OptionButton42">
          <controlPr defaultSize="0" autoLine="0" linkedCell="UserInput!C136" r:id="rId111">
            <anchor moveWithCells="1">
              <from>
                <xdr:col>4</xdr:col>
                <xdr:colOff>57150</xdr:colOff>
                <xdr:row>28</xdr:row>
                <xdr:rowOff>9525</xdr:rowOff>
              </from>
              <to>
                <xdr:col>4</xdr:col>
                <xdr:colOff>247650</xdr:colOff>
                <xdr:row>29</xdr:row>
                <xdr:rowOff>9525</xdr:rowOff>
              </to>
            </anchor>
          </controlPr>
        </control>
      </mc:Choice>
      <mc:Fallback>
        <control shapeId="9258" r:id="rId151" name="OptionButton42"/>
      </mc:Fallback>
    </mc:AlternateContent>
    <mc:AlternateContent xmlns:mc="http://schemas.openxmlformats.org/markup-compatibility/2006">
      <mc:Choice Requires="x14">
        <control shapeId="9259" r:id="rId152" name="OptionButton43">
          <controlPr defaultSize="0" autoLine="0" linkedCell="UserInput!D136" r:id="rId9">
            <anchor moveWithCells="1">
              <from>
                <xdr:col>5</xdr:col>
                <xdr:colOff>66675</xdr:colOff>
                <xdr:row>28</xdr:row>
                <xdr:rowOff>9525</xdr:rowOff>
              </from>
              <to>
                <xdr:col>6</xdr:col>
                <xdr:colOff>9525</xdr:colOff>
                <xdr:row>29</xdr:row>
                <xdr:rowOff>9525</xdr:rowOff>
              </to>
            </anchor>
          </controlPr>
        </control>
      </mc:Choice>
      <mc:Fallback>
        <control shapeId="9259" r:id="rId152" name="OptionButton43"/>
      </mc:Fallback>
    </mc:AlternateContent>
    <mc:AlternateContent xmlns:mc="http://schemas.openxmlformats.org/markup-compatibility/2006">
      <mc:Choice Requires="x14">
        <control shapeId="9260" r:id="rId153" name="OptionButton44">
          <controlPr defaultSize="0" autoLine="0" linkedCell="UserInput!E136" r:id="rId9">
            <anchor moveWithCells="1">
              <from>
                <xdr:col>6</xdr:col>
                <xdr:colOff>66675</xdr:colOff>
                <xdr:row>28</xdr:row>
                <xdr:rowOff>9525</xdr:rowOff>
              </from>
              <to>
                <xdr:col>7</xdr:col>
                <xdr:colOff>9525</xdr:colOff>
                <xdr:row>29</xdr:row>
                <xdr:rowOff>9525</xdr:rowOff>
              </to>
            </anchor>
          </controlPr>
        </control>
      </mc:Choice>
      <mc:Fallback>
        <control shapeId="9260" r:id="rId153" name="OptionButton44"/>
      </mc:Fallback>
    </mc:AlternateContent>
    <mc:AlternateContent xmlns:mc="http://schemas.openxmlformats.org/markup-compatibility/2006">
      <mc:Choice Requires="x14">
        <control shapeId="9261" r:id="rId154" name="OptionButton45">
          <controlPr defaultSize="0" autoLine="0" linkedCell="UserInput!B137" r:id="rId9">
            <anchor moveWithCells="1">
              <from>
                <xdr:col>3</xdr:col>
                <xdr:colOff>66675</xdr:colOff>
                <xdr:row>29</xdr:row>
                <xdr:rowOff>9525</xdr:rowOff>
              </from>
              <to>
                <xdr:col>4</xdr:col>
                <xdr:colOff>9525</xdr:colOff>
                <xdr:row>30</xdr:row>
                <xdr:rowOff>9525</xdr:rowOff>
              </to>
            </anchor>
          </controlPr>
        </control>
      </mc:Choice>
      <mc:Fallback>
        <control shapeId="9261" r:id="rId154" name="OptionButton45"/>
      </mc:Fallback>
    </mc:AlternateContent>
    <mc:AlternateContent xmlns:mc="http://schemas.openxmlformats.org/markup-compatibility/2006">
      <mc:Choice Requires="x14">
        <control shapeId="9262" r:id="rId155" name="OptionButton46">
          <controlPr defaultSize="0" autoLine="0" linkedCell="UserInput!C137" r:id="rId111">
            <anchor moveWithCells="1">
              <from>
                <xdr:col>4</xdr:col>
                <xdr:colOff>57150</xdr:colOff>
                <xdr:row>29</xdr:row>
                <xdr:rowOff>9525</xdr:rowOff>
              </from>
              <to>
                <xdr:col>4</xdr:col>
                <xdr:colOff>247650</xdr:colOff>
                <xdr:row>30</xdr:row>
                <xdr:rowOff>9525</xdr:rowOff>
              </to>
            </anchor>
          </controlPr>
        </control>
      </mc:Choice>
      <mc:Fallback>
        <control shapeId="9262" r:id="rId155" name="OptionButton46"/>
      </mc:Fallback>
    </mc:AlternateContent>
    <mc:AlternateContent xmlns:mc="http://schemas.openxmlformats.org/markup-compatibility/2006">
      <mc:Choice Requires="x14">
        <control shapeId="9263" r:id="rId156" name="OptionButton47">
          <controlPr defaultSize="0" autoLine="0" linkedCell="UserInput!D137" r:id="rId9">
            <anchor moveWithCells="1">
              <from>
                <xdr:col>5</xdr:col>
                <xdr:colOff>66675</xdr:colOff>
                <xdr:row>29</xdr:row>
                <xdr:rowOff>9525</xdr:rowOff>
              </from>
              <to>
                <xdr:col>6</xdr:col>
                <xdr:colOff>9525</xdr:colOff>
                <xdr:row>30</xdr:row>
                <xdr:rowOff>9525</xdr:rowOff>
              </to>
            </anchor>
          </controlPr>
        </control>
      </mc:Choice>
      <mc:Fallback>
        <control shapeId="9263" r:id="rId156" name="OptionButton47"/>
      </mc:Fallback>
    </mc:AlternateContent>
    <mc:AlternateContent xmlns:mc="http://schemas.openxmlformats.org/markup-compatibility/2006">
      <mc:Choice Requires="x14">
        <control shapeId="9264" r:id="rId157" name="OptionButton48">
          <controlPr defaultSize="0" autoLine="0" linkedCell="UserInput!E137" r:id="rId9">
            <anchor moveWithCells="1">
              <from>
                <xdr:col>6</xdr:col>
                <xdr:colOff>66675</xdr:colOff>
                <xdr:row>29</xdr:row>
                <xdr:rowOff>9525</xdr:rowOff>
              </from>
              <to>
                <xdr:col>7</xdr:col>
                <xdr:colOff>9525</xdr:colOff>
                <xdr:row>30</xdr:row>
                <xdr:rowOff>9525</xdr:rowOff>
              </to>
            </anchor>
          </controlPr>
        </control>
      </mc:Choice>
      <mc:Fallback>
        <control shapeId="9264" r:id="rId157" name="OptionButton48"/>
      </mc:Fallback>
    </mc:AlternateContent>
    <mc:AlternateContent xmlns:mc="http://schemas.openxmlformats.org/markup-compatibility/2006">
      <mc:Choice Requires="x14">
        <control shapeId="9265" r:id="rId158" name="OptionButton49">
          <controlPr defaultSize="0" autoLine="0" linkedCell="UserInput!B138" r:id="rId9">
            <anchor moveWithCells="1">
              <from>
                <xdr:col>3</xdr:col>
                <xdr:colOff>66675</xdr:colOff>
                <xdr:row>30</xdr:row>
                <xdr:rowOff>9525</xdr:rowOff>
              </from>
              <to>
                <xdr:col>4</xdr:col>
                <xdr:colOff>9525</xdr:colOff>
                <xdr:row>31</xdr:row>
                <xdr:rowOff>9525</xdr:rowOff>
              </to>
            </anchor>
          </controlPr>
        </control>
      </mc:Choice>
      <mc:Fallback>
        <control shapeId="9265" r:id="rId158" name="OptionButton49"/>
      </mc:Fallback>
    </mc:AlternateContent>
    <mc:AlternateContent xmlns:mc="http://schemas.openxmlformats.org/markup-compatibility/2006">
      <mc:Choice Requires="x14">
        <control shapeId="9266" r:id="rId159" name="OptionButton50">
          <controlPr defaultSize="0" autoLine="0" linkedCell="UserInput!C138" r:id="rId111">
            <anchor moveWithCells="1">
              <from>
                <xdr:col>4</xdr:col>
                <xdr:colOff>57150</xdr:colOff>
                <xdr:row>30</xdr:row>
                <xdr:rowOff>9525</xdr:rowOff>
              </from>
              <to>
                <xdr:col>4</xdr:col>
                <xdr:colOff>247650</xdr:colOff>
                <xdr:row>31</xdr:row>
                <xdr:rowOff>9525</xdr:rowOff>
              </to>
            </anchor>
          </controlPr>
        </control>
      </mc:Choice>
      <mc:Fallback>
        <control shapeId="9266" r:id="rId159" name="OptionButton50"/>
      </mc:Fallback>
    </mc:AlternateContent>
    <mc:AlternateContent xmlns:mc="http://schemas.openxmlformats.org/markup-compatibility/2006">
      <mc:Choice Requires="x14">
        <control shapeId="9267" r:id="rId160" name="OptionButton51">
          <controlPr defaultSize="0" autoLine="0" linkedCell="UserInput!D138" r:id="rId9">
            <anchor moveWithCells="1">
              <from>
                <xdr:col>5</xdr:col>
                <xdr:colOff>66675</xdr:colOff>
                <xdr:row>30</xdr:row>
                <xdr:rowOff>9525</xdr:rowOff>
              </from>
              <to>
                <xdr:col>6</xdr:col>
                <xdr:colOff>9525</xdr:colOff>
                <xdr:row>31</xdr:row>
                <xdr:rowOff>9525</xdr:rowOff>
              </to>
            </anchor>
          </controlPr>
        </control>
      </mc:Choice>
      <mc:Fallback>
        <control shapeId="9267" r:id="rId160" name="OptionButton51"/>
      </mc:Fallback>
    </mc:AlternateContent>
    <mc:AlternateContent xmlns:mc="http://schemas.openxmlformats.org/markup-compatibility/2006">
      <mc:Choice Requires="x14">
        <control shapeId="9268" r:id="rId161" name="OptionButton52">
          <controlPr defaultSize="0" autoLine="0" linkedCell="UserInput!E138" r:id="rId9">
            <anchor moveWithCells="1">
              <from>
                <xdr:col>6</xdr:col>
                <xdr:colOff>66675</xdr:colOff>
                <xdr:row>30</xdr:row>
                <xdr:rowOff>9525</xdr:rowOff>
              </from>
              <to>
                <xdr:col>7</xdr:col>
                <xdr:colOff>9525</xdr:colOff>
                <xdr:row>31</xdr:row>
                <xdr:rowOff>9525</xdr:rowOff>
              </to>
            </anchor>
          </controlPr>
        </control>
      </mc:Choice>
      <mc:Fallback>
        <control shapeId="9268" r:id="rId161" name="OptionButton52"/>
      </mc:Fallback>
    </mc:AlternateContent>
    <mc:AlternateContent xmlns:mc="http://schemas.openxmlformats.org/markup-compatibility/2006">
      <mc:Choice Requires="x14">
        <control shapeId="9269" r:id="rId162" name="OptionButton53">
          <controlPr defaultSize="0" autoLine="0" linkedCell="UserInput!B139" r:id="rId9">
            <anchor moveWithCells="1">
              <from>
                <xdr:col>3</xdr:col>
                <xdr:colOff>66675</xdr:colOff>
                <xdr:row>31</xdr:row>
                <xdr:rowOff>9525</xdr:rowOff>
              </from>
              <to>
                <xdr:col>4</xdr:col>
                <xdr:colOff>9525</xdr:colOff>
                <xdr:row>32</xdr:row>
                <xdr:rowOff>9525</xdr:rowOff>
              </to>
            </anchor>
          </controlPr>
        </control>
      </mc:Choice>
      <mc:Fallback>
        <control shapeId="9269" r:id="rId162" name="OptionButton53"/>
      </mc:Fallback>
    </mc:AlternateContent>
    <mc:AlternateContent xmlns:mc="http://schemas.openxmlformats.org/markup-compatibility/2006">
      <mc:Choice Requires="x14">
        <control shapeId="9270" r:id="rId163" name="OptionButton54">
          <controlPr defaultSize="0" autoLine="0" linkedCell="UserInput!C139" r:id="rId111">
            <anchor moveWithCells="1">
              <from>
                <xdr:col>4</xdr:col>
                <xdr:colOff>57150</xdr:colOff>
                <xdr:row>31</xdr:row>
                <xdr:rowOff>9525</xdr:rowOff>
              </from>
              <to>
                <xdr:col>4</xdr:col>
                <xdr:colOff>247650</xdr:colOff>
                <xdr:row>32</xdr:row>
                <xdr:rowOff>9525</xdr:rowOff>
              </to>
            </anchor>
          </controlPr>
        </control>
      </mc:Choice>
      <mc:Fallback>
        <control shapeId="9270" r:id="rId163" name="OptionButton54"/>
      </mc:Fallback>
    </mc:AlternateContent>
    <mc:AlternateContent xmlns:mc="http://schemas.openxmlformats.org/markup-compatibility/2006">
      <mc:Choice Requires="x14">
        <control shapeId="9271" r:id="rId164" name="OptionButton55">
          <controlPr defaultSize="0" autoLine="0" linkedCell="UserInput!D139" r:id="rId9">
            <anchor moveWithCells="1">
              <from>
                <xdr:col>5</xdr:col>
                <xdr:colOff>66675</xdr:colOff>
                <xdr:row>31</xdr:row>
                <xdr:rowOff>9525</xdr:rowOff>
              </from>
              <to>
                <xdr:col>6</xdr:col>
                <xdr:colOff>9525</xdr:colOff>
                <xdr:row>32</xdr:row>
                <xdr:rowOff>9525</xdr:rowOff>
              </to>
            </anchor>
          </controlPr>
        </control>
      </mc:Choice>
      <mc:Fallback>
        <control shapeId="9271" r:id="rId164" name="OptionButton55"/>
      </mc:Fallback>
    </mc:AlternateContent>
    <mc:AlternateContent xmlns:mc="http://schemas.openxmlformats.org/markup-compatibility/2006">
      <mc:Choice Requires="x14">
        <control shapeId="9272" r:id="rId165" name="OptionButton56">
          <controlPr defaultSize="0" autoLine="0" linkedCell="UserInput!E139" r:id="rId9">
            <anchor moveWithCells="1">
              <from>
                <xdr:col>6</xdr:col>
                <xdr:colOff>66675</xdr:colOff>
                <xdr:row>31</xdr:row>
                <xdr:rowOff>9525</xdr:rowOff>
              </from>
              <to>
                <xdr:col>7</xdr:col>
                <xdr:colOff>9525</xdr:colOff>
                <xdr:row>32</xdr:row>
                <xdr:rowOff>9525</xdr:rowOff>
              </to>
            </anchor>
          </controlPr>
        </control>
      </mc:Choice>
      <mc:Fallback>
        <control shapeId="9272" r:id="rId165" name="OptionButton56"/>
      </mc:Fallback>
    </mc:AlternateContent>
    <mc:AlternateContent xmlns:mc="http://schemas.openxmlformats.org/markup-compatibility/2006">
      <mc:Choice Requires="x14">
        <control shapeId="9273" r:id="rId166" name="OptionButton57">
          <controlPr defaultSize="0" autoLine="0" linkedCell="UserInput!B140" r:id="rId9">
            <anchor moveWithCells="1">
              <from>
                <xdr:col>3</xdr:col>
                <xdr:colOff>66675</xdr:colOff>
                <xdr:row>32</xdr:row>
                <xdr:rowOff>9525</xdr:rowOff>
              </from>
              <to>
                <xdr:col>4</xdr:col>
                <xdr:colOff>9525</xdr:colOff>
                <xdr:row>33</xdr:row>
                <xdr:rowOff>9525</xdr:rowOff>
              </to>
            </anchor>
          </controlPr>
        </control>
      </mc:Choice>
      <mc:Fallback>
        <control shapeId="9273" r:id="rId166" name="OptionButton57"/>
      </mc:Fallback>
    </mc:AlternateContent>
    <mc:AlternateContent xmlns:mc="http://schemas.openxmlformats.org/markup-compatibility/2006">
      <mc:Choice Requires="x14">
        <control shapeId="9274" r:id="rId167" name="OptionButton58">
          <controlPr defaultSize="0" autoLine="0" linkedCell="UserInput!C140" r:id="rId111">
            <anchor moveWithCells="1">
              <from>
                <xdr:col>4</xdr:col>
                <xdr:colOff>57150</xdr:colOff>
                <xdr:row>32</xdr:row>
                <xdr:rowOff>9525</xdr:rowOff>
              </from>
              <to>
                <xdr:col>4</xdr:col>
                <xdr:colOff>247650</xdr:colOff>
                <xdr:row>33</xdr:row>
                <xdr:rowOff>9525</xdr:rowOff>
              </to>
            </anchor>
          </controlPr>
        </control>
      </mc:Choice>
      <mc:Fallback>
        <control shapeId="9274" r:id="rId167" name="OptionButton58"/>
      </mc:Fallback>
    </mc:AlternateContent>
    <mc:AlternateContent xmlns:mc="http://schemas.openxmlformats.org/markup-compatibility/2006">
      <mc:Choice Requires="x14">
        <control shapeId="9275" r:id="rId168" name="OptionButton59">
          <controlPr defaultSize="0" autoLine="0" linkedCell="UserInput!D140" r:id="rId9">
            <anchor moveWithCells="1">
              <from>
                <xdr:col>5</xdr:col>
                <xdr:colOff>66675</xdr:colOff>
                <xdr:row>32</xdr:row>
                <xdr:rowOff>9525</xdr:rowOff>
              </from>
              <to>
                <xdr:col>6</xdr:col>
                <xdr:colOff>9525</xdr:colOff>
                <xdr:row>33</xdr:row>
                <xdr:rowOff>9525</xdr:rowOff>
              </to>
            </anchor>
          </controlPr>
        </control>
      </mc:Choice>
      <mc:Fallback>
        <control shapeId="9275" r:id="rId168" name="OptionButton59"/>
      </mc:Fallback>
    </mc:AlternateContent>
    <mc:AlternateContent xmlns:mc="http://schemas.openxmlformats.org/markup-compatibility/2006">
      <mc:Choice Requires="x14">
        <control shapeId="9276" r:id="rId169" name="OptionButton60">
          <controlPr defaultSize="0" autoLine="0" linkedCell="UserInput!E140" r:id="rId9">
            <anchor moveWithCells="1">
              <from>
                <xdr:col>6</xdr:col>
                <xdr:colOff>66675</xdr:colOff>
                <xdr:row>32</xdr:row>
                <xdr:rowOff>9525</xdr:rowOff>
              </from>
              <to>
                <xdr:col>7</xdr:col>
                <xdr:colOff>9525</xdr:colOff>
                <xdr:row>33</xdr:row>
                <xdr:rowOff>9525</xdr:rowOff>
              </to>
            </anchor>
          </controlPr>
        </control>
      </mc:Choice>
      <mc:Fallback>
        <control shapeId="9276" r:id="rId169" name="OptionButton60"/>
      </mc:Fallback>
    </mc:AlternateContent>
    <mc:AlternateContent xmlns:mc="http://schemas.openxmlformats.org/markup-compatibility/2006">
      <mc:Choice Requires="x14">
        <control shapeId="9277" r:id="rId170" name="OptionButton61">
          <controlPr defaultSize="0" autoLine="0" linkedCell="UserInput!B141" r:id="rId9">
            <anchor moveWithCells="1">
              <from>
                <xdr:col>3</xdr:col>
                <xdr:colOff>66675</xdr:colOff>
                <xdr:row>33</xdr:row>
                <xdr:rowOff>9525</xdr:rowOff>
              </from>
              <to>
                <xdr:col>4</xdr:col>
                <xdr:colOff>9525</xdr:colOff>
                <xdr:row>34</xdr:row>
                <xdr:rowOff>9525</xdr:rowOff>
              </to>
            </anchor>
          </controlPr>
        </control>
      </mc:Choice>
      <mc:Fallback>
        <control shapeId="9277" r:id="rId170" name="OptionButton61"/>
      </mc:Fallback>
    </mc:AlternateContent>
    <mc:AlternateContent xmlns:mc="http://schemas.openxmlformats.org/markup-compatibility/2006">
      <mc:Choice Requires="x14">
        <control shapeId="9278" r:id="rId171" name="OptionButton62">
          <controlPr defaultSize="0" autoLine="0" linkedCell="UserInput!C141" r:id="rId111">
            <anchor moveWithCells="1">
              <from>
                <xdr:col>4</xdr:col>
                <xdr:colOff>57150</xdr:colOff>
                <xdr:row>33</xdr:row>
                <xdr:rowOff>9525</xdr:rowOff>
              </from>
              <to>
                <xdr:col>4</xdr:col>
                <xdr:colOff>247650</xdr:colOff>
                <xdr:row>34</xdr:row>
                <xdr:rowOff>9525</xdr:rowOff>
              </to>
            </anchor>
          </controlPr>
        </control>
      </mc:Choice>
      <mc:Fallback>
        <control shapeId="9278" r:id="rId171" name="OptionButton62"/>
      </mc:Fallback>
    </mc:AlternateContent>
    <mc:AlternateContent xmlns:mc="http://schemas.openxmlformats.org/markup-compatibility/2006">
      <mc:Choice Requires="x14">
        <control shapeId="9279" r:id="rId172" name="OptionButton63">
          <controlPr defaultSize="0" autoLine="0" linkedCell="UserInput!D141" r:id="rId9">
            <anchor moveWithCells="1">
              <from>
                <xdr:col>5</xdr:col>
                <xdr:colOff>66675</xdr:colOff>
                <xdr:row>33</xdr:row>
                <xdr:rowOff>9525</xdr:rowOff>
              </from>
              <to>
                <xdr:col>6</xdr:col>
                <xdr:colOff>9525</xdr:colOff>
                <xdr:row>34</xdr:row>
                <xdr:rowOff>9525</xdr:rowOff>
              </to>
            </anchor>
          </controlPr>
        </control>
      </mc:Choice>
      <mc:Fallback>
        <control shapeId="9279" r:id="rId172" name="OptionButton63"/>
      </mc:Fallback>
    </mc:AlternateContent>
    <mc:AlternateContent xmlns:mc="http://schemas.openxmlformats.org/markup-compatibility/2006">
      <mc:Choice Requires="x14">
        <control shapeId="9280" r:id="rId173" name="OptionButton64">
          <controlPr defaultSize="0" autoLine="0" linkedCell="UserInput!E141" r:id="rId9">
            <anchor moveWithCells="1">
              <from>
                <xdr:col>6</xdr:col>
                <xdr:colOff>66675</xdr:colOff>
                <xdr:row>33</xdr:row>
                <xdr:rowOff>9525</xdr:rowOff>
              </from>
              <to>
                <xdr:col>7</xdr:col>
                <xdr:colOff>9525</xdr:colOff>
                <xdr:row>34</xdr:row>
                <xdr:rowOff>9525</xdr:rowOff>
              </to>
            </anchor>
          </controlPr>
        </control>
      </mc:Choice>
      <mc:Fallback>
        <control shapeId="9280" r:id="rId173" name="OptionButton64"/>
      </mc:Fallback>
    </mc:AlternateContent>
    <mc:AlternateContent xmlns:mc="http://schemas.openxmlformats.org/markup-compatibility/2006">
      <mc:Choice Requires="x14">
        <control shapeId="9281" r:id="rId174" name="OptionButton65">
          <controlPr defaultSize="0" autoLine="0" linkedCell="UserInput!B142" r:id="rId5">
            <anchor moveWithCells="1">
              <from>
                <xdr:col>3</xdr:col>
                <xdr:colOff>66675</xdr:colOff>
                <xdr:row>34</xdr:row>
                <xdr:rowOff>9525</xdr:rowOff>
              </from>
              <to>
                <xdr:col>4</xdr:col>
                <xdr:colOff>9525</xdr:colOff>
                <xdr:row>35</xdr:row>
                <xdr:rowOff>0</xdr:rowOff>
              </to>
            </anchor>
          </controlPr>
        </control>
      </mc:Choice>
      <mc:Fallback>
        <control shapeId="9281" r:id="rId174" name="OptionButton65"/>
      </mc:Fallback>
    </mc:AlternateContent>
    <mc:AlternateContent xmlns:mc="http://schemas.openxmlformats.org/markup-compatibility/2006">
      <mc:Choice Requires="x14">
        <control shapeId="9282" r:id="rId175" name="OptionButton66">
          <controlPr defaultSize="0" autoLine="0" linkedCell="UserInput!C142" r:id="rId107">
            <anchor moveWithCells="1">
              <from>
                <xdr:col>4</xdr:col>
                <xdr:colOff>57150</xdr:colOff>
                <xdr:row>34</xdr:row>
                <xdr:rowOff>9525</xdr:rowOff>
              </from>
              <to>
                <xdr:col>4</xdr:col>
                <xdr:colOff>247650</xdr:colOff>
                <xdr:row>35</xdr:row>
                <xdr:rowOff>0</xdr:rowOff>
              </to>
            </anchor>
          </controlPr>
        </control>
      </mc:Choice>
      <mc:Fallback>
        <control shapeId="9282" r:id="rId175" name="OptionButton66"/>
      </mc:Fallback>
    </mc:AlternateContent>
    <mc:AlternateContent xmlns:mc="http://schemas.openxmlformats.org/markup-compatibility/2006">
      <mc:Choice Requires="x14">
        <control shapeId="9283" r:id="rId176" name="OptionButton67">
          <controlPr defaultSize="0" autoLine="0" linkedCell="UserInput!D142" r:id="rId5">
            <anchor moveWithCells="1">
              <from>
                <xdr:col>5</xdr:col>
                <xdr:colOff>66675</xdr:colOff>
                <xdr:row>34</xdr:row>
                <xdr:rowOff>9525</xdr:rowOff>
              </from>
              <to>
                <xdr:col>6</xdr:col>
                <xdr:colOff>9525</xdr:colOff>
                <xdr:row>35</xdr:row>
                <xdr:rowOff>0</xdr:rowOff>
              </to>
            </anchor>
          </controlPr>
        </control>
      </mc:Choice>
      <mc:Fallback>
        <control shapeId="9283" r:id="rId176" name="OptionButton67"/>
      </mc:Fallback>
    </mc:AlternateContent>
    <mc:AlternateContent xmlns:mc="http://schemas.openxmlformats.org/markup-compatibility/2006">
      <mc:Choice Requires="x14">
        <control shapeId="9284" r:id="rId177" name="OptionButton68">
          <controlPr defaultSize="0" autoLine="0" linkedCell="UserInput!E142" r:id="rId5">
            <anchor moveWithCells="1">
              <from>
                <xdr:col>6</xdr:col>
                <xdr:colOff>66675</xdr:colOff>
                <xdr:row>34</xdr:row>
                <xdr:rowOff>9525</xdr:rowOff>
              </from>
              <to>
                <xdr:col>7</xdr:col>
                <xdr:colOff>9525</xdr:colOff>
                <xdr:row>35</xdr:row>
                <xdr:rowOff>0</xdr:rowOff>
              </to>
            </anchor>
          </controlPr>
        </control>
      </mc:Choice>
      <mc:Fallback>
        <control shapeId="9284" r:id="rId177" name="OptionButton68"/>
      </mc:Fallback>
    </mc:AlternateContent>
    <mc:AlternateContent xmlns:mc="http://schemas.openxmlformats.org/markup-compatibility/2006">
      <mc:Choice Requires="x14">
        <control shapeId="9285" r:id="rId178" name="OptionButton69">
          <controlPr defaultSize="0" autoLine="0" linkedCell="UserInput!B143" r:id="rId9">
            <anchor moveWithCells="1">
              <from>
                <xdr:col>3</xdr:col>
                <xdr:colOff>66675</xdr:colOff>
                <xdr:row>35</xdr:row>
                <xdr:rowOff>9525</xdr:rowOff>
              </from>
              <to>
                <xdr:col>4</xdr:col>
                <xdr:colOff>9525</xdr:colOff>
                <xdr:row>36</xdr:row>
                <xdr:rowOff>9525</xdr:rowOff>
              </to>
            </anchor>
          </controlPr>
        </control>
      </mc:Choice>
      <mc:Fallback>
        <control shapeId="9285" r:id="rId178" name="OptionButton69"/>
      </mc:Fallback>
    </mc:AlternateContent>
    <mc:AlternateContent xmlns:mc="http://schemas.openxmlformats.org/markup-compatibility/2006">
      <mc:Choice Requires="x14">
        <control shapeId="9286" r:id="rId179" name="OptionButton70">
          <controlPr defaultSize="0" autoLine="0" linkedCell="UserInput!C143" r:id="rId111">
            <anchor moveWithCells="1">
              <from>
                <xdr:col>4</xdr:col>
                <xdr:colOff>57150</xdr:colOff>
                <xdr:row>35</xdr:row>
                <xdr:rowOff>9525</xdr:rowOff>
              </from>
              <to>
                <xdr:col>4</xdr:col>
                <xdr:colOff>247650</xdr:colOff>
                <xdr:row>36</xdr:row>
                <xdr:rowOff>9525</xdr:rowOff>
              </to>
            </anchor>
          </controlPr>
        </control>
      </mc:Choice>
      <mc:Fallback>
        <control shapeId="9286" r:id="rId179" name="OptionButton70"/>
      </mc:Fallback>
    </mc:AlternateContent>
    <mc:AlternateContent xmlns:mc="http://schemas.openxmlformats.org/markup-compatibility/2006">
      <mc:Choice Requires="x14">
        <control shapeId="9287" r:id="rId180" name="OptionButton71">
          <controlPr defaultSize="0" autoLine="0" linkedCell="UserInput!D143" r:id="rId9">
            <anchor moveWithCells="1">
              <from>
                <xdr:col>5</xdr:col>
                <xdr:colOff>66675</xdr:colOff>
                <xdr:row>35</xdr:row>
                <xdr:rowOff>9525</xdr:rowOff>
              </from>
              <to>
                <xdr:col>6</xdr:col>
                <xdr:colOff>9525</xdr:colOff>
                <xdr:row>36</xdr:row>
                <xdr:rowOff>9525</xdr:rowOff>
              </to>
            </anchor>
          </controlPr>
        </control>
      </mc:Choice>
      <mc:Fallback>
        <control shapeId="9287" r:id="rId180" name="OptionButton71"/>
      </mc:Fallback>
    </mc:AlternateContent>
    <mc:AlternateContent xmlns:mc="http://schemas.openxmlformats.org/markup-compatibility/2006">
      <mc:Choice Requires="x14">
        <control shapeId="9288" r:id="rId181" name="OptionButton72">
          <controlPr defaultSize="0" autoLine="0" linkedCell="UserInput!E143" r:id="rId9">
            <anchor moveWithCells="1">
              <from>
                <xdr:col>6</xdr:col>
                <xdr:colOff>66675</xdr:colOff>
                <xdr:row>35</xdr:row>
                <xdr:rowOff>9525</xdr:rowOff>
              </from>
              <to>
                <xdr:col>7</xdr:col>
                <xdr:colOff>9525</xdr:colOff>
                <xdr:row>36</xdr:row>
                <xdr:rowOff>9525</xdr:rowOff>
              </to>
            </anchor>
          </controlPr>
        </control>
      </mc:Choice>
      <mc:Fallback>
        <control shapeId="9288" r:id="rId181" name="OptionButton72"/>
      </mc:Fallback>
    </mc:AlternateContent>
    <mc:AlternateContent xmlns:mc="http://schemas.openxmlformats.org/markup-compatibility/2006">
      <mc:Choice Requires="x14">
        <control shapeId="9289" r:id="rId182" name="OptionButton73">
          <controlPr defaultSize="0" autoLine="0" linkedCell="UserInput!B144" r:id="rId9">
            <anchor moveWithCells="1">
              <from>
                <xdr:col>3</xdr:col>
                <xdr:colOff>66675</xdr:colOff>
                <xdr:row>36</xdr:row>
                <xdr:rowOff>9525</xdr:rowOff>
              </from>
              <to>
                <xdr:col>4</xdr:col>
                <xdr:colOff>9525</xdr:colOff>
                <xdr:row>36</xdr:row>
                <xdr:rowOff>200025</xdr:rowOff>
              </to>
            </anchor>
          </controlPr>
        </control>
      </mc:Choice>
      <mc:Fallback>
        <control shapeId="9289" r:id="rId182" name="OptionButton73"/>
      </mc:Fallback>
    </mc:AlternateContent>
    <mc:AlternateContent xmlns:mc="http://schemas.openxmlformats.org/markup-compatibility/2006">
      <mc:Choice Requires="x14">
        <control shapeId="9290" r:id="rId183" name="OptionButton74">
          <controlPr defaultSize="0" autoLine="0" linkedCell="UserInput!C144" r:id="rId111">
            <anchor moveWithCells="1">
              <from>
                <xdr:col>4</xdr:col>
                <xdr:colOff>57150</xdr:colOff>
                <xdr:row>36</xdr:row>
                <xdr:rowOff>9525</xdr:rowOff>
              </from>
              <to>
                <xdr:col>4</xdr:col>
                <xdr:colOff>247650</xdr:colOff>
                <xdr:row>36</xdr:row>
                <xdr:rowOff>200025</xdr:rowOff>
              </to>
            </anchor>
          </controlPr>
        </control>
      </mc:Choice>
      <mc:Fallback>
        <control shapeId="9290" r:id="rId183" name="OptionButton74"/>
      </mc:Fallback>
    </mc:AlternateContent>
    <mc:AlternateContent xmlns:mc="http://schemas.openxmlformats.org/markup-compatibility/2006">
      <mc:Choice Requires="x14">
        <control shapeId="9291" r:id="rId184" name="OptionButton75">
          <controlPr defaultSize="0" autoLine="0" linkedCell="UserInput!D144" r:id="rId9">
            <anchor moveWithCells="1">
              <from>
                <xdr:col>5</xdr:col>
                <xdr:colOff>66675</xdr:colOff>
                <xdr:row>36</xdr:row>
                <xdr:rowOff>9525</xdr:rowOff>
              </from>
              <to>
                <xdr:col>6</xdr:col>
                <xdr:colOff>9525</xdr:colOff>
                <xdr:row>36</xdr:row>
                <xdr:rowOff>200025</xdr:rowOff>
              </to>
            </anchor>
          </controlPr>
        </control>
      </mc:Choice>
      <mc:Fallback>
        <control shapeId="9291" r:id="rId184" name="OptionButton75"/>
      </mc:Fallback>
    </mc:AlternateContent>
    <mc:AlternateContent xmlns:mc="http://schemas.openxmlformats.org/markup-compatibility/2006">
      <mc:Choice Requires="x14">
        <control shapeId="9292" r:id="rId185" name="OptionButton76">
          <controlPr defaultSize="0" autoLine="0" linkedCell="UserInput!E144" r:id="rId9">
            <anchor moveWithCells="1">
              <from>
                <xdr:col>6</xdr:col>
                <xdr:colOff>66675</xdr:colOff>
                <xdr:row>36</xdr:row>
                <xdr:rowOff>9525</xdr:rowOff>
              </from>
              <to>
                <xdr:col>7</xdr:col>
                <xdr:colOff>9525</xdr:colOff>
                <xdr:row>36</xdr:row>
                <xdr:rowOff>200025</xdr:rowOff>
              </to>
            </anchor>
          </controlPr>
        </control>
      </mc:Choice>
      <mc:Fallback>
        <control shapeId="9292" r:id="rId185" name="OptionButton76"/>
      </mc:Fallback>
    </mc:AlternateContent>
    <mc:AlternateContent xmlns:mc="http://schemas.openxmlformats.org/markup-compatibility/2006">
      <mc:Choice Requires="x14">
        <control shapeId="9293" r:id="rId186" name="OptionButton77">
          <controlPr defaultSize="0" autoLine="0" linkedCell="UserInput!B145" r:id="rId9">
            <anchor moveWithCells="1">
              <from>
                <xdr:col>3</xdr:col>
                <xdr:colOff>66675</xdr:colOff>
                <xdr:row>37</xdr:row>
                <xdr:rowOff>9525</xdr:rowOff>
              </from>
              <to>
                <xdr:col>4</xdr:col>
                <xdr:colOff>9525</xdr:colOff>
                <xdr:row>38</xdr:row>
                <xdr:rowOff>9525</xdr:rowOff>
              </to>
            </anchor>
          </controlPr>
        </control>
      </mc:Choice>
      <mc:Fallback>
        <control shapeId="9293" r:id="rId186" name="OptionButton77"/>
      </mc:Fallback>
    </mc:AlternateContent>
    <mc:AlternateContent xmlns:mc="http://schemas.openxmlformats.org/markup-compatibility/2006">
      <mc:Choice Requires="x14">
        <control shapeId="9294" r:id="rId187" name="OptionButton78">
          <controlPr defaultSize="0" autoLine="0" linkedCell="UserInput!C145" r:id="rId111">
            <anchor moveWithCells="1">
              <from>
                <xdr:col>4</xdr:col>
                <xdr:colOff>57150</xdr:colOff>
                <xdr:row>37</xdr:row>
                <xdr:rowOff>9525</xdr:rowOff>
              </from>
              <to>
                <xdr:col>4</xdr:col>
                <xdr:colOff>247650</xdr:colOff>
                <xdr:row>38</xdr:row>
                <xdr:rowOff>9525</xdr:rowOff>
              </to>
            </anchor>
          </controlPr>
        </control>
      </mc:Choice>
      <mc:Fallback>
        <control shapeId="9294" r:id="rId187" name="OptionButton78"/>
      </mc:Fallback>
    </mc:AlternateContent>
    <mc:AlternateContent xmlns:mc="http://schemas.openxmlformats.org/markup-compatibility/2006">
      <mc:Choice Requires="x14">
        <control shapeId="9295" r:id="rId188" name="OptionButton79">
          <controlPr defaultSize="0" autoLine="0" linkedCell="UserInput!D145" r:id="rId9">
            <anchor moveWithCells="1">
              <from>
                <xdr:col>5</xdr:col>
                <xdr:colOff>66675</xdr:colOff>
                <xdr:row>37</xdr:row>
                <xdr:rowOff>9525</xdr:rowOff>
              </from>
              <to>
                <xdr:col>6</xdr:col>
                <xdr:colOff>9525</xdr:colOff>
                <xdr:row>38</xdr:row>
                <xdr:rowOff>9525</xdr:rowOff>
              </to>
            </anchor>
          </controlPr>
        </control>
      </mc:Choice>
      <mc:Fallback>
        <control shapeId="9295" r:id="rId188" name="OptionButton79"/>
      </mc:Fallback>
    </mc:AlternateContent>
    <mc:AlternateContent xmlns:mc="http://schemas.openxmlformats.org/markup-compatibility/2006">
      <mc:Choice Requires="x14">
        <control shapeId="9296" r:id="rId189" name="OptionButton80">
          <controlPr defaultSize="0" autoLine="0" linkedCell="UserInput!E145" r:id="rId9">
            <anchor moveWithCells="1">
              <from>
                <xdr:col>6</xdr:col>
                <xdr:colOff>66675</xdr:colOff>
                <xdr:row>37</xdr:row>
                <xdr:rowOff>9525</xdr:rowOff>
              </from>
              <to>
                <xdr:col>7</xdr:col>
                <xdr:colOff>9525</xdr:colOff>
                <xdr:row>38</xdr:row>
                <xdr:rowOff>9525</xdr:rowOff>
              </to>
            </anchor>
          </controlPr>
        </control>
      </mc:Choice>
      <mc:Fallback>
        <control shapeId="9296" r:id="rId189" name="OptionButton80"/>
      </mc:Fallback>
    </mc:AlternateContent>
    <mc:AlternateContent xmlns:mc="http://schemas.openxmlformats.org/markup-compatibility/2006">
      <mc:Choice Requires="x14">
        <control shapeId="9297" r:id="rId190" name="OptionButton81">
          <controlPr defaultSize="0" autoLine="0" linkedCell="UserInput!B146" r:id="rId5">
            <anchor moveWithCells="1">
              <from>
                <xdr:col>3</xdr:col>
                <xdr:colOff>66675</xdr:colOff>
                <xdr:row>38</xdr:row>
                <xdr:rowOff>9525</xdr:rowOff>
              </from>
              <to>
                <xdr:col>4</xdr:col>
                <xdr:colOff>9525</xdr:colOff>
                <xdr:row>39</xdr:row>
                <xdr:rowOff>0</xdr:rowOff>
              </to>
            </anchor>
          </controlPr>
        </control>
      </mc:Choice>
      <mc:Fallback>
        <control shapeId="9297" r:id="rId190" name="OptionButton81"/>
      </mc:Fallback>
    </mc:AlternateContent>
    <mc:AlternateContent xmlns:mc="http://schemas.openxmlformats.org/markup-compatibility/2006">
      <mc:Choice Requires="x14">
        <control shapeId="9298" r:id="rId191" name="OptionButton82">
          <controlPr defaultSize="0" autoLine="0" linkedCell="UserInput!C146" r:id="rId107">
            <anchor moveWithCells="1">
              <from>
                <xdr:col>4</xdr:col>
                <xdr:colOff>57150</xdr:colOff>
                <xdr:row>38</xdr:row>
                <xdr:rowOff>9525</xdr:rowOff>
              </from>
              <to>
                <xdr:col>4</xdr:col>
                <xdr:colOff>247650</xdr:colOff>
                <xdr:row>39</xdr:row>
                <xdr:rowOff>0</xdr:rowOff>
              </to>
            </anchor>
          </controlPr>
        </control>
      </mc:Choice>
      <mc:Fallback>
        <control shapeId="9298" r:id="rId191" name="OptionButton82"/>
      </mc:Fallback>
    </mc:AlternateContent>
    <mc:AlternateContent xmlns:mc="http://schemas.openxmlformats.org/markup-compatibility/2006">
      <mc:Choice Requires="x14">
        <control shapeId="9299" r:id="rId192" name="OptionButton83">
          <controlPr defaultSize="0" autoLine="0" linkedCell="UserInput!D146" r:id="rId5">
            <anchor moveWithCells="1">
              <from>
                <xdr:col>5</xdr:col>
                <xdr:colOff>66675</xdr:colOff>
                <xdr:row>38</xdr:row>
                <xdr:rowOff>9525</xdr:rowOff>
              </from>
              <to>
                <xdr:col>6</xdr:col>
                <xdr:colOff>9525</xdr:colOff>
                <xdr:row>39</xdr:row>
                <xdr:rowOff>0</xdr:rowOff>
              </to>
            </anchor>
          </controlPr>
        </control>
      </mc:Choice>
      <mc:Fallback>
        <control shapeId="9299" r:id="rId192" name="OptionButton83"/>
      </mc:Fallback>
    </mc:AlternateContent>
    <mc:AlternateContent xmlns:mc="http://schemas.openxmlformats.org/markup-compatibility/2006">
      <mc:Choice Requires="x14">
        <control shapeId="9300" r:id="rId193" name="OptionButton84">
          <controlPr defaultSize="0" autoLine="0" linkedCell="UserInput!E146" r:id="rId5">
            <anchor moveWithCells="1">
              <from>
                <xdr:col>6</xdr:col>
                <xdr:colOff>66675</xdr:colOff>
                <xdr:row>38</xdr:row>
                <xdr:rowOff>9525</xdr:rowOff>
              </from>
              <to>
                <xdr:col>7</xdr:col>
                <xdr:colOff>9525</xdr:colOff>
                <xdr:row>39</xdr:row>
                <xdr:rowOff>0</xdr:rowOff>
              </to>
            </anchor>
          </controlPr>
        </control>
      </mc:Choice>
      <mc:Fallback>
        <control shapeId="9300" r:id="rId193" name="OptionButton84"/>
      </mc:Fallback>
    </mc:AlternateContent>
    <mc:AlternateContent xmlns:mc="http://schemas.openxmlformats.org/markup-compatibility/2006">
      <mc:Choice Requires="x14">
        <control shapeId="9301" r:id="rId194" name="OptionButton85">
          <controlPr defaultSize="0" autoLine="0" linkedCell="UserInput!B147" r:id="rId5">
            <anchor moveWithCells="1">
              <from>
                <xdr:col>3</xdr:col>
                <xdr:colOff>66675</xdr:colOff>
                <xdr:row>39</xdr:row>
                <xdr:rowOff>9525</xdr:rowOff>
              </from>
              <to>
                <xdr:col>4</xdr:col>
                <xdr:colOff>9525</xdr:colOff>
                <xdr:row>40</xdr:row>
                <xdr:rowOff>0</xdr:rowOff>
              </to>
            </anchor>
          </controlPr>
        </control>
      </mc:Choice>
      <mc:Fallback>
        <control shapeId="9301" r:id="rId194" name="OptionButton85"/>
      </mc:Fallback>
    </mc:AlternateContent>
    <mc:AlternateContent xmlns:mc="http://schemas.openxmlformats.org/markup-compatibility/2006">
      <mc:Choice Requires="x14">
        <control shapeId="9302" r:id="rId195" name="OptionButton86">
          <controlPr defaultSize="0" autoLine="0" linkedCell="UserInput!C147" r:id="rId107">
            <anchor moveWithCells="1">
              <from>
                <xdr:col>4</xdr:col>
                <xdr:colOff>57150</xdr:colOff>
                <xdr:row>39</xdr:row>
                <xdr:rowOff>9525</xdr:rowOff>
              </from>
              <to>
                <xdr:col>4</xdr:col>
                <xdr:colOff>247650</xdr:colOff>
                <xdr:row>40</xdr:row>
                <xdr:rowOff>0</xdr:rowOff>
              </to>
            </anchor>
          </controlPr>
        </control>
      </mc:Choice>
      <mc:Fallback>
        <control shapeId="9302" r:id="rId195" name="OptionButton86"/>
      </mc:Fallback>
    </mc:AlternateContent>
    <mc:AlternateContent xmlns:mc="http://schemas.openxmlformats.org/markup-compatibility/2006">
      <mc:Choice Requires="x14">
        <control shapeId="9303" r:id="rId196" name="OptionButton87">
          <controlPr defaultSize="0" autoLine="0" linkedCell="UserInput!D147" r:id="rId5">
            <anchor moveWithCells="1">
              <from>
                <xdr:col>5</xdr:col>
                <xdr:colOff>66675</xdr:colOff>
                <xdr:row>39</xdr:row>
                <xdr:rowOff>9525</xdr:rowOff>
              </from>
              <to>
                <xdr:col>6</xdr:col>
                <xdr:colOff>9525</xdr:colOff>
                <xdr:row>40</xdr:row>
                <xdr:rowOff>0</xdr:rowOff>
              </to>
            </anchor>
          </controlPr>
        </control>
      </mc:Choice>
      <mc:Fallback>
        <control shapeId="9303" r:id="rId196" name="OptionButton87"/>
      </mc:Fallback>
    </mc:AlternateContent>
    <mc:AlternateContent xmlns:mc="http://schemas.openxmlformats.org/markup-compatibility/2006">
      <mc:Choice Requires="x14">
        <control shapeId="9304" r:id="rId197" name="OptionButton88">
          <controlPr defaultSize="0" autoLine="0" linkedCell="UserInput!E147" r:id="rId5">
            <anchor moveWithCells="1">
              <from>
                <xdr:col>6</xdr:col>
                <xdr:colOff>66675</xdr:colOff>
                <xdr:row>39</xdr:row>
                <xdr:rowOff>9525</xdr:rowOff>
              </from>
              <to>
                <xdr:col>7</xdr:col>
                <xdr:colOff>9525</xdr:colOff>
                <xdr:row>40</xdr:row>
                <xdr:rowOff>0</xdr:rowOff>
              </to>
            </anchor>
          </controlPr>
        </control>
      </mc:Choice>
      <mc:Fallback>
        <control shapeId="9304" r:id="rId197" name="OptionButton88"/>
      </mc:Fallback>
    </mc:AlternateContent>
    <mc:AlternateContent xmlns:mc="http://schemas.openxmlformats.org/markup-compatibility/2006">
      <mc:Choice Requires="x14">
        <control shapeId="9305" r:id="rId198" name="OptionButton89">
          <controlPr defaultSize="0" autoLine="0" linkedCell="UserInput!B148" r:id="rId5">
            <anchor moveWithCells="1">
              <from>
                <xdr:col>3</xdr:col>
                <xdr:colOff>66675</xdr:colOff>
                <xdr:row>40</xdr:row>
                <xdr:rowOff>9525</xdr:rowOff>
              </from>
              <to>
                <xdr:col>4</xdr:col>
                <xdr:colOff>9525</xdr:colOff>
                <xdr:row>41</xdr:row>
                <xdr:rowOff>0</xdr:rowOff>
              </to>
            </anchor>
          </controlPr>
        </control>
      </mc:Choice>
      <mc:Fallback>
        <control shapeId="9305" r:id="rId198" name="OptionButton89"/>
      </mc:Fallback>
    </mc:AlternateContent>
    <mc:AlternateContent xmlns:mc="http://schemas.openxmlformats.org/markup-compatibility/2006">
      <mc:Choice Requires="x14">
        <control shapeId="9306" r:id="rId199" name="OptionButton90">
          <controlPr defaultSize="0" autoLine="0" linkedCell="UserInput!C148" r:id="rId107">
            <anchor moveWithCells="1">
              <from>
                <xdr:col>4</xdr:col>
                <xdr:colOff>57150</xdr:colOff>
                <xdr:row>40</xdr:row>
                <xdr:rowOff>9525</xdr:rowOff>
              </from>
              <to>
                <xdr:col>4</xdr:col>
                <xdr:colOff>247650</xdr:colOff>
                <xdr:row>41</xdr:row>
                <xdr:rowOff>0</xdr:rowOff>
              </to>
            </anchor>
          </controlPr>
        </control>
      </mc:Choice>
      <mc:Fallback>
        <control shapeId="9306" r:id="rId199" name="OptionButton90"/>
      </mc:Fallback>
    </mc:AlternateContent>
    <mc:AlternateContent xmlns:mc="http://schemas.openxmlformats.org/markup-compatibility/2006">
      <mc:Choice Requires="x14">
        <control shapeId="9307" r:id="rId200" name="OptionButton91">
          <controlPr defaultSize="0" autoLine="0" linkedCell="UserInput!D148" r:id="rId5">
            <anchor moveWithCells="1">
              <from>
                <xdr:col>5</xdr:col>
                <xdr:colOff>66675</xdr:colOff>
                <xdr:row>40</xdr:row>
                <xdr:rowOff>9525</xdr:rowOff>
              </from>
              <to>
                <xdr:col>6</xdr:col>
                <xdr:colOff>9525</xdr:colOff>
                <xdr:row>41</xdr:row>
                <xdr:rowOff>0</xdr:rowOff>
              </to>
            </anchor>
          </controlPr>
        </control>
      </mc:Choice>
      <mc:Fallback>
        <control shapeId="9307" r:id="rId200" name="OptionButton91"/>
      </mc:Fallback>
    </mc:AlternateContent>
    <mc:AlternateContent xmlns:mc="http://schemas.openxmlformats.org/markup-compatibility/2006">
      <mc:Choice Requires="x14">
        <control shapeId="9308" r:id="rId201" name="OptionButton92">
          <controlPr defaultSize="0" autoLine="0" linkedCell="UserInput!E148" r:id="rId5">
            <anchor moveWithCells="1">
              <from>
                <xdr:col>6</xdr:col>
                <xdr:colOff>66675</xdr:colOff>
                <xdr:row>40</xdr:row>
                <xdr:rowOff>9525</xdr:rowOff>
              </from>
              <to>
                <xdr:col>7</xdr:col>
                <xdr:colOff>9525</xdr:colOff>
                <xdr:row>41</xdr:row>
                <xdr:rowOff>0</xdr:rowOff>
              </to>
            </anchor>
          </controlPr>
        </control>
      </mc:Choice>
      <mc:Fallback>
        <control shapeId="9308" r:id="rId201" name="OptionButton92"/>
      </mc:Fallback>
    </mc:AlternateContent>
    <mc:AlternateContent xmlns:mc="http://schemas.openxmlformats.org/markup-compatibility/2006">
      <mc:Choice Requires="x14">
        <control shapeId="9309" r:id="rId202" name="OptionButton93">
          <controlPr defaultSize="0" autoLine="0" linkedCell="UserInput!B152" r:id="rId9">
            <anchor moveWithCells="1">
              <from>
                <xdr:col>3</xdr:col>
                <xdr:colOff>66675</xdr:colOff>
                <xdr:row>42</xdr:row>
                <xdr:rowOff>19050</xdr:rowOff>
              </from>
              <to>
                <xdr:col>4</xdr:col>
                <xdr:colOff>9525</xdr:colOff>
                <xdr:row>42</xdr:row>
                <xdr:rowOff>209550</xdr:rowOff>
              </to>
            </anchor>
          </controlPr>
        </control>
      </mc:Choice>
      <mc:Fallback>
        <control shapeId="9309" r:id="rId202" name="OptionButton93"/>
      </mc:Fallback>
    </mc:AlternateContent>
    <mc:AlternateContent xmlns:mc="http://schemas.openxmlformats.org/markup-compatibility/2006">
      <mc:Choice Requires="x14">
        <control shapeId="9310" r:id="rId203" name="OptionButton94">
          <controlPr defaultSize="0" autoLine="0" linkedCell="UserInput!C152" r:id="rId111">
            <anchor moveWithCells="1">
              <from>
                <xdr:col>4</xdr:col>
                <xdr:colOff>57150</xdr:colOff>
                <xdr:row>42</xdr:row>
                <xdr:rowOff>19050</xdr:rowOff>
              </from>
              <to>
                <xdr:col>4</xdr:col>
                <xdr:colOff>247650</xdr:colOff>
                <xdr:row>42</xdr:row>
                <xdr:rowOff>209550</xdr:rowOff>
              </to>
            </anchor>
          </controlPr>
        </control>
      </mc:Choice>
      <mc:Fallback>
        <control shapeId="9310" r:id="rId203" name="OptionButton94"/>
      </mc:Fallback>
    </mc:AlternateContent>
    <mc:AlternateContent xmlns:mc="http://schemas.openxmlformats.org/markup-compatibility/2006">
      <mc:Choice Requires="x14">
        <control shapeId="9311" r:id="rId204" name="OptionButton95">
          <controlPr defaultSize="0" autoLine="0" linkedCell="UserInput!D152" r:id="rId9">
            <anchor moveWithCells="1">
              <from>
                <xdr:col>5</xdr:col>
                <xdr:colOff>66675</xdr:colOff>
                <xdr:row>42</xdr:row>
                <xdr:rowOff>19050</xdr:rowOff>
              </from>
              <to>
                <xdr:col>6</xdr:col>
                <xdr:colOff>9525</xdr:colOff>
                <xdr:row>42</xdr:row>
                <xdr:rowOff>209550</xdr:rowOff>
              </to>
            </anchor>
          </controlPr>
        </control>
      </mc:Choice>
      <mc:Fallback>
        <control shapeId="9311" r:id="rId204" name="OptionButton95"/>
      </mc:Fallback>
    </mc:AlternateContent>
    <mc:AlternateContent xmlns:mc="http://schemas.openxmlformats.org/markup-compatibility/2006">
      <mc:Choice Requires="x14">
        <control shapeId="9312" r:id="rId205" name="OptionButton96">
          <controlPr defaultSize="0" autoLine="0" linkedCell="UserInput!E152" r:id="rId9">
            <anchor moveWithCells="1">
              <from>
                <xdr:col>6</xdr:col>
                <xdr:colOff>66675</xdr:colOff>
                <xdr:row>42</xdr:row>
                <xdr:rowOff>19050</xdr:rowOff>
              </from>
              <to>
                <xdr:col>7</xdr:col>
                <xdr:colOff>9525</xdr:colOff>
                <xdr:row>42</xdr:row>
                <xdr:rowOff>209550</xdr:rowOff>
              </to>
            </anchor>
          </controlPr>
        </control>
      </mc:Choice>
      <mc:Fallback>
        <control shapeId="9312" r:id="rId205" name="OptionButton96"/>
      </mc:Fallback>
    </mc:AlternateContent>
    <mc:AlternateContent xmlns:mc="http://schemas.openxmlformats.org/markup-compatibility/2006">
      <mc:Choice Requires="x14">
        <control shapeId="9313" r:id="rId206" name="OptionButton97">
          <controlPr defaultSize="0" autoLine="0" linkedCell="UserInput!B153" r:id="rId5">
            <anchor moveWithCells="1">
              <from>
                <xdr:col>3</xdr:col>
                <xdr:colOff>66675</xdr:colOff>
                <xdr:row>43</xdr:row>
                <xdr:rowOff>9525</xdr:rowOff>
              </from>
              <to>
                <xdr:col>4</xdr:col>
                <xdr:colOff>9525</xdr:colOff>
                <xdr:row>44</xdr:row>
                <xdr:rowOff>0</xdr:rowOff>
              </to>
            </anchor>
          </controlPr>
        </control>
      </mc:Choice>
      <mc:Fallback>
        <control shapeId="9313" r:id="rId206" name="OptionButton97"/>
      </mc:Fallback>
    </mc:AlternateContent>
    <mc:AlternateContent xmlns:mc="http://schemas.openxmlformats.org/markup-compatibility/2006">
      <mc:Choice Requires="x14">
        <control shapeId="9314" r:id="rId207" name="OptionButton98">
          <controlPr defaultSize="0" autoLine="0" linkedCell="UserInput!C153" r:id="rId107">
            <anchor moveWithCells="1">
              <from>
                <xdr:col>4</xdr:col>
                <xdr:colOff>57150</xdr:colOff>
                <xdr:row>43</xdr:row>
                <xdr:rowOff>9525</xdr:rowOff>
              </from>
              <to>
                <xdr:col>4</xdr:col>
                <xdr:colOff>247650</xdr:colOff>
                <xdr:row>44</xdr:row>
                <xdr:rowOff>0</xdr:rowOff>
              </to>
            </anchor>
          </controlPr>
        </control>
      </mc:Choice>
      <mc:Fallback>
        <control shapeId="9314" r:id="rId207" name="OptionButton98"/>
      </mc:Fallback>
    </mc:AlternateContent>
    <mc:AlternateContent xmlns:mc="http://schemas.openxmlformats.org/markup-compatibility/2006">
      <mc:Choice Requires="x14">
        <control shapeId="9315" r:id="rId208" name="OptionButton99">
          <controlPr defaultSize="0" autoLine="0" linkedCell="UserInput!D153" r:id="rId5">
            <anchor moveWithCells="1">
              <from>
                <xdr:col>5</xdr:col>
                <xdr:colOff>66675</xdr:colOff>
                <xdr:row>43</xdr:row>
                <xdr:rowOff>9525</xdr:rowOff>
              </from>
              <to>
                <xdr:col>6</xdr:col>
                <xdr:colOff>9525</xdr:colOff>
                <xdr:row>44</xdr:row>
                <xdr:rowOff>0</xdr:rowOff>
              </to>
            </anchor>
          </controlPr>
        </control>
      </mc:Choice>
      <mc:Fallback>
        <control shapeId="9315" r:id="rId208" name="OptionButton99"/>
      </mc:Fallback>
    </mc:AlternateContent>
    <mc:AlternateContent xmlns:mc="http://schemas.openxmlformats.org/markup-compatibility/2006">
      <mc:Choice Requires="x14">
        <control shapeId="9316" r:id="rId209" name="OptionButton100">
          <controlPr defaultSize="0" autoLine="0" linkedCell="UserInput!E153" r:id="rId5">
            <anchor moveWithCells="1">
              <from>
                <xdr:col>6</xdr:col>
                <xdr:colOff>66675</xdr:colOff>
                <xdr:row>43</xdr:row>
                <xdr:rowOff>9525</xdr:rowOff>
              </from>
              <to>
                <xdr:col>7</xdr:col>
                <xdr:colOff>9525</xdr:colOff>
                <xdr:row>44</xdr:row>
                <xdr:rowOff>0</xdr:rowOff>
              </to>
            </anchor>
          </controlPr>
        </control>
      </mc:Choice>
      <mc:Fallback>
        <control shapeId="9316" r:id="rId209" name="OptionButton100"/>
      </mc:Fallback>
    </mc:AlternateContent>
    <mc:AlternateContent xmlns:mc="http://schemas.openxmlformats.org/markup-compatibility/2006">
      <mc:Choice Requires="x14">
        <control shapeId="9317" r:id="rId210" name="OptionButton101">
          <controlPr defaultSize="0" autoLine="0" linkedCell="UserInput!B154" r:id="rId9">
            <anchor moveWithCells="1">
              <from>
                <xdr:col>3</xdr:col>
                <xdr:colOff>66675</xdr:colOff>
                <xdr:row>44</xdr:row>
                <xdr:rowOff>9525</xdr:rowOff>
              </from>
              <to>
                <xdr:col>4</xdr:col>
                <xdr:colOff>9525</xdr:colOff>
                <xdr:row>44</xdr:row>
                <xdr:rowOff>200025</xdr:rowOff>
              </to>
            </anchor>
          </controlPr>
        </control>
      </mc:Choice>
      <mc:Fallback>
        <control shapeId="9317" r:id="rId210" name="OptionButton101"/>
      </mc:Fallback>
    </mc:AlternateContent>
    <mc:AlternateContent xmlns:mc="http://schemas.openxmlformats.org/markup-compatibility/2006">
      <mc:Choice Requires="x14">
        <control shapeId="9318" r:id="rId211" name="OptionButton102">
          <controlPr defaultSize="0" autoLine="0" linkedCell="UserInput!C154" r:id="rId111">
            <anchor moveWithCells="1">
              <from>
                <xdr:col>4</xdr:col>
                <xdr:colOff>57150</xdr:colOff>
                <xdr:row>44</xdr:row>
                <xdr:rowOff>9525</xdr:rowOff>
              </from>
              <to>
                <xdr:col>4</xdr:col>
                <xdr:colOff>247650</xdr:colOff>
                <xdr:row>44</xdr:row>
                <xdr:rowOff>200025</xdr:rowOff>
              </to>
            </anchor>
          </controlPr>
        </control>
      </mc:Choice>
      <mc:Fallback>
        <control shapeId="9318" r:id="rId211" name="OptionButton102"/>
      </mc:Fallback>
    </mc:AlternateContent>
    <mc:AlternateContent xmlns:mc="http://schemas.openxmlformats.org/markup-compatibility/2006">
      <mc:Choice Requires="x14">
        <control shapeId="9319" r:id="rId212" name="OptionButton103">
          <controlPr defaultSize="0" autoLine="0" linkedCell="UserInput!D154" r:id="rId9">
            <anchor moveWithCells="1">
              <from>
                <xdr:col>5</xdr:col>
                <xdr:colOff>66675</xdr:colOff>
                <xdr:row>44</xdr:row>
                <xdr:rowOff>9525</xdr:rowOff>
              </from>
              <to>
                <xdr:col>6</xdr:col>
                <xdr:colOff>9525</xdr:colOff>
                <xdr:row>44</xdr:row>
                <xdr:rowOff>200025</xdr:rowOff>
              </to>
            </anchor>
          </controlPr>
        </control>
      </mc:Choice>
      <mc:Fallback>
        <control shapeId="9319" r:id="rId212" name="OptionButton103"/>
      </mc:Fallback>
    </mc:AlternateContent>
    <mc:AlternateContent xmlns:mc="http://schemas.openxmlformats.org/markup-compatibility/2006">
      <mc:Choice Requires="x14">
        <control shapeId="9320" r:id="rId213" name="OptionButton104">
          <controlPr defaultSize="0" autoLine="0" linkedCell="UserInput!E154" r:id="rId9">
            <anchor moveWithCells="1">
              <from>
                <xdr:col>6</xdr:col>
                <xdr:colOff>66675</xdr:colOff>
                <xdr:row>44</xdr:row>
                <xdr:rowOff>9525</xdr:rowOff>
              </from>
              <to>
                <xdr:col>7</xdr:col>
                <xdr:colOff>9525</xdr:colOff>
                <xdr:row>44</xdr:row>
                <xdr:rowOff>200025</xdr:rowOff>
              </to>
            </anchor>
          </controlPr>
        </control>
      </mc:Choice>
      <mc:Fallback>
        <control shapeId="9320" r:id="rId213" name="OptionButton104"/>
      </mc:Fallback>
    </mc:AlternateContent>
    <mc:AlternateContent xmlns:mc="http://schemas.openxmlformats.org/markup-compatibility/2006">
      <mc:Choice Requires="x14">
        <control shapeId="9325" r:id="rId214" name="OptionButton109">
          <controlPr defaultSize="0" autoLine="0" linkedCell="UserInput!B156" r:id="rId9">
            <anchor moveWithCells="1">
              <from>
                <xdr:col>3</xdr:col>
                <xdr:colOff>66675</xdr:colOff>
                <xdr:row>47</xdr:row>
                <xdr:rowOff>9525</xdr:rowOff>
              </from>
              <to>
                <xdr:col>4</xdr:col>
                <xdr:colOff>9525</xdr:colOff>
                <xdr:row>47</xdr:row>
                <xdr:rowOff>200025</xdr:rowOff>
              </to>
            </anchor>
          </controlPr>
        </control>
      </mc:Choice>
      <mc:Fallback>
        <control shapeId="9325" r:id="rId214" name="OptionButton109"/>
      </mc:Fallback>
    </mc:AlternateContent>
    <mc:AlternateContent xmlns:mc="http://schemas.openxmlformats.org/markup-compatibility/2006">
      <mc:Choice Requires="x14">
        <control shapeId="9326" r:id="rId215" name="OptionButton110">
          <controlPr defaultSize="0" autoLine="0" linkedCell="UserInput!C156" r:id="rId111">
            <anchor moveWithCells="1">
              <from>
                <xdr:col>4</xdr:col>
                <xdr:colOff>57150</xdr:colOff>
                <xdr:row>47</xdr:row>
                <xdr:rowOff>9525</xdr:rowOff>
              </from>
              <to>
                <xdr:col>4</xdr:col>
                <xdr:colOff>247650</xdr:colOff>
                <xdr:row>47</xdr:row>
                <xdr:rowOff>200025</xdr:rowOff>
              </to>
            </anchor>
          </controlPr>
        </control>
      </mc:Choice>
      <mc:Fallback>
        <control shapeId="9326" r:id="rId215" name="OptionButton110"/>
      </mc:Fallback>
    </mc:AlternateContent>
    <mc:AlternateContent xmlns:mc="http://schemas.openxmlformats.org/markup-compatibility/2006">
      <mc:Choice Requires="x14">
        <control shapeId="9327" r:id="rId216" name="OptionButton111">
          <controlPr defaultSize="0" autoLine="0" linkedCell="UserInput!D156" r:id="rId9">
            <anchor moveWithCells="1">
              <from>
                <xdr:col>5</xdr:col>
                <xdr:colOff>66675</xdr:colOff>
                <xdr:row>47</xdr:row>
                <xdr:rowOff>0</xdr:rowOff>
              </from>
              <to>
                <xdr:col>6</xdr:col>
                <xdr:colOff>9525</xdr:colOff>
                <xdr:row>47</xdr:row>
                <xdr:rowOff>190500</xdr:rowOff>
              </to>
            </anchor>
          </controlPr>
        </control>
      </mc:Choice>
      <mc:Fallback>
        <control shapeId="9327" r:id="rId216" name="OptionButton111"/>
      </mc:Fallback>
    </mc:AlternateContent>
    <mc:AlternateContent xmlns:mc="http://schemas.openxmlformats.org/markup-compatibility/2006">
      <mc:Choice Requires="x14">
        <control shapeId="9328" r:id="rId217" name="OptionButton112">
          <controlPr defaultSize="0" autoLine="0" linkedCell="UserInput!E156" r:id="rId9">
            <anchor moveWithCells="1">
              <from>
                <xdr:col>6</xdr:col>
                <xdr:colOff>66675</xdr:colOff>
                <xdr:row>47</xdr:row>
                <xdr:rowOff>0</xdr:rowOff>
              </from>
              <to>
                <xdr:col>7</xdr:col>
                <xdr:colOff>9525</xdr:colOff>
                <xdr:row>47</xdr:row>
                <xdr:rowOff>190500</xdr:rowOff>
              </to>
            </anchor>
          </controlPr>
        </control>
      </mc:Choice>
      <mc:Fallback>
        <control shapeId="9328" r:id="rId217" name="OptionButton112"/>
      </mc:Fallback>
    </mc:AlternateContent>
    <mc:AlternateContent xmlns:mc="http://schemas.openxmlformats.org/markup-compatibility/2006">
      <mc:Choice Requires="x14">
        <control shapeId="9329" r:id="rId218" name="OptionButton113">
          <controlPr defaultSize="0" autoLine="0" linkedCell="UserInput!B157" r:id="rId5">
            <anchor moveWithCells="1">
              <from>
                <xdr:col>3</xdr:col>
                <xdr:colOff>66675</xdr:colOff>
                <xdr:row>48</xdr:row>
                <xdr:rowOff>9525</xdr:rowOff>
              </from>
              <to>
                <xdr:col>4</xdr:col>
                <xdr:colOff>9525</xdr:colOff>
                <xdr:row>49</xdr:row>
                <xdr:rowOff>0</xdr:rowOff>
              </to>
            </anchor>
          </controlPr>
        </control>
      </mc:Choice>
      <mc:Fallback>
        <control shapeId="9329" r:id="rId218" name="OptionButton113"/>
      </mc:Fallback>
    </mc:AlternateContent>
    <mc:AlternateContent xmlns:mc="http://schemas.openxmlformats.org/markup-compatibility/2006">
      <mc:Choice Requires="x14">
        <control shapeId="9330" r:id="rId219" name="OptionButton114">
          <controlPr defaultSize="0" autoLine="0" linkedCell="UserInput!C157" r:id="rId107">
            <anchor moveWithCells="1">
              <from>
                <xdr:col>4</xdr:col>
                <xdr:colOff>57150</xdr:colOff>
                <xdr:row>48</xdr:row>
                <xdr:rowOff>9525</xdr:rowOff>
              </from>
              <to>
                <xdr:col>4</xdr:col>
                <xdr:colOff>247650</xdr:colOff>
                <xdr:row>49</xdr:row>
                <xdr:rowOff>0</xdr:rowOff>
              </to>
            </anchor>
          </controlPr>
        </control>
      </mc:Choice>
      <mc:Fallback>
        <control shapeId="9330" r:id="rId219" name="OptionButton114"/>
      </mc:Fallback>
    </mc:AlternateContent>
    <mc:AlternateContent xmlns:mc="http://schemas.openxmlformats.org/markup-compatibility/2006">
      <mc:Choice Requires="x14">
        <control shapeId="9331" r:id="rId220" name="OptionButton115">
          <controlPr defaultSize="0" autoLine="0" linkedCell="UserInput!D157" r:id="rId5">
            <anchor moveWithCells="1">
              <from>
                <xdr:col>5</xdr:col>
                <xdr:colOff>66675</xdr:colOff>
                <xdr:row>48</xdr:row>
                <xdr:rowOff>9525</xdr:rowOff>
              </from>
              <to>
                <xdr:col>6</xdr:col>
                <xdr:colOff>9525</xdr:colOff>
                <xdr:row>49</xdr:row>
                <xdr:rowOff>0</xdr:rowOff>
              </to>
            </anchor>
          </controlPr>
        </control>
      </mc:Choice>
      <mc:Fallback>
        <control shapeId="9331" r:id="rId220" name="OptionButton115"/>
      </mc:Fallback>
    </mc:AlternateContent>
    <mc:AlternateContent xmlns:mc="http://schemas.openxmlformats.org/markup-compatibility/2006">
      <mc:Choice Requires="x14">
        <control shapeId="9332" r:id="rId221" name="OptionButton116">
          <controlPr defaultSize="0" autoLine="0" linkedCell="UserInput!E157" r:id="rId5">
            <anchor moveWithCells="1">
              <from>
                <xdr:col>6</xdr:col>
                <xdr:colOff>66675</xdr:colOff>
                <xdr:row>48</xdr:row>
                <xdr:rowOff>9525</xdr:rowOff>
              </from>
              <to>
                <xdr:col>7</xdr:col>
                <xdr:colOff>9525</xdr:colOff>
                <xdr:row>49</xdr:row>
                <xdr:rowOff>0</xdr:rowOff>
              </to>
            </anchor>
          </controlPr>
        </control>
      </mc:Choice>
      <mc:Fallback>
        <control shapeId="9332" r:id="rId221" name="OptionButton116"/>
      </mc:Fallback>
    </mc:AlternateContent>
    <mc:AlternateContent xmlns:mc="http://schemas.openxmlformats.org/markup-compatibility/2006">
      <mc:Choice Requires="x14">
        <control shapeId="9333" r:id="rId222" name="OptionButton117">
          <controlPr defaultSize="0" autoLine="0" linkedCell="UserInput!B158" r:id="rId5">
            <anchor moveWithCells="1">
              <from>
                <xdr:col>3</xdr:col>
                <xdr:colOff>66675</xdr:colOff>
                <xdr:row>49</xdr:row>
                <xdr:rowOff>9525</xdr:rowOff>
              </from>
              <to>
                <xdr:col>4</xdr:col>
                <xdr:colOff>9525</xdr:colOff>
                <xdr:row>50</xdr:row>
                <xdr:rowOff>0</xdr:rowOff>
              </to>
            </anchor>
          </controlPr>
        </control>
      </mc:Choice>
      <mc:Fallback>
        <control shapeId="9333" r:id="rId222" name="OptionButton117"/>
      </mc:Fallback>
    </mc:AlternateContent>
    <mc:AlternateContent xmlns:mc="http://schemas.openxmlformats.org/markup-compatibility/2006">
      <mc:Choice Requires="x14">
        <control shapeId="9334" r:id="rId223" name="OptionButton118">
          <controlPr defaultSize="0" autoLine="0" linkedCell="UserInput!C158" r:id="rId107">
            <anchor moveWithCells="1">
              <from>
                <xdr:col>4</xdr:col>
                <xdr:colOff>57150</xdr:colOff>
                <xdr:row>49</xdr:row>
                <xdr:rowOff>9525</xdr:rowOff>
              </from>
              <to>
                <xdr:col>4</xdr:col>
                <xdr:colOff>247650</xdr:colOff>
                <xdr:row>50</xdr:row>
                <xdr:rowOff>0</xdr:rowOff>
              </to>
            </anchor>
          </controlPr>
        </control>
      </mc:Choice>
      <mc:Fallback>
        <control shapeId="9334" r:id="rId223" name="OptionButton118"/>
      </mc:Fallback>
    </mc:AlternateContent>
    <mc:AlternateContent xmlns:mc="http://schemas.openxmlformats.org/markup-compatibility/2006">
      <mc:Choice Requires="x14">
        <control shapeId="9335" r:id="rId224" name="OptionButton119">
          <controlPr defaultSize="0" autoLine="0" linkedCell="UserInput!D158" r:id="rId5">
            <anchor moveWithCells="1">
              <from>
                <xdr:col>5</xdr:col>
                <xdr:colOff>66675</xdr:colOff>
                <xdr:row>49</xdr:row>
                <xdr:rowOff>9525</xdr:rowOff>
              </from>
              <to>
                <xdr:col>6</xdr:col>
                <xdr:colOff>9525</xdr:colOff>
                <xdr:row>50</xdr:row>
                <xdr:rowOff>0</xdr:rowOff>
              </to>
            </anchor>
          </controlPr>
        </control>
      </mc:Choice>
      <mc:Fallback>
        <control shapeId="9335" r:id="rId224" name="OptionButton119"/>
      </mc:Fallback>
    </mc:AlternateContent>
    <mc:AlternateContent xmlns:mc="http://schemas.openxmlformats.org/markup-compatibility/2006">
      <mc:Choice Requires="x14">
        <control shapeId="9336" r:id="rId225" name="OptionButton120">
          <controlPr defaultSize="0" autoLine="0" linkedCell="UserInput!E158" r:id="rId5">
            <anchor moveWithCells="1">
              <from>
                <xdr:col>6</xdr:col>
                <xdr:colOff>66675</xdr:colOff>
                <xdr:row>49</xdr:row>
                <xdr:rowOff>9525</xdr:rowOff>
              </from>
              <to>
                <xdr:col>7</xdr:col>
                <xdr:colOff>9525</xdr:colOff>
                <xdr:row>50</xdr:row>
                <xdr:rowOff>0</xdr:rowOff>
              </to>
            </anchor>
          </controlPr>
        </control>
      </mc:Choice>
      <mc:Fallback>
        <control shapeId="9336" r:id="rId225" name="OptionButton120"/>
      </mc:Fallback>
    </mc:AlternateContent>
    <mc:AlternateContent xmlns:mc="http://schemas.openxmlformats.org/markup-compatibility/2006">
      <mc:Choice Requires="x14">
        <control shapeId="9337" r:id="rId226" name="OptionButton121">
          <controlPr defaultSize="0" autoLine="0" linkedCell="UserInput!B159" r:id="rId9">
            <anchor moveWithCells="1">
              <from>
                <xdr:col>3</xdr:col>
                <xdr:colOff>66675</xdr:colOff>
                <xdr:row>50</xdr:row>
                <xdr:rowOff>9525</xdr:rowOff>
              </from>
              <to>
                <xdr:col>4</xdr:col>
                <xdr:colOff>9525</xdr:colOff>
                <xdr:row>50</xdr:row>
                <xdr:rowOff>200025</xdr:rowOff>
              </to>
            </anchor>
          </controlPr>
        </control>
      </mc:Choice>
      <mc:Fallback>
        <control shapeId="9337" r:id="rId226" name="OptionButton121"/>
      </mc:Fallback>
    </mc:AlternateContent>
    <mc:AlternateContent xmlns:mc="http://schemas.openxmlformats.org/markup-compatibility/2006">
      <mc:Choice Requires="x14">
        <control shapeId="9338" r:id="rId227" name="OptionButton122">
          <controlPr defaultSize="0" autoLine="0" linkedCell="UserInput!C159" r:id="rId111">
            <anchor moveWithCells="1">
              <from>
                <xdr:col>4</xdr:col>
                <xdr:colOff>57150</xdr:colOff>
                <xdr:row>50</xdr:row>
                <xdr:rowOff>9525</xdr:rowOff>
              </from>
              <to>
                <xdr:col>4</xdr:col>
                <xdr:colOff>247650</xdr:colOff>
                <xdr:row>50</xdr:row>
                <xdr:rowOff>200025</xdr:rowOff>
              </to>
            </anchor>
          </controlPr>
        </control>
      </mc:Choice>
      <mc:Fallback>
        <control shapeId="9338" r:id="rId227" name="OptionButton122"/>
      </mc:Fallback>
    </mc:AlternateContent>
    <mc:AlternateContent xmlns:mc="http://schemas.openxmlformats.org/markup-compatibility/2006">
      <mc:Choice Requires="x14">
        <control shapeId="9339" r:id="rId228" name="OptionButton123">
          <controlPr defaultSize="0" autoLine="0" linkedCell="UserInput!D159" r:id="rId9">
            <anchor moveWithCells="1">
              <from>
                <xdr:col>5</xdr:col>
                <xdr:colOff>66675</xdr:colOff>
                <xdr:row>50</xdr:row>
                <xdr:rowOff>9525</xdr:rowOff>
              </from>
              <to>
                <xdr:col>6</xdr:col>
                <xdr:colOff>9525</xdr:colOff>
                <xdr:row>50</xdr:row>
                <xdr:rowOff>200025</xdr:rowOff>
              </to>
            </anchor>
          </controlPr>
        </control>
      </mc:Choice>
      <mc:Fallback>
        <control shapeId="9339" r:id="rId228" name="OptionButton123"/>
      </mc:Fallback>
    </mc:AlternateContent>
    <mc:AlternateContent xmlns:mc="http://schemas.openxmlformats.org/markup-compatibility/2006">
      <mc:Choice Requires="x14">
        <control shapeId="9340" r:id="rId229" name="OptionButton124">
          <controlPr defaultSize="0" autoLine="0" linkedCell="UserInput!E159" r:id="rId9">
            <anchor moveWithCells="1">
              <from>
                <xdr:col>6</xdr:col>
                <xdr:colOff>66675</xdr:colOff>
                <xdr:row>50</xdr:row>
                <xdr:rowOff>9525</xdr:rowOff>
              </from>
              <to>
                <xdr:col>7</xdr:col>
                <xdr:colOff>9525</xdr:colOff>
                <xdr:row>50</xdr:row>
                <xdr:rowOff>200025</xdr:rowOff>
              </to>
            </anchor>
          </controlPr>
        </control>
      </mc:Choice>
      <mc:Fallback>
        <control shapeId="9340" r:id="rId229" name="OptionButton124"/>
      </mc:Fallback>
    </mc:AlternateContent>
    <mc:AlternateContent xmlns:mc="http://schemas.openxmlformats.org/markup-compatibility/2006">
      <mc:Choice Requires="x14">
        <control shapeId="9341" r:id="rId230" name="OptionButton125">
          <controlPr defaultSize="0" autoLine="0" linkedCell="UserInput!B160" r:id="rId9">
            <anchor moveWithCells="1">
              <from>
                <xdr:col>3</xdr:col>
                <xdr:colOff>66675</xdr:colOff>
                <xdr:row>51</xdr:row>
                <xdr:rowOff>9525</xdr:rowOff>
              </from>
              <to>
                <xdr:col>4</xdr:col>
                <xdr:colOff>9525</xdr:colOff>
                <xdr:row>51</xdr:row>
                <xdr:rowOff>200025</xdr:rowOff>
              </to>
            </anchor>
          </controlPr>
        </control>
      </mc:Choice>
      <mc:Fallback>
        <control shapeId="9341" r:id="rId230" name="OptionButton125"/>
      </mc:Fallback>
    </mc:AlternateContent>
    <mc:AlternateContent xmlns:mc="http://schemas.openxmlformats.org/markup-compatibility/2006">
      <mc:Choice Requires="x14">
        <control shapeId="9342" r:id="rId231" name="OptionButton126">
          <controlPr defaultSize="0" autoLine="0" linkedCell="UserInput!C160" r:id="rId111">
            <anchor moveWithCells="1">
              <from>
                <xdr:col>4</xdr:col>
                <xdr:colOff>57150</xdr:colOff>
                <xdr:row>51</xdr:row>
                <xdr:rowOff>9525</xdr:rowOff>
              </from>
              <to>
                <xdr:col>4</xdr:col>
                <xdr:colOff>247650</xdr:colOff>
                <xdr:row>51</xdr:row>
                <xdr:rowOff>200025</xdr:rowOff>
              </to>
            </anchor>
          </controlPr>
        </control>
      </mc:Choice>
      <mc:Fallback>
        <control shapeId="9342" r:id="rId231" name="OptionButton126"/>
      </mc:Fallback>
    </mc:AlternateContent>
    <mc:AlternateContent xmlns:mc="http://schemas.openxmlformats.org/markup-compatibility/2006">
      <mc:Choice Requires="x14">
        <control shapeId="9343" r:id="rId232" name="OptionButton127">
          <controlPr defaultSize="0" autoLine="0" linkedCell="UserInput!D160" r:id="rId9">
            <anchor moveWithCells="1">
              <from>
                <xdr:col>5</xdr:col>
                <xdr:colOff>66675</xdr:colOff>
                <xdr:row>51</xdr:row>
                <xdr:rowOff>9525</xdr:rowOff>
              </from>
              <to>
                <xdr:col>6</xdr:col>
                <xdr:colOff>9525</xdr:colOff>
                <xdr:row>51</xdr:row>
                <xdr:rowOff>200025</xdr:rowOff>
              </to>
            </anchor>
          </controlPr>
        </control>
      </mc:Choice>
      <mc:Fallback>
        <control shapeId="9343" r:id="rId232" name="OptionButton127"/>
      </mc:Fallback>
    </mc:AlternateContent>
    <mc:AlternateContent xmlns:mc="http://schemas.openxmlformats.org/markup-compatibility/2006">
      <mc:Choice Requires="x14">
        <control shapeId="9344" r:id="rId233" name="OptionButton128">
          <controlPr defaultSize="0" autoLine="0" linkedCell="UserInput!E160" r:id="rId9">
            <anchor moveWithCells="1">
              <from>
                <xdr:col>6</xdr:col>
                <xdr:colOff>66675</xdr:colOff>
                <xdr:row>51</xdr:row>
                <xdr:rowOff>9525</xdr:rowOff>
              </from>
              <to>
                <xdr:col>7</xdr:col>
                <xdr:colOff>9525</xdr:colOff>
                <xdr:row>51</xdr:row>
                <xdr:rowOff>200025</xdr:rowOff>
              </to>
            </anchor>
          </controlPr>
        </control>
      </mc:Choice>
      <mc:Fallback>
        <control shapeId="9344" r:id="rId233" name="OptionButton128"/>
      </mc:Fallback>
    </mc:AlternateContent>
    <mc:AlternateContent xmlns:mc="http://schemas.openxmlformats.org/markup-compatibility/2006">
      <mc:Choice Requires="x14">
        <control shapeId="9345" r:id="rId234" name="OptionButton129">
          <controlPr defaultSize="0" autoLine="0" linkedCell="UserInput!B161" r:id="rId5">
            <anchor moveWithCells="1">
              <from>
                <xdr:col>3</xdr:col>
                <xdr:colOff>66675</xdr:colOff>
                <xdr:row>52</xdr:row>
                <xdr:rowOff>9525</xdr:rowOff>
              </from>
              <to>
                <xdr:col>4</xdr:col>
                <xdr:colOff>9525</xdr:colOff>
                <xdr:row>53</xdr:row>
                <xdr:rowOff>0</xdr:rowOff>
              </to>
            </anchor>
          </controlPr>
        </control>
      </mc:Choice>
      <mc:Fallback>
        <control shapeId="9345" r:id="rId234" name="OptionButton129"/>
      </mc:Fallback>
    </mc:AlternateContent>
    <mc:AlternateContent xmlns:mc="http://schemas.openxmlformats.org/markup-compatibility/2006">
      <mc:Choice Requires="x14">
        <control shapeId="9346" r:id="rId235" name="OptionButton130">
          <controlPr defaultSize="0" autoLine="0" linkedCell="UserInput!C161" r:id="rId107">
            <anchor moveWithCells="1">
              <from>
                <xdr:col>4</xdr:col>
                <xdr:colOff>57150</xdr:colOff>
                <xdr:row>52</xdr:row>
                <xdr:rowOff>9525</xdr:rowOff>
              </from>
              <to>
                <xdr:col>4</xdr:col>
                <xdr:colOff>247650</xdr:colOff>
                <xdr:row>53</xdr:row>
                <xdr:rowOff>0</xdr:rowOff>
              </to>
            </anchor>
          </controlPr>
        </control>
      </mc:Choice>
      <mc:Fallback>
        <control shapeId="9346" r:id="rId235" name="OptionButton130"/>
      </mc:Fallback>
    </mc:AlternateContent>
    <mc:AlternateContent xmlns:mc="http://schemas.openxmlformats.org/markup-compatibility/2006">
      <mc:Choice Requires="x14">
        <control shapeId="9347" r:id="rId236" name="OptionButton131">
          <controlPr defaultSize="0" autoLine="0" linkedCell="UserInput!D161" r:id="rId5">
            <anchor moveWithCells="1">
              <from>
                <xdr:col>5</xdr:col>
                <xdr:colOff>66675</xdr:colOff>
                <xdr:row>52</xdr:row>
                <xdr:rowOff>9525</xdr:rowOff>
              </from>
              <to>
                <xdr:col>6</xdr:col>
                <xdr:colOff>9525</xdr:colOff>
                <xdr:row>53</xdr:row>
                <xdr:rowOff>0</xdr:rowOff>
              </to>
            </anchor>
          </controlPr>
        </control>
      </mc:Choice>
      <mc:Fallback>
        <control shapeId="9347" r:id="rId236" name="OptionButton131"/>
      </mc:Fallback>
    </mc:AlternateContent>
    <mc:AlternateContent xmlns:mc="http://schemas.openxmlformats.org/markup-compatibility/2006">
      <mc:Choice Requires="x14">
        <control shapeId="9348" r:id="rId237" name="OptionButton132">
          <controlPr defaultSize="0" autoLine="0" linkedCell="UserInput!E161" r:id="rId5">
            <anchor moveWithCells="1">
              <from>
                <xdr:col>6</xdr:col>
                <xdr:colOff>66675</xdr:colOff>
                <xdr:row>52</xdr:row>
                <xdr:rowOff>9525</xdr:rowOff>
              </from>
              <to>
                <xdr:col>7</xdr:col>
                <xdr:colOff>9525</xdr:colOff>
                <xdr:row>53</xdr:row>
                <xdr:rowOff>0</xdr:rowOff>
              </to>
            </anchor>
          </controlPr>
        </control>
      </mc:Choice>
      <mc:Fallback>
        <control shapeId="9348" r:id="rId237" name="OptionButton132"/>
      </mc:Fallback>
    </mc:AlternateContent>
    <mc:AlternateContent xmlns:mc="http://schemas.openxmlformats.org/markup-compatibility/2006">
      <mc:Choice Requires="x14">
        <control shapeId="9349" r:id="rId238" name="OptionButton133">
          <controlPr defaultSize="0" autoLine="0" linkedCell="UserInput!B162" r:id="rId5">
            <anchor moveWithCells="1">
              <from>
                <xdr:col>3</xdr:col>
                <xdr:colOff>66675</xdr:colOff>
                <xdr:row>53</xdr:row>
                <xdr:rowOff>9525</xdr:rowOff>
              </from>
              <to>
                <xdr:col>4</xdr:col>
                <xdr:colOff>9525</xdr:colOff>
                <xdr:row>54</xdr:row>
                <xdr:rowOff>0</xdr:rowOff>
              </to>
            </anchor>
          </controlPr>
        </control>
      </mc:Choice>
      <mc:Fallback>
        <control shapeId="9349" r:id="rId238" name="OptionButton133"/>
      </mc:Fallback>
    </mc:AlternateContent>
    <mc:AlternateContent xmlns:mc="http://schemas.openxmlformats.org/markup-compatibility/2006">
      <mc:Choice Requires="x14">
        <control shapeId="9350" r:id="rId239" name="OptionButton134">
          <controlPr defaultSize="0" autoLine="0" linkedCell="UserInput!C162" r:id="rId107">
            <anchor moveWithCells="1">
              <from>
                <xdr:col>4</xdr:col>
                <xdr:colOff>57150</xdr:colOff>
                <xdr:row>53</xdr:row>
                <xdr:rowOff>9525</xdr:rowOff>
              </from>
              <to>
                <xdr:col>4</xdr:col>
                <xdr:colOff>247650</xdr:colOff>
                <xdr:row>54</xdr:row>
                <xdr:rowOff>0</xdr:rowOff>
              </to>
            </anchor>
          </controlPr>
        </control>
      </mc:Choice>
      <mc:Fallback>
        <control shapeId="9350" r:id="rId239" name="OptionButton134"/>
      </mc:Fallback>
    </mc:AlternateContent>
    <mc:AlternateContent xmlns:mc="http://schemas.openxmlformats.org/markup-compatibility/2006">
      <mc:Choice Requires="x14">
        <control shapeId="9351" r:id="rId240" name="OptionButton135">
          <controlPr defaultSize="0" autoLine="0" linkedCell="UserInput!D162" r:id="rId5">
            <anchor moveWithCells="1">
              <from>
                <xdr:col>5</xdr:col>
                <xdr:colOff>66675</xdr:colOff>
                <xdr:row>53</xdr:row>
                <xdr:rowOff>9525</xdr:rowOff>
              </from>
              <to>
                <xdr:col>6</xdr:col>
                <xdr:colOff>9525</xdr:colOff>
                <xdr:row>54</xdr:row>
                <xdr:rowOff>0</xdr:rowOff>
              </to>
            </anchor>
          </controlPr>
        </control>
      </mc:Choice>
      <mc:Fallback>
        <control shapeId="9351" r:id="rId240" name="OptionButton135"/>
      </mc:Fallback>
    </mc:AlternateContent>
    <mc:AlternateContent xmlns:mc="http://schemas.openxmlformats.org/markup-compatibility/2006">
      <mc:Choice Requires="x14">
        <control shapeId="9352" r:id="rId241" name="OptionButton136">
          <controlPr defaultSize="0" autoLine="0" linkedCell="UserInput!E162" r:id="rId5">
            <anchor moveWithCells="1">
              <from>
                <xdr:col>6</xdr:col>
                <xdr:colOff>66675</xdr:colOff>
                <xdr:row>53</xdr:row>
                <xdr:rowOff>9525</xdr:rowOff>
              </from>
              <to>
                <xdr:col>7</xdr:col>
                <xdr:colOff>9525</xdr:colOff>
                <xdr:row>54</xdr:row>
                <xdr:rowOff>0</xdr:rowOff>
              </to>
            </anchor>
          </controlPr>
        </control>
      </mc:Choice>
      <mc:Fallback>
        <control shapeId="9352" r:id="rId241" name="OptionButton136"/>
      </mc:Fallback>
    </mc:AlternateContent>
    <mc:AlternateContent xmlns:mc="http://schemas.openxmlformats.org/markup-compatibility/2006">
      <mc:Choice Requires="x14">
        <control shapeId="9353" r:id="rId242" name="OptionButton137">
          <controlPr defaultSize="0" autoLine="0" linkedCell="UserInput!B163" r:id="rId9">
            <anchor moveWithCells="1">
              <from>
                <xdr:col>3</xdr:col>
                <xdr:colOff>66675</xdr:colOff>
                <xdr:row>55</xdr:row>
                <xdr:rowOff>9525</xdr:rowOff>
              </from>
              <to>
                <xdr:col>4</xdr:col>
                <xdr:colOff>9525</xdr:colOff>
                <xdr:row>55</xdr:row>
                <xdr:rowOff>200025</xdr:rowOff>
              </to>
            </anchor>
          </controlPr>
        </control>
      </mc:Choice>
      <mc:Fallback>
        <control shapeId="9353" r:id="rId242" name="OptionButton137"/>
      </mc:Fallback>
    </mc:AlternateContent>
    <mc:AlternateContent xmlns:mc="http://schemas.openxmlformats.org/markup-compatibility/2006">
      <mc:Choice Requires="x14">
        <control shapeId="9354" r:id="rId243" name="OptionButton138">
          <controlPr defaultSize="0" autoLine="0" linkedCell="UserInput!C163" r:id="rId111">
            <anchor moveWithCells="1">
              <from>
                <xdr:col>4</xdr:col>
                <xdr:colOff>57150</xdr:colOff>
                <xdr:row>55</xdr:row>
                <xdr:rowOff>9525</xdr:rowOff>
              </from>
              <to>
                <xdr:col>4</xdr:col>
                <xdr:colOff>247650</xdr:colOff>
                <xdr:row>55</xdr:row>
                <xdr:rowOff>200025</xdr:rowOff>
              </to>
            </anchor>
          </controlPr>
        </control>
      </mc:Choice>
      <mc:Fallback>
        <control shapeId="9354" r:id="rId243" name="OptionButton138"/>
      </mc:Fallback>
    </mc:AlternateContent>
    <mc:AlternateContent xmlns:mc="http://schemas.openxmlformats.org/markup-compatibility/2006">
      <mc:Choice Requires="x14">
        <control shapeId="9355" r:id="rId244" name="OptionButton139">
          <controlPr defaultSize="0" autoLine="0" linkedCell="UserInput!D163" r:id="rId9">
            <anchor moveWithCells="1">
              <from>
                <xdr:col>5</xdr:col>
                <xdr:colOff>66675</xdr:colOff>
                <xdr:row>55</xdr:row>
                <xdr:rowOff>9525</xdr:rowOff>
              </from>
              <to>
                <xdr:col>6</xdr:col>
                <xdr:colOff>9525</xdr:colOff>
                <xdr:row>55</xdr:row>
                <xdr:rowOff>200025</xdr:rowOff>
              </to>
            </anchor>
          </controlPr>
        </control>
      </mc:Choice>
      <mc:Fallback>
        <control shapeId="9355" r:id="rId244" name="OptionButton139"/>
      </mc:Fallback>
    </mc:AlternateContent>
    <mc:AlternateContent xmlns:mc="http://schemas.openxmlformats.org/markup-compatibility/2006">
      <mc:Choice Requires="x14">
        <control shapeId="9356" r:id="rId245" name="OptionButton140">
          <controlPr defaultSize="0" autoLine="0" linkedCell="UserInput!E163" r:id="rId9">
            <anchor moveWithCells="1">
              <from>
                <xdr:col>6</xdr:col>
                <xdr:colOff>66675</xdr:colOff>
                <xdr:row>55</xdr:row>
                <xdr:rowOff>9525</xdr:rowOff>
              </from>
              <to>
                <xdr:col>7</xdr:col>
                <xdr:colOff>9525</xdr:colOff>
                <xdr:row>55</xdr:row>
                <xdr:rowOff>200025</xdr:rowOff>
              </to>
            </anchor>
          </controlPr>
        </control>
      </mc:Choice>
      <mc:Fallback>
        <control shapeId="9356" r:id="rId245" name="OptionButton140"/>
      </mc:Fallback>
    </mc:AlternateContent>
    <mc:AlternateContent xmlns:mc="http://schemas.openxmlformats.org/markup-compatibility/2006">
      <mc:Choice Requires="x14">
        <control shapeId="9357" r:id="rId246" name="OptionButton141">
          <controlPr defaultSize="0" autoLine="0" linkedCell="UserInput!B164" r:id="rId5">
            <anchor moveWithCells="1">
              <from>
                <xdr:col>3</xdr:col>
                <xdr:colOff>66675</xdr:colOff>
                <xdr:row>56</xdr:row>
                <xdr:rowOff>9525</xdr:rowOff>
              </from>
              <to>
                <xdr:col>4</xdr:col>
                <xdr:colOff>9525</xdr:colOff>
                <xdr:row>57</xdr:row>
                <xdr:rowOff>0</xdr:rowOff>
              </to>
            </anchor>
          </controlPr>
        </control>
      </mc:Choice>
      <mc:Fallback>
        <control shapeId="9357" r:id="rId246" name="OptionButton141"/>
      </mc:Fallback>
    </mc:AlternateContent>
    <mc:AlternateContent xmlns:mc="http://schemas.openxmlformats.org/markup-compatibility/2006">
      <mc:Choice Requires="x14">
        <control shapeId="9358" r:id="rId247" name="OptionButton142">
          <controlPr defaultSize="0" autoLine="0" linkedCell="UserInput!C164" r:id="rId107">
            <anchor moveWithCells="1">
              <from>
                <xdr:col>4</xdr:col>
                <xdr:colOff>57150</xdr:colOff>
                <xdr:row>56</xdr:row>
                <xdr:rowOff>9525</xdr:rowOff>
              </from>
              <to>
                <xdr:col>4</xdr:col>
                <xdr:colOff>247650</xdr:colOff>
                <xdr:row>57</xdr:row>
                <xdr:rowOff>0</xdr:rowOff>
              </to>
            </anchor>
          </controlPr>
        </control>
      </mc:Choice>
      <mc:Fallback>
        <control shapeId="9358" r:id="rId247" name="OptionButton142"/>
      </mc:Fallback>
    </mc:AlternateContent>
    <mc:AlternateContent xmlns:mc="http://schemas.openxmlformats.org/markup-compatibility/2006">
      <mc:Choice Requires="x14">
        <control shapeId="9359" r:id="rId248" name="OptionButton143">
          <controlPr defaultSize="0" autoLine="0" linkedCell="UserInput!D164" r:id="rId5">
            <anchor moveWithCells="1">
              <from>
                <xdr:col>5</xdr:col>
                <xdr:colOff>66675</xdr:colOff>
                <xdr:row>56</xdr:row>
                <xdr:rowOff>9525</xdr:rowOff>
              </from>
              <to>
                <xdr:col>6</xdr:col>
                <xdr:colOff>9525</xdr:colOff>
                <xdr:row>57</xdr:row>
                <xdr:rowOff>0</xdr:rowOff>
              </to>
            </anchor>
          </controlPr>
        </control>
      </mc:Choice>
      <mc:Fallback>
        <control shapeId="9359" r:id="rId248" name="OptionButton143"/>
      </mc:Fallback>
    </mc:AlternateContent>
    <mc:AlternateContent xmlns:mc="http://schemas.openxmlformats.org/markup-compatibility/2006">
      <mc:Choice Requires="x14">
        <control shapeId="9360" r:id="rId249" name="OptionButton144">
          <controlPr defaultSize="0" autoLine="0" linkedCell="UserInput!E164" r:id="rId5">
            <anchor moveWithCells="1">
              <from>
                <xdr:col>6</xdr:col>
                <xdr:colOff>66675</xdr:colOff>
                <xdr:row>56</xdr:row>
                <xdr:rowOff>9525</xdr:rowOff>
              </from>
              <to>
                <xdr:col>7</xdr:col>
                <xdr:colOff>9525</xdr:colOff>
                <xdr:row>57</xdr:row>
                <xdr:rowOff>0</xdr:rowOff>
              </to>
            </anchor>
          </controlPr>
        </control>
      </mc:Choice>
      <mc:Fallback>
        <control shapeId="9360" r:id="rId249" name="OptionButton144"/>
      </mc:Fallback>
    </mc:AlternateContent>
    <mc:AlternateContent xmlns:mc="http://schemas.openxmlformats.org/markup-compatibility/2006">
      <mc:Choice Requires="x14">
        <control shapeId="9361" r:id="rId250" name="OptionButton145">
          <controlPr defaultSize="0" autoLine="0" linkedCell="UserInput!B165" r:id="rId9">
            <anchor moveWithCells="1">
              <from>
                <xdr:col>3</xdr:col>
                <xdr:colOff>66675</xdr:colOff>
                <xdr:row>57</xdr:row>
                <xdr:rowOff>9525</xdr:rowOff>
              </from>
              <to>
                <xdr:col>4</xdr:col>
                <xdr:colOff>9525</xdr:colOff>
                <xdr:row>57</xdr:row>
                <xdr:rowOff>200025</xdr:rowOff>
              </to>
            </anchor>
          </controlPr>
        </control>
      </mc:Choice>
      <mc:Fallback>
        <control shapeId="9361" r:id="rId250" name="OptionButton145"/>
      </mc:Fallback>
    </mc:AlternateContent>
    <mc:AlternateContent xmlns:mc="http://schemas.openxmlformats.org/markup-compatibility/2006">
      <mc:Choice Requires="x14">
        <control shapeId="9362" r:id="rId251" name="OptionButton146">
          <controlPr defaultSize="0" autoLine="0" linkedCell="UserInput!C165" r:id="rId111">
            <anchor moveWithCells="1">
              <from>
                <xdr:col>4</xdr:col>
                <xdr:colOff>57150</xdr:colOff>
                <xdr:row>57</xdr:row>
                <xdr:rowOff>9525</xdr:rowOff>
              </from>
              <to>
                <xdr:col>4</xdr:col>
                <xdr:colOff>247650</xdr:colOff>
                <xdr:row>57</xdr:row>
                <xdr:rowOff>200025</xdr:rowOff>
              </to>
            </anchor>
          </controlPr>
        </control>
      </mc:Choice>
      <mc:Fallback>
        <control shapeId="9362" r:id="rId251" name="OptionButton146"/>
      </mc:Fallback>
    </mc:AlternateContent>
    <mc:AlternateContent xmlns:mc="http://schemas.openxmlformats.org/markup-compatibility/2006">
      <mc:Choice Requires="x14">
        <control shapeId="9363" r:id="rId252" name="OptionButton147">
          <controlPr defaultSize="0" autoLine="0" linkedCell="UserInput!D165" r:id="rId9">
            <anchor moveWithCells="1">
              <from>
                <xdr:col>5</xdr:col>
                <xdr:colOff>66675</xdr:colOff>
                <xdr:row>57</xdr:row>
                <xdr:rowOff>9525</xdr:rowOff>
              </from>
              <to>
                <xdr:col>6</xdr:col>
                <xdr:colOff>9525</xdr:colOff>
                <xdr:row>57</xdr:row>
                <xdr:rowOff>200025</xdr:rowOff>
              </to>
            </anchor>
          </controlPr>
        </control>
      </mc:Choice>
      <mc:Fallback>
        <control shapeId="9363" r:id="rId252" name="OptionButton147"/>
      </mc:Fallback>
    </mc:AlternateContent>
    <mc:AlternateContent xmlns:mc="http://schemas.openxmlformats.org/markup-compatibility/2006">
      <mc:Choice Requires="x14">
        <control shapeId="9364" r:id="rId253" name="OptionButton148">
          <controlPr defaultSize="0" autoLine="0" linkedCell="UserInput!E165" r:id="rId9">
            <anchor moveWithCells="1">
              <from>
                <xdr:col>6</xdr:col>
                <xdr:colOff>66675</xdr:colOff>
                <xdr:row>57</xdr:row>
                <xdr:rowOff>9525</xdr:rowOff>
              </from>
              <to>
                <xdr:col>7</xdr:col>
                <xdr:colOff>9525</xdr:colOff>
                <xdr:row>57</xdr:row>
                <xdr:rowOff>200025</xdr:rowOff>
              </to>
            </anchor>
          </controlPr>
        </control>
      </mc:Choice>
      <mc:Fallback>
        <control shapeId="9364" r:id="rId253" name="OptionButton148"/>
      </mc:Fallback>
    </mc:AlternateContent>
    <mc:AlternateContent xmlns:mc="http://schemas.openxmlformats.org/markup-compatibility/2006">
      <mc:Choice Requires="x14">
        <control shapeId="9365" r:id="rId254" name="OptionButton149">
          <controlPr defaultSize="0" autoLine="0" linkedCell="UserInput!B166" r:id="rId9">
            <anchor moveWithCells="1">
              <from>
                <xdr:col>3</xdr:col>
                <xdr:colOff>66675</xdr:colOff>
                <xdr:row>58</xdr:row>
                <xdr:rowOff>9525</xdr:rowOff>
              </from>
              <to>
                <xdr:col>4</xdr:col>
                <xdr:colOff>9525</xdr:colOff>
                <xdr:row>58</xdr:row>
                <xdr:rowOff>200025</xdr:rowOff>
              </to>
            </anchor>
          </controlPr>
        </control>
      </mc:Choice>
      <mc:Fallback>
        <control shapeId="9365" r:id="rId254" name="OptionButton149"/>
      </mc:Fallback>
    </mc:AlternateContent>
    <mc:AlternateContent xmlns:mc="http://schemas.openxmlformats.org/markup-compatibility/2006">
      <mc:Choice Requires="x14">
        <control shapeId="9366" r:id="rId255" name="OptionButton150">
          <controlPr defaultSize="0" autoLine="0" linkedCell="UserInput!C166" r:id="rId111">
            <anchor moveWithCells="1">
              <from>
                <xdr:col>4</xdr:col>
                <xdr:colOff>57150</xdr:colOff>
                <xdr:row>58</xdr:row>
                <xdr:rowOff>9525</xdr:rowOff>
              </from>
              <to>
                <xdr:col>4</xdr:col>
                <xdr:colOff>247650</xdr:colOff>
                <xdr:row>58</xdr:row>
                <xdr:rowOff>200025</xdr:rowOff>
              </to>
            </anchor>
          </controlPr>
        </control>
      </mc:Choice>
      <mc:Fallback>
        <control shapeId="9366" r:id="rId255" name="OptionButton150"/>
      </mc:Fallback>
    </mc:AlternateContent>
    <mc:AlternateContent xmlns:mc="http://schemas.openxmlformats.org/markup-compatibility/2006">
      <mc:Choice Requires="x14">
        <control shapeId="9367" r:id="rId256" name="OptionButton151">
          <controlPr defaultSize="0" autoLine="0" linkedCell="UserInput!D166" r:id="rId9">
            <anchor moveWithCells="1">
              <from>
                <xdr:col>5</xdr:col>
                <xdr:colOff>66675</xdr:colOff>
                <xdr:row>58</xdr:row>
                <xdr:rowOff>9525</xdr:rowOff>
              </from>
              <to>
                <xdr:col>6</xdr:col>
                <xdr:colOff>9525</xdr:colOff>
                <xdr:row>58</xdr:row>
                <xdr:rowOff>200025</xdr:rowOff>
              </to>
            </anchor>
          </controlPr>
        </control>
      </mc:Choice>
      <mc:Fallback>
        <control shapeId="9367" r:id="rId256" name="OptionButton151"/>
      </mc:Fallback>
    </mc:AlternateContent>
    <mc:AlternateContent xmlns:mc="http://schemas.openxmlformats.org/markup-compatibility/2006">
      <mc:Choice Requires="x14">
        <control shapeId="9368" r:id="rId257" name="OptionButton152">
          <controlPr defaultSize="0" autoLine="0" linkedCell="UserInput!E166" r:id="rId9">
            <anchor moveWithCells="1">
              <from>
                <xdr:col>6</xdr:col>
                <xdr:colOff>66675</xdr:colOff>
                <xdr:row>58</xdr:row>
                <xdr:rowOff>9525</xdr:rowOff>
              </from>
              <to>
                <xdr:col>7</xdr:col>
                <xdr:colOff>9525</xdr:colOff>
                <xdr:row>58</xdr:row>
                <xdr:rowOff>200025</xdr:rowOff>
              </to>
            </anchor>
          </controlPr>
        </control>
      </mc:Choice>
      <mc:Fallback>
        <control shapeId="9368" r:id="rId257" name="OptionButton152"/>
      </mc:Fallback>
    </mc:AlternateContent>
    <mc:AlternateContent xmlns:mc="http://schemas.openxmlformats.org/markup-compatibility/2006">
      <mc:Choice Requires="x14">
        <control shapeId="9369" r:id="rId258" name="OptionButton153">
          <controlPr defaultSize="0" autoLine="0" linkedCell="UserInput!B167" r:id="rId5">
            <anchor moveWithCells="1">
              <from>
                <xdr:col>3</xdr:col>
                <xdr:colOff>66675</xdr:colOff>
                <xdr:row>59</xdr:row>
                <xdr:rowOff>9525</xdr:rowOff>
              </from>
              <to>
                <xdr:col>4</xdr:col>
                <xdr:colOff>9525</xdr:colOff>
                <xdr:row>60</xdr:row>
                <xdr:rowOff>0</xdr:rowOff>
              </to>
            </anchor>
          </controlPr>
        </control>
      </mc:Choice>
      <mc:Fallback>
        <control shapeId="9369" r:id="rId258" name="OptionButton153"/>
      </mc:Fallback>
    </mc:AlternateContent>
    <mc:AlternateContent xmlns:mc="http://schemas.openxmlformats.org/markup-compatibility/2006">
      <mc:Choice Requires="x14">
        <control shapeId="9370" r:id="rId259" name="OptionButton154">
          <controlPr defaultSize="0" autoLine="0" linkedCell="UserInput!C167" r:id="rId107">
            <anchor moveWithCells="1">
              <from>
                <xdr:col>4</xdr:col>
                <xdr:colOff>57150</xdr:colOff>
                <xdr:row>59</xdr:row>
                <xdr:rowOff>9525</xdr:rowOff>
              </from>
              <to>
                <xdr:col>4</xdr:col>
                <xdr:colOff>247650</xdr:colOff>
                <xdr:row>60</xdr:row>
                <xdr:rowOff>0</xdr:rowOff>
              </to>
            </anchor>
          </controlPr>
        </control>
      </mc:Choice>
      <mc:Fallback>
        <control shapeId="9370" r:id="rId259" name="OptionButton154"/>
      </mc:Fallback>
    </mc:AlternateContent>
    <mc:AlternateContent xmlns:mc="http://schemas.openxmlformats.org/markup-compatibility/2006">
      <mc:Choice Requires="x14">
        <control shapeId="9371" r:id="rId260" name="OptionButton155">
          <controlPr defaultSize="0" autoLine="0" linkedCell="UserInput!D167" r:id="rId5">
            <anchor moveWithCells="1">
              <from>
                <xdr:col>5</xdr:col>
                <xdr:colOff>66675</xdr:colOff>
                <xdr:row>59</xdr:row>
                <xdr:rowOff>9525</xdr:rowOff>
              </from>
              <to>
                <xdr:col>6</xdr:col>
                <xdr:colOff>9525</xdr:colOff>
                <xdr:row>60</xdr:row>
                <xdr:rowOff>0</xdr:rowOff>
              </to>
            </anchor>
          </controlPr>
        </control>
      </mc:Choice>
      <mc:Fallback>
        <control shapeId="9371" r:id="rId260" name="OptionButton155"/>
      </mc:Fallback>
    </mc:AlternateContent>
    <mc:AlternateContent xmlns:mc="http://schemas.openxmlformats.org/markup-compatibility/2006">
      <mc:Choice Requires="x14">
        <control shapeId="9372" r:id="rId261" name="OptionButton156">
          <controlPr defaultSize="0" autoLine="0" linkedCell="UserInput!E167" r:id="rId5">
            <anchor moveWithCells="1">
              <from>
                <xdr:col>6</xdr:col>
                <xdr:colOff>66675</xdr:colOff>
                <xdr:row>59</xdr:row>
                <xdr:rowOff>9525</xdr:rowOff>
              </from>
              <to>
                <xdr:col>7</xdr:col>
                <xdr:colOff>9525</xdr:colOff>
                <xdr:row>60</xdr:row>
                <xdr:rowOff>0</xdr:rowOff>
              </to>
            </anchor>
          </controlPr>
        </control>
      </mc:Choice>
      <mc:Fallback>
        <control shapeId="9372" r:id="rId261" name="OptionButton156"/>
      </mc:Fallback>
    </mc:AlternateContent>
    <mc:AlternateContent xmlns:mc="http://schemas.openxmlformats.org/markup-compatibility/2006">
      <mc:Choice Requires="x14">
        <control shapeId="9373" r:id="rId262" name="OptionButton157">
          <controlPr defaultSize="0" autoLine="0" linkedCell="UserInput!B168" r:id="rId9">
            <anchor moveWithCells="1">
              <from>
                <xdr:col>3</xdr:col>
                <xdr:colOff>66675</xdr:colOff>
                <xdr:row>60</xdr:row>
                <xdr:rowOff>9525</xdr:rowOff>
              </from>
              <to>
                <xdr:col>4</xdr:col>
                <xdr:colOff>9525</xdr:colOff>
                <xdr:row>60</xdr:row>
                <xdr:rowOff>200025</xdr:rowOff>
              </to>
            </anchor>
          </controlPr>
        </control>
      </mc:Choice>
      <mc:Fallback>
        <control shapeId="9373" r:id="rId262" name="OptionButton157"/>
      </mc:Fallback>
    </mc:AlternateContent>
    <mc:AlternateContent xmlns:mc="http://schemas.openxmlformats.org/markup-compatibility/2006">
      <mc:Choice Requires="x14">
        <control shapeId="9374" r:id="rId263" name="OptionButton158">
          <controlPr defaultSize="0" autoLine="0" linkedCell="UserInput!C168" r:id="rId111">
            <anchor moveWithCells="1">
              <from>
                <xdr:col>4</xdr:col>
                <xdr:colOff>57150</xdr:colOff>
                <xdr:row>60</xdr:row>
                <xdr:rowOff>9525</xdr:rowOff>
              </from>
              <to>
                <xdr:col>4</xdr:col>
                <xdr:colOff>247650</xdr:colOff>
                <xdr:row>60</xdr:row>
                <xdr:rowOff>200025</xdr:rowOff>
              </to>
            </anchor>
          </controlPr>
        </control>
      </mc:Choice>
      <mc:Fallback>
        <control shapeId="9374" r:id="rId263" name="OptionButton158"/>
      </mc:Fallback>
    </mc:AlternateContent>
    <mc:AlternateContent xmlns:mc="http://schemas.openxmlformats.org/markup-compatibility/2006">
      <mc:Choice Requires="x14">
        <control shapeId="9375" r:id="rId264" name="OptionButton159">
          <controlPr defaultSize="0" autoLine="0" linkedCell="UserInput!D168" r:id="rId9">
            <anchor moveWithCells="1">
              <from>
                <xdr:col>5</xdr:col>
                <xdr:colOff>66675</xdr:colOff>
                <xdr:row>60</xdr:row>
                <xdr:rowOff>9525</xdr:rowOff>
              </from>
              <to>
                <xdr:col>6</xdr:col>
                <xdr:colOff>9525</xdr:colOff>
                <xdr:row>60</xdr:row>
                <xdr:rowOff>200025</xdr:rowOff>
              </to>
            </anchor>
          </controlPr>
        </control>
      </mc:Choice>
      <mc:Fallback>
        <control shapeId="9375" r:id="rId264" name="OptionButton159"/>
      </mc:Fallback>
    </mc:AlternateContent>
    <mc:AlternateContent xmlns:mc="http://schemas.openxmlformats.org/markup-compatibility/2006">
      <mc:Choice Requires="x14">
        <control shapeId="9376" r:id="rId265" name="OptionButton160">
          <controlPr defaultSize="0" autoLine="0" linkedCell="UserInput!E168" r:id="rId9">
            <anchor moveWithCells="1">
              <from>
                <xdr:col>6</xdr:col>
                <xdr:colOff>66675</xdr:colOff>
                <xdr:row>60</xdr:row>
                <xdr:rowOff>9525</xdr:rowOff>
              </from>
              <to>
                <xdr:col>7</xdr:col>
                <xdr:colOff>9525</xdr:colOff>
                <xdr:row>60</xdr:row>
                <xdr:rowOff>200025</xdr:rowOff>
              </to>
            </anchor>
          </controlPr>
        </control>
      </mc:Choice>
      <mc:Fallback>
        <control shapeId="9376" r:id="rId265" name="OptionButton160"/>
      </mc:Fallback>
    </mc:AlternateContent>
    <mc:AlternateContent xmlns:mc="http://schemas.openxmlformats.org/markup-compatibility/2006">
      <mc:Choice Requires="x14">
        <control shapeId="9377" r:id="rId266" name="OptionButton161">
          <controlPr defaultSize="0" autoLine="0" linkedCell="UserInput!B170" r:id="rId5">
            <anchor moveWithCells="1">
              <from>
                <xdr:col>3</xdr:col>
                <xdr:colOff>66675</xdr:colOff>
                <xdr:row>63</xdr:row>
                <xdr:rowOff>9525</xdr:rowOff>
              </from>
              <to>
                <xdr:col>4</xdr:col>
                <xdr:colOff>9525</xdr:colOff>
                <xdr:row>64</xdr:row>
                <xdr:rowOff>0</xdr:rowOff>
              </to>
            </anchor>
          </controlPr>
        </control>
      </mc:Choice>
      <mc:Fallback>
        <control shapeId="9377" r:id="rId266" name="OptionButton161"/>
      </mc:Fallback>
    </mc:AlternateContent>
    <mc:AlternateContent xmlns:mc="http://schemas.openxmlformats.org/markup-compatibility/2006">
      <mc:Choice Requires="x14">
        <control shapeId="9378" r:id="rId267" name="OptionButton162">
          <controlPr defaultSize="0" autoLine="0" linkedCell="UserInput!C170" r:id="rId107">
            <anchor moveWithCells="1">
              <from>
                <xdr:col>4</xdr:col>
                <xdr:colOff>57150</xdr:colOff>
                <xdr:row>63</xdr:row>
                <xdr:rowOff>9525</xdr:rowOff>
              </from>
              <to>
                <xdr:col>4</xdr:col>
                <xdr:colOff>247650</xdr:colOff>
                <xdr:row>64</xdr:row>
                <xdr:rowOff>0</xdr:rowOff>
              </to>
            </anchor>
          </controlPr>
        </control>
      </mc:Choice>
      <mc:Fallback>
        <control shapeId="9378" r:id="rId267" name="OptionButton162"/>
      </mc:Fallback>
    </mc:AlternateContent>
    <mc:AlternateContent xmlns:mc="http://schemas.openxmlformats.org/markup-compatibility/2006">
      <mc:Choice Requires="x14">
        <control shapeId="9379" r:id="rId268" name="OptionButton163">
          <controlPr defaultSize="0" autoLine="0" linkedCell="UserInput!D170" r:id="rId5">
            <anchor moveWithCells="1">
              <from>
                <xdr:col>5</xdr:col>
                <xdr:colOff>66675</xdr:colOff>
                <xdr:row>63</xdr:row>
                <xdr:rowOff>9525</xdr:rowOff>
              </from>
              <to>
                <xdr:col>6</xdr:col>
                <xdr:colOff>9525</xdr:colOff>
                <xdr:row>64</xdr:row>
                <xdr:rowOff>0</xdr:rowOff>
              </to>
            </anchor>
          </controlPr>
        </control>
      </mc:Choice>
      <mc:Fallback>
        <control shapeId="9379" r:id="rId268" name="OptionButton163"/>
      </mc:Fallback>
    </mc:AlternateContent>
    <mc:AlternateContent xmlns:mc="http://schemas.openxmlformats.org/markup-compatibility/2006">
      <mc:Choice Requires="x14">
        <control shapeId="9380" r:id="rId269" name="OptionButton164">
          <controlPr defaultSize="0" autoLine="0" linkedCell="UserInput!E170" r:id="rId5">
            <anchor moveWithCells="1">
              <from>
                <xdr:col>6</xdr:col>
                <xdr:colOff>66675</xdr:colOff>
                <xdr:row>63</xdr:row>
                <xdr:rowOff>9525</xdr:rowOff>
              </from>
              <to>
                <xdr:col>7</xdr:col>
                <xdr:colOff>9525</xdr:colOff>
                <xdr:row>64</xdr:row>
                <xdr:rowOff>0</xdr:rowOff>
              </to>
            </anchor>
          </controlPr>
        </control>
      </mc:Choice>
      <mc:Fallback>
        <control shapeId="9380" r:id="rId269" name="OptionButton164"/>
      </mc:Fallback>
    </mc:AlternateContent>
    <mc:AlternateContent xmlns:mc="http://schemas.openxmlformats.org/markup-compatibility/2006">
      <mc:Choice Requires="x14">
        <control shapeId="9381" r:id="rId270" name="OptionButton165">
          <controlPr defaultSize="0" autoLine="0" linkedCell="UserInput!B171" r:id="rId5">
            <anchor moveWithCells="1">
              <from>
                <xdr:col>3</xdr:col>
                <xdr:colOff>66675</xdr:colOff>
                <xdr:row>64</xdr:row>
                <xdr:rowOff>9525</xdr:rowOff>
              </from>
              <to>
                <xdr:col>4</xdr:col>
                <xdr:colOff>9525</xdr:colOff>
                <xdr:row>65</xdr:row>
                <xdr:rowOff>0</xdr:rowOff>
              </to>
            </anchor>
          </controlPr>
        </control>
      </mc:Choice>
      <mc:Fallback>
        <control shapeId="9381" r:id="rId270" name="OptionButton165"/>
      </mc:Fallback>
    </mc:AlternateContent>
    <mc:AlternateContent xmlns:mc="http://schemas.openxmlformats.org/markup-compatibility/2006">
      <mc:Choice Requires="x14">
        <control shapeId="9382" r:id="rId271" name="OptionButton166">
          <controlPr defaultSize="0" autoLine="0" linkedCell="UserInput!C171" r:id="rId107">
            <anchor moveWithCells="1">
              <from>
                <xdr:col>4</xdr:col>
                <xdr:colOff>57150</xdr:colOff>
                <xdr:row>64</xdr:row>
                <xdr:rowOff>9525</xdr:rowOff>
              </from>
              <to>
                <xdr:col>4</xdr:col>
                <xdr:colOff>247650</xdr:colOff>
                <xdr:row>65</xdr:row>
                <xdr:rowOff>0</xdr:rowOff>
              </to>
            </anchor>
          </controlPr>
        </control>
      </mc:Choice>
      <mc:Fallback>
        <control shapeId="9382" r:id="rId271" name="OptionButton166"/>
      </mc:Fallback>
    </mc:AlternateContent>
    <mc:AlternateContent xmlns:mc="http://schemas.openxmlformats.org/markup-compatibility/2006">
      <mc:Choice Requires="x14">
        <control shapeId="9383" r:id="rId272" name="OptionButton167">
          <controlPr defaultSize="0" autoLine="0" linkedCell="UserInput!D171" r:id="rId5">
            <anchor moveWithCells="1">
              <from>
                <xdr:col>5</xdr:col>
                <xdr:colOff>66675</xdr:colOff>
                <xdr:row>64</xdr:row>
                <xdr:rowOff>9525</xdr:rowOff>
              </from>
              <to>
                <xdr:col>6</xdr:col>
                <xdr:colOff>9525</xdr:colOff>
                <xdr:row>65</xdr:row>
                <xdr:rowOff>0</xdr:rowOff>
              </to>
            </anchor>
          </controlPr>
        </control>
      </mc:Choice>
      <mc:Fallback>
        <control shapeId="9383" r:id="rId272" name="OptionButton167"/>
      </mc:Fallback>
    </mc:AlternateContent>
    <mc:AlternateContent xmlns:mc="http://schemas.openxmlformats.org/markup-compatibility/2006">
      <mc:Choice Requires="x14">
        <control shapeId="9384" r:id="rId273" name="OptionButton168">
          <controlPr defaultSize="0" autoLine="0" linkedCell="UserInput!E171" r:id="rId5">
            <anchor moveWithCells="1">
              <from>
                <xdr:col>6</xdr:col>
                <xdr:colOff>66675</xdr:colOff>
                <xdr:row>64</xdr:row>
                <xdr:rowOff>9525</xdr:rowOff>
              </from>
              <to>
                <xdr:col>7</xdr:col>
                <xdr:colOff>9525</xdr:colOff>
                <xdr:row>65</xdr:row>
                <xdr:rowOff>0</xdr:rowOff>
              </to>
            </anchor>
          </controlPr>
        </control>
      </mc:Choice>
      <mc:Fallback>
        <control shapeId="9384" r:id="rId273" name="OptionButton168"/>
      </mc:Fallback>
    </mc:AlternateContent>
    <mc:AlternateContent xmlns:mc="http://schemas.openxmlformats.org/markup-compatibility/2006">
      <mc:Choice Requires="x14">
        <control shapeId="9385" r:id="rId274" name="OptionButton169">
          <controlPr defaultSize="0" autoLine="0" linkedCell="UserInput!B172" r:id="rId5">
            <anchor moveWithCells="1">
              <from>
                <xdr:col>3</xdr:col>
                <xdr:colOff>66675</xdr:colOff>
                <xdr:row>65</xdr:row>
                <xdr:rowOff>9525</xdr:rowOff>
              </from>
              <to>
                <xdr:col>4</xdr:col>
                <xdr:colOff>9525</xdr:colOff>
                <xdr:row>66</xdr:row>
                <xdr:rowOff>0</xdr:rowOff>
              </to>
            </anchor>
          </controlPr>
        </control>
      </mc:Choice>
      <mc:Fallback>
        <control shapeId="9385" r:id="rId274" name="OptionButton169"/>
      </mc:Fallback>
    </mc:AlternateContent>
    <mc:AlternateContent xmlns:mc="http://schemas.openxmlformats.org/markup-compatibility/2006">
      <mc:Choice Requires="x14">
        <control shapeId="9386" r:id="rId275" name="OptionButton170">
          <controlPr defaultSize="0" autoLine="0" linkedCell="UserInput!C172" r:id="rId107">
            <anchor moveWithCells="1">
              <from>
                <xdr:col>4</xdr:col>
                <xdr:colOff>57150</xdr:colOff>
                <xdr:row>65</xdr:row>
                <xdr:rowOff>9525</xdr:rowOff>
              </from>
              <to>
                <xdr:col>4</xdr:col>
                <xdr:colOff>247650</xdr:colOff>
                <xdr:row>66</xdr:row>
                <xdr:rowOff>0</xdr:rowOff>
              </to>
            </anchor>
          </controlPr>
        </control>
      </mc:Choice>
      <mc:Fallback>
        <control shapeId="9386" r:id="rId275" name="OptionButton170"/>
      </mc:Fallback>
    </mc:AlternateContent>
    <mc:AlternateContent xmlns:mc="http://schemas.openxmlformats.org/markup-compatibility/2006">
      <mc:Choice Requires="x14">
        <control shapeId="9387" r:id="rId276" name="OptionButton171">
          <controlPr defaultSize="0" autoLine="0" linkedCell="UserInput!D172" r:id="rId5">
            <anchor moveWithCells="1">
              <from>
                <xdr:col>5</xdr:col>
                <xdr:colOff>66675</xdr:colOff>
                <xdr:row>65</xdr:row>
                <xdr:rowOff>9525</xdr:rowOff>
              </from>
              <to>
                <xdr:col>6</xdr:col>
                <xdr:colOff>9525</xdr:colOff>
                <xdr:row>66</xdr:row>
                <xdr:rowOff>0</xdr:rowOff>
              </to>
            </anchor>
          </controlPr>
        </control>
      </mc:Choice>
      <mc:Fallback>
        <control shapeId="9387" r:id="rId276" name="OptionButton171"/>
      </mc:Fallback>
    </mc:AlternateContent>
    <mc:AlternateContent xmlns:mc="http://schemas.openxmlformats.org/markup-compatibility/2006">
      <mc:Choice Requires="x14">
        <control shapeId="9388" r:id="rId277" name="OptionButton172">
          <controlPr defaultSize="0" autoLine="0" linkedCell="UserInput!E172" r:id="rId5">
            <anchor moveWithCells="1">
              <from>
                <xdr:col>6</xdr:col>
                <xdr:colOff>66675</xdr:colOff>
                <xdr:row>65</xdr:row>
                <xdr:rowOff>9525</xdr:rowOff>
              </from>
              <to>
                <xdr:col>7</xdr:col>
                <xdr:colOff>9525</xdr:colOff>
                <xdr:row>66</xdr:row>
                <xdr:rowOff>0</xdr:rowOff>
              </to>
            </anchor>
          </controlPr>
        </control>
      </mc:Choice>
      <mc:Fallback>
        <control shapeId="9388" r:id="rId277" name="OptionButton172"/>
      </mc:Fallback>
    </mc:AlternateContent>
    <mc:AlternateContent xmlns:mc="http://schemas.openxmlformats.org/markup-compatibility/2006">
      <mc:Choice Requires="x14">
        <control shapeId="9389" r:id="rId278" name="OptionButton173">
          <controlPr defaultSize="0" autoLine="0" linkedCell="UserInput!B173" r:id="rId5">
            <anchor moveWithCells="1">
              <from>
                <xdr:col>3</xdr:col>
                <xdr:colOff>66675</xdr:colOff>
                <xdr:row>66</xdr:row>
                <xdr:rowOff>9525</xdr:rowOff>
              </from>
              <to>
                <xdr:col>4</xdr:col>
                <xdr:colOff>9525</xdr:colOff>
                <xdr:row>67</xdr:row>
                <xdr:rowOff>0</xdr:rowOff>
              </to>
            </anchor>
          </controlPr>
        </control>
      </mc:Choice>
      <mc:Fallback>
        <control shapeId="9389" r:id="rId278" name="OptionButton173"/>
      </mc:Fallback>
    </mc:AlternateContent>
    <mc:AlternateContent xmlns:mc="http://schemas.openxmlformats.org/markup-compatibility/2006">
      <mc:Choice Requires="x14">
        <control shapeId="9390" r:id="rId279" name="OptionButton174">
          <controlPr defaultSize="0" autoLine="0" linkedCell="UserInput!C173" r:id="rId107">
            <anchor moveWithCells="1">
              <from>
                <xdr:col>4</xdr:col>
                <xdr:colOff>57150</xdr:colOff>
                <xdr:row>66</xdr:row>
                <xdr:rowOff>9525</xdr:rowOff>
              </from>
              <to>
                <xdr:col>4</xdr:col>
                <xdr:colOff>247650</xdr:colOff>
                <xdr:row>67</xdr:row>
                <xdr:rowOff>0</xdr:rowOff>
              </to>
            </anchor>
          </controlPr>
        </control>
      </mc:Choice>
      <mc:Fallback>
        <control shapeId="9390" r:id="rId279" name="OptionButton174"/>
      </mc:Fallback>
    </mc:AlternateContent>
    <mc:AlternateContent xmlns:mc="http://schemas.openxmlformats.org/markup-compatibility/2006">
      <mc:Choice Requires="x14">
        <control shapeId="9391" r:id="rId280" name="OptionButton175">
          <controlPr defaultSize="0" autoLine="0" linkedCell="UserInput!D173" r:id="rId5">
            <anchor moveWithCells="1">
              <from>
                <xdr:col>5</xdr:col>
                <xdr:colOff>66675</xdr:colOff>
                <xdr:row>66</xdr:row>
                <xdr:rowOff>9525</xdr:rowOff>
              </from>
              <to>
                <xdr:col>6</xdr:col>
                <xdr:colOff>9525</xdr:colOff>
                <xdr:row>67</xdr:row>
                <xdr:rowOff>0</xdr:rowOff>
              </to>
            </anchor>
          </controlPr>
        </control>
      </mc:Choice>
      <mc:Fallback>
        <control shapeId="9391" r:id="rId280" name="OptionButton175"/>
      </mc:Fallback>
    </mc:AlternateContent>
    <mc:AlternateContent xmlns:mc="http://schemas.openxmlformats.org/markup-compatibility/2006">
      <mc:Choice Requires="x14">
        <control shapeId="9392" r:id="rId281" name="OptionButton176">
          <controlPr defaultSize="0" autoLine="0" linkedCell="UserInput!E173" r:id="rId5">
            <anchor moveWithCells="1">
              <from>
                <xdr:col>6</xdr:col>
                <xdr:colOff>66675</xdr:colOff>
                <xdr:row>66</xdr:row>
                <xdr:rowOff>9525</xdr:rowOff>
              </from>
              <to>
                <xdr:col>7</xdr:col>
                <xdr:colOff>9525</xdr:colOff>
                <xdr:row>67</xdr:row>
                <xdr:rowOff>0</xdr:rowOff>
              </to>
            </anchor>
          </controlPr>
        </control>
      </mc:Choice>
      <mc:Fallback>
        <control shapeId="9392" r:id="rId281" name="OptionButton176"/>
      </mc:Fallback>
    </mc:AlternateContent>
    <mc:AlternateContent xmlns:mc="http://schemas.openxmlformats.org/markup-compatibility/2006">
      <mc:Choice Requires="x14">
        <control shapeId="9393" r:id="rId282" name="OptionButton177">
          <controlPr defaultSize="0" autoLine="0" linkedCell="UserInput!B174" r:id="rId9">
            <anchor moveWithCells="1">
              <from>
                <xdr:col>3</xdr:col>
                <xdr:colOff>66675</xdr:colOff>
                <xdr:row>67</xdr:row>
                <xdr:rowOff>9525</xdr:rowOff>
              </from>
              <to>
                <xdr:col>4</xdr:col>
                <xdr:colOff>9525</xdr:colOff>
                <xdr:row>67</xdr:row>
                <xdr:rowOff>200025</xdr:rowOff>
              </to>
            </anchor>
          </controlPr>
        </control>
      </mc:Choice>
      <mc:Fallback>
        <control shapeId="9393" r:id="rId282" name="OptionButton177"/>
      </mc:Fallback>
    </mc:AlternateContent>
    <mc:AlternateContent xmlns:mc="http://schemas.openxmlformats.org/markup-compatibility/2006">
      <mc:Choice Requires="x14">
        <control shapeId="9394" r:id="rId283" name="OptionButton178">
          <controlPr defaultSize="0" autoLine="0" linkedCell="UserInput!C174" r:id="rId111">
            <anchor moveWithCells="1">
              <from>
                <xdr:col>4</xdr:col>
                <xdr:colOff>57150</xdr:colOff>
                <xdr:row>67</xdr:row>
                <xdr:rowOff>9525</xdr:rowOff>
              </from>
              <to>
                <xdr:col>4</xdr:col>
                <xdr:colOff>247650</xdr:colOff>
                <xdr:row>67</xdr:row>
                <xdr:rowOff>200025</xdr:rowOff>
              </to>
            </anchor>
          </controlPr>
        </control>
      </mc:Choice>
      <mc:Fallback>
        <control shapeId="9394" r:id="rId283" name="OptionButton178"/>
      </mc:Fallback>
    </mc:AlternateContent>
    <mc:AlternateContent xmlns:mc="http://schemas.openxmlformats.org/markup-compatibility/2006">
      <mc:Choice Requires="x14">
        <control shapeId="9395" r:id="rId284" name="OptionButton179">
          <controlPr defaultSize="0" autoLine="0" linkedCell="UserInput!D174" r:id="rId9">
            <anchor moveWithCells="1">
              <from>
                <xdr:col>5</xdr:col>
                <xdr:colOff>66675</xdr:colOff>
                <xdr:row>67</xdr:row>
                <xdr:rowOff>9525</xdr:rowOff>
              </from>
              <to>
                <xdr:col>6</xdr:col>
                <xdr:colOff>9525</xdr:colOff>
                <xdr:row>67</xdr:row>
                <xdr:rowOff>200025</xdr:rowOff>
              </to>
            </anchor>
          </controlPr>
        </control>
      </mc:Choice>
      <mc:Fallback>
        <control shapeId="9395" r:id="rId284" name="OptionButton179"/>
      </mc:Fallback>
    </mc:AlternateContent>
    <mc:AlternateContent xmlns:mc="http://schemas.openxmlformats.org/markup-compatibility/2006">
      <mc:Choice Requires="x14">
        <control shapeId="9396" r:id="rId285" name="OptionButton180">
          <controlPr defaultSize="0" autoLine="0" linkedCell="UserInput!E174" r:id="rId9">
            <anchor moveWithCells="1">
              <from>
                <xdr:col>6</xdr:col>
                <xdr:colOff>66675</xdr:colOff>
                <xdr:row>67</xdr:row>
                <xdr:rowOff>9525</xdr:rowOff>
              </from>
              <to>
                <xdr:col>7</xdr:col>
                <xdr:colOff>9525</xdr:colOff>
                <xdr:row>67</xdr:row>
                <xdr:rowOff>200025</xdr:rowOff>
              </to>
            </anchor>
          </controlPr>
        </control>
      </mc:Choice>
      <mc:Fallback>
        <control shapeId="9396" r:id="rId285" name="OptionButton180"/>
      </mc:Fallback>
    </mc:AlternateContent>
    <mc:AlternateContent xmlns:mc="http://schemas.openxmlformats.org/markup-compatibility/2006">
      <mc:Choice Requires="x14">
        <control shapeId="9397" r:id="rId286" name="OptionButton181">
          <controlPr defaultSize="0" autoLine="0" linkedCell="UserInput!B175" r:id="rId5">
            <anchor moveWithCells="1">
              <from>
                <xdr:col>3</xdr:col>
                <xdr:colOff>66675</xdr:colOff>
                <xdr:row>68</xdr:row>
                <xdr:rowOff>9525</xdr:rowOff>
              </from>
              <to>
                <xdr:col>4</xdr:col>
                <xdr:colOff>9525</xdr:colOff>
                <xdr:row>69</xdr:row>
                <xdr:rowOff>0</xdr:rowOff>
              </to>
            </anchor>
          </controlPr>
        </control>
      </mc:Choice>
      <mc:Fallback>
        <control shapeId="9397" r:id="rId286" name="OptionButton181"/>
      </mc:Fallback>
    </mc:AlternateContent>
    <mc:AlternateContent xmlns:mc="http://schemas.openxmlformats.org/markup-compatibility/2006">
      <mc:Choice Requires="x14">
        <control shapeId="9398" r:id="rId287" name="OptionButton182">
          <controlPr defaultSize="0" autoLine="0" linkedCell="UserInput!C175" r:id="rId107">
            <anchor moveWithCells="1">
              <from>
                <xdr:col>4</xdr:col>
                <xdr:colOff>57150</xdr:colOff>
                <xdr:row>68</xdr:row>
                <xdr:rowOff>9525</xdr:rowOff>
              </from>
              <to>
                <xdr:col>4</xdr:col>
                <xdr:colOff>247650</xdr:colOff>
                <xdr:row>69</xdr:row>
                <xdr:rowOff>0</xdr:rowOff>
              </to>
            </anchor>
          </controlPr>
        </control>
      </mc:Choice>
      <mc:Fallback>
        <control shapeId="9398" r:id="rId287" name="OptionButton182"/>
      </mc:Fallback>
    </mc:AlternateContent>
    <mc:AlternateContent xmlns:mc="http://schemas.openxmlformats.org/markup-compatibility/2006">
      <mc:Choice Requires="x14">
        <control shapeId="9399" r:id="rId288" name="OptionButton183">
          <controlPr defaultSize="0" autoLine="0" linkedCell="UserInput!D175" r:id="rId5">
            <anchor moveWithCells="1">
              <from>
                <xdr:col>5</xdr:col>
                <xdr:colOff>66675</xdr:colOff>
                <xdr:row>68</xdr:row>
                <xdr:rowOff>9525</xdr:rowOff>
              </from>
              <to>
                <xdr:col>6</xdr:col>
                <xdr:colOff>9525</xdr:colOff>
                <xdr:row>69</xdr:row>
                <xdr:rowOff>0</xdr:rowOff>
              </to>
            </anchor>
          </controlPr>
        </control>
      </mc:Choice>
      <mc:Fallback>
        <control shapeId="9399" r:id="rId288" name="OptionButton183"/>
      </mc:Fallback>
    </mc:AlternateContent>
    <mc:AlternateContent xmlns:mc="http://schemas.openxmlformats.org/markup-compatibility/2006">
      <mc:Choice Requires="x14">
        <control shapeId="9400" r:id="rId289" name="OptionButton184">
          <controlPr defaultSize="0" autoLine="0" linkedCell="UserInput!E175" r:id="rId5">
            <anchor moveWithCells="1">
              <from>
                <xdr:col>6</xdr:col>
                <xdr:colOff>66675</xdr:colOff>
                <xdr:row>68</xdr:row>
                <xdr:rowOff>9525</xdr:rowOff>
              </from>
              <to>
                <xdr:col>7</xdr:col>
                <xdr:colOff>9525</xdr:colOff>
                <xdr:row>69</xdr:row>
                <xdr:rowOff>0</xdr:rowOff>
              </to>
            </anchor>
          </controlPr>
        </control>
      </mc:Choice>
      <mc:Fallback>
        <control shapeId="9400" r:id="rId289" name="OptionButton184"/>
      </mc:Fallback>
    </mc:AlternateContent>
    <mc:AlternateContent xmlns:mc="http://schemas.openxmlformats.org/markup-compatibility/2006">
      <mc:Choice Requires="x14">
        <control shapeId="9401" r:id="rId290" name="OptionButton185">
          <controlPr defaultSize="0" autoLine="0" linkedCell="UserInput!B176" r:id="rId9">
            <anchor moveWithCells="1">
              <from>
                <xdr:col>3</xdr:col>
                <xdr:colOff>66675</xdr:colOff>
                <xdr:row>69</xdr:row>
                <xdr:rowOff>9525</xdr:rowOff>
              </from>
              <to>
                <xdr:col>4</xdr:col>
                <xdr:colOff>9525</xdr:colOff>
                <xdr:row>69</xdr:row>
                <xdr:rowOff>200025</xdr:rowOff>
              </to>
            </anchor>
          </controlPr>
        </control>
      </mc:Choice>
      <mc:Fallback>
        <control shapeId="9401" r:id="rId290" name="OptionButton185"/>
      </mc:Fallback>
    </mc:AlternateContent>
    <mc:AlternateContent xmlns:mc="http://schemas.openxmlformats.org/markup-compatibility/2006">
      <mc:Choice Requires="x14">
        <control shapeId="9402" r:id="rId291" name="OptionButton186">
          <controlPr defaultSize="0" autoLine="0" linkedCell="UserInput!C176" r:id="rId111">
            <anchor moveWithCells="1">
              <from>
                <xdr:col>4</xdr:col>
                <xdr:colOff>57150</xdr:colOff>
                <xdr:row>69</xdr:row>
                <xdr:rowOff>9525</xdr:rowOff>
              </from>
              <to>
                <xdr:col>4</xdr:col>
                <xdr:colOff>247650</xdr:colOff>
                <xdr:row>69</xdr:row>
                <xdr:rowOff>200025</xdr:rowOff>
              </to>
            </anchor>
          </controlPr>
        </control>
      </mc:Choice>
      <mc:Fallback>
        <control shapeId="9402" r:id="rId291" name="OptionButton186"/>
      </mc:Fallback>
    </mc:AlternateContent>
    <mc:AlternateContent xmlns:mc="http://schemas.openxmlformats.org/markup-compatibility/2006">
      <mc:Choice Requires="x14">
        <control shapeId="9403" r:id="rId292" name="OptionButton187">
          <controlPr defaultSize="0" autoLine="0" linkedCell="UserInput!D176" r:id="rId9">
            <anchor moveWithCells="1">
              <from>
                <xdr:col>5</xdr:col>
                <xdr:colOff>66675</xdr:colOff>
                <xdr:row>69</xdr:row>
                <xdr:rowOff>9525</xdr:rowOff>
              </from>
              <to>
                <xdr:col>6</xdr:col>
                <xdr:colOff>9525</xdr:colOff>
                <xdr:row>69</xdr:row>
                <xdr:rowOff>200025</xdr:rowOff>
              </to>
            </anchor>
          </controlPr>
        </control>
      </mc:Choice>
      <mc:Fallback>
        <control shapeId="9403" r:id="rId292" name="OptionButton187"/>
      </mc:Fallback>
    </mc:AlternateContent>
    <mc:AlternateContent xmlns:mc="http://schemas.openxmlformats.org/markup-compatibility/2006">
      <mc:Choice Requires="x14">
        <control shapeId="9404" r:id="rId293" name="OptionButton188">
          <controlPr defaultSize="0" autoLine="0" linkedCell="UserInput!E176" r:id="rId9">
            <anchor moveWithCells="1">
              <from>
                <xdr:col>6</xdr:col>
                <xdr:colOff>66675</xdr:colOff>
                <xdr:row>69</xdr:row>
                <xdr:rowOff>9525</xdr:rowOff>
              </from>
              <to>
                <xdr:col>7</xdr:col>
                <xdr:colOff>9525</xdr:colOff>
                <xdr:row>69</xdr:row>
                <xdr:rowOff>200025</xdr:rowOff>
              </to>
            </anchor>
          </controlPr>
        </control>
      </mc:Choice>
      <mc:Fallback>
        <control shapeId="9404" r:id="rId293" name="OptionButton188"/>
      </mc:Fallback>
    </mc:AlternateContent>
    <mc:AlternateContent xmlns:mc="http://schemas.openxmlformats.org/markup-compatibility/2006">
      <mc:Choice Requires="x14">
        <control shapeId="9405" r:id="rId294" name="OptionButton189">
          <controlPr defaultSize="0" autoLine="0" linkedCell="UserInput!B177" r:id="rId9">
            <anchor moveWithCells="1">
              <from>
                <xdr:col>3</xdr:col>
                <xdr:colOff>66675</xdr:colOff>
                <xdr:row>70</xdr:row>
                <xdr:rowOff>9525</xdr:rowOff>
              </from>
              <to>
                <xdr:col>4</xdr:col>
                <xdr:colOff>9525</xdr:colOff>
                <xdr:row>70</xdr:row>
                <xdr:rowOff>200025</xdr:rowOff>
              </to>
            </anchor>
          </controlPr>
        </control>
      </mc:Choice>
      <mc:Fallback>
        <control shapeId="9405" r:id="rId294" name="OptionButton189"/>
      </mc:Fallback>
    </mc:AlternateContent>
    <mc:AlternateContent xmlns:mc="http://schemas.openxmlformats.org/markup-compatibility/2006">
      <mc:Choice Requires="x14">
        <control shapeId="9406" r:id="rId295" name="OptionButton190">
          <controlPr defaultSize="0" autoLine="0" linkedCell="UserInput!C177" r:id="rId111">
            <anchor moveWithCells="1">
              <from>
                <xdr:col>4</xdr:col>
                <xdr:colOff>57150</xdr:colOff>
                <xdr:row>70</xdr:row>
                <xdr:rowOff>9525</xdr:rowOff>
              </from>
              <to>
                <xdr:col>4</xdr:col>
                <xdr:colOff>247650</xdr:colOff>
                <xdr:row>70</xdr:row>
                <xdr:rowOff>200025</xdr:rowOff>
              </to>
            </anchor>
          </controlPr>
        </control>
      </mc:Choice>
      <mc:Fallback>
        <control shapeId="9406" r:id="rId295" name="OptionButton190"/>
      </mc:Fallback>
    </mc:AlternateContent>
    <mc:AlternateContent xmlns:mc="http://schemas.openxmlformats.org/markup-compatibility/2006">
      <mc:Choice Requires="x14">
        <control shapeId="9407" r:id="rId296" name="OptionButton191">
          <controlPr defaultSize="0" autoLine="0" linkedCell="UserInput!D177" r:id="rId9">
            <anchor moveWithCells="1">
              <from>
                <xdr:col>5</xdr:col>
                <xdr:colOff>66675</xdr:colOff>
                <xdr:row>70</xdr:row>
                <xdr:rowOff>9525</xdr:rowOff>
              </from>
              <to>
                <xdr:col>6</xdr:col>
                <xdr:colOff>9525</xdr:colOff>
                <xdr:row>70</xdr:row>
                <xdr:rowOff>200025</xdr:rowOff>
              </to>
            </anchor>
          </controlPr>
        </control>
      </mc:Choice>
      <mc:Fallback>
        <control shapeId="9407" r:id="rId296" name="OptionButton191"/>
      </mc:Fallback>
    </mc:AlternateContent>
    <mc:AlternateContent xmlns:mc="http://schemas.openxmlformats.org/markup-compatibility/2006">
      <mc:Choice Requires="x14">
        <control shapeId="9408" r:id="rId297" name="OptionButton192">
          <controlPr defaultSize="0" autoLine="0" linkedCell="UserInput!E177" r:id="rId9">
            <anchor moveWithCells="1">
              <from>
                <xdr:col>6</xdr:col>
                <xdr:colOff>66675</xdr:colOff>
                <xdr:row>70</xdr:row>
                <xdr:rowOff>9525</xdr:rowOff>
              </from>
              <to>
                <xdr:col>7</xdr:col>
                <xdr:colOff>9525</xdr:colOff>
                <xdr:row>70</xdr:row>
                <xdr:rowOff>200025</xdr:rowOff>
              </to>
            </anchor>
          </controlPr>
        </control>
      </mc:Choice>
      <mc:Fallback>
        <control shapeId="9408" r:id="rId297" name="OptionButton192"/>
      </mc:Fallback>
    </mc:AlternateContent>
    <mc:AlternateContent xmlns:mc="http://schemas.openxmlformats.org/markup-compatibility/2006">
      <mc:Choice Requires="x14">
        <control shapeId="9409" r:id="rId298" name="OptionButton193">
          <controlPr defaultSize="0" autoLine="0" linkedCell="UserInput!B178" r:id="rId5">
            <anchor moveWithCells="1">
              <from>
                <xdr:col>3</xdr:col>
                <xdr:colOff>66675</xdr:colOff>
                <xdr:row>71</xdr:row>
                <xdr:rowOff>9525</xdr:rowOff>
              </from>
              <to>
                <xdr:col>4</xdr:col>
                <xdr:colOff>9525</xdr:colOff>
                <xdr:row>72</xdr:row>
                <xdr:rowOff>0</xdr:rowOff>
              </to>
            </anchor>
          </controlPr>
        </control>
      </mc:Choice>
      <mc:Fallback>
        <control shapeId="9409" r:id="rId298" name="OptionButton193"/>
      </mc:Fallback>
    </mc:AlternateContent>
    <mc:AlternateContent xmlns:mc="http://schemas.openxmlformats.org/markup-compatibility/2006">
      <mc:Choice Requires="x14">
        <control shapeId="9410" r:id="rId299" name="OptionButton194">
          <controlPr defaultSize="0" autoLine="0" linkedCell="UserInput!C178" r:id="rId107">
            <anchor moveWithCells="1">
              <from>
                <xdr:col>4</xdr:col>
                <xdr:colOff>57150</xdr:colOff>
                <xdr:row>71</xdr:row>
                <xdr:rowOff>9525</xdr:rowOff>
              </from>
              <to>
                <xdr:col>4</xdr:col>
                <xdr:colOff>247650</xdr:colOff>
                <xdr:row>72</xdr:row>
                <xdr:rowOff>0</xdr:rowOff>
              </to>
            </anchor>
          </controlPr>
        </control>
      </mc:Choice>
      <mc:Fallback>
        <control shapeId="9410" r:id="rId299" name="OptionButton194"/>
      </mc:Fallback>
    </mc:AlternateContent>
    <mc:AlternateContent xmlns:mc="http://schemas.openxmlformats.org/markup-compatibility/2006">
      <mc:Choice Requires="x14">
        <control shapeId="9411" r:id="rId300" name="OptionButton195">
          <controlPr defaultSize="0" autoLine="0" linkedCell="UserInput!D178" r:id="rId5">
            <anchor moveWithCells="1">
              <from>
                <xdr:col>5</xdr:col>
                <xdr:colOff>66675</xdr:colOff>
                <xdr:row>71</xdr:row>
                <xdr:rowOff>9525</xdr:rowOff>
              </from>
              <to>
                <xdr:col>6</xdr:col>
                <xdr:colOff>9525</xdr:colOff>
                <xdr:row>72</xdr:row>
                <xdr:rowOff>0</xdr:rowOff>
              </to>
            </anchor>
          </controlPr>
        </control>
      </mc:Choice>
      <mc:Fallback>
        <control shapeId="9411" r:id="rId300" name="OptionButton195"/>
      </mc:Fallback>
    </mc:AlternateContent>
    <mc:AlternateContent xmlns:mc="http://schemas.openxmlformats.org/markup-compatibility/2006">
      <mc:Choice Requires="x14">
        <control shapeId="9412" r:id="rId301" name="OptionButton196">
          <controlPr defaultSize="0" autoLine="0" linkedCell="UserInput!E178" r:id="rId5">
            <anchor moveWithCells="1">
              <from>
                <xdr:col>6</xdr:col>
                <xdr:colOff>66675</xdr:colOff>
                <xdr:row>71</xdr:row>
                <xdr:rowOff>9525</xdr:rowOff>
              </from>
              <to>
                <xdr:col>7</xdr:col>
                <xdr:colOff>9525</xdr:colOff>
                <xdr:row>72</xdr:row>
                <xdr:rowOff>0</xdr:rowOff>
              </to>
            </anchor>
          </controlPr>
        </control>
      </mc:Choice>
      <mc:Fallback>
        <control shapeId="9412" r:id="rId301" name="OptionButton196"/>
      </mc:Fallback>
    </mc:AlternateContent>
    <mc:AlternateContent xmlns:mc="http://schemas.openxmlformats.org/markup-compatibility/2006">
      <mc:Choice Requires="x14">
        <control shapeId="9519" r:id="rId302" name="OptionButton295">
          <controlPr defaultSize="0" autoLine="0" linkedCell="UserInput!B169" r:id="rId5">
            <anchor moveWithCells="1">
              <from>
                <xdr:col>3</xdr:col>
                <xdr:colOff>66675</xdr:colOff>
                <xdr:row>61</xdr:row>
                <xdr:rowOff>9525</xdr:rowOff>
              </from>
              <to>
                <xdr:col>4</xdr:col>
                <xdr:colOff>9525</xdr:colOff>
                <xdr:row>62</xdr:row>
                <xdr:rowOff>0</xdr:rowOff>
              </to>
            </anchor>
          </controlPr>
        </control>
      </mc:Choice>
      <mc:Fallback>
        <control shapeId="9519" r:id="rId302" name="OptionButton295"/>
      </mc:Fallback>
    </mc:AlternateContent>
    <mc:AlternateContent xmlns:mc="http://schemas.openxmlformats.org/markup-compatibility/2006">
      <mc:Choice Requires="x14">
        <control shapeId="9520" r:id="rId303" name="OptionButton296">
          <controlPr defaultSize="0" autoLine="0" linkedCell="UserInput!C169" r:id="rId107">
            <anchor moveWithCells="1">
              <from>
                <xdr:col>4</xdr:col>
                <xdr:colOff>57150</xdr:colOff>
                <xdr:row>61</xdr:row>
                <xdr:rowOff>9525</xdr:rowOff>
              </from>
              <to>
                <xdr:col>4</xdr:col>
                <xdr:colOff>247650</xdr:colOff>
                <xdr:row>62</xdr:row>
                <xdr:rowOff>0</xdr:rowOff>
              </to>
            </anchor>
          </controlPr>
        </control>
      </mc:Choice>
      <mc:Fallback>
        <control shapeId="9520" r:id="rId303" name="OptionButton296"/>
      </mc:Fallback>
    </mc:AlternateContent>
    <mc:AlternateContent xmlns:mc="http://schemas.openxmlformats.org/markup-compatibility/2006">
      <mc:Choice Requires="x14">
        <control shapeId="9521" r:id="rId304" name="OptionButton297">
          <controlPr defaultSize="0" autoLine="0" linkedCell="UserInput!D169" r:id="rId5">
            <anchor moveWithCells="1">
              <from>
                <xdr:col>5</xdr:col>
                <xdr:colOff>66675</xdr:colOff>
                <xdr:row>61</xdr:row>
                <xdr:rowOff>9525</xdr:rowOff>
              </from>
              <to>
                <xdr:col>6</xdr:col>
                <xdr:colOff>9525</xdr:colOff>
                <xdr:row>62</xdr:row>
                <xdr:rowOff>0</xdr:rowOff>
              </to>
            </anchor>
          </controlPr>
        </control>
      </mc:Choice>
      <mc:Fallback>
        <control shapeId="9521" r:id="rId304" name="OptionButton297"/>
      </mc:Fallback>
    </mc:AlternateContent>
    <mc:AlternateContent xmlns:mc="http://schemas.openxmlformats.org/markup-compatibility/2006">
      <mc:Choice Requires="x14">
        <control shapeId="9522" r:id="rId305" name="OptionButton298">
          <controlPr defaultSize="0" autoLine="0" linkedCell="UserInput!E169" r:id="rId5">
            <anchor moveWithCells="1">
              <from>
                <xdr:col>6</xdr:col>
                <xdr:colOff>66675</xdr:colOff>
                <xdr:row>61</xdr:row>
                <xdr:rowOff>9525</xdr:rowOff>
              </from>
              <to>
                <xdr:col>7</xdr:col>
                <xdr:colOff>9525</xdr:colOff>
                <xdr:row>62</xdr:row>
                <xdr:rowOff>0</xdr:rowOff>
              </to>
            </anchor>
          </controlPr>
        </control>
      </mc:Choice>
      <mc:Fallback>
        <control shapeId="9522" r:id="rId305" name="OptionButton298"/>
      </mc:Fallback>
    </mc:AlternateContent>
    <mc:AlternateContent xmlns:mc="http://schemas.openxmlformats.org/markup-compatibility/2006">
      <mc:Choice Requires="x14">
        <control shapeId="9523" r:id="rId306" name="OptionButton299">
          <controlPr defaultSize="0" autoLine="0" linkedCell="UserInput!F169" r:id="rId5">
            <anchor moveWithCells="1">
              <from>
                <xdr:col>7</xdr:col>
                <xdr:colOff>66675</xdr:colOff>
                <xdr:row>61</xdr:row>
                <xdr:rowOff>9525</xdr:rowOff>
              </from>
              <to>
                <xdr:col>8</xdr:col>
                <xdr:colOff>9525</xdr:colOff>
                <xdr:row>62</xdr:row>
                <xdr:rowOff>0</xdr:rowOff>
              </to>
            </anchor>
          </controlPr>
        </control>
      </mc:Choice>
      <mc:Fallback>
        <control shapeId="9523" r:id="rId306" name="OptionButton299"/>
      </mc:Fallback>
    </mc:AlternateContent>
    <mc:AlternateContent xmlns:mc="http://schemas.openxmlformats.org/markup-compatibility/2006">
      <mc:Choice Requires="x14">
        <control shapeId="9524" r:id="rId307" name="OptionButton300">
          <controlPr defaultSize="0" autoLine="0" linkedCell="UserInput!G169" r:id="rId5">
            <anchor moveWithCells="1">
              <from>
                <xdr:col>8</xdr:col>
                <xdr:colOff>66675</xdr:colOff>
                <xdr:row>61</xdr:row>
                <xdr:rowOff>9525</xdr:rowOff>
              </from>
              <to>
                <xdr:col>9</xdr:col>
                <xdr:colOff>9525</xdr:colOff>
                <xdr:row>62</xdr:row>
                <xdr:rowOff>0</xdr:rowOff>
              </to>
            </anchor>
          </controlPr>
        </control>
      </mc:Choice>
      <mc:Fallback>
        <control shapeId="9524" r:id="rId307" name="OptionButton300"/>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6" tint="0.79998168889431442"/>
  </sheetPr>
  <dimension ref="C2:L79"/>
  <sheetViews>
    <sheetView showGridLines="0" zoomScaleNormal="100" workbookViewId="0"/>
  </sheetViews>
  <sheetFormatPr defaultColWidth="9.140625" defaultRowHeight="15" x14ac:dyDescent="0.25"/>
  <cols>
    <col min="1" max="2" width="2.7109375" style="1" customWidth="1"/>
    <col min="3" max="3" width="93.42578125" style="1" customWidth="1"/>
    <col min="4" max="9" width="3.85546875" style="1" customWidth="1"/>
    <col min="10" max="10" width="32.42578125" style="1" customWidth="1"/>
    <col min="11" max="11" width="4.7109375" style="1" customWidth="1"/>
    <col min="12" max="12" width="32.7109375" style="1" customWidth="1"/>
    <col min="13" max="16384" width="9.140625" style="1"/>
  </cols>
  <sheetData>
    <row r="2" spans="3:12" ht="80.25" customHeight="1" x14ac:dyDescent="0.25">
      <c r="C2" s="292"/>
      <c r="D2" s="292"/>
      <c r="E2" s="292"/>
      <c r="F2" s="292"/>
      <c r="G2" s="292"/>
      <c r="H2" s="292"/>
      <c r="I2" s="292"/>
      <c r="J2" s="292"/>
    </row>
    <row r="3" spans="3:12" ht="15" customHeight="1" x14ac:dyDescent="0.25">
      <c r="C3" s="273"/>
      <c r="D3" s="273"/>
      <c r="E3" s="273"/>
      <c r="F3" s="273"/>
      <c r="G3" s="273"/>
      <c r="H3" s="273"/>
      <c r="I3" s="273"/>
      <c r="J3" s="273"/>
      <c r="L3" s="290" t="s">
        <v>702</v>
      </c>
    </row>
    <row r="4" spans="3:12" ht="15" customHeight="1" x14ac:dyDescent="0.25">
      <c r="C4" s="273"/>
      <c r="D4" s="273"/>
      <c r="E4" s="273"/>
      <c r="F4" s="273"/>
      <c r="G4" s="273"/>
      <c r="H4" s="273"/>
      <c r="I4" s="273"/>
      <c r="J4" s="273"/>
      <c r="L4" s="287" t="s">
        <v>684</v>
      </c>
    </row>
    <row r="5" spans="3:12" ht="15" customHeight="1" x14ac:dyDescent="0.25">
      <c r="C5" s="273"/>
      <c r="D5" s="273"/>
      <c r="E5" s="273"/>
      <c r="F5" s="273"/>
      <c r="G5" s="273"/>
      <c r="H5" s="273"/>
      <c r="I5" s="273"/>
      <c r="J5" s="273"/>
      <c r="L5" s="287" t="s">
        <v>700</v>
      </c>
    </row>
    <row r="6" spans="3:12" ht="15" customHeight="1" x14ac:dyDescent="0.25">
      <c r="C6" s="273"/>
      <c r="D6" s="273"/>
      <c r="E6" s="273"/>
      <c r="F6" s="273"/>
      <c r="G6" s="273"/>
      <c r="H6" s="273"/>
      <c r="I6" s="273"/>
      <c r="J6" s="273"/>
      <c r="L6" s="287" t="s">
        <v>701</v>
      </c>
    </row>
    <row r="7" spans="3:12" ht="15" customHeight="1" x14ac:dyDescent="0.25">
      <c r="C7" s="225"/>
      <c r="D7" s="225"/>
      <c r="E7" s="225"/>
      <c r="F7" s="225"/>
      <c r="G7" s="225"/>
      <c r="H7" s="225"/>
      <c r="I7" s="225"/>
      <c r="J7" s="225"/>
    </row>
    <row r="8" spans="3:12" ht="15" customHeight="1" x14ac:dyDescent="0.25">
      <c r="C8" s="273"/>
      <c r="D8" s="273"/>
      <c r="E8" s="273"/>
      <c r="F8" s="273"/>
      <c r="G8" s="273"/>
      <c r="H8" s="273"/>
      <c r="I8" s="273"/>
      <c r="J8" s="273"/>
    </row>
    <row r="9" spans="3:12" ht="6" customHeight="1" x14ac:dyDescent="0.25">
      <c r="C9" s="225"/>
      <c r="D9" s="225"/>
      <c r="E9" s="225"/>
      <c r="F9" s="225"/>
      <c r="G9" s="225"/>
      <c r="H9" s="225"/>
      <c r="I9" s="225"/>
      <c r="J9" s="225"/>
    </row>
    <row r="10" spans="3:12" ht="89.25" x14ac:dyDescent="0.25">
      <c r="C10" s="227" t="s">
        <v>583</v>
      </c>
      <c r="D10" s="123" t="s">
        <v>23</v>
      </c>
      <c r="E10" s="124" t="s">
        <v>97</v>
      </c>
      <c r="F10" s="124" t="s">
        <v>26</v>
      </c>
      <c r="G10" s="125" t="s">
        <v>24</v>
      </c>
      <c r="H10" s="126" t="s">
        <v>443</v>
      </c>
      <c r="I10" s="126" t="s">
        <v>461</v>
      </c>
      <c r="J10" s="121" t="s">
        <v>440</v>
      </c>
    </row>
    <row r="11" spans="3:12" x14ac:dyDescent="0.25">
      <c r="C11" s="241" t="s">
        <v>525</v>
      </c>
      <c r="D11" s="242"/>
      <c r="E11" s="242"/>
      <c r="F11" s="242"/>
      <c r="G11" s="243"/>
      <c r="H11" s="243"/>
      <c r="I11" s="243"/>
      <c r="J11" s="244"/>
    </row>
    <row r="12" spans="3:12" x14ac:dyDescent="0.25">
      <c r="C12" s="269" t="s">
        <v>174</v>
      </c>
      <c r="D12" s="97">
        <f>IF(UserInput!$K185="Missing",1,0)</f>
        <v>1</v>
      </c>
      <c r="E12" s="97">
        <f>IF(UserInput!$K185="Missing",1,0)</f>
        <v>1</v>
      </c>
      <c r="F12" s="97">
        <f>IF(UserInput!$K185="Missing",1,0)</f>
        <v>1</v>
      </c>
      <c r="G12" s="97">
        <f>IF(UserInput!$K185="Missing",1,0)</f>
        <v>1</v>
      </c>
      <c r="H12" s="97">
        <f>IF(UserInput!$K185="Missing",1,0)</f>
        <v>1</v>
      </c>
      <c r="I12" s="97">
        <f>IF(UserInput!$K185="Missing",1,0)</f>
        <v>1</v>
      </c>
      <c r="J12" s="135"/>
    </row>
    <row r="13" spans="3:12" ht="38.25" x14ac:dyDescent="0.25">
      <c r="C13" s="237" t="s">
        <v>475</v>
      </c>
      <c r="D13" s="97">
        <f>IF(UserInput!$K186="Missing",1,0)</f>
        <v>1</v>
      </c>
      <c r="E13" s="97">
        <f>IF(UserInput!$K186="Missing",1,0)</f>
        <v>1</v>
      </c>
      <c r="F13" s="97">
        <f>IF(UserInput!$K186="Missing",1,0)</f>
        <v>1</v>
      </c>
      <c r="G13" s="97">
        <f>IF(UserInput!$K186="Missing",1,0)</f>
        <v>1</v>
      </c>
      <c r="H13" s="97">
        <f>IF(UserInput!$K186="Missing",1,0)</f>
        <v>1</v>
      </c>
      <c r="I13" s="97">
        <f>IF(UserInput!$K186="Missing",1,0)</f>
        <v>1</v>
      </c>
      <c r="J13" s="135"/>
    </row>
    <row r="14" spans="3:12" x14ac:dyDescent="0.25">
      <c r="C14" s="237" t="s">
        <v>587</v>
      </c>
      <c r="D14" s="235"/>
      <c r="E14" s="236"/>
      <c r="F14" s="236"/>
      <c r="G14" s="236"/>
      <c r="H14" s="236"/>
      <c r="I14" s="236"/>
      <c r="J14" s="248"/>
    </row>
    <row r="15" spans="3:12" ht="14.45" x14ac:dyDescent="0.35">
      <c r="C15" s="270" t="s">
        <v>588</v>
      </c>
      <c r="D15" s="97">
        <f>IF(UserInput!$K187="Missing",1,0)</f>
        <v>1</v>
      </c>
      <c r="E15" s="97">
        <f>IF(UserInput!$K187="Missing",1,0)</f>
        <v>1</v>
      </c>
      <c r="F15" s="97">
        <f>IF(UserInput!$K187="Missing",1,0)</f>
        <v>1</v>
      </c>
      <c r="G15" s="97">
        <f>IF(UserInput!$K187="Missing",1,0)</f>
        <v>1</v>
      </c>
      <c r="H15" s="97">
        <f>IF(UserInput!$K187="Missing",1,0)</f>
        <v>1</v>
      </c>
      <c r="I15" s="97">
        <f>IF(UserInput!$K187="Missing",1,0)</f>
        <v>1</v>
      </c>
      <c r="J15" s="135"/>
    </row>
    <row r="16" spans="3:12" ht="14.45" x14ac:dyDescent="0.35">
      <c r="C16" s="270" t="s">
        <v>592</v>
      </c>
      <c r="D16" s="97">
        <f>IF(UserInput!$K188="Missing",1,0)</f>
        <v>1</v>
      </c>
      <c r="E16" s="97">
        <f>IF(UserInput!$K188="Missing",1,0)</f>
        <v>1</v>
      </c>
      <c r="F16" s="97">
        <f>IF(UserInput!$K188="Missing",1,0)</f>
        <v>1</v>
      </c>
      <c r="G16" s="97">
        <f>IF(UserInput!$K188="Missing",1,0)</f>
        <v>1</v>
      </c>
      <c r="H16" s="97">
        <f>IF(UserInput!$K188="Missing",1,0)</f>
        <v>1</v>
      </c>
      <c r="I16" s="97">
        <f>IF(UserInput!$K188="Missing",1,0)</f>
        <v>1</v>
      </c>
      <c r="J16" s="135"/>
    </row>
    <row r="17" spans="3:10" ht="14.45" x14ac:dyDescent="0.35">
      <c r="C17" s="270" t="s">
        <v>589</v>
      </c>
      <c r="D17" s="97">
        <f>IF(UserInput!$K189="Missing",1,0)</f>
        <v>1</v>
      </c>
      <c r="E17" s="97">
        <f>IF(UserInput!$K189="Missing",1,0)</f>
        <v>1</v>
      </c>
      <c r="F17" s="97">
        <f>IF(UserInput!$K189="Missing",1,0)</f>
        <v>1</v>
      </c>
      <c r="G17" s="97">
        <f>IF(UserInput!$K189="Missing",1,0)</f>
        <v>1</v>
      </c>
      <c r="H17" s="97">
        <f>IF(UserInput!$K189="Missing",1,0)</f>
        <v>1</v>
      </c>
      <c r="I17" s="97">
        <f>IF(UserInput!$K189="Missing",1,0)</f>
        <v>1</v>
      </c>
      <c r="J17" s="135"/>
    </row>
    <row r="18" spans="3:10" ht="14.45" x14ac:dyDescent="0.35">
      <c r="C18" s="130" t="s">
        <v>526</v>
      </c>
      <c r="D18" s="130"/>
      <c r="E18" s="130"/>
      <c r="F18" s="130"/>
      <c r="G18" s="152"/>
      <c r="H18" s="152"/>
      <c r="I18" s="152"/>
      <c r="J18" s="249"/>
    </row>
    <row r="19" spans="3:10" ht="14.45" x14ac:dyDescent="0.35">
      <c r="C19" s="237" t="s">
        <v>175</v>
      </c>
      <c r="D19" s="238"/>
      <c r="E19" s="239"/>
      <c r="F19" s="240"/>
      <c r="G19" s="104"/>
      <c r="H19" s="104"/>
      <c r="I19" s="104"/>
      <c r="J19" s="250"/>
    </row>
    <row r="20" spans="3:10" ht="14.45" x14ac:dyDescent="0.35">
      <c r="C20" s="271" t="s">
        <v>484</v>
      </c>
      <c r="D20" s="238"/>
      <c r="E20" s="239"/>
      <c r="F20" s="240"/>
      <c r="G20" s="104"/>
      <c r="H20" s="104"/>
      <c r="I20" s="104"/>
      <c r="J20" s="135"/>
    </row>
    <row r="21" spans="3:10" ht="15" customHeight="1" x14ac:dyDescent="0.25">
      <c r="C21" s="267" t="s">
        <v>593</v>
      </c>
      <c r="D21" s="97">
        <f>IF(UserInput!$J194="Missing",1,0)</f>
        <v>1</v>
      </c>
      <c r="E21" s="97">
        <f>IF(UserInput!$J194="Missing",1,0)</f>
        <v>1</v>
      </c>
      <c r="F21" s="97">
        <f>IF(UserInput!$J194="Missing",1,0)</f>
        <v>1</v>
      </c>
      <c r="G21" s="97">
        <f>IF(UserInput!$J194="Missing",1,0)</f>
        <v>1</v>
      </c>
      <c r="H21" s="97">
        <f>IF(UserInput!$J194="Missing",1,0)</f>
        <v>1</v>
      </c>
      <c r="I21" s="97">
        <f>IF(UserInput!$J194="Missing",1,0)</f>
        <v>1</v>
      </c>
      <c r="J21" s="321" t="s">
        <v>625</v>
      </c>
    </row>
    <row r="22" spans="3:10" x14ac:dyDescent="0.25">
      <c r="C22" s="262" t="s">
        <v>594</v>
      </c>
      <c r="D22" s="97">
        <f>IF(UserInput!$J195="Missing",1,0)</f>
        <v>1</v>
      </c>
      <c r="E22" s="97">
        <f>IF(UserInput!$J195="Missing",1,0)</f>
        <v>1</v>
      </c>
      <c r="F22" s="97">
        <f>IF(UserInput!$J195="Missing",1,0)</f>
        <v>1</v>
      </c>
      <c r="G22" s="97">
        <f>IF(UserInput!$J195="Missing",1,0)</f>
        <v>1</v>
      </c>
      <c r="H22" s="97">
        <f>IF(UserInput!$J195="Missing",1,0)</f>
        <v>1</v>
      </c>
      <c r="I22" s="97">
        <f>IF(UserInput!$J195="Missing",1,0)</f>
        <v>1</v>
      </c>
      <c r="J22" s="322"/>
    </row>
    <row r="23" spans="3:10" x14ac:dyDescent="0.25">
      <c r="C23" s="262" t="s">
        <v>595</v>
      </c>
      <c r="D23" s="97">
        <f>IF(UserInput!$J196="Missing",1,0)</f>
        <v>1</v>
      </c>
      <c r="E23" s="97">
        <f>IF(UserInput!$J196="Missing",1,0)</f>
        <v>1</v>
      </c>
      <c r="F23" s="97">
        <f>IF(UserInput!$J196="Missing",1,0)</f>
        <v>1</v>
      </c>
      <c r="G23" s="97">
        <f>IF(UserInput!$J196="Missing",1,0)</f>
        <v>1</v>
      </c>
      <c r="H23" s="97">
        <f>IF(UserInput!$J196="Missing",1,0)</f>
        <v>1</v>
      </c>
      <c r="I23" s="97">
        <f>IF(UserInput!$J196="Missing",1,0)</f>
        <v>1</v>
      </c>
      <c r="J23" s="322"/>
    </row>
    <row r="24" spans="3:10" x14ac:dyDescent="0.25">
      <c r="C24" s="262" t="s">
        <v>596</v>
      </c>
      <c r="D24" s="97">
        <f>IF(UserInput!$J197="Missing",1,0)</f>
        <v>1</v>
      </c>
      <c r="E24" s="97">
        <f>IF(UserInput!$J197="Missing",1,0)</f>
        <v>1</v>
      </c>
      <c r="F24" s="97">
        <f>IF(UserInput!$J197="Missing",1,0)</f>
        <v>1</v>
      </c>
      <c r="G24" s="97">
        <f>IF(UserInput!$J197="Missing",1,0)</f>
        <v>1</v>
      </c>
      <c r="H24" s="97">
        <f>IF(UserInput!$J197="Missing",1,0)</f>
        <v>1</v>
      </c>
      <c r="I24" s="97">
        <f>IF(UserInput!$J197="Missing",1,0)</f>
        <v>1</v>
      </c>
      <c r="J24" s="322"/>
    </row>
    <row r="25" spans="3:10" x14ac:dyDescent="0.25">
      <c r="C25" s="262" t="s">
        <v>597</v>
      </c>
      <c r="D25" s="97">
        <f>IF(UserInput!$J198="Missing",1,0)</f>
        <v>1</v>
      </c>
      <c r="E25" s="97">
        <f>IF(UserInput!$J198="Missing",1,0)</f>
        <v>1</v>
      </c>
      <c r="F25" s="97">
        <f>IF(UserInput!$J198="Missing",1,0)</f>
        <v>1</v>
      </c>
      <c r="G25" s="97">
        <f>IF(UserInput!$J198="Missing",1,0)</f>
        <v>1</v>
      </c>
      <c r="H25" s="97">
        <f>IF(UserInput!$J198="Missing",1,0)</f>
        <v>1</v>
      </c>
      <c r="I25" s="97">
        <f>IF(UserInput!$J198="Missing",1,0)</f>
        <v>1</v>
      </c>
      <c r="J25" s="322"/>
    </row>
    <row r="26" spans="3:10" x14ac:dyDescent="0.25">
      <c r="C26" s="262" t="s">
        <v>598</v>
      </c>
      <c r="D26" s="97">
        <f>IF(UserInput!$J199="Missing",1,0)</f>
        <v>1</v>
      </c>
      <c r="E26" s="97">
        <f>IF(UserInput!$J199="Missing",1,0)</f>
        <v>1</v>
      </c>
      <c r="F26" s="97">
        <f>IF(UserInput!$J199="Missing",1,0)</f>
        <v>1</v>
      </c>
      <c r="G26" s="97">
        <f>IF(UserInput!$J199="Missing",1,0)</f>
        <v>1</v>
      </c>
      <c r="H26" s="97">
        <f>IF(UserInput!$J199="Missing",1,0)</f>
        <v>1</v>
      </c>
      <c r="I26" s="97">
        <f>IF(UserInput!$J199="Missing",1,0)</f>
        <v>1</v>
      </c>
      <c r="J26" s="322"/>
    </row>
    <row r="27" spans="3:10" x14ac:dyDescent="0.25">
      <c r="C27" s="262" t="s">
        <v>599</v>
      </c>
      <c r="D27" s="97">
        <f>IF(UserInput!$J200="Missing",1,0)</f>
        <v>1</v>
      </c>
      <c r="E27" s="97">
        <f>IF(UserInput!$J200="Missing",1,0)</f>
        <v>1</v>
      </c>
      <c r="F27" s="97">
        <f>IF(UserInput!$J200="Missing",1,0)</f>
        <v>1</v>
      </c>
      <c r="G27" s="97">
        <f>IF(UserInput!$J200="Missing",1,0)</f>
        <v>1</v>
      </c>
      <c r="H27" s="97">
        <f>IF(UserInput!$J200="Missing",1,0)</f>
        <v>1</v>
      </c>
      <c r="I27" s="97">
        <f>IF(UserInput!$J200="Missing",1,0)</f>
        <v>1</v>
      </c>
      <c r="J27" s="322"/>
    </row>
    <row r="28" spans="3:10" x14ac:dyDescent="0.25">
      <c r="C28" s="262" t="s">
        <v>600</v>
      </c>
      <c r="D28" s="97">
        <f>IF(UserInput!$J201="Missing",1,0)</f>
        <v>1</v>
      </c>
      <c r="E28" s="97">
        <f>IF(UserInput!$J201="Missing",1,0)</f>
        <v>1</v>
      </c>
      <c r="F28" s="97">
        <f>IF(UserInput!$J201="Missing",1,0)</f>
        <v>1</v>
      </c>
      <c r="G28" s="97">
        <f>IF(UserInput!$J201="Missing",1,0)</f>
        <v>1</v>
      </c>
      <c r="H28" s="97">
        <f>IF(UserInput!$J201="Missing",1,0)</f>
        <v>1</v>
      </c>
      <c r="I28" s="97">
        <f>IF(UserInput!$J201="Missing",1,0)</f>
        <v>1</v>
      </c>
      <c r="J28" s="322"/>
    </row>
    <row r="29" spans="3:10" x14ac:dyDescent="0.25">
      <c r="C29" s="262" t="s">
        <v>155</v>
      </c>
      <c r="D29" s="97">
        <f>IF(UserInput!$J202="Missing",1,0)</f>
        <v>1</v>
      </c>
      <c r="E29" s="97">
        <f>IF(UserInput!$J202="Missing",1,0)</f>
        <v>1</v>
      </c>
      <c r="F29" s="97">
        <f>IF(UserInput!$J202="Missing",1,0)</f>
        <v>1</v>
      </c>
      <c r="G29" s="97">
        <f>IF(UserInput!$J202="Missing",1,0)</f>
        <v>1</v>
      </c>
      <c r="H29" s="97">
        <f>IF(UserInput!$J202="Missing",1,0)</f>
        <v>1</v>
      </c>
      <c r="I29" s="97">
        <f>IF(UserInput!$J202="Missing",1,0)</f>
        <v>1</v>
      </c>
      <c r="J29" s="323"/>
    </row>
    <row r="30" spans="3:10" x14ac:dyDescent="0.25">
      <c r="C30" s="271" t="s">
        <v>659</v>
      </c>
      <c r="D30" s="97">
        <f>IF(UserInput!$K203="Missing",1,0)</f>
        <v>1</v>
      </c>
      <c r="E30" s="97">
        <f>IF(UserInput!$K203="Missing",1,0)</f>
        <v>1</v>
      </c>
      <c r="F30" s="97">
        <f>IF(UserInput!$K203="Missing",1,0)</f>
        <v>1</v>
      </c>
      <c r="G30" s="97">
        <f>IF(UserInput!$K203="Missing",1,0)</f>
        <v>1</v>
      </c>
      <c r="H30" s="97">
        <f>IF(UserInput!$K203="Missing",1,0)</f>
        <v>1</v>
      </c>
      <c r="I30" s="97">
        <f>IF(UserInput!$K203="Missing",1,0)</f>
        <v>1</v>
      </c>
      <c r="J30" s="135"/>
    </row>
    <row r="31" spans="3:10" x14ac:dyDescent="0.25">
      <c r="C31" s="271" t="s">
        <v>176</v>
      </c>
      <c r="D31" s="238"/>
      <c r="E31" s="239"/>
      <c r="F31" s="240"/>
      <c r="G31" s="104"/>
      <c r="H31" s="104"/>
      <c r="I31" s="104"/>
      <c r="J31" s="135"/>
    </row>
    <row r="32" spans="3:10" x14ac:dyDescent="0.25">
      <c r="C32" s="262" t="s">
        <v>601</v>
      </c>
      <c r="D32" s="97">
        <f>IF(UserInput!$J205="Missing",1,0)</f>
        <v>1</v>
      </c>
      <c r="E32" s="97">
        <f>IF(UserInput!$J205="Missing",1,0)</f>
        <v>1</v>
      </c>
      <c r="F32" s="97">
        <f>IF(UserInput!$J205="Missing",1,0)</f>
        <v>1</v>
      </c>
      <c r="G32" s="97">
        <f>IF(UserInput!$J205="Missing",1,0)</f>
        <v>1</v>
      </c>
      <c r="H32" s="97">
        <f>IF(UserInput!$J205="Missing",1,0)</f>
        <v>1</v>
      </c>
      <c r="I32" s="97">
        <f>IF(UserInput!$J205="Missing",1,0)</f>
        <v>1</v>
      </c>
      <c r="J32" s="321" t="s">
        <v>626</v>
      </c>
    </row>
    <row r="33" spans="3:10" x14ac:dyDescent="0.25">
      <c r="C33" s="262" t="s">
        <v>616</v>
      </c>
      <c r="D33" s="97">
        <f>IF(UserInput!$J206="Missing",1,0)</f>
        <v>1</v>
      </c>
      <c r="E33" s="97">
        <f>IF(UserInput!$J206="Missing",1,0)</f>
        <v>1</v>
      </c>
      <c r="F33" s="97">
        <f>IF(UserInput!$J206="Missing",1,0)</f>
        <v>1</v>
      </c>
      <c r="G33" s="97">
        <f>IF(UserInput!$J206="Missing",1,0)</f>
        <v>1</v>
      </c>
      <c r="H33" s="97">
        <f>IF(UserInput!$J206="Missing",1,0)</f>
        <v>1</v>
      </c>
      <c r="I33" s="97">
        <f>IF(UserInput!$J206="Missing",1,0)</f>
        <v>1</v>
      </c>
      <c r="J33" s="322"/>
    </row>
    <row r="34" spans="3:10" x14ac:dyDescent="0.25">
      <c r="C34" s="262" t="s">
        <v>602</v>
      </c>
      <c r="D34" s="97">
        <f>IF(UserInput!$J207="Missing",1,0)</f>
        <v>1</v>
      </c>
      <c r="E34" s="97">
        <f>IF(UserInput!$J207="Missing",1,0)</f>
        <v>1</v>
      </c>
      <c r="F34" s="97">
        <f>IF(UserInput!$J207="Missing",1,0)</f>
        <v>1</v>
      </c>
      <c r="G34" s="97">
        <f>IF(UserInput!$J207="Missing",1,0)</f>
        <v>1</v>
      </c>
      <c r="H34" s="97">
        <f>IF(UserInput!$J207="Missing",1,0)</f>
        <v>1</v>
      </c>
      <c r="I34" s="97">
        <f>IF(UserInput!$J207="Missing",1,0)</f>
        <v>1</v>
      </c>
      <c r="J34" s="322"/>
    </row>
    <row r="35" spans="3:10" x14ac:dyDescent="0.25">
      <c r="C35" s="262" t="s">
        <v>603</v>
      </c>
      <c r="D35" s="97">
        <f>IF(UserInput!$J208="Missing",1,0)</f>
        <v>1</v>
      </c>
      <c r="E35" s="97">
        <f>IF(UserInput!$J208="Missing",1,0)</f>
        <v>1</v>
      </c>
      <c r="F35" s="97">
        <f>IF(UserInput!$J208="Missing",1,0)</f>
        <v>1</v>
      </c>
      <c r="G35" s="97">
        <f>IF(UserInput!$J208="Missing",1,0)</f>
        <v>1</v>
      </c>
      <c r="H35" s="97">
        <f>IF(UserInput!$J208="Missing",1,0)</f>
        <v>1</v>
      </c>
      <c r="I35" s="97">
        <f>IF(UserInput!$J208="Missing",1,0)</f>
        <v>1</v>
      </c>
      <c r="J35" s="322"/>
    </row>
    <row r="36" spans="3:10" x14ac:dyDescent="0.25">
      <c r="C36" s="262" t="s">
        <v>604</v>
      </c>
      <c r="D36" s="97">
        <f>IF(UserInput!$J209="Missing",1,0)</f>
        <v>1</v>
      </c>
      <c r="E36" s="97">
        <f>IF(UserInput!$J209="Missing",1,0)</f>
        <v>1</v>
      </c>
      <c r="F36" s="97">
        <f>IF(UserInput!$J209="Missing",1,0)</f>
        <v>1</v>
      </c>
      <c r="G36" s="97">
        <f>IF(UserInput!$J209="Missing",1,0)</f>
        <v>1</v>
      </c>
      <c r="H36" s="97">
        <f>IF(UserInput!$J209="Missing",1,0)</f>
        <v>1</v>
      </c>
      <c r="I36" s="97">
        <f>IF(UserInput!$J209="Missing",1,0)</f>
        <v>1</v>
      </c>
      <c r="J36" s="322"/>
    </row>
    <row r="37" spans="3:10" x14ac:dyDescent="0.25">
      <c r="C37" s="262" t="s">
        <v>605</v>
      </c>
      <c r="D37" s="97">
        <f>IF(UserInput!$J210="Missing",1,0)</f>
        <v>1</v>
      </c>
      <c r="E37" s="97">
        <f>IF(UserInput!$J210="Missing",1,0)</f>
        <v>1</v>
      </c>
      <c r="F37" s="97">
        <f>IF(UserInput!$J210="Missing",1,0)</f>
        <v>1</v>
      </c>
      <c r="G37" s="97">
        <f>IF(UserInput!$J210="Missing",1,0)</f>
        <v>1</v>
      </c>
      <c r="H37" s="97">
        <f>IF(UserInput!$J210="Missing",1,0)</f>
        <v>1</v>
      </c>
      <c r="I37" s="97">
        <f>IF(UserInput!$J210="Missing",1,0)</f>
        <v>1</v>
      </c>
      <c r="J37" s="322"/>
    </row>
    <row r="38" spans="3:10" x14ac:dyDescent="0.25">
      <c r="C38" s="262" t="s">
        <v>606</v>
      </c>
      <c r="D38" s="97">
        <f>IF(UserInput!$J211="Missing",1,0)</f>
        <v>1</v>
      </c>
      <c r="E38" s="97">
        <f>IF(UserInput!$J211="Missing",1,0)</f>
        <v>1</v>
      </c>
      <c r="F38" s="97">
        <f>IF(UserInput!$J211="Missing",1,0)</f>
        <v>1</v>
      </c>
      <c r="G38" s="97">
        <f>IF(UserInput!$J211="Missing",1,0)</f>
        <v>1</v>
      </c>
      <c r="H38" s="97">
        <f>IF(UserInput!$J211="Missing",1,0)</f>
        <v>1</v>
      </c>
      <c r="I38" s="97">
        <f>IF(UserInput!$J211="Missing",1,0)</f>
        <v>1</v>
      </c>
      <c r="J38" s="322"/>
    </row>
    <row r="39" spans="3:10" x14ac:dyDescent="0.25">
      <c r="C39" s="262" t="s">
        <v>155</v>
      </c>
      <c r="D39" s="97">
        <f>IF(UserInput!$J212="Missing",1,0)</f>
        <v>1</v>
      </c>
      <c r="E39" s="97">
        <f>IF(UserInput!$J212="Missing",1,0)</f>
        <v>1</v>
      </c>
      <c r="F39" s="97">
        <f>IF(UserInput!$J212="Missing",1,0)</f>
        <v>1</v>
      </c>
      <c r="G39" s="97">
        <f>IF(UserInput!$J212="Missing",1,0)</f>
        <v>1</v>
      </c>
      <c r="H39" s="97">
        <f>IF(UserInput!$J212="Missing",1,0)</f>
        <v>1</v>
      </c>
      <c r="I39" s="97">
        <f>IF(UserInput!$J212="Missing",1,0)</f>
        <v>1</v>
      </c>
      <c r="J39" s="323"/>
    </row>
    <row r="40" spans="3:10" x14ac:dyDescent="0.25">
      <c r="C40" s="271" t="s">
        <v>177</v>
      </c>
      <c r="D40" s="238"/>
      <c r="E40" s="239"/>
      <c r="F40" s="240"/>
      <c r="G40" s="104"/>
      <c r="H40" s="104"/>
      <c r="I40" s="104"/>
      <c r="J40" s="135"/>
    </row>
    <row r="41" spans="3:10" x14ac:dyDescent="0.25">
      <c r="C41" s="262" t="s">
        <v>607</v>
      </c>
      <c r="D41" s="97">
        <f>IF(UserInput!$J214="Missing",1,0)</f>
        <v>1</v>
      </c>
      <c r="E41" s="97">
        <f>IF(UserInput!$J214="Missing",1,0)</f>
        <v>1</v>
      </c>
      <c r="F41" s="97">
        <f>IF(UserInput!$J214="Missing",1,0)</f>
        <v>1</v>
      </c>
      <c r="G41" s="97">
        <f>IF(UserInput!$J214="Missing",1,0)</f>
        <v>1</v>
      </c>
      <c r="H41" s="97">
        <f>IF(UserInput!$J214="Missing",1,0)</f>
        <v>1</v>
      </c>
      <c r="I41" s="97">
        <f>IF(UserInput!$J214="Missing",1,0)</f>
        <v>1</v>
      </c>
      <c r="J41" s="321" t="s">
        <v>627</v>
      </c>
    </row>
    <row r="42" spans="3:10" x14ac:dyDescent="0.25">
      <c r="C42" s="262" t="s">
        <v>608</v>
      </c>
      <c r="D42" s="97">
        <f>IF(UserInput!$J215="Missing",1,0)</f>
        <v>1</v>
      </c>
      <c r="E42" s="97">
        <f>IF(UserInput!$J215="Missing",1,0)</f>
        <v>1</v>
      </c>
      <c r="F42" s="97">
        <f>IF(UserInput!$J215="Missing",1,0)</f>
        <v>1</v>
      </c>
      <c r="G42" s="97">
        <f>IF(UserInput!$J215="Missing",1,0)</f>
        <v>1</v>
      </c>
      <c r="H42" s="97">
        <f>IF(UserInput!$J215="Missing",1,0)</f>
        <v>1</v>
      </c>
      <c r="I42" s="97">
        <f>IF(UserInput!$J215="Missing",1,0)</f>
        <v>1</v>
      </c>
      <c r="J42" s="322"/>
    </row>
    <row r="43" spans="3:10" x14ac:dyDescent="0.25">
      <c r="C43" s="262" t="s">
        <v>609</v>
      </c>
      <c r="D43" s="97">
        <f>IF(UserInput!$J216="Missing",1,0)</f>
        <v>1</v>
      </c>
      <c r="E43" s="97">
        <f>IF(UserInput!$J216="Missing",1,0)</f>
        <v>1</v>
      </c>
      <c r="F43" s="97">
        <f>IF(UserInput!$J216="Missing",1,0)</f>
        <v>1</v>
      </c>
      <c r="G43" s="97">
        <f>IF(UserInput!$J216="Missing",1,0)</f>
        <v>1</v>
      </c>
      <c r="H43" s="97">
        <f>IF(UserInput!$J216="Missing",1,0)</f>
        <v>1</v>
      </c>
      <c r="I43" s="97">
        <f>IF(UserInput!$J216="Missing",1,0)</f>
        <v>1</v>
      </c>
      <c r="J43" s="322"/>
    </row>
    <row r="44" spans="3:10" x14ac:dyDescent="0.25">
      <c r="C44" s="262" t="s">
        <v>610</v>
      </c>
      <c r="D44" s="97">
        <f>IF(UserInput!$J217="Missing",1,0)</f>
        <v>1</v>
      </c>
      <c r="E44" s="97">
        <f>IF(UserInput!$J217="Missing",1,0)</f>
        <v>1</v>
      </c>
      <c r="F44" s="97">
        <f>IF(UserInput!$J217="Missing",1,0)</f>
        <v>1</v>
      </c>
      <c r="G44" s="97">
        <f>IF(UserInput!$J217="Missing",1,0)</f>
        <v>1</v>
      </c>
      <c r="H44" s="97">
        <f>IF(UserInput!$J217="Missing",1,0)</f>
        <v>1</v>
      </c>
      <c r="I44" s="97">
        <f>IF(UserInput!$J217="Missing",1,0)</f>
        <v>1</v>
      </c>
      <c r="J44" s="322"/>
    </row>
    <row r="45" spans="3:10" x14ac:dyDescent="0.25">
      <c r="C45" s="262" t="s">
        <v>611</v>
      </c>
      <c r="D45" s="97">
        <f>IF(UserInput!$J218="Missing",1,0)</f>
        <v>1</v>
      </c>
      <c r="E45" s="97">
        <f>IF(UserInput!$J218="Missing",1,0)</f>
        <v>1</v>
      </c>
      <c r="F45" s="97">
        <f>IF(UserInput!$J218="Missing",1,0)</f>
        <v>1</v>
      </c>
      <c r="G45" s="97">
        <f>IF(UserInput!$J218="Missing",1,0)</f>
        <v>1</v>
      </c>
      <c r="H45" s="97">
        <f>IF(UserInput!$J218="Missing",1,0)</f>
        <v>1</v>
      </c>
      <c r="I45" s="97">
        <f>IF(UserInput!$J218="Missing",1,0)</f>
        <v>1</v>
      </c>
      <c r="J45" s="322"/>
    </row>
    <row r="46" spans="3:10" x14ac:dyDescent="0.25">
      <c r="C46" s="262" t="s">
        <v>618</v>
      </c>
      <c r="D46" s="97">
        <f>IF(UserInput!$J219="Missing",1,0)</f>
        <v>1</v>
      </c>
      <c r="E46" s="97">
        <f>IF(UserInput!$J219="Missing",1,0)</f>
        <v>1</v>
      </c>
      <c r="F46" s="97">
        <f>IF(UserInput!$J219="Missing",1,0)</f>
        <v>1</v>
      </c>
      <c r="G46" s="97">
        <f>IF(UserInput!$J219="Missing",1,0)</f>
        <v>1</v>
      </c>
      <c r="H46" s="97">
        <f>IF(UserInput!$J219="Missing",1,0)</f>
        <v>1</v>
      </c>
      <c r="I46" s="97">
        <f>IF(UserInput!$J219="Missing",1,0)</f>
        <v>1</v>
      </c>
      <c r="J46" s="322"/>
    </row>
    <row r="47" spans="3:10" x14ac:dyDescent="0.25">
      <c r="C47" s="262" t="s">
        <v>619</v>
      </c>
      <c r="D47" s="97">
        <f>IF(UserInput!$J220="Missing",1,0)</f>
        <v>1</v>
      </c>
      <c r="E47" s="97">
        <f>IF(UserInput!$J220="Missing",1,0)</f>
        <v>1</v>
      </c>
      <c r="F47" s="97">
        <f>IF(UserInput!$J220="Missing",1,0)</f>
        <v>1</v>
      </c>
      <c r="G47" s="97">
        <f>IF(UserInput!$J220="Missing",1,0)</f>
        <v>1</v>
      </c>
      <c r="H47" s="97">
        <f>IF(UserInput!$J220="Missing",1,0)</f>
        <v>1</v>
      </c>
      <c r="I47" s="97">
        <f>IF(UserInput!$J220="Missing",1,0)</f>
        <v>1</v>
      </c>
      <c r="J47" s="322"/>
    </row>
    <row r="48" spans="3:10" x14ac:dyDescent="0.25">
      <c r="C48" s="262" t="s">
        <v>612</v>
      </c>
      <c r="D48" s="97">
        <f>IF(UserInput!$J221="Missing",1,0)</f>
        <v>1</v>
      </c>
      <c r="E48" s="97">
        <f>IF(UserInput!$J221="Missing",1,0)</f>
        <v>1</v>
      </c>
      <c r="F48" s="97">
        <f>IF(UserInput!$J221="Missing",1,0)</f>
        <v>1</v>
      </c>
      <c r="G48" s="97">
        <f>IF(UserInput!$J221="Missing",1,0)</f>
        <v>1</v>
      </c>
      <c r="H48" s="97">
        <f>IF(UserInput!$J221="Missing",1,0)</f>
        <v>1</v>
      </c>
      <c r="I48" s="97">
        <f>IF(UserInput!$J221="Missing",1,0)</f>
        <v>1</v>
      </c>
      <c r="J48" s="322"/>
    </row>
    <row r="49" spans="3:10" x14ac:dyDescent="0.25">
      <c r="C49" s="262" t="s">
        <v>613</v>
      </c>
      <c r="D49" s="97">
        <f>IF(UserInput!$J222="Missing",1,0)</f>
        <v>1</v>
      </c>
      <c r="E49" s="97">
        <f>IF(UserInput!$J222="Missing",1,0)</f>
        <v>1</v>
      </c>
      <c r="F49" s="97">
        <f>IF(UserInput!$J222="Missing",1,0)</f>
        <v>1</v>
      </c>
      <c r="G49" s="97">
        <f>IF(UserInput!$J222="Missing",1,0)</f>
        <v>1</v>
      </c>
      <c r="H49" s="97">
        <f>IF(UserInput!$J222="Missing",1,0)</f>
        <v>1</v>
      </c>
      <c r="I49" s="97">
        <f>IF(UserInput!$J222="Missing",1,0)</f>
        <v>1</v>
      </c>
      <c r="J49" s="322"/>
    </row>
    <row r="50" spans="3:10" x14ac:dyDescent="0.25">
      <c r="C50" s="262" t="s">
        <v>614</v>
      </c>
      <c r="D50" s="97">
        <f>IF(UserInput!$J223="Missing",1,0)</f>
        <v>1</v>
      </c>
      <c r="E50" s="97">
        <f>IF(UserInput!$J223="Missing",1,0)</f>
        <v>1</v>
      </c>
      <c r="F50" s="97">
        <f>IF(UserInput!$J223="Missing",1,0)</f>
        <v>1</v>
      </c>
      <c r="G50" s="97">
        <f>IF(UserInput!$J223="Missing",1,0)</f>
        <v>1</v>
      </c>
      <c r="H50" s="97">
        <f>IF(UserInput!$J223="Missing",1,0)</f>
        <v>1</v>
      </c>
      <c r="I50" s="97">
        <f>IF(UserInput!$J223="Missing",1,0)</f>
        <v>1</v>
      </c>
      <c r="J50" s="322"/>
    </row>
    <row r="51" spans="3:10" x14ac:dyDescent="0.25">
      <c r="C51" s="262" t="s">
        <v>615</v>
      </c>
      <c r="D51" s="97">
        <f>IF(UserInput!$J224="Missing",1,0)</f>
        <v>1</v>
      </c>
      <c r="E51" s="97">
        <f>IF(UserInput!$J224="Missing",1,0)</f>
        <v>1</v>
      </c>
      <c r="F51" s="97">
        <f>IF(UserInput!$J224="Missing",1,0)</f>
        <v>1</v>
      </c>
      <c r="G51" s="97">
        <f>IF(UserInput!$J224="Missing",1,0)</f>
        <v>1</v>
      </c>
      <c r="H51" s="97">
        <f>IF(UserInput!$J224="Missing",1,0)</f>
        <v>1</v>
      </c>
      <c r="I51" s="97">
        <f>IF(UserInput!$J224="Missing",1,0)</f>
        <v>1</v>
      </c>
      <c r="J51" s="322"/>
    </row>
    <row r="52" spans="3:10" x14ac:dyDescent="0.25">
      <c r="C52" s="262" t="s">
        <v>155</v>
      </c>
      <c r="D52" s="97">
        <f>IF(UserInput!$J225="Missing",1,0)</f>
        <v>1</v>
      </c>
      <c r="E52" s="97">
        <f>IF(UserInput!$J225="Missing",1,0)</f>
        <v>1</v>
      </c>
      <c r="F52" s="97">
        <f>IF(UserInput!$J225="Missing",1,0)</f>
        <v>1</v>
      </c>
      <c r="G52" s="97">
        <f>IF(UserInput!$J225="Missing",1,0)</f>
        <v>1</v>
      </c>
      <c r="H52" s="97">
        <f>IF(UserInput!$J225="Missing",1,0)</f>
        <v>1</v>
      </c>
      <c r="I52" s="97">
        <f>IF(UserInput!$J225="Missing",1,0)</f>
        <v>1</v>
      </c>
      <c r="J52" s="323"/>
    </row>
    <row r="53" spans="3:10" ht="38.25" x14ac:dyDescent="0.25">
      <c r="C53" s="237" t="s">
        <v>623</v>
      </c>
      <c r="D53" s="97">
        <f>IF(UserInput!$K226="Missing",1,0)</f>
        <v>1</v>
      </c>
      <c r="E53" s="97">
        <f>IF(UserInput!$K226="Missing",1,0)</f>
        <v>1</v>
      </c>
      <c r="F53" s="97">
        <f>IF(UserInput!$K226="Missing",1,0)</f>
        <v>1</v>
      </c>
      <c r="G53" s="97">
        <f>IF(UserInput!$K226="Missing",1,0)</f>
        <v>1</v>
      </c>
      <c r="H53" s="97">
        <f>IF(UserInput!$K226="Missing",1,0)</f>
        <v>1</v>
      </c>
      <c r="I53" s="97">
        <f>IF(UserInput!$K226="Missing",1,0)</f>
        <v>1</v>
      </c>
      <c r="J53" s="98"/>
    </row>
    <row r="54" spans="3:10" ht="25.5" x14ac:dyDescent="0.25">
      <c r="C54" s="237" t="s">
        <v>178</v>
      </c>
      <c r="D54" s="97">
        <f>IF(UserInput!$K227="Missing",1,0)</f>
        <v>1</v>
      </c>
      <c r="E54" s="97">
        <f>IF(UserInput!$K227="Missing",1,0)</f>
        <v>1</v>
      </c>
      <c r="F54" s="97">
        <f>IF(UserInput!$K227="Missing",1,0)</f>
        <v>1</v>
      </c>
      <c r="G54" s="97">
        <f>IF(UserInput!$K227="Missing",1,0)</f>
        <v>1</v>
      </c>
      <c r="H54" s="97">
        <f>IF(UserInput!$K227="Missing",1,0)</f>
        <v>1</v>
      </c>
      <c r="I54" s="97">
        <f>IF(UserInput!$K227="Missing",1,0)</f>
        <v>1</v>
      </c>
      <c r="J54" s="98"/>
    </row>
    <row r="55" spans="3:10" ht="25.5" x14ac:dyDescent="0.25">
      <c r="C55" s="237" t="s">
        <v>179</v>
      </c>
      <c r="D55" s="97">
        <f>IF(UserInput!$K228="Missing",1,0)</f>
        <v>1</v>
      </c>
      <c r="E55" s="97">
        <f>IF(UserInput!$K228="Missing",1,0)</f>
        <v>1</v>
      </c>
      <c r="F55" s="97">
        <f>IF(UserInput!$K228="Missing",1,0)</f>
        <v>1</v>
      </c>
      <c r="G55" s="97">
        <f>IF(UserInput!$K228="Missing",1,0)</f>
        <v>1</v>
      </c>
      <c r="H55" s="97">
        <f>IF(UserInput!$K228="Missing",1,0)</f>
        <v>1</v>
      </c>
      <c r="I55" s="97">
        <f>IF(UserInput!$K228="Missing",1,0)</f>
        <v>1</v>
      </c>
      <c r="J55" s="98"/>
    </row>
    <row r="56" spans="3:10" ht="15" customHeight="1" x14ac:dyDescent="0.25">
      <c r="C56" s="263" t="s">
        <v>180</v>
      </c>
      <c r="D56" s="319" t="s">
        <v>335</v>
      </c>
      <c r="E56" s="319"/>
      <c r="F56" s="319"/>
      <c r="G56" s="319"/>
      <c r="H56" s="319"/>
      <c r="I56" s="319"/>
      <c r="J56" s="268"/>
    </row>
    <row r="57" spans="3:10" ht="66" x14ac:dyDescent="0.25">
      <c r="C57" s="122" t="s">
        <v>527</v>
      </c>
      <c r="D57" s="123" t="s">
        <v>23</v>
      </c>
      <c r="E57" s="124" t="s">
        <v>97</v>
      </c>
      <c r="F57" s="124" t="s">
        <v>26</v>
      </c>
      <c r="G57" s="125" t="s">
        <v>24</v>
      </c>
      <c r="H57" s="126" t="s">
        <v>443</v>
      </c>
      <c r="I57" s="126" t="s">
        <v>461</v>
      </c>
      <c r="J57" s="121" t="s">
        <v>440</v>
      </c>
    </row>
    <row r="58" spans="3:10" x14ac:dyDescent="0.25">
      <c r="C58" s="241" t="s">
        <v>525</v>
      </c>
      <c r="D58" s="242"/>
      <c r="E58" s="242"/>
      <c r="F58" s="242"/>
      <c r="G58" s="243"/>
      <c r="H58" s="243"/>
      <c r="I58" s="243"/>
      <c r="J58" s="251"/>
    </row>
    <row r="59" spans="3:10" x14ac:dyDescent="0.25">
      <c r="C59" s="237" t="s">
        <v>181</v>
      </c>
      <c r="D59" s="97">
        <f>IF(UserInput!$K234="Missing",1,0)</f>
        <v>1</v>
      </c>
      <c r="E59" s="97">
        <f>IF(UserInput!$K234="Missing",1,0)</f>
        <v>1</v>
      </c>
      <c r="F59" s="97">
        <f>IF(UserInput!$K234="Missing",1,0)</f>
        <v>1</v>
      </c>
      <c r="G59" s="97">
        <f>IF(UserInput!$K234="Missing",1,0)</f>
        <v>1</v>
      </c>
      <c r="H59" s="97">
        <f>IF(UserInput!$K234="Missing",1,0)</f>
        <v>1</v>
      </c>
      <c r="I59" s="97">
        <f>IF(UserInput!$K234="Missing",1,0)</f>
        <v>1</v>
      </c>
      <c r="J59" s="135"/>
    </row>
    <row r="60" spans="3:10" x14ac:dyDescent="0.25">
      <c r="C60" s="237" t="s">
        <v>182</v>
      </c>
      <c r="D60" s="97">
        <f>IF(UserInput!$K235="Missing",1,0)</f>
        <v>1</v>
      </c>
      <c r="E60" s="97">
        <f>IF(UserInput!$K235="Missing",1,0)</f>
        <v>1</v>
      </c>
      <c r="F60" s="97">
        <f>IF(UserInput!$K235="Missing",1,0)</f>
        <v>1</v>
      </c>
      <c r="G60" s="97">
        <f>IF(UserInput!$K235="Missing",1,0)</f>
        <v>1</v>
      </c>
      <c r="H60" s="97">
        <f>IF(UserInput!$K235="Missing",1,0)</f>
        <v>1</v>
      </c>
      <c r="I60" s="97">
        <f>IF(UserInput!$K235="Missing",1,0)</f>
        <v>1</v>
      </c>
      <c r="J60" s="135"/>
    </row>
    <row r="61" spans="3:10" ht="25.5" x14ac:dyDescent="0.25">
      <c r="C61" s="237" t="s">
        <v>476</v>
      </c>
      <c r="D61" s="97">
        <f>IF(UserInput!$K236="Missing",1,0)</f>
        <v>1</v>
      </c>
      <c r="E61" s="97">
        <f>IF(UserInput!$K236="Missing",1,0)</f>
        <v>1</v>
      </c>
      <c r="F61" s="97">
        <f>IF(UserInput!$K236="Missing",1,0)</f>
        <v>1</v>
      </c>
      <c r="G61" s="97">
        <f>IF(UserInput!$K236="Missing",1,0)</f>
        <v>1</v>
      </c>
      <c r="H61" s="97">
        <f>IF(UserInput!$K236="Missing",1,0)</f>
        <v>1</v>
      </c>
      <c r="I61" s="97">
        <f>IF(UserInput!$K236="Missing",1,0)</f>
        <v>1</v>
      </c>
      <c r="J61" s="135"/>
    </row>
    <row r="62" spans="3:10" x14ac:dyDescent="0.25">
      <c r="C62" s="241" t="s">
        <v>526</v>
      </c>
      <c r="D62" s="242"/>
      <c r="E62" s="242"/>
      <c r="F62" s="242"/>
      <c r="G62" s="243"/>
      <c r="H62" s="243"/>
      <c r="I62" s="243"/>
      <c r="J62" s="251"/>
    </row>
    <row r="63" spans="3:10" ht="25.5" x14ac:dyDescent="0.25">
      <c r="C63" s="237" t="s">
        <v>470</v>
      </c>
      <c r="D63" s="97">
        <f>IF(UserInput!$K240="Missing",1,0)</f>
        <v>1</v>
      </c>
      <c r="E63" s="97">
        <f>IF(UserInput!$K240="Missing",1,0)</f>
        <v>1</v>
      </c>
      <c r="F63" s="97">
        <f>IF(UserInput!$K240="Missing",1,0)</f>
        <v>1</v>
      </c>
      <c r="G63" s="97">
        <f>IF(UserInput!$K240="Missing",1,0)</f>
        <v>1</v>
      </c>
      <c r="H63" s="97">
        <f>IF(UserInput!$K240="Missing",1,0)</f>
        <v>1</v>
      </c>
      <c r="I63" s="97">
        <f>IF(UserInput!$K240="Missing",1,0)</f>
        <v>1</v>
      </c>
      <c r="J63" s="135"/>
    </row>
    <row r="64" spans="3:10" x14ac:dyDescent="0.25">
      <c r="C64" s="237" t="s">
        <v>477</v>
      </c>
      <c r="D64" s="97">
        <f>IF(UserInput!$K241="Missing",1,0)</f>
        <v>1</v>
      </c>
      <c r="E64" s="97">
        <f>IF(UserInput!$K241="Missing",1,0)</f>
        <v>1</v>
      </c>
      <c r="F64" s="97">
        <f>IF(UserInput!$K241="Missing",1,0)</f>
        <v>1</v>
      </c>
      <c r="G64" s="97">
        <f>IF(UserInput!$K241="Missing",1,0)</f>
        <v>1</v>
      </c>
      <c r="H64" s="97">
        <f>IF(UserInput!$K241="Missing",1,0)</f>
        <v>1</v>
      </c>
      <c r="I64" s="97">
        <f>IF(UserInput!$K241="Missing",1,0)</f>
        <v>1</v>
      </c>
      <c r="J64" s="135"/>
    </row>
    <row r="65" spans="3:10" ht="25.5" x14ac:dyDescent="0.25">
      <c r="C65" s="237" t="s">
        <v>183</v>
      </c>
      <c r="D65" s="97">
        <f>IF(UserInput!$K242="Missing",1,0)</f>
        <v>1</v>
      </c>
      <c r="E65" s="97">
        <f>IF(UserInput!$K242="Missing",1,0)</f>
        <v>1</v>
      </c>
      <c r="F65" s="97">
        <f>IF(UserInput!$K242="Missing",1,0)</f>
        <v>1</v>
      </c>
      <c r="G65" s="97">
        <f>IF(UserInput!$K242="Missing",1,0)</f>
        <v>1</v>
      </c>
      <c r="H65" s="97">
        <f>IF(UserInput!$K242="Missing",1,0)</f>
        <v>1</v>
      </c>
      <c r="I65" s="97">
        <f>IF(UserInput!$K242="Missing",1,0)</f>
        <v>1</v>
      </c>
      <c r="J65" s="135"/>
    </row>
    <row r="66" spans="3:10" ht="25.5" x14ac:dyDescent="0.25">
      <c r="C66" s="237" t="s">
        <v>660</v>
      </c>
      <c r="D66" s="97">
        <f>IF(UserInput!$K243="Missing",1,0)</f>
        <v>1</v>
      </c>
      <c r="E66" s="97">
        <f>IF(UserInput!$K243="Missing",1,0)</f>
        <v>1</v>
      </c>
      <c r="F66" s="97">
        <f>IF(UserInput!$K243="Missing",1,0)</f>
        <v>1</v>
      </c>
      <c r="G66" s="97">
        <f>IF(UserInput!$K243="Missing",1,0)</f>
        <v>1</v>
      </c>
      <c r="H66" s="97">
        <f>IF(UserInput!$K243="Missing",1,0)</f>
        <v>1</v>
      </c>
      <c r="I66" s="97">
        <f>IF(UserInput!$K243="Missing",1,0)</f>
        <v>1</v>
      </c>
      <c r="J66" s="135"/>
    </row>
    <row r="67" spans="3:10" ht="25.5" x14ac:dyDescent="0.25">
      <c r="C67" s="237" t="s">
        <v>471</v>
      </c>
      <c r="D67" s="97">
        <f>IF(UserInput!$K244="Missing",1,0)</f>
        <v>1</v>
      </c>
      <c r="E67" s="97">
        <f>IF(UserInput!$K244="Missing",1,0)</f>
        <v>1</v>
      </c>
      <c r="F67" s="97">
        <f>IF(UserInput!$K244="Missing",1,0)</f>
        <v>1</v>
      </c>
      <c r="G67" s="97">
        <f>IF(UserInput!$K244="Missing",1,0)</f>
        <v>1</v>
      </c>
      <c r="H67" s="97">
        <f>IF(UserInput!$K244="Missing",1,0)</f>
        <v>1</v>
      </c>
      <c r="I67" s="97">
        <f>IF(UserInput!$K244="Missing",1,0)</f>
        <v>1</v>
      </c>
      <c r="J67" s="135"/>
    </row>
    <row r="68" spans="3:10" x14ac:dyDescent="0.25">
      <c r="C68" s="237" t="s">
        <v>472</v>
      </c>
      <c r="D68" s="97">
        <f>IF(UserInput!$K245="Missing",1,0)</f>
        <v>1</v>
      </c>
      <c r="E68" s="97">
        <f>IF(UserInput!$K245="Missing",1,0)</f>
        <v>1</v>
      </c>
      <c r="F68" s="97">
        <f>IF(UserInput!$K245="Missing",1,0)</f>
        <v>1</v>
      </c>
      <c r="G68" s="97">
        <f>IF(UserInput!$K245="Missing",1,0)</f>
        <v>1</v>
      </c>
      <c r="H68" s="97">
        <f>IF(UserInput!$K245="Missing",1,0)</f>
        <v>1</v>
      </c>
      <c r="I68" s="97">
        <f>IF(UserInput!$K245="Missing",1,0)</f>
        <v>1</v>
      </c>
      <c r="J68" s="135"/>
    </row>
    <row r="69" spans="3:10" ht="25.5" x14ac:dyDescent="0.25">
      <c r="C69" s="237" t="s">
        <v>473</v>
      </c>
      <c r="D69" s="97">
        <f>IF(UserInput!$K246="Missing",1,0)</f>
        <v>1</v>
      </c>
      <c r="E69" s="97">
        <f>IF(UserInput!$K246="Missing",1,0)</f>
        <v>1</v>
      </c>
      <c r="F69" s="97">
        <f>IF(UserInput!$K246="Missing",1,0)</f>
        <v>1</v>
      </c>
      <c r="G69" s="97">
        <f>IF(UserInput!$K246="Missing",1,0)</f>
        <v>1</v>
      </c>
      <c r="H69" s="97">
        <f>IF(UserInput!$K246="Missing",1,0)</f>
        <v>1</v>
      </c>
      <c r="I69" s="97">
        <f>IF(UserInput!$K246="Missing",1,0)</f>
        <v>1</v>
      </c>
      <c r="J69" s="135"/>
    </row>
    <row r="70" spans="3:10" ht="15" customHeight="1" x14ac:dyDescent="0.25">
      <c r="C70" s="263" t="s">
        <v>474</v>
      </c>
      <c r="D70" s="319" t="s">
        <v>335</v>
      </c>
      <c r="E70" s="319"/>
      <c r="F70" s="319"/>
      <c r="G70" s="319"/>
      <c r="H70" s="319"/>
      <c r="I70" s="319"/>
      <c r="J70" s="252"/>
    </row>
    <row r="71" spans="3:10" ht="66" x14ac:dyDescent="0.25">
      <c r="C71" s="228" t="s">
        <v>529</v>
      </c>
      <c r="D71" s="123" t="s">
        <v>23</v>
      </c>
      <c r="E71" s="124" t="s">
        <v>97</v>
      </c>
      <c r="F71" s="124" t="s">
        <v>26</v>
      </c>
      <c r="G71" s="125" t="s">
        <v>24</v>
      </c>
      <c r="H71" s="126" t="s">
        <v>443</v>
      </c>
      <c r="I71" s="126" t="s">
        <v>461</v>
      </c>
      <c r="J71" s="121" t="s">
        <v>440</v>
      </c>
    </row>
    <row r="72" spans="3:10" x14ac:dyDescent="0.25">
      <c r="C72" s="241" t="s">
        <v>525</v>
      </c>
      <c r="D72" s="242"/>
      <c r="E72" s="242"/>
      <c r="F72" s="242"/>
      <c r="G72" s="243"/>
      <c r="H72" s="243"/>
      <c r="I72" s="243"/>
      <c r="J72" s="251"/>
    </row>
    <row r="73" spans="3:10" x14ac:dyDescent="0.25">
      <c r="C73" s="237" t="s">
        <v>184</v>
      </c>
      <c r="D73" s="97">
        <f>IF(UserInput!$K252="Missing",1,0)</f>
        <v>1</v>
      </c>
      <c r="E73" s="97">
        <f>IF(UserInput!$K252="Missing",1,0)</f>
        <v>1</v>
      </c>
      <c r="F73" s="97">
        <f>IF(UserInput!$K252="Missing",1,0)</f>
        <v>1</v>
      </c>
      <c r="G73" s="97">
        <f>IF(UserInput!$K252="Missing",1,0)</f>
        <v>1</v>
      </c>
      <c r="H73" s="97">
        <f>IF(UserInput!$K252="Missing",1,0)</f>
        <v>1</v>
      </c>
      <c r="I73" s="97">
        <f>IF(UserInput!$K252="Missing",1,0)</f>
        <v>1</v>
      </c>
      <c r="J73" s="135"/>
    </row>
    <row r="74" spans="3:10" x14ac:dyDescent="0.25">
      <c r="C74" s="237" t="s">
        <v>185</v>
      </c>
      <c r="D74" s="97">
        <f>IF(UserInput!$K253="Missing",1,0)</f>
        <v>1</v>
      </c>
      <c r="E74" s="97">
        <f>IF(UserInput!$K253="Missing",1,0)</f>
        <v>1</v>
      </c>
      <c r="F74" s="97">
        <f>IF(UserInput!$K253="Missing",1,0)</f>
        <v>1</v>
      </c>
      <c r="G74" s="97">
        <f>IF(UserInput!$K253="Missing",1,0)</f>
        <v>1</v>
      </c>
      <c r="H74" s="97">
        <f>IF(UserInput!$K253="Missing",1,0)</f>
        <v>1</v>
      </c>
      <c r="I74" s="97">
        <f>IF(UserInput!$K253="Missing",1,0)</f>
        <v>1</v>
      </c>
      <c r="J74" s="135"/>
    </row>
    <row r="75" spans="3:10" x14ac:dyDescent="0.25">
      <c r="C75" s="237" t="s">
        <v>186</v>
      </c>
      <c r="D75" s="97">
        <f>IF(UserInput!$K254="Missing",1,0)</f>
        <v>1</v>
      </c>
      <c r="E75" s="97">
        <f>IF(UserInput!$K254="Missing",1,0)</f>
        <v>1</v>
      </c>
      <c r="F75" s="97">
        <f>IF(UserInput!$K254="Missing",1,0)</f>
        <v>1</v>
      </c>
      <c r="G75" s="97">
        <f>IF(UserInput!$K254="Missing",1,0)</f>
        <v>1</v>
      </c>
      <c r="H75" s="97">
        <f>IF(UserInput!$K254="Missing",1,0)</f>
        <v>1</v>
      </c>
      <c r="I75" s="97">
        <f>IF(UserInput!$K254="Missing",1,0)</f>
        <v>1</v>
      </c>
      <c r="J75" s="135"/>
    </row>
    <row r="76" spans="3:10" x14ac:dyDescent="0.25">
      <c r="C76" s="241" t="s">
        <v>526</v>
      </c>
      <c r="D76" s="242"/>
      <c r="E76" s="242"/>
      <c r="F76" s="242"/>
      <c r="G76" s="243"/>
      <c r="H76" s="243"/>
      <c r="I76" s="243"/>
      <c r="J76" s="251"/>
    </row>
    <row r="77" spans="3:10" x14ac:dyDescent="0.25">
      <c r="C77" s="237" t="s">
        <v>499</v>
      </c>
      <c r="D77" s="97">
        <f>IF(UserInput!$K258="Missing",1,0)</f>
        <v>1</v>
      </c>
      <c r="E77" s="97">
        <f>IF(UserInput!$K258="Missing",1,0)</f>
        <v>1</v>
      </c>
      <c r="F77" s="97">
        <f>IF(UserInput!$K258="Missing",1,0)</f>
        <v>1</v>
      </c>
      <c r="G77" s="97">
        <f>IF(UserInput!$K258="Missing",1,0)</f>
        <v>1</v>
      </c>
      <c r="H77" s="97">
        <f>IF(UserInput!$K258="Missing",1,0)</f>
        <v>1</v>
      </c>
      <c r="I77" s="97">
        <f>IF(UserInput!$K258="Missing",1,0)</f>
        <v>1</v>
      </c>
      <c r="J77" s="135"/>
    </row>
    <row r="78" spans="3:10" x14ac:dyDescent="0.25">
      <c r="C78" s="237" t="s">
        <v>187</v>
      </c>
      <c r="D78" s="97">
        <f>IF(UserInput!$K259="Missing",1,0)</f>
        <v>1</v>
      </c>
      <c r="E78" s="97">
        <f>IF(UserInput!$K259="Missing",1,0)</f>
        <v>1</v>
      </c>
      <c r="F78" s="97">
        <f>IF(UserInput!$K259="Missing",1,0)</f>
        <v>1</v>
      </c>
      <c r="G78" s="97">
        <f>IF(UserInput!$K259="Missing",1,0)</f>
        <v>1</v>
      </c>
      <c r="H78" s="97">
        <f>IF(UserInput!$K259="Missing",1,0)</f>
        <v>1</v>
      </c>
      <c r="I78" s="97">
        <f>IF(UserInput!$K259="Missing",1,0)</f>
        <v>1</v>
      </c>
      <c r="J78" s="135"/>
    </row>
    <row r="79" spans="3:10" ht="15" customHeight="1" x14ac:dyDescent="0.25">
      <c r="C79" s="237" t="s">
        <v>188</v>
      </c>
      <c r="D79" s="320" t="s">
        <v>335</v>
      </c>
      <c r="E79" s="320"/>
      <c r="F79" s="320"/>
      <c r="G79" s="320"/>
      <c r="H79" s="320"/>
      <c r="I79" s="320"/>
      <c r="J79" s="253"/>
    </row>
  </sheetData>
  <sheetProtection sheet="1" objects="1" scenarios="1"/>
  <mergeCells count="7">
    <mergeCell ref="C2:J2"/>
    <mergeCell ref="D56:I56"/>
    <mergeCell ref="D70:I70"/>
    <mergeCell ref="D79:I79"/>
    <mergeCell ref="J21:J29"/>
    <mergeCell ref="J32:J39"/>
    <mergeCell ref="J41:J52"/>
  </mergeCells>
  <conditionalFormatting sqref="D12:I13 D15:I17">
    <cfRule type="cellIs" dxfId="170" priority="10" operator="equal">
      <formula>0</formula>
    </cfRule>
  </conditionalFormatting>
  <conditionalFormatting sqref="D21:I30">
    <cfRule type="cellIs" dxfId="169" priority="9" operator="equal">
      <formula>0</formula>
    </cfRule>
  </conditionalFormatting>
  <conditionalFormatting sqref="D32:I39">
    <cfRule type="cellIs" dxfId="168" priority="8" operator="equal">
      <formula>0</formula>
    </cfRule>
  </conditionalFormatting>
  <conditionalFormatting sqref="D41:I46 D48:I55">
    <cfRule type="cellIs" dxfId="167" priority="7" operator="equal">
      <formula>0</formula>
    </cfRule>
  </conditionalFormatting>
  <conditionalFormatting sqref="D59:I61">
    <cfRule type="cellIs" dxfId="166" priority="6" operator="equal">
      <formula>0</formula>
    </cfRule>
  </conditionalFormatting>
  <conditionalFormatting sqref="D63:I69">
    <cfRule type="cellIs" dxfId="165" priority="5" operator="equal">
      <formula>0</formula>
    </cfRule>
  </conditionalFormatting>
  <conditionalFormatting sqref="D73:I75">
    <cfRule type="cellIs" dxfId="164" priority="4" operator="equal">
      <formula>0</formula>
    </cfRule>
  </conditionalFormatting>
  <conditionalFormatting sqref="D77:I78">
    <cfRule type="cellIs" dxfId="163" priority="3" operator="equal">
      <formula>0</formula>
    </cfRule>
  </conditionalFormatting>
  <conditionalFormatting sqref="J79 J70 J56">
    <cfRule type="cellIs" dxfId="162" priority="2" operator="notEqual">
      <formula>""</formula>
    </cfRule>
  </conditionalFormatting>
  <conditionalFormatting sqref="D47:I47">
    <cfRule type="cellIs" dxfId="161" priority="1" operator="equal">
      <formula>0</formula>
    </cfRule>
  </conditionalFormatting>
  <pageMargins left="0.7" right="0.7" top="0.75" bottom="0.75" header="0.3" footer="0.3"/>
  <pageSetup orientation="portrait" r:id="rId1"/>
  <drawing r:id="rId2"/>
  <legacyDrawing r:id="rId3"/>
  <controls>
    <mc:AlternateContent xmlns:mc="http://schemas.openxmlformats.org/markup-compatibility/2006">
      <mc:Choice Requires="x14">
        <control shapeId="10554" r:id="rId4" name="OptionButton306">
          <controlPr defaultSize="0" autoLine="0" linkedCell="UserInput!G259" r:id="rId5">
            <anchor moveWithCells="1">
              <from>
                <xdr:col>8</xdr:col>
                <xdr:colOff>66675</xdr:colOff>
                <xdr:row>77</xdr:row>
                <xdr:rowOff>9525</xdr:rowOff>
              </from>
              <to>
                <xdr:col>9</xdr:col>
                <xdr:colOff>9525</xdr:colOff>
                <xdr:row>78</xdr:row>
                <xdr:rowOff>9525</xdr:rowOff>
              </to>
            </anchor>
          </controlPr>
        </control>
      </mc:Choice>
      <mc:Fallback>
        <control shapeId="10554" r:id="rId4" name="OptionButton306"/>
      </mc:Fallback>
    </mc:AlternateContent>
    <mc:AlternateContent xmlns:mc="http://schemas.openxmlformats.org/markup-compatibility/2006">
      <mc:Choice Requires="x14">
        <control shapeId="10553" r:id="rId6" name="OptionButton305">
          <controlPr defaultSize="0" autoLine="0" linkedCell="UserInput!G258" r:id="rId5">
            <anchor moveWithCells="1">
              <from>
                <xdr:col>8</xdr:col>
                <xdr:colOff>66675</xdr:colOff>
                <xdr:row>76</xdr:row>
                <xdr:rowOff>9525</xdr:rowOff>
              </from>
              <to>
                <xdr:col>9</xdr:col>
                <xdr:colOff>9525</xdr:colOff>
                <xdr:row>77</xdr:row>
                <xdr:rowOff>9525</xdr:rowOff>
              </to>
            </anchor>
          </controlPr>
        </control>
      </mc:Choice>
      <mc:Fallback>
        <control shapeId="10553" r:id="rId6" name="OptionButton305"/>
      </mc:Fallback>
    </mc:AlternateContent>
    <mc:AlternateContent xmlns:mc="http://schemas.openxmlformats.org/markup-compatibility/2006">
      <mc:Choice Requires="x14">
        <control shapeId="10552" r:id="rId7" name="OptionButton304">
          <controlPr defaultSize="0" autoLine="0" linkedCell="UserInput!G254" r:id="rId5">
            <anchor moveWithCells="1">
              <from>
                <xdr:col>8</xdr:col>
                <xdr:colOff>66675</xdr:colOff>
                <xdr:row>74</xdr:row>
                <xdr:rowOff>9525</xdr:rowOff>
              </from>
              <to>
                <xdr:col>9</xdr:col>
                <xdr:colOff>9525</xdr:colOff>
                <xdr:row>75</xdr:row>
                <xdr:rowOff>9525</xdr:rowOff>
              </to>
            </anchor>
          </controlPr>
        </control>
      </mc:Choice>
      <mc:Fallback>
        <control shapeId="10552" r:id="rId7" name="OptionButton304"/>
      </mc:Fallback>
    </mc:AlternateContent>
    <mc:AlternateContent xmlns:mc="http://schemas.openxmlformats.org/markup-compatibility/2006">
      <mc:Choice Requires="x14">
        <control shapeId="10551" r:id="rId8" name="OptionButton303">
          <controlPr defaultSize="0" autoLine="0" linkedCell="UserInput!G253" r:id="rId5">
            <anchor moveWithCells="1">
              <from>
                <xdr:col>8</xdr:col>
                <xdr:colOff>66675</xdr:colOff>
                <xdr:row>73</xdr:row>
                <xdr:rowOff>9525</xdr:rowOff>
              </from>
              <to>
                <xdr:col>9</xdr:col>
                <xdr:colOff>9525</xdr:colOff>
                <xdr:row>74</xdr:row>
                <xdr:rowOff>9525</xdr:rowOff>
              </to>
            </anchor>
          </controlPr>
        </control>
      </mc:Choice>
      <mc:Fallback>
        <control shapeId="10551" r:id="rId8" name="OptionButton303"/>
      </mc:Fallback>
    </mc:AlternateContent>
    <mc:AlternateContent xmlns:mc="http://schemas.openxmlformats.org/markup-compatibility/2006">
      <mc:Choice Requires="x14">
        <control shapeId="10550" r:id="rId9" name="OptionButton302">
          <controlPr defaultSize="0" autoLine="0" linkedCell="UserInput!G252" r:id="rId5">
            <anchor moveWithCells="1">
              <from>
                <xdr:col>8</xdr:col>
                <xdr:colOff>66675</xdr:colOff>
                <xdr:row>72</xdr:row>
                <xdr:rowOff>9525</xdr:rowOff>
              </from>
              <to>
                <xdr:col>9</xdr:col>
                <xdr:colOff>9525</xdr:colOff>
                <xdr:row>73</xdr:row>
                <xdr:rowOff>9525</xdr:rowOff>
              </to>
            </anchor>
          </controlPr>
        </control>
      </mc:Choice>
      <mc:Fallback>
        <control shapeId="10550" r:id="rId9" name="OptionButton302"/>
      </mc:Fallback>
    </mc:AlternateContent>
    <mc:AlternateContent xmlns:mc="http://schemas.openxmlformats.org/markup-compatibility/2006">
      <mc:Choice Requires="x14">
        <control shapeId="10549" r:id="rId10" name="OptionButton301">
          <controlPr defaultSize="0" autoLine="0" linkedCell="UserInput!G246" r:id="rId5">
            <anchor moveWithCells="1">
              <from>
                <xdr:col>8</xdr:col>
                <xdr:colOff>66675</xdr:colOff>
                <xdr:row>68</xdr:row>
                <xdr:rowOff>9525</xdr:rowOff>
              </from>
              <to>
                <xdr:col>9</xdr:col>
                <xdr:colOff>9525</xdr:colOff>
                <xdr:row>68</xdr:row>
                <xdr:rowOff>200025</xdr:rowOff>
              </to>
            </anchor>
          </controlPr>
        </control>
      </mc:Choice>
      <mc:Fallback>
        <control shapeId="10549" r:id="rId10" name="OptionButton301"/>
      </mc:Fallback>
    </mc:AlternateContent>
    <mc:AlternateContent xmlns:mc="http://schemas.openxmlformats.org/markup-compatibility/2006">
      <mc:Choice Requires="x14">
        <control shapeId="10548" r:id="rId11" name="OptionButton300">
          <controlPr defaultSize="0" autoLine="0" linkedCell="UserInput!G245" r:id="rId5">
            <anchor moveWithCells="1">
              <from>
                <xdr:col>8</xdr:col>
                <xdr:colOff>66675</xdr:colOff>
                <xdr:row>67</xdr:row>
                <xdr:rowOff>9525</xdr:rowOff>
              </from>
              <to>
                <xdr:col>9</xdr:col>
                <xdr:colOff>9525</xdr:colOff>
                <xdr:row>68</xdr:row>
                <xdr:rowOff>9525</xdr:rowOff>
              </to>
            </anchor>
          </controlPr>
        </control>
      </mc:Choice>
      <mc:Fallback>
        <control shapeId="10548" r:id="rId11" name="OptionButton300"/>
      </mc:Fallback>
    </mc:AlternateContent>
    <mc:AlternateContent xmlns:mc="http://schemas.openxmlformats.org/markup-compatibility/2006">
      <mc:Choice Requires="x14">
        <control shapeId="10547" r:id="rId12" name="OptionButton299">
          <controlPr defaultSize="0" autoLine="0" linkedCell="UserInput!G244" r:id="rId5">
            <anchor moveWithCells="1">
              <from>
                <xdr:col>8</xdr:col>
                <xdr:colOff>66675</xdr:colOff>
                <xdr:row>66</xdr:row>
                <xdr:rowOff>9525</xdr:rowOff>
              </from>
              <to>
                <xdr:col>9</xdr:col>
                <xdr:colOff>9525</xdr:colOff>
                <xdr:row>66</xdr:row>
                <xdr:rowOff>200025</xdr:rowOff>
              </to>
            </anchor>
          </controlPr>
        </control>
      </mc:Choice>
      <mc:Fallback>
        <control shapeId="10547" r:id="rId12" name="OptionButton299"/>
      </mc:Fallback>
    </mc:AlternateContent>
    <mc:AlternateContent xmlns:mc="http://schemas.openxmlformats.org/markup-compatibility/2006">
      <mc:Choice Requires="x14">
        <control shapeId="10546" r:id="rId13" name="OptionButton298">
          <controlPr defaultSize="0" autoLine="0" linkedCell="UserInput!G243" r:id="rId5">
            <anchor moveWithCells="1">
              <from>
                <xdr:col>8</xdr:col>
                <xdr:colOff>66675</xdr:colOff>
                <xdr:row>65</xdr:row>
                <xdr:rowOff>9525</xdr:rowOff>
              </from>
              <to>
                <xdr:col>9</xdr:col>
                <xdr:colOff>9525</xdr:colOff>
                <xdr:row>65</xdr:row>
                <xdr:rowOff>200025</xdr:rowOff>
              </to>
            </anchor>
          </controlPr>
        </control>
      </mc:Choice>
      <mc:Fallback>
        <control shapeId="10546" r:id="rId13" name="OptionButton298"/>
      </mc:Fallback>
    </mc:AlternateContent>
    <mc:AlternateContent xmlns:mc="http://schemas.openxmlformats.org/markup-compatibility/2006">
      <mc:Choice Requires="x14">
        <control shapeId="10545" r:id="rId14" name="OptionButton297">
          <controlPr defaultSize="0" autoLine="0" linkedCell="UserInput!G242" r:id="rId5">
            <anchor moveWithCells="1">
              <from>
                <xdr:col>8</xdr:col>
                <xdr:colOff>66675</xdr:colOff>
                <xdr:row>64</xdr:row>
                <xdr:rowOff>9525</xdr:rowOff>
              </from>
              <to>
                <xdr:col>9</xdr:col>
                <xdr:colOff>9525</xdr:colOff>
                <xdr:row>64</xdr:row>
                <xdr:rowOff>200025</xdr:rowOff>
              </to>
            </anchor>
          </controlPr>
        </control>
      </mc:Choice>
      <mc:Fallback>
        <control shapeId="10545" r:id="rId14" name="OptionButton297"/>
      </mc:Fallback>
    </mc:AlternateContent>
    <mc:AlternateContent xmlns:mc="http://schemas.openxmlformats.org/markup-compatibility/2006">
      <mc:Choice Requires="x14">
        <control shapeId="10544" r:id="rId15" name="OptionButton296">
          <controlPr defaultSize="0" autoLine="0" linkedCell="UserInput!G241" r:id="rId5">
            <anchor moveWithCells="1">
              <from>
                <xdr:col>8</xdr:col>
                <xdr:colOff>66675</xdr:colOff>
                <xdr:row>63</xdr:row>
                <xdr:rowOff>9525</xdr:rowOff>
              </from>
              <to>
                <xdr:col>9</xdr:col>
                <xdr:colOff>9525</xdr:colOff>
                <xdr:row>64</xdr:row>
                <xdr:rowOff>9525</xdr:rowOff>
              </to>
            </anchor>
          </controlPr>
        </control>
      </mc:Choice>
      <mc:Fallback>
        <control shapeId="10544" r:id="rId15" name="OptionButton296"/>
      </mc:Fallback>
    </mc:AlternateContent>
    <mc:AlternateContent xmlns:mc="http://schemas.openxmlformats.org/markup-compatibility/2006">
      <mc:Choice Requires="x14">
        <control shapeId="10543" r:id="rId16" name="OptionButton295">
          <controlPr defaultSize="0" autoLine="0" linkedCell="UserInput!G240" r:id="rId5">
            <anchor moveWithCells="1">
              <from>
                <xdr:col>8</xdr:col>
                <xdr:colOff>66675</xdr:colOff>
                <xdr:row>62</xdr:row>
                <xdr:rowOff>9525</xdr:rowOff>
              </from>
              <to>
                <xdr:col>9</xdr:col>
                <xdr:colOff>9525</xdr:colOff>
                <xdr:row>62</xdr:row>
                <xdr:rowOff>200025</xdr:rowOff>
              </to>
            </anchor>
          </controlPr>
        </control>
      </mc:Choice>
      <mc:Fallback>
        <control shapeId="10543" r:id="rId16" name="OptionButton295"/>
      </mc:Fallback>
    </mc:AlternateContent>
    <mc:AlternateContent xmlns:mc="http://schemas.openxmlformats.org/markup-compatibility/2006">
      <mc:Choice Requires="x14">
        <control shapeId="10542" r:id="rId17" name="OptionButton294">
          <controlPr defaultSize="0" autoLine="0" linkedCell="UserInput!G236" r:id="rId5">
            <anchor moveWithCells="1">
              <from>
                <xdr:col>8</xdr:col>
                <xdr:colOff>66675</xdr:colOff>
                <xdr:row>60</xdr:row>
                <xdr:rowOff>9525</xdr:rowOff>
              </from>
              <to>
                <xdr:col>9</xdr:col>
                <xdr:colOff>9525</xdr:colOff>
                <xdr:row>60</xdr:row>
                <xdr:rowOff>200025</xdr:rowOff>
              </to>
            </anchor>
          </controlPr>
        </control>
      </mc:Choice>
      <mc:Fallback>
        <control shapeId="10542" r:id="rId17" name="OptionButton294"/>
      </mc:Fallback>
    </mc:AlternateContent>
    <mc:AlternateContent xmlns:mc="http://schemas.openxmlformats.org/markup-compatibility/2006">
      <mc:Choice Requires="x14">
        <control shapeId="10541" r:id="rId18" name="OptionButton293">
          <controlPr defaultSize="0" autoLine="0" linkedCell="UserInput!G235" r:id="rId5">
            <anchor moveWithCells="1">
              <from>
                <xdr:col>8</xdr:col>
                <xdr:colOff>66675</xdr:colOff>
                <xdr:row>59</xdr:row>
                <xdr:rowOff>9525</xdr:rowOff>
              </from>
              <to>
                <xdr:col>9</xdr:col>
                <xdr:colOff>9525</xdr:colOff>
                <xdr:row>60</xdr:row>
                <xdr:rowOff>9525</xdr:rowOff>
              </to>
            </anchor>
          </controlPr>
        </control>
      </mc:Choice>
      <mc:Fallback>
        <control shapeId="10541" r:id="rId18" name="OptionButton293"/>
      </mc:Fallback>
    </mc:AlternateContent>
    <mc:AlternateContent xmlns:mc="http://schemas.openxmlformats.org/markup-compatibility/2006">
      <mc:Choice Requires="x14">
        <control shapeId="10540" r:id="rId19" name="OptionButton292">
          <controlPr defaultSize="0" autoLine="0" linkedCell="UserInput!G234" r:id="rId5">
            <anchor moveWithCells="1">
              <from>
                <xdr:col>8</xdr:col>
                <xdr:colOff>66675</xdr:colOff>
                <xdr:row>58</xdr:row>
                <xdr:rowOff>9525</xdr:rowOff>
              </from>
              <to>
                <xdr:col>9</xdr:col>
                <xdr:colOff>9525</xdr:colOff>
                <xdr:row>59</xdr:row>
                <xdr:rowOff>9525</xdr:rowOff>
              </to>
            </anchor>
          </controlPr>
        </control>
      </mc:Choice>
      <mc:Fallback>
        <control shapeId="10540" r:id="rId19" name="OptionButton292"/>
      </mc:Fallback>
    </mc:AlternateContent>
    <mc:AlternateContent xmlns:mc="http://schemas.openxmlformats.org/markup-compatibility/2006">
      <mc:Choice Requires="x14">
        <control shapeId="10539" r:id="rId20" name="OptionButton291">
          <controlPr defaultSize="0" autoLine="0" linkedCell="UserInput!G228" r:id="rId5">
            <anchor moveWithCells="1">
              <from>
                <xdr:col>8</xdr:col>
                <xdr:colOff>66675</xdr:colOff>
                <xdr:row>54</xdr:row>
                <xdr:rowOff>9525</xdr:rowOff>
              </from>
              <to>
                <xdr:col>9</xdr:col>
                <xdr:colOff>9525</xdr:colOff>
                <xdr:row>54</xdr:row>
                <xdr:rowOff>200025</xdr:rowOff>
              </to>
            </anchor>
          </controlPr>
        </control>
      </mc:Choice>
      <mc:Fallback>
        <control shapeId="10539" r:id="rId20" name="OptionButton291"/>
      </mc:Fallback>
    </mc:AlternateContent>
    <mc:AlternateContent xmlns:mc="http://schemas.openxmlformats.org/markup-compatibility/2006">
      <mc:Choice Requires="x14">
        <control shapeId="10538" r:id="rId21" name="OptionButton290">
          <controlPr defaultSize="0" autoLine="0" linkedCell="UserInput!G227" r:id="rId5">
            <anchor moveWithCells="1">
              <from>
                <xdr:col>8</xdr:col>
                <xdr:colOff>66675</xdr:colOff>
                <xdr:row>53</xdr:row>
                <xdr:rowOff>9525</xdr:rowOff>
              </from>
              <to>
                <xdr:col>9</xdr:col>
                <xdr:colOff>9525</xdr:colOff>
                <xdr:row>53</xdr:row>
                <xdr:rowOff>200025</xdr:rowOff>
              </to>
            </anchor>
          </controlPr>
        </control>
      </mc:Choice>
      <mc:Fallback>
        <control shapeId="10538" r:id="rId21" name="OptionButton290"/>
      </mc:Fallback>
    </mc:AlternateContent>
    <mc:AlternateContent xmlns:mc="http://schemas.openxmlformats.org/markup-compatibility/2006">
      <mc:Choice Requires="x14">
        <control shapeId="10537" r:id="rId22" name="OptionButton289">
          <controlPr defaultSize="0" autoLine="0" linkedCell="UserInput!G226" r:id="rId5">
            <anchor moveWithCells="1">
              <from>
                <xdr:col>8</xdr:col>
                <xdr:colOff>66675</xdr:colOff>
                <xdr:row>52</xdr:row>
                <xdr:rowOff>9525</xdr:rowOff>
              </from>
              <to>
                <xdr:col>9</xdr:col>
                <xdr:colOff>9525</xdr:colOff>
                <xdr:row>52</xdr:row>
                <xdr:rowOff>200025</xdr:rowOff>
              </to>
            </anchor>
          </controlPr>
        </control>
      </mc:Choice>
      <mc:Fallback>
        <control shapeId="10537" r:id="rId22" name="OptionButton289"/>
      </mc:Fallback>
    </mc:AlternateContent>
    <mc:AlternateContent xmlns:mc="http://schemas.openxmlformats.org/markup-compatibility/2006">
      <mc:Choice Requires="x14">
        <control shapeId="10536" r:id="rId23" name="OptionButton288">
          <controlPr defaultSize="0" autoLine="0" linkedCell="UserInput!G225" r:id="rId24">
            <anchor moveWithCells="1">
              <from>
                <xdr:col>8</xdr:col>
                <xdr:colOff>66675</xdr:colOff>
                <xdr:row>51</xdr:row>
                <xdr:rowOff>9525</xdr:rowOff>
              </from>
              <to>
                <xdr:col>9</xdr:col>
                <xdr:colOff>9525</xdr:colOff>
                <xdr:row>52</xdr:row>
                <xdr:rowOff>0</xdr:rowOff>
              </to>
            </anchor>
          </controlPr>
        </control>
      </mc:Choice>
      <mc:Fallback>
        <control shapeId="10536" r:id="rId23" name="OptionButton288"/>
      </mc:Fallback>
    </mc:AlternateContent>
    <mc:AlternateContent xmlns:mc="http://schemas.openxmlformats.org/markup-compatibility/2006">
      <mc:Choice Requires="x14">
        <control shapeId="10535" r:id="rId25" name="OptionButton287">
          <controlPr defaultSize="0" autoLine="0" linkedCell="UserInput!G224" r:id="rId24">
            <anchor moveWithCells="1">
              <from>
                <xdr:col>8</xdr:col>
                <xdr:colOff>66675</xdr:colOff>
                <xdr:row>50</xdr:row>
                <xdr:rowOff>9525</xdr:rowOff>
              </from>
              <to>
                <xdr:col>9</xdr:col>
                <xdr:colOff>9525</xdr:colOff>
                <xdr:row>51</xdr:row>
                <xdr:rowOff>0</xdr:rowOff>
              </to>
            </anchor>
          </controlPr>
        </control>
      </mc:Choice>
      <mc:Fallback>
        <control shapeId="10535" r:id="rId25" name="OptionButton287"/>
      </mc:Fallback>
    </mc:AlternateContent>
    <mc:AlternateContent xmlns:mc="http://schemas.openxmlformats.org/markup-compatibility/2006">
      <mc:Choice Requires="x14">
        <control shapeId="10534" r:id="rId26" name="OptionButton286">
          <controlPr defaultSize="0" autoLine="0" linkedCell="UserInput!G223" r:id="rId24">
            <anchor moveWithCells="1">
              <from>
                <xdr:col>8</xdr:col>
                <xdr:colOff>66675</xdr:colOff>
                <xdr:row>49</xdr:row>
                <xdr:rowOff>9525</xdr:rowOff>
              </from>
              <to>
                <xdr:col>9</xdr:col>
                <xdr:colOff>9525</xdr:colOff>
                <xdr:row>50</xdr:row>
                <xdr:rowOff>0</xdr:rowOff>
              </to>
            </anchor>
          </controlPr>
        </control>
      </mc:Choice>
      <mc:Fallback>
        <control shapeId="10534" r:id="rId26" name="OptionButton286"/>
      </mc:Fallback>
    </mc:AlternateContent>
    <mc:AlternateContent xmlns:mc="http://schemas.openxmlformats.org/markup-compatibility/2006">
      <mc:Choice Requires="x14">
        <control shapeId="10533" r:id="rId27" name="OptionButton285">
          <controlPr defaultSize="0" autoLine="0" linkedCell="UserInput!G222" r:id="rId24">
            <anchor moveWithCells="1">
              <from>
                <xdr:col>8</xdr:col>
                <xdr:colOff>66675</xdr:colOff>
                <xdr:row>48</xdr:row>
                <xdr:rowOff>9525</xdr:rowOff>
              </from>
              <to>
                <xdr:col>9</xdr:col>
                <xdr:colOff>9525</xdr:colOff>
                <xdr:row>49</xdr:row>
                <xdr:rowOff>0</xdr:rowOff>
              </to>
            </anchor>
          </controlPr>
        </control>
      </mc:Choice>
      <mc:Fallback>
        <control shapeId="10533" r:id="rId27" name="OptionButton285"/>
      </mc:Fallback>
    </mc:AlternateContent>
    <mc:AlternateContent xmlns:mc="http://schemas.openxmlformats.org/markup-compatibility/2006">
      <mc:Choice Requires="x14">
        <control shapeId="10532" r:id="rId28" name="OptionButton284">
          <controlPr defaultSize="0" autoLine="0" linkedCell="UserInput!G221" r:id="rId24">
            <anchor moveWithCells="1">
              <from>
                <xdr:col>8</xdr:col>
                <xdr:colOff>66675</xdr:colOff>
                <xdr:row>47</xdr:row>
                <xdr:rowOff>9525</xdr:rowOff>
              </from>
              <to>
                <xdr:col>9</xdr:col>
                <xdr:colOff>9525</xdr:colOff>
                <xdr:row>48</xdr:row>
                <xdr:rowOff>0</xdr:rowOff>
              </to>
            </anchor>
          </controlPr>
        </control>
      </mc:Choice>
      <mc:Fallback>
        <control shapeId="10532" r:id="rId28" name="OptionButton284"/>
      </mc:Fallback>
    </mc:AlternateContent>
    <mc:AlternateContent xmlns:mc="http://schemas.openxmlformats.org/markup-compatibility/2006">
      <mc:Choice Requires="x14">
        <control shapeId="10531" r:id="rId29" name="OptionButton283">
          <controlPr defaultSize="0" autoLine="0" linkedCell="UserInput!G219" r:id="rId24">
            <anchor moveWithCells="1">
              <from>
                <xdr:col>8</xdr:col>
                <xdr:colOff>66675</xdr:colOff>
                <xdr:row>45</xdr:row>
                <xdr:rowOff>9525</xdr:rowOff>
              </from>
              <to>
                <xdr:col>9</xdr:col>
                <xdr:colOff>9525</xdr:colOff>
                <xdr:row>46</xdr:row>
                <xdr:rowOff>0</xdr:rowOff>
              </to>
            </anchor>
          </controlPr>
        </control>
      </mc:Choice>
      <mc:Fallback>
        <control shapeId="10531" r:id="rId29" name="OptionButton283"/>
      </mc:Fallback>
    </mc:AlternateContent>
    <mc:AlternateContent xmlns:mc="http://schemas.openxmlformats.org/markup-compatibility/2006">
      <mc:Choice Requires="x14">
        <control shapeId="10530" r:id="rId30" name="OptionButton282">
          <controlPr defaultSize="0" autoLine="0" linkedCell="UserInput!G218" r:id="rId24">
            <anchor moveWithCells="1">
              <from>
                <xdr:col>8</xdr:col>
                <xdr:colOff>66675</xdr:colOff>
                <xdr:row>44</xdr:row>
                <xdr:rowOff>9525</xdr:rowOff>
              </from>
              <to>
                <xdr:col>9</xdr:col>
                <xdr:colOff>9525</xdr:colOff>
                <xdr:row>45</xdr:row>
                <xdr:rowOff>0</xdr:rowOff>
              </to>
            </anchor>
          </controlPr>
        </control>
      </mc:Choice>
      <mc:Fallback>
        <control shapeId="10530" r:id="rId30" name="OptionButton282"/>
      </mc:Fallback>
    </mc:AlternateContent>
    <mc:AlternateContent xmlns:mc="http://schemas.openxmlformats.org/markup-compatibility/2006">
      <mc:Choice Requires="x14">
        <control shapeId="10529" r:id="rId31" name="OptionButton281">
          <controlPr defaultSize="0" autoLine="0" linkedCell="UserInput!G217" r:id="rId24">
            <anchor moveWithCells="1">
              <from>
                <xdr:col>8</xdr:col>
                <xdr:colOff>66675</xdr:colOff>
                <xdr:row>43</xdr:row>
                <xdr:rowOff>9525</xdr:rowOff>
              </from>
              <to>
                <xdr:col>9</xdr:col>
                <xdr:colOff>9525</xdr:colOff>
                <xdr:row>44</xdr:row>
                <xdr:rowOff>0</xdr:rowOff>
              </to>
            </anchor>
          </controlPr>
        </control>
      </mc:Choice>
      <mc:Fallback>
        <control shapeId="10529" r:id="rId31" name="OptionButton281"/>
      </mc:Fallback>
    </mc:AlternateContent>
    <mc:AlternateContent xmlns:mc="http://schemas.openxmlformats.org/markup-compatibility/2006">
      <mc:Choice Requires="x14">
        <control shapeId="10528" r:id="rId32" name="OptionButton280">
          <controlPr defaultSize="0" autoLine="0" linkedCell="UserInput!G216" r:id="rId24">
            <anchor moveWithCells="1">
              <from>
                <xdr:col>8</xdr:col>
                <xdr:colOff>66675</xdr:colOff>
                <xdr:row>42</xdr:row>
                <xdr:rowOff>9525</xdr:rowOff>
              </from>
              <to>
                <xdr:col>9</xdr:col>
                <xdr:colOff>9525</xdr:colOff>
                <xdr:row>43</xdr:row>
                <xdr:rowOff>0</xdr:rowOff>
              </to>
            </anchor>
          </controlPr>
        </control>
      </mc:Choice>
      <mc:Fallback>
        <control shapeId="10528" r:id="rId32" name="OptionButton280"/>
      </mc:Fallback>
    </mc:AlternateContent>
    <mc:AlternateContent xmlns:mc="http://schemas.openxmlformats.org/markup-compatibility/2006">
      <mc:Choice Requires="x14">
        <control shapeId="10527" r:id="rId33" name="OptionButton279">
          <controlPr defaultSize="0" autoLine="0" linkedCell="UserInput!G215" r:id="rId24">
            <anchor moveWithCells="1">
              <from>
                <xdr:col>8</xdr:col>
                <xdr:colOff>66675</xdr:colOff>
                <xdr:row>41</xdr:row>
                <xdr:rowOff>9525</xdr:rowOff>
              </from>
              <to>
                <xdr:col>9</xdr:col>
                <xdr:colOff>9525</xdr:colOff>
                <xdr:row>42</xdr:row>
                <xdr:rowOff>0</xdr:rowOff>
              </to>
            </anchor>
          </controlPr>
        </control>
      </mc:Choice>
      <mc:Fallback>
        <control shapeId="10527" r:id="rId33" name="OptionButton279"/>
      </mc:Fallback>
    </mc:AlternateContent>
    <mc:AlternateContent xmlns:mc="http://schemas.openxmlformats.org/markup-compatibility/2006">
      <mc:Choice Requires="x14">
        <control shapeId="10526" r:id="rId34" name="OptionButton278">
          <controlPr defaultSize="0" autoLine="0" linkedCell="UserInput!G214" r:id="rId24">
            <anchor moveWithCells="1">
              <from>
                <xdr:col>8</xdr:col>
                <xdr:colOff>66675</xdr:colOff>
                <xdr:row>40</xdr:row>
                <xdr:rowOff>9525</xdr:rowOff>
              </from>
              <to>
                <xdr:col>9</xdr:col>
                <xdr:colOff>9525</xdr:colOff>
                <xdr:row>41</xdr:row>
                <xdr:rowOff>0</xdr:rowOff>
              </to>
            </anchor>
          </controlPr>
        </control>
      </mc:Choice>
      <mc:Fallback>
        <control shapeId="10526" r:id="rId34" name="OptionButton278"/>
      </mc:Fallback>
    </mc:AlternateContent>
    <mc:AlternateContent xmlns:mc="http://schemas.openxmlformats.org/markup-compatibility/2006">
      <mc:Choice Requires="x14">
        <control shapeId="10525" r:id="rId35" name="OptionButton277">
          <controlPr defaultSize="0" autoLine="0" linkedCell="UserInput!G212" r:id="rId24">
            <anchor moveWithCells="1">
              <from>
                <xdr:col>8</xdr:col>
                <xdr:colOff>66675</xdr:colOff>
                <xdr:row>38</xdr:row>
                <xdr:rowOff>9525</xdr:rowOff>
              </from>
              <to>
                <xdr:col>9</xdr:col>
                <xdr:colOff>9525</xdr:colOff>
                <xdr:row>39</xdr:row>
                <xdr:rowOff>0</xdr:rowOff>
              </to>
            </anchor>
          </controlPr>
        </control>
      </mc:Choice>
      <mc:Fallback>
        <control shapeId="10525" r:id="rId35" name="OptionButton277"/>
      </mc:Fallback>
    </mc:AlternateContent>
    <mc:AlternateContent xmlns:mc="http://schemas.openxmlformats.org/markup-compatibility/2006">
      <mc:Choice Requires="x14">
        <control shapeId="10524" r:id="rId36" name="OptionButton276">
          <controlPr defaultSize="0" autoLine="0" linkedCell="UserInput!G211" r:id="rId24">
            <anchor moveWithCells="1">
              <from>
                <xdr:col>8</xdr:col>
                <xdr:colOff>66675</xdr:colOff>
                <xdr:row>37</xdr:row>
                <xdr:rowOff>9525</xdr:rowOff>
              </from>
              <to>
                <xdr:col>9</xdr:col>
                <xdr:colOff>9525</xdr:colOff>
                <xdr:row>38</xdr:row>
                <xdr:rowOff>0</xdr:rowOff>
              </to>
            </anchor>
          </controlPr>
        </control>
      </mc:Choice>
      <mc:Fallback>
        <control shapeId="10524" r:id="rId36" name="OptionButton276"/>
      </mc:Fallback>
    </mc:AlternateContent>
    <mc:AlternateContent xmlns:mc="http://schemas.openxmlformats.org/markup-compatibility/2006">
      <mc:Choice Requires="x14">
        <control shapeId="10523" r:id="rId37" name="OptionButton275">
          <controlPr defaultSize="0" autoLine="0" linkedCell="UserInput!G210" r:id="rId24">
            <anchor moveWithCells="1">
              <from>
                <xdr:col>8</xdr:col>
                <xdr:colOff>66675</xdr:colOff>
                <xdr:row>36</xdr:row>
                <xdr:rowOff>9525</xdr:rowOff>
              </from>
              <to>
                <xdr:col>9</xdr:col>
                <xdr:colOff>9525</xdr:colOff>
                <xdr:row>37</xdr:row>
                <xdr:rowOff>0</xdr:rowOff>
              </to>
            </anchor>
          </controlPr>
        </control>
      </mc:Choice>
      <mc:Fallback>
        <control shapeId="10523" r:id="rId37" name="OptionButton275"/>
      </mc:Fallback>
    </mc:AlternateContent>
    <mc:AlternateContent xmlns:mc="http://schemas.openxmlformats.org/markup-compatibility/2006">
      <mc:Choice Requires="x14">
        <control shapeId="10522" r:id="rId38" name="OptionButton274">
          <controlPr defaultSize="0" autoLine="0" linkedCell="UserInput!G209" r:id="rId24">
            <anchor moveWithCells="1">
              <from>
                <xdr:col>8</xdr:col>
                <xdr:colOff>66675</xdr:colOff>
                <xdr:row>35</xdr:row>
                <xdr:rowOff>9525</xdr:rowOff>
              </from>
              <to>
                <xdr:col>9</xdr:col>
                <xdr:colOff>9525</xdr:colOff>
                <xdr:row>36</xdr:row>
                <xdr:rowOff>0</xdr:rowOff>
              </to>
            </anchor>
          </controlPr>
        </control>
      </mc:Choice>
      <mc:Fallback>
        <control shapeId="10522" r:id="rId38" name="OptionButton274"/>
      </mc:Fallback>
    </mc:AlternateContent>
    <mc:AlternateContent xmlns:mc="http://schemas.openxmlformats.org/markup-compatibility/2006">
      <mc:Choice Requires="x14">
        <control shapeId="10521" r:id="rId39" name="OptionButton273">
          <controlPr defaultSize="0" autoLine="0" linkedCell="UserInput!G208" r:id="rId24">
            <anchor moveWithCells="1">
              <from>
                <xdr:col>8</xdr:col>
                <xdr:colOff>66675</xdr:colOff>
                <xdr:row>34</xdr:row>
                <xdr:rowOff>9525</xdr:rowOff>
              </from>
              <to>
                <xdr:col>9</xdr:col>
                <xdr:colOff>9525</xdr:colOff>
                <xdr:row>35</xdr:row>
                <xdr:rowOff>0</xdr:rowOff>
              </to>
            </anchor>
          </controlPr>
        </control>
      </mc:Choice>
      <mc:Fallback>
        <control shapeId="10521" r:id="rId39" name="OptionButton273"/>
      </mc:Fallback>
    </mc:AlternateContent>
    <mc:AlternateContent xmlns:mc="http://schemas.openxmlformats.org/markup-compatibility/2006">
      <mc:Choice Requires="x14">
        <control shapeId="10520" r:id="rId40" name="OptionButton272">
          <controlPr defaultSize="0" autoLine="0" linkedCell="UserInput!G207" r:id="rId24">
            <anchor moveWithCells="1">
              <from>
                <xdr:col>8</xdr:col>
                <xdr:colOff>66675</xdr:colOff>
                <xdr:row>33</xdr:row>
                <xdr:rowOff>9525</xdr:rowOff>
              </from>
              <to>
                <xdr:col>9</xdr:col>
                <xdr:colOff>9525</xdr:colOff>
                <xdr:row>34</xdr:row>
                <xdr:rowOff>0</xdr:rowOff>
              </to>
            </anchor>
          </controlPr>
        </control>
      </mc:Choice>
      <mc:Fallback>
        <control shapeId="10520" r:id="rId40" name="OptionButton272"/>
      </mc:Fallback>
    </mc:AlternateContent>
    <mc:AlternateContent xmlns:mc="http://schemas.openxmlformats.org/markup-compatibility/2006">
      <mc:Choice Requires="x14">
        <control shapeId="10519" r:id="rId41" name="OptionButton271">
          <controlPr defaultSize="0" autoLine="0" linkedCell="UserInput!G206" r:id="rId24">
            <anchor moveWithCells="1">
              <from>
                <xdr:col>8</xdr:col>
                <xdr:colOff>66675</xdr:colOff>
                <xdr:row>32</xdr:row>
                <xdr:rowOff>9525</xdr:rowOff>
              </from>
              <to>
                <xdr:col>9</xdr:col>
                <xdr:colOff>9525</xdr:colOff>
                <xdr:row>33</xdr:row>
                <xdr:rowOff>0</xdr:rowOff>
              </to>
            </anchor>
          </controlPr>
        </control>
      </mc:Choice>
      <mc:Fallback>
        <control shapeId="10519" r:id="rId41" name="OptionButton271"/>
      </mc:Fallback>
    </mc:AlternateContent>
    <mc:AlternateContent xmlns:mc="http://schemas.openxmlformats.org/markup-compatibility/2006">
      <mc:Choice Requires="x14">
        <control shapeId="10518" r:id="rId42" name="OptionButton270">
          <controlPr defaultSize="0" autoLine="0" linkedCell="UserInput!G205" r:id="rId24">
            <anchor moveWithCells="1">
              <from>
                <xdr:col>8</xdr:col>
                <xdr:colOff>66675</xdr:colOff>
                <xdr:row>31</xdr:row>
                <xdr:rowOff>9525</xdr:rowOff>
              </from>
              <to>
                <xdr:col>9</xdr:col>
                <xdr:colOff>9525</xdr:colOff>
                <xdr:row>32</xdr:row>
                <xdr:rowOff>0</xdr:rowOff>
              </to>
            </anchor>
          </controlPr>
        </control>
      </mc:Choice>
      <mc:Fallback>
        <control shapeId="10518" r:id="rId42" name="OptionButton270"/>
      </mc:Fallback>
    </mc:AlternateContent>
    <mc:AlternateContent xmlns:mc="http://schemas.openxmlformats.org/markup-compatibility/2006">
      <mc:Choice Requires="x14">
        <control shapeId="10517" r:id="rId43" name="OptionButton269">
          <controlPr defaultSize="0" autoLine="0" linkedCell="UserInput!G203" r:id="rId24">
            <anchor moveWithCells="1">
              <from>
                <xdr:col>8</xdr:col>
                <xdr:colOff>66675</xdr:colOff>
                <xdr:row>29</xdr:row>
                <xdr:rowOff>9525</xdr:rowOff>
              </from>
              <to>
                <xdr:col>9</xdr:col>
                <xdr:colOff>9525</xdr:colOff>
                <xdr:row>30</xdr:row>
                <xdr:rowOff>0</xdr:rowOff>
              </to>
            </anchor>
          </controlPr>
        </control>
      </mc:Choice>
      <mc:Fallback>
        <control shapeId="10517" r:id="rId43" name="OptionButton269"/>
      </mc:Fallback>
    </mc:AlternateContent>
    <mc:AlternateContent xmlns:mc="http://schemas.openxmlformats.org/markup-compatibility/2006">
      <mc:Choice Requires="x14">
        <control shapeId="10516" r:id="rId44" name="OptionButton268">
          <controlPr defaultSize="0" autoLine="0" linkedCell="UserInput!G202" r:id="rId24">
            <anchor moveWithCells="1">
              <from>
                <xdr:col>8</xdr:col>
                <xdr:colOff>66675</xdr:colOff>
                <xdr:row>28</xdr:row>
                <xdr:rowOff>9525</xdr:rowOff>
              </from>
              <to>
                <xdr:col>9</xdr:col>
                <xdr:colOff>9525</xdr:colOff>
                <xdr:row>29</xdr:row>
                <xdr:rowOff>0</xdr:rowOff>
              </to>
            </anchor>
          </controlPr>
        </control>
      </mc:Choice>
      <mc:Fallback>
        <control shapeId="10516" r:id="rId44" name="OptionButton268"/>
      </mc:Fallback>
    </mc:AlternateContent>
    <mc:AlternateContent xmlns:mc="http://schemas.openxmlformats.org/markup-compatibility/2006">
      <mc:Choice Requires="x14">
        <control shapeId="10515" r:id="rId45" name="OptionButton267">
          <controlPr defaultSize="0" autoLine="0" linkedCell="UserInput!G201" r:id="rId24">
            <anchor moveWithCells="1">
              <from>
                <xdr:col>8</xdr:col>
                <xdr:colOff>66675</xdr:colOff>
                <xdr:row>27</xdr:row>
                <xdr:rowOff>9525</xdr:rowOff>
              </from>
              <to>
                <xdr:col>9</xdr:col>
                <xdr:colOff>9525</xdr:colOff>
                <xdr:row>28</xdr:row>
                <xdr:rowOff>0</xdr:rowOff>
              </to>
            </anchor>
          </controlPr>
        </control>
      </mc:Choice>
      <mc:Fallback>
        <control shapeId="10515" r:id="rId45" name="OptionButton267"/>
      </mc:Fallback>
    </mc:AlternateContent>
    <mc:AlternateContent xmlns:mc="http://schemas.openxmlformats.org/markup-compatibility/2006">
      <mc:Choice Requires="x14">
        <control shapeId="10514" r:id="rId46" name="OptionButton266">
          <controlPr defaultSize="0" autoLine="0" linkedCell="UserInput!G200" r:id="rId24">
            <anchor moveWithCells="1">
              <from>
                <xdr:col>8</xdr:col>
                <xdr:colOff>66675</xdr:colOff>
                <xdr:row>26</xdr:row>
                <xdr:rowOff>9525</xdr:rowOff>
              </from>
              <to>
                <xdr:col>9</xdr:col>
                <xdr:colOff>9525</xdr:colOff>
                <xdr:row>27</xdr:row>
                <xdr:rowOff>0</xdr:rowOff>
              </to>
            </anchor>
          </controlPr>
        </control>
      </mc:Choice>
      <mc:Fallback>
        <control shapeId="10514" r:id="rId46" name="OptionButton266"/>
      </mc:Fallback>
    </mc:AlternateContent>
    <mc:AlternateContent xmlns:mc="http://schemas.openxmlformats.org/markup-compatibility/2006">
      <mc:Choice Requires="x14">
        <control shapeId="10513" r:id="rId47" name="OptionButton265">
          <controlPr defaultSize="0" autoLine="0" linkedCell="UserInput!G199" r:id="rId24">
            <anchor moveWithCells="1">
              <from>
                <xdr:col>8</xdr:col>
                <xdr:colOff>66675</xdr:colOff>
                <xdr:row>25</xdr:row>
                <xdr:rowOff>9525</xdr:rowOff>
              </from>
              <to>
                <xdr:col>9</xdr:col>
                <xdr:colOff>9525</xdr:colOff>
                <xdr:row>26</xdr:row>
                <xdr:rowOff>0</xdr:rowOff>
              </to>
            </anchor>
          </controlPr>
        </control>
      </mc:Choice>
      <mc:Fallback>
        <control shapeId="10513" r:id="rId47" name="OptionButton265"/>
      </mc:Fallback>
    </mc:AlternateContent>
    <mc:AlternateContent xmlns:mc="http://schemas.openxmlformats.org/markup-compatibility/2006">
      <mc:Choice Requires="x14">
        <control shapeId="10512" r:id="rId48" name="OptionButton264">
          <controlPr defaultSize="0" autoLine="0" linkedCell="UserInput!G198" r:id="rId24">
            <anchor moveWithCells="1">
              <from>
                <xdr:col>8</xdr:col>
                <xdr:colOff>66675</xdr:colOff>
                <xdr:row>24</xdr:row>
                <xdr:rowOff>9525</xdr:rowOff>
              </from>
              <to>
                <xdr:col>9</xdr:col>
                <xdr:colOff>9525</xdr:colOff>
                <xdr:row>25</xdr:row>
                <xdr:rowOff>0</xdr:rowOff>
              </to>
            </anchor>
          </controlPr>
        </control>
      </mc:Choice>
      <mc:Fallback>
        <control shapeId="10512" r:id="rId48" name="OptionButton264"/>
      </mc:Fallback>
    </mc:AlternateContent>
    <mc:AlternateContent xmlns:mc="http://schemas.openxmlformats.org/markup-compatibility/2006">
      <mc:Choice Requires="x14">
        <control shapeId="10511" r:id="rId49" name="OptionButton263">
          <controlPr defaultSize="0" autoLine="0" linkedCell="UserInput!G197" r:id="rId24">
            <anchor moveWithCells="1">
              <from>
                <xdr:col>8</xdr:col>
                <xdr:colOff>66675</xdr:colOff>
                <xdr:row>23</xdr:row>
                <xdr:rowOff>9525</xdr:rowOff>
              </from>
              <to>
                <xdr:col>9</xdr:col>
                <xdr:colOff>9525</xdr:colOff>
                <xdr:row>24</xdr:row>
                <xdr:rowOff>0</xdr:rowOff>
              </to>
            </anchor>
          </controlPr>
        </control>
      </mc:Choice>
      <mc:Fallback>
        <control shapeId="10511" r:id="rId49" name="OptionButton263"/>
      </mc:Fallback>
    </mc:AlternateContent>
    <mc:AlternateContent xmlns:mc="http://schemas.openxmlformats.org/markup-compatibility/2006">
      <mc:Choice Requires="x14">
        <control shapeId="10510" r:id="rId50" name="OptionButton262">
          <controlPr defaultSize="0" autoLine="0" linkedCell="UserInput!G196" r:id="rId24">
            <anchor moveWithCells="1">
              <from>
                <xdr:col>8</xdr:col>
                <xdr:colOff>66675</xdr:colOff>
                <xdr:row>22</xdr:row>
                <xdr:rowOff>9525</xdr:rowOff>
              </from>
              <to>
                <xdr:col>9</xdr:col>
                <xdr:colOff>9525</xdr:colOff>
                <xdr:row>23</xdr:row>
                <xdr:rowOff>0</xdr:rowOff>
              </to>
            </anchor>
          </controlPr>
        </control>
      </mc:Choice>
      <mc:Fallback>
        <control shapeId="10510" r:id="rId50" name="OptionButton262"/>
      </mc:Fallback>
    </mc:AlternateContent>
    <mc:AlternateContent xmlns:mc="http://schemas.openxmlformats.org/markup-compatibility/2006">
      <mc:Choice Requires="x14">
        <control shapeId="10509" r:id="rId51" name="OptionButton261">
          <controlPr defaultSize="0" autoLine="0" linkedCell="UserInput!G195" r:id="rId24">
            <anchor moveWithCells="1">
              <from>
                <xdr:col>8</xdr:col>
                <xdr:colOff>66675</xdr:colOff>
                <xdr:row>21</xdr:row>
                <xdr:rowOff>9525</xdr:rowOff>
              </from>
              <to>
                <xdr:col>9</xdr:col>
                <xdr:colOff>9525</xdr:colOff>
                <xdr:row>22</xdr:row>
                <xdr:rowOff>0</xdr:rowOff>
              </to>
            </anchor>
          </controlPr>
        </control>
      </mc:Choice>
      <mc:Fallback>
        <control shapeId="10509" r:id="rId51" name="OptionButton261"/>
      </mc:Fallback>
    </mc:AlternateContent>
    <mc:AlternateContent xmlns:mc="http://schemas.openxmlformats.org/markup-compatibility/2006">
      <mc:Choice Requires="x14">
        <control shapeId="10508" r:id="rId52" name="OptionButton260">
          <controlPr defaultSize="0" autoLine="0" linkedCell="UserInput!G194" r:id="rId5">
            <anchor moveWithCells="1">
              <from>
                <xdr:col>8</xdr:col>
                <xdr:colOff>66675</xdr:colOff>
                <xdr:row>20</xdr:row>
                <xdr:rowOff>9525</xdr:rowOff>
              </from>
              <to>
                <xdr:col>9</xdr:col>
                <xdr:colOff>9525</xdr:colOff>
                <xdr:row>21</xdr:row>
                <xdr:rowOff>9525</xdr:rowOff>
              </to>
            </anchor>
          </controlPr>
        </control>
      </mc:Choice>
      <mc:Fallback>
        <control shapeId="10508" r:id="rId52" name="OptionButton260"/>
      </mc:Fallback>
    </mc:AlternateContent>
    <mc:AlternateContent xmlns:mc="http://schemas.openxmlformats.org/markup-compatibility/2006">
      <mc:Choice Requires="x14">
        <control shapeId="10507" r:id="rId53" name="OptionButton259">
          <controlPr defaultSize="0" autoLine="0" linkedCell="UserInput!G189" r:id="rId24">
            <anchor moveWithCells="1">
              <from>
                <xdr:col>8</xdr:col>
                <xdr:colOff>66675</xdr:colOff>
                <xdr:row>14</xdr:row>
                <xdr:rowOff>9525</xdr:rowOff>
              </from>
              <to>
                <xdr:col>9</xdr:col>
                <xdr:colOff>9525</xdr:colOff>
                <xdr:row>15</xdr:row>
                <xdr:rowOff>9525</xdr:rowOff>
              </to>
            </anchor>
          </controlPr>
        </control>
      </mc:Choice>
      <mc:Fallback>
        <control shapeId="10507" r:id="rId53" name="OptionButton259"/>
      </mc:Fallback>
    </mc:AlternateContent>
    <mc:AlternateContent xmlns:mc="http://schemas.openxmlformats.org/markup-compatibility/2006">
      <mc:Choice Requires="x14">
        <control shapeId="10505" r:id="rId54" name="OptionButton257">
          <controlPr defaultSize="0" autoLine="0" linkedCell="UserInput!G186" r:id="rId5">
            <anchor moveWithCells="1">
              <from>
                <xdr:col>8</xdr:col>
                <xdr:colOff>66675</xdr:colOff>
                <xdr:row>12</xdr:row>
                <xdr:rowOff>9525</xdr:rowOff>
              </from>
              <to>
                <xdr:col>9</xdr:col>
                <xdr:colOff>9525</xdr:colOff>
                <xdr:row>12</xdr:row>
                <xdr:rowOff>200025</xdr:rowOff>
              </to>
            </anchor>
          </controlPr>
        </control>
      </mc:Choice>
      <mc:Fallback>
        <control shapeId="10505" r:id="rId54" name="OptionButton257"/>
      </mc:Fallback>
    </mc:AlternateContent>
    <mc:AlternateContent xmlns:mc="http://schemas.openxmlformats.org/markup-compatibility/2006">
      <mc:Choice Requires="x14">
        <control shapeId="10504" r:id="rId55" name="OptionButton256">
          <controlPr defaultSize="0" autoLine="0" linkedCell="UserInput!G185" r:id="rId5">
            <anchor moveWithCells="1">
              <from>
                <xdr:col>8</xdr:col>
                <xdr:colOff>66675</xdr:colOff>
                <xdr:row>11</xdr:row>
                <xdr:rowOff>9525</xdr:rowOff>
              </from>
              <to>
                <xdr:col>9</xdr:col>
                <xdr:colOff>9525</xdr:colOff>
                <xdr:row>12</xdr:row>
                <xdr:rowOff>9525</xdr:rowOff>
              </to>
            </anchor>
          </controlPr>
        </control>
      </mc:Choice>
      <mc:Fallback>
        <control shapeId="10504" r:id="rId55" name="OptionButton256"/>
      </mc:Fallback>
    </mc:AlternateContent>
    <mc:AlternateContent xmlns:mc="http://schemas.openxmlformats.org/markup-compatibility/2006">
      <mc:Choice Requires="x14">
        <control shapeId="10503" r:id="rId56" name="OptionButton255">
          <controlPr defaultSize="0" autoLine="0" linkedCell="UserInput!F259" r:id="rId5">
            <anchor moveWithCells="1">
              <from>
                <xdr:col>7</xdr:col>
                <xdr:colOff>66675</xdr:colOff>
                <xdr:row>77</xdr:row>
                <xdr:rowOff>9525</xdr:rowOff>
              </from>
              <to>
                <xdr:col>8</xdr:col>
                <xdr:colOff>9525</xdr:colOff>
                <xdr:row>78</xdr:row>
                <xdr:rowOff>9525</xdr:rowOff>
              </to>
            </anchor>
          </controlPr>
        </control>
      </mc:Choice>
      <mc:Fallback>
        <control shapeId="10503" r:id="rId56" name="OptionButton255"/>
      </mc:Fallback>
    </mc:AlternateContent>
    <mc:AlternateContent xmlns:mc="http://schemas.openxmlformats.org/markup-compatibility/2006">
      <mc:Choice Requires="x14">
        <control shapeId="10502" r:id="rId57" name="OptionButton254">
          <controlPr defaultSize="0" autoLine="0" linkedCell="UserInput!F258" r:id="rId5">
            <anchor moveWithCells="1">
              <from>
                <xdr:col>7</xdr:col>
                <xdr:colOff>66675</xdr:colOff>
                <xdr:row>76</xdr:row>
                <xdr:rowOff>9525</xdr:rowOff>
              </from>
              <to>
                <xdr:col>8</xdr:col>
                <xdr:colOff>9525</xdr:colOff>
                <xdr:row>77</xdr:row>
                <xdr:rowOff>9525</xdr:rowOff>
              </to>
            </anchor>
          </controlPr>
        </control>
      </mc:Choice>
      <mc:Fallback>
        <control shapeId="10502" r:id="rId57" name="OptionButton254"/>
      </mc:Fallback>
    </mc:AlternateContent>
    <mc:AlternateContent xmlns:mc="http://schemas.openxmlformats.org/markup-compatibility/2006">
      <mc:Choice Requires="x14">
        <control shapeId="10501" r:id="rId58" name="OptionButton253">
          <controlPr defaultSize="0" autoLine="0" linkedCell="UserInput!F254" r:id="rId5">
            <anchor moveWithCells="1">
              <from>
                <xdr:col>7</xdr:col>
                <xdr:colOff>66675</xdr:colOff>
                <xdr:row>74</xdr:row>
                <xdr:rowOff>9525</xdr:rowOff>
              </from>
              <to>
                <xdr:col>8</xdr:col>
                <xdr:colOff>9525</xdr:colOff>
                <xdr:row>75</xdr:row>
                <xdr:rowOff>9525</xdr:rowOff>
              </to>
            </anchor>
          </controlPr>
        </control>
      </mc:Choice>
      <mc:Fallback>
        <control shapeId="10501" r:id="rId58" name="OptionButton253"/>
      </mc:Fallback>
    </mc:AlternateContent>
    <mc:AlternateContent xmlns:mc="http://schemas.openxmlformats.org/markup-compatibility/2006">
      <mc:Choice Requires="x14">
        <control shapeId="10500" r:id="rId59" name="OptionButton252">
          <controlPr defaultSize="0" autoLine="0" linkedCell="UserInput!F253" r:id="rId5">
            <anchor moveWithCells="1">
              <from>
                <xdr:col>7</xdr:col>
                <xdr:colOff>66675</xdr:colOff>
                <xdr:row>73</xdr:row>
                <xdr:rowOff>9525</xdr:rowOff>
              </from>
              <to>
                <xdr:col>8</xdr:col>
                <xdr:colOff>9525</xdr:colOff>
                <xdr:row>74</xdr:row>
                <xdr:rowOff>9525</xdr:rowOff>
              </to>
            </anchor>
          </controlPr>
        </control>
      </mc:Choice>
      <mc:Fallback>
        <control shapeId="10500" r:id="rId59" name="OptionButton252"/>
      </mc:Fallback>
    </mc:AlternateContent>
    <mc:AlternateContent xmlns:mc="http://schemas.openxmlformats.org/markup-compatibility/2006">
      <mc:Choice Requires="x14">
        <control shapeId="10499" r:id="rId60" name="OptionButton251">
          <controlPr defaultSize="0" autoLine="0" linkedCell="UserInput!F252" r:id="rId5">
            <anchor moveWithCells="1">
              <from>
                <xdr:col>7</xdr:col>
                <xdr:colOff>66675</xdr:colOff>
                <xdr:row>72</xdr:row>
                <xdr:rowOff>9525</xdr:rowOff>
              </from>
              <to>
                <xdr:col>8</xdr:col>
                <xdr:colOff>9525</xdr:colOff>
                <xdr:row>73</xdr:row>
                <xdr:rowOff>9525</xdr:rowOff>
              </to>
            </anchor>
          </controlPr>
        </control>
      </mc:Choice>
      <mc:Fallback>
        <control shapeId="10499" r:id="rId60" name="OptionButton251"/>
      </mc:Fallback>
    </mc:AlternateContent>
    <mc:AlternateContent xmlns:mc="http://schemas.openxmlformats.org/markup-compatibility/2006">
      <mc:Choice Requires="x14">
        <control shapeId="10498" r:id="rId61" name="OptionButton250">
          <controlPr defaultSize="0" autoLine="0" linkedCell="UserInput!F246" r:id="rId5">
            <anchor moveWithCells="1">
              <from>
                <xdr:col>7</xdr:col>
                <xdr:colOff>66675</xdr:colOff>
                <xdr:row>68</xdr:row>
                <xdr:rowOff>9525</xdr:rowOff>
              </from>
              <to>
                <xdr:col>8</xdr:col>
                <xdr:colOff>9525</xdr:colOff>
                <xdr:row>68</xdr:row>
                <xdr:rowOff>200025</xdr:rowOff>
              </to>
            </anchor>
          </controlPr>
        </control>
      </mc:Choice>
      <mc:Fallback>
        <control shapeId="10498" r:id="rId61" name="OptionButton250"/>
      </mc:Fallback>
    </mc:AlternateContent>
    <mc:AlternateContent xmlns:mc="http://schemas.openxmlformats.org/markup-compatibility/2006">
      <mc:Choice Requires="x14">
        <control shapeId="10497" r:id="rId62" name="OptionButton249">
          <controlPr defaultSize="0" autoLine="0" linkedCell="UserInput!F245" r:id="rId5">
            <anchor moveWithCells="1">
              <from>
                <xdr:col>7</xdr:col>
                <xdr:colOff>66675</xdr:colOff>
                <xdr:row>67</xdr:row>
                <xdr:rowOff>9525</xdr:rowOff>
              </from>
              <to>
                <xdr:col>8</xdr:col>
                <xdr:colOff>9525</xdr:colOff>
                <xdr:row>68</xdr:row>
                <xdr:rowOff>9525</xdr:rowOff>
              </to>
            </anchor>
          </controlPr>
        </control>
      </mc:Choice>
      <mc:Fallback>
        <control shapeId="10497" r:id="rId62" name="OptionButton249"/>
      </mc:Fallback>
    </mc:AlternateContent>
    <mc:AlternateContent xmlns:mc="http://schemas.openxmlformats.org/markup-compatibility/2006">
      <mc:Choice Requires="x14">
        <control shapeId="10496" r:id="rId63" name="OptionButton248">
          <controlPr defaultSize="0" autoLine="0" linkedCell="UserInput!F244" r:id="rId5">
            <anchor moveWithCells="1">
              <from>
                <xdr:col>7</xdr:col>
                <xdr:colOff>66675</xdr:colOff>
                <xdr:row>66</xdr:row>
                <xdr:rowOff>9525</xdr:rowOff>
              </from>
              <to>
                <xdr:col>8</xdr:col>
                <xdr:colOff>9525</xdr:colOff>
                <xdr:row>66</xdr:row>
                <xdr:rowOff>200025</xdr:rowOff>
              </to>
            </anchor>
          </controlPr>
        </control>
      </mc:Choice>
      <mc:Fallback>
        <control shapeId="10496" r:id="rId63" name="OptionButton248"/>
      </mc:Fallback>
    </mc:AlternateContent>
    <mc:AlternateContent xmlns:mc="http://schemas.openxmlformats.org/markup-compatibility/2006">
      <mc:Choice Requires="x14">
        <control shapeId="10495" r:id="rId64" name="OptionButton247">
          <controlPr defaultSize="0" autoLine="0" linkedCell="UserInput!F243" r:id="rId5">
            <anchor moveWithCells="1">
              <from>
                <xdr:col>7</xdr:col>
                <xdr:colOff>66675</xdr:colOff>
                <xdr:row>65</xdr:row>
                <xdr:rowOff>9525</xdr:rowOff>
              </from>
              <to>
                <xdr:col>8</xdr:col>
                <xdr:colOff>9525</xdr:colOff>
                <xdr:row>65</xdr:row>
                <xdr:rowOff>200025</xdr:rowOff>
              </to>
            </anchor>
          </controlPr>
        </control>
      </mc:Choice>
      <mc:Fallback>
        <control shapeId="10495" r:id="rId64" name="OptionButton247"/>
      </mc:Fallback>
    </mc:AlternateContent>
    <mc:AlternateContent xmlns:mc="http://schemas.openxmlformats.org/markup-compatibility/2006">
      <mc:Choice Requires="x14">
        <control shapeId="10494" r:id="rId65" name="OptionButton246">
          <controlPr defaultSize="0" autoLine="0" linkedCell="UserInput!F242" r:id="rId5">
            <anchor moveWithCells="1">
              <from>
                <xdr:col>7</xdr:col>
                <xdr:colOff>66675</xdr:colOff>
                <xdr:row>64</xdr:row>
                <xdr:rowOff>9525</xdr:rowOff>
              </from>
              <to>
                <xdr:col>8</xdr:col>
                <xdr:colOff>9525</xdr:colOff>
                <xdr:row>64</xdr:row>
                <xdr:rowOff>200025</xdr:rowOff>
              </to>
            </anchor>
          </controlPr>
        </control>
      </mc:Choice>
      <mc:Fallback>
        <control shapeId="10494" r:id="rId65" name="OptionButton246"/>
      </mc:Fallback>
    </mc:AlternateContent>
    <mc:AlternateContent xmlns:mc="http://schemas.openxmlformats.org/markup-compatibility/2006">
      <mc:Choice Requires="x14">
        <control shapeId="10493" r:id="rId66" name="OptionButton245">
          <controlPr defaultSize="0" autoLine="0" linkedCell="UserInput!F241" r:id="rId5">
            <anchor moveWithCells="1">
              <from>
                <xdr:col>7</xdr:col>
                <xdr:colOff>66675</xdr:colOff>
                <xdr:row>63</xdr:row>
                <xdr:rowOff>9525</xdr:rowOff>
              </from>
              <to>
                <xdr:col>8</xdr:col>
                <xdr:colOff>9525</xdr:colOff>
                <xdr:row>64</xdr:row>
                <xdr:rowOff>9525</xdr:rowOff>
              </to>
            </anchor>
          </controlPr>
        </control>
      </mc:Choice>
      <mc:Fallback>
        <control shapeId="10493" r:id="rId66" name="OptionButton245"/>
      </mc:Fallback>
    </mc:AlternateContent>
    <mc:AlternateContent xmlns:mc="http://schemas.openxmlformats.org/markup-compatibility/2006">
      <mc:Choice Requires="x14">
        <control shapeId="10492" r:id="rId67" name="OptionButton244">
          <controlPr defaultSize="0" autoLine="0" linkedCell="UserInput!F240" r:id="rId5">
            <anchor moveWithCells="1">
              <from>
                <xdr:col>7</xdr:col>
                <xdr:colOff>66675</xdr:colOff>
                <xdr:row>62</xdr:row>
                <xdr:rowOff>9525</xdr:rowOff>
              </from>
              <to>
                <xdr:col>8</xdr:col>
                <xdr:colOff>9525</xdr:colOff>
                <xdr:row>62</xdr:row>
                <xdr:rowOff>200025</xdr:rowOff>
              </to>
            </anchor>
          </controlPr>
        </control>
      </mc:Choice>
      <mc:Fallback>
        <control shapeId="10492" r:id="rId67" name="OptionButton244"/>
      </mc:Fallback>
    </mc:AlternateContent>
    <mc:AlternateContent xmlns:mc="http://schemas.openxmlformats.org/markup-compatibility/2006">
      <mc:Choice Requires="x14">
        <control shapeId="10491" r:id="rId68" name="OptionButton243">
          <controlPr defaultSize="0" autoLine="0" linkedCell="UserInput!F236" r:id="rId5">
            <anchor moveWithCells="1">
              <from>
                <xdr:col>7</xdr:col>
                <xdr:colOff>66675</xdr:colOff>
                <xdr:row>60</xdr:row>
                <xdr:rowOff>9525</xdr:rowOff>
              </from>
              <to>
                <xdr:col>8</xdr:col>
                <xdr:colOff>9525</xdr:colOff>
                <xdr:row>60</xdr:row>
                <xdr:rowOff>200025</xdr:rowOff>
              </to>
            </anchor>
          </controlPr>
        </control>
      </mc:Choice>
      <mc:Fallback>
        <control shapeId="10491" r:id="rId68" name="OptionButton243"/>
      </mc:Fallback>
    </mc:AlternateContent>
    <mc:AlternateContent xmlns:mc="http://schemas.openxmlformats.org/markup-compatibility/2006">
      <mc:Choice Requires="x14">
        <control shapeId="10490" r:id="rId69" name="OptionButton242">
          <controlPr defaultSize="0" autoLine="0" linkedCell="UserInput!F235" r:id="rId5">
            <anchor moveWithCells="1">
              <from>
                <xdr:col>7</xdr:col>
                <xdr:colOff>66675</xdr:colOff>
                <xdr:row>59</xdr:row>
                <xdr:rowOff>9525</xdr:rowOff>
              </from>
              <to>
                <xdr:col>8</xdr:col>
                <xdr:colOff>9525</xdr:colOff>
                <xdr:row>60</xdr:row>
                <xdr:rowOff>9525</xdr:rowOff>
              </to>
            </anchor>
          </controlPr>
        </control>
      </mc:Choice>
      <mc:Fallback>
        <control shapeId="10490" r:id="rId69" name="OptionButton242"/>
      </mc:Fallback>
    </mc:AlternateContent>
    <mc:AlternateContent xmlns:mc="http://schemas.openxmlformats.org/markup-compatibility/2006">
      <mc:Choice Requires="x14">
        <control shapeId="10489" r:id="rId70" name="OptionButton241">
          <controlPr defaultSize="0" autoLine="0" linkedCell="UserInput!F234" r:id="rId5">
            <anchor moveWithCells="1">
              <from>
                <xdr:col>7</xdr:col>
                <xdr:colOff>66675</xdr:colOff>
                <xdr:row>58</xdr:row>
                <xdr:rowOff>9525</xdr:rowOff>
              </from>
              <to>
                <xdr:col>8</xdr:col>
                <xdr:colOff>9525</xdr:colOff>
                <xdr:row>59</xdr:row>
                <xdr:rowOff>9525</xdr:rowOff>
              </to>
            </anchor>
          </controlPr>
        </control>
      </mc:Choice>
      <mc:Fallback>
        <control shapeId="10489" r:id="rId70" name="OptionButton241"/>
      </mc:Fallback>
    </mc:AlternateContent>
    <mc:AlternateContent xmlns:mc="http://schemas.openxmlformats.org/markup-compatibility/2006">
      <mc:Choice Requires="x14">
        <control shapeId="10488" r:id="rId71" name="OptionButton240">
          <controlPr defaultSize="0" autoLine="0" linkedCell="UserInput!F228" r:id="rId5">
            <anchor moveWithCells="1">
              <from>
                <xdr:col>7</xdr:col>
                <xdr:colOff>66675</xdr:colOff>
                <xdr:row>54</xdr:row>
                <xdr:rowOff>9525</xdr:rowOff>
              </from>
              <to>
                <xdr:col>8</xdr:col>
                <xdr:colOff>9525</xdr:colOff>
                <xdr:row>54</xdr:row>
                <xdr:rowOff>200025</xdr:rowOff>
              </to>
            </anchor>
          </controlPr>
        </control>
      </mc:Choice>
      <mc:Fallback>
        <control shapeId="10488" r:id="rId71" name="OptionButton240"/>
      </mc:Fallback>
    </mc:AlternateContent>
    <mc:AlternateContent xmlns:mc="http://schemas.openxmlformats.org/markup-compatibility/2006">
      <mc:Choice Requires="x14">
        <control shapeId="10487" r:id="rId72" name="OptionButton239">
          <controlPr defaultSize="0" autoLine="0" linkedCell="UserInput!F227" r:id="rId5">
            <anchor moveWithCells="1">
              <from>
                <xdr:col>7</xdr:col>
                <xdr:colOff>66675</xdr:colOff>
                <xdr:row>53</xdr:row>
                <xdr:rowOff>9525</xdr:rowOff>
              </from>
              <to>
                <xdr:col>8</xdr:col>
                <xdr:colOff>9525</xdr:colOff>
                <xdr:row>53</xdr:row>
                <xdr:rowOff>200025</xdr:rowOff>
              </to>
            </anchor>
          </controlPr>
        </control>
      </mc:Choice>
      <mc:Fallback>
        <control shapeId="10487" r:id="rId72" name="OptionButton239"/>
      </mc:Fallback>
    </mc:AlternateContent>
    <mc:AlternateContent xmlns:mc="http://schemas.openxmlformats.org/markup-compatibility/2006">
      <mc:Choice Requires="x14">
        <control shapeId="10486" r:id="rId73" name="OptionButton238">
          <controlPr defaultSize="0" autoLine="0" linkedCell="UserInput!F226" r:id="rId5">
            <anchor moveWithCells="1">
              <from>
                <xdr:col>7</xdr:col>
                <xdr:colOff>66675</xdr:colOff>
                <xdr:row>52</xdr:row>
                <xdr:rowOff>9525</xdr:rowOff>
              </from>
              <to>
                <xdr:col>8</xdr:col>
                <xdr:colOff>9525</xdr:colOff>
                <xdr:row>52</xdr:row>
                <xdr:rowOff>200025</xdr:rowOff>
              </to>
            </anchor>
          </controlPr>
        </control>
      </mc:Choice>
      <mc:Fallback>
        <control shapeId="10486" r:id="rId73" name="OptionButton238"/>
      </mc:Fallback>
    </mc:AlternateContent>
    <mc:AlternateContent xmlns:mc="http://schemas.openxmlformats.org/markup-compatibility/2006">
      <mc:Choice Requires="x14">
        <control shapeId="10485" r:id="rId74" name="OptionButton237">
          <controlPr defaultSize="0" autoLine="0" linkedCell="UserInput!F225" r:id="rId24">
            <anchor moveWithCells="1">
              <from>
                <xdr:col>7</xdr:col>
                <xdr:colOff>66675</xdr:colOff>
                <xdr:row>51</xdr:row>
                <xdr:rowOff>9525</xdr:rowOff>
              </from>
              <to>
                <xdr:col>8</xdr:col>
                <xdr:colOff>9525</xdr:colOff>
                <xdr:row>52</xdr:row>
                <xdr:rowOff>0</xdr:rowOff>
              </to>
            </anchor>
          </controlPr>
        </control>
      </mc:Choice>
      <mc:Fallback>
        <control shapeId="10485" r:id="rId74" name="OptionButton237"/>
      </mc:Fallback>
    </mc:AlternateContent>
    <mc:AlternateContent xmlns:mc="http://schemas.openxmlformats.org/markup-compatibility/2006">
      <mc:Choice Requires="x14">
        <control shapeId="10484" r:id="rId75" name="OptionButton236">
          <controlPr defaultSize="0" autoLine="0" linkedCell="UserInput!F224" r:id="rId24">
            <anchor moveWithCells="1">
              <from>
                <xdr:col>7</xdr:col>
                <xdr:colOff>66675</xdr:colOff>
                <xdr:row>50</xdr:row>
                <xdr:rowOff>9525</xdr:rowOff>
              </from>
              <to>
                <xdr:col>8</xdr:col>
                <xdr:colOff>9525</xdr:colOff>
                <xdr:row>51</xdr:row>
                <xdr:rowOff>0</xdr:rowOff>
              </to>
            </anchor>
          </controlPr>
        </control>
      </mc:Choice>
      <mc:Fallback>
        <control shapeId="10484" r:id="rId75" name="OptionButton236"/>
      </mc:Fallback>
    </mc:AlternateContent>
    <mc:AlternateContent xmlns:mc="http://schemas.openxmlformats.org/markup-compatibility/2006">
      <mc:Choice Requires="x14">
        <control shapeId="10483" r:id="rId76" name="OptionButton235">
          <controlPr defaultSize="0" autoLine="0" linkedCell="UserInput!F223" r:id="rId24">
            <anchor moveWithCells="1">
              <from>
                <xdr:col>7</xdr:col>
                <xdr:colOff>66675</xdr:colOff>
                <xdr:row>49</xdr:row>
                <xdr:rowOff>9525</xdr:rowOff>
              </from>
              <to>
                <xdr:col>8</xdr:col>
                <xdr:colOff>9525</xdr:colOff>
                <xdr:row>50</xdr:row>
                <xdr:rowOff>0</xdr:rowOff>
              </to>
            </anchor>
          </controlPr>
        </control>
      </mc:Choice>
      <mc:Fallback>
        <control shapeId="10483" r:id="rId76" name="OptionButton235"/>
      </mc:Fallback>
    </mc:AlternateContent>
    <mc:AlternateContent xmlns:mc="http://schemas.openxmlformats.org/markup-compatibility/2006">
      <mc:Choice Requires="x14">
        <control shapeId="10482" r:id="rId77" name="OptionButton234">
          <controlPr defaultSize="0" autoLine="0" linkedCell="UserInput!F222" r:id="rId24">
            <anchor moveWithCells="1">
              <from>
                <xdr:col>7</xdr:col>
                <xdr:colOff>66675</xdr:colOff>
                <xdr:row>48</xdr:row>
                <xdr:rowOff>9525</xdr:rowOff>
              </from>
              <to>
                <xdr:col>8</xdr:col>
                <xdr:colOff>9525</xdr:colOff>
                <xdr:row>49</xdr:row>
                <xdr:rowOff>0</xdr:rowOff>
              </to>
            </anchor>
          </controlPr>
        </control>
      </mc:Choice>
      <mc:Fallback>
        <control shapeId="10482" r:id="rId77" name="OptionButton234"/>
      </mc:Fallback>
    </mc:AlternateContent>
    <mc:AlternateContent xmlns:mc="http://schemas.openxmlformats.org/markup-compatibility/2006">
      <mc:Choice Requires="x14">
        <control shapeId="10481" r:id="rId78" name="OptionButton233">
          <controlPr defaultSize="0" autoLine="0" linkedCell="UserInput!F221" r:id="rId24">
            <anchor moveWithCells="1">
              <from>
                <xdr:col>7</xdr:col>
                <xdr:colOff>66675</xdr:colOff>
                <xdr:row>47</xdr:row>
                <xdr:rowOff>9525</xdr:rowOff>
              </from>
              <to>
                <xdr:col>8</xdr:col>
                <xdr:colOff>9525</xdr:colOff>
                <xdr:row>48</xdr:row>
                <xdr:rowOff>0</xdr:rowOff>
              </to>
            </anchor>
          </controlPr>
        </control>
      </mc:Choice>
      <mc:Fallback>
        <control shapeId="10481" r:id="rId78" name="OptionButton233"/>
      </mc:Fallback>
    </mc:AlternateContent>
    <mc:AlternateContent xmlns:mc="http://schemas.openxmlformats.org/markup-compatibility/2006">
      <mc:Choice Requires="x14">
        <control shapeId="10480" r:id="rId79" name="OptionButton232">
          <controlPr defaultSize="0" autoLine="0" linkedCell="UserInput!F219" r:id="rId24">
            <anchor moveWithCells="1">
              <from>
                <xdr:col>7</xdr:col>
                <xdr:colOff>66675</xdr:colOff>
                <xdr:row>45</xdr:row>
                <xdr:rowOff>9525</xdr:rowOff>
              </from>
              <to>
                <xdr:col>8</xdr:col>
                <xdr:colOff>9525</xdr:colOff>
                <xdr:row>46</xdr:row>
                <xdr:rowOff>0</xdr:rowOff>
              </to>
            </anchor>
          </controlPr>
        </control>
      </mc:Choice>
      <mc:Fallback>
        <control shapeId="10480" r:id="rId79" name="OptionButton232"/>
      </mc:Fallback>
    </mc:AlternateContent>
    <mc:AlternateContent xmlns:mc="http://schemas.openxmlformats.org/markup-compatibility/2006">
      <mc:Choice Requires="x14">
        <control shapeId="10479" r:id="rId80" name="OptionButton231">
          <controlPr defaultSize="0" autoLine="0" linkedCell="UserInput!F218" r:id="rId24">
            <anchor moveWithCells="1">
              <from>
                <xdr:col>7</xdr:col>
                <xdr:colOff>66675</xdr:colOff>
                <xdr:row>44</xdr:row>
                <xdr:rowOff>9525</xdr:rowOff>
              </from>
              <to>
                <xdr:col>8</xdr:col>
                <xdr:colOff>9525</xdr:colOff>
                <xdr:row>45</xdr:row>
                <xdr:rowOff>0</xdr:rowOff>
              </to>
            </anchor>
          </controlPr>
        </control>
      </mc:Choice>
      <mc:Fallback>
        <control shapeId="10479" r:id="rId80" name="OptionButton231"/>
      </mc:Fallback>
    </mc:AlternateContent>
    <mc:AlternateContent xmlns:mc="http://schemas.openxmlformats.org/markup-compatibility/2006">
      <mc:Choice Requires="x14">
        <control shapeId="10478" r:id="rId81" name="OptionButton230">
          <controlPr defaultSize="0" autoLine="0" linkedCell="UserInput!F217" r:id="rId24">
            <anchor moveWithCells="1">
              <from>
                <xdr:col>7</xdr:col>
                <xdr:colOff>66675</xdr:colOff>
                <xdr:row>43</xdr:row>
                <xdr:rowOff>9525</xdr:rowOff>
              </from>
              <to>
                <xdr:col>8</xdr:col>
                <xdr:colOff>9525</xdr:colOff>
                <xdr:row>44</xdr:row>
                <xdr:rowOff>0</xdr:rowOff>
              </to>
            </anchor>
          </controlPr>
        </control>
      </mc:Choice>
      <mc:Fallback>
        <control shapeId="10478" r:id="rId81" name="OptionButton230"/>
      </mc:Fallback>
    </mc:AlternateContent>
    <mc:AlternateContent xmlns:mc="http://schemas.openxmlformats.org/markup-compatibility/2006">
      <mc:Choice Requires="x14">
        <control shapeId="10477" r:id="rId82" name="OptionButton229">
          <controlPr defaultSize="0" autoLine="0" linkedCell="UserInput!F216" r:id="rId24">
            <anchor moveWithCells="1">
              <from>
                <xdr:col>7</xdr:col>
                <xdr:colOff>66675</xdr:colOff>
                <xdr:row>42</xdr:row>
                <xdr:rowOff>9525</xdr:rowOff>
              </from>
              <to>
                <xdr:col>8</xdr:col>
                <xdr:colOff>9525</xdr:colOff>
                <xdr:row>43</xdr:row>
                <xdr:rowOff>0</xdr:rowOff>
              </to>
            </anchor>
          </controlPr>
        </control>
      </mc:Choice>
      <mc:Fallback>
        <control shapeId="10477" r:id="rId82" name="OptionButton229"/>
      </mc:Fallback>
    </mc:AlternateContent>
    <mc:AlternateContent xmlns:mc="http://schemas.openxmlformats.org/markup-compatibility/2006">
      <mc:Choice Requires="x14">
        <control shapeId="10476" r:id="rId83" name="OptionButton228">
          <controlPr defaultSize="0" autoLine="0" linkedCell="UserInput!F215" r:id="rId24">
            <anchor moveWithCells="1">
              <from>
                <xdr:col>7</xdr:col>
                <xdr:colOff>66675</xdr:colOff>
                <xdr:row>41</xdr:row>
                <xdr:rowOff>9525</xdr:rowOff>
              </from>
              <to>
                <xdr:col>8</xdr:col>
                <xdr:colOff>9525</xdr:colOff>
                <xdr:row>42</xdr:row>
                <xdr:rowOff>0</xdr:rowOff>
              </to>
            </anchor>
          </controlPr>
        </control>
      </mc:Choice>
      <mc:Fallback>
        <control shapeId="10476" r:id="rId83" name="OptionButton228"/>
      </mc:Fallback>
    </mc:AlternateContent>
    <mc:AlternateContent xmlns:mc="http://schemas.openxmlformats.org/markup-compatibility/2006">
      <mc:Choice Requires="x14">
        <control shapeId="10475" r:id="rId84" name="OptionButton227">
          <controlPr defaultSize="0" autoLine="0" linkedCell="UserInput!F214" r:id="rId24">
            <anchor moveWithCells="1">
              <from>
                <xdr:col>7</xdr:col>
                <xdr:colOff>66675</xdr:colOff>
                <xdr:row>40</xdr:row>
                <xdr:rowOff>9525</xdr:rowOff>
              </from>
              <to>
                <xdr:col>8</xdr:col>
                <xdr:colOff>9525</xdr:colOff>
                <xdr:row>41</xdr:row>
                <xdr:rowOff>0</xdr:rowOff>
              </to>
            </anchor>
          </controlPr>
        </control>
      </mc:Choice>
      <mc:Fallback>
        <control shapeId="10475" r:id="rId84" name="OptionButton227"/>
      </mc:Fallback>
    </mc:AlternateContent>
    <mc:AlternateContent xmlns:mc="http://schemas.openxmlformats.org/markup-compatibility/2006">
      <mc:Choice Requires="x14">
        <control shapeId="10474" r:id="rId85" name="OptionButton226">
          <controlPr defaultSize="0" autoLine="0" linkedCell="UserInput!F212" r:id="rId24">
            <anchor moveWithCells="1">
              <from>
                <xdr:col>7</xdr:col>
                <xdr:colOff>66675</xdr:colOff>
                <xdr:row>38</xdr:row>
                <xdr:rowOff>9525</xdr:rowOff>
              </from>
              <to>
                <xdr:col>8</xdr:col>
                <xdr:colOff>9525</xdr:colOff>
                <xdr:row>39</xdr:row>
                <xdr:rowOff>0</xdr:rowOff>
              </to>
            </anchor>
          </controlPr>
        </control>
      </mc:Choice>
      <mc:Fallback>
        <control shapeId="10474" r:id="rId85" name="OptionButton226"/>
      </mc:Fallback>
    </mc:AlternateContent>
    <mc:AlternateContent xmlns:mc="http://schemas.openxmlformats.org/markup-compatibility/2006">
      <mc:Choice Requires="x14">
        <control shapeId="10473" r:id="rId86" name="OptionButton225">
          <controlPr defaultSize="0" autoLine="0" linkedCell="UserInput!F211" r:id="rId24">
            <anchor moveWithCells="1">
              <from>
                <xdr:col>7</xdr:col>
                <xdr:colOff>66675</xdr:colOff>
                <xdr:row>37</xdr:row>
                <xdr:rowOff>9525</xdr:rowOff>
              </from>
              <to>
                <xdr:col>8</xdr:col>
                <xdr:colOff>9525</xdr:colOff>
                <xdr:row>38</xdr:row>
                <xdr:rowOff>0</xdr:rowOff>
              </to>
            </anchor>
          </controlPr>
        </control>
      </mc:Choice>
      <mc:Fallback>
        <control shapeId="10473" r:id="rId86" name="OptionButton225"/>
      </mc:Fallback>
    </mc:AlternateContent>
    <mc:AlternateContent xmlns:mc="http://schemas.openxmlformats.org/markup-compatibility/2006">
      <mc:Choice Requires="x14">
        <control shapeId="10472" r:id="rId87" name="OptionButton224">
          <controlPr defaultSize="0" autoLine="0" linkedCell="UserInput!F210" r:id="rId24">
            <anchor moveWithCells="1">
              <from>
                <xdr:col>7</xdr:col>
                <xdr:colOff>66675</xdr:colOff>
                <xdr:row>36</xdr:row>
                <xdr:rowOff>9525</xdr:rowOff>
              </from>
              <to>
                <xdr:col>8</xdr:col>
                <xdr:colOff>9525</xdr:colOff>
                <xdr:row>37</xdr:row>
                <xdr:rowOff>0</xdr:rowOff>
              </to>
            </anchor>
          </controlPr>
        </control>
      </mc:Choice>
      <mc:Fallback>
        <control shapeId="10472" r:id="rId87" name="OptionButton224"/>
      </mc:Fallback>
    </mc:AlternateContent>
    <mc:AlternateContent xmlns:mc="http://schemas.openxmlformats.org/markup-compatibility/2006">
      <mc:Choice Requires="x14">
        <control shapeId="10471" r:id="rId88" name="OptionButton223">
          <controlPr defaultSize="0" autoLine="0" linkedCell="UserInput!F209" r:id="rId24">
            <anchor moveWithCells="1">
              <from>
                <xdr:col>7</xdr:col>
                <xdr:colOff>66675</xdr:colOff>
                <xdr:row>35</xdr:row>
                <xdr:rowOff>9525</xdr:rowOff>
              </from>
              <to>
                <xdr:col>8</xdr:col>
                <xdr:colOff>9525</xdr:colOff>
                <xdr:row>36</xdr:row>
                <xdr:rowOff>0</xdr:rowOff>
              </to>
            </anchor>
          </controlPr>
        </control>
      </mc:Choice>
      <mc:Fallback>
        <control shapeId="10471" r:id="rId88" name="OptionButton223"/>
      </mc:Fallback>
    </mc:AlternateContent>
    <mc:AlternateContent xmlns:mc="http://schemas.openxmlformats.org/markup-compatibility/2006">
      <mc:Choice Requires="x14">
        <control shapeId="10470" r:id="rId89" name="OptionButton222">
          <controlPr defaultSize="0" autoLine="0" linkedCell="UserInput!F208" r:id="rId24">
            <anchor moveWithCells="1">
              <from>
                <xdr:col>7</xdr:col>
                <xdr:colOff>66675</xdr:colOff>
                <xdr:row>34</xdr:row>
                <xdr:rowOff>9525</xdr:rowOff>
              </from>
              <to>
                <xdr:col>8</xdr:col>
                <xdr:colOff>9525</xdr:colOff>
                <xdr:row>35</xdr:row>
                <xdr:rowOff>0</xdr:rowOff>
              </to>
            </anchor>
          </controlPr>
        </control>
      </mc:Choice>
      <mc:Fallback>
        <control shapeId="10470" r:id="rId89" name="OptionButton222"/>
      </mc:Fallback>
    </mc:AlternateContent>
    <mc:AlternateContent xmlns:mc="http://schemas.openxmlformats.org/markup-compatibility/2006">
      <mc:Choice Requires="x14">
        <control shapeId="10469" r:id="rId90" name="OptionButton221">
          <controlPr defaultSize="0" autoLine="0" linkedCell="UserInput!F207" r:id="rId24">
            <anchor moveWithCells="1">
              <from>
                <xdr:col>7</xdr:col>
                <xdr:colOff>66675</xdr:colOff>
                <xdr:row>33</xdr:row>
                <xdr:rowOff>9525</xdr:rowOff>
              </from>
              <to>
                <xdr:col>8</xdr:col>
                <xdr:colOff>9525</xdr:colOff>
                <xdr:row>34</xdr:row>
                <xdr:rowOff>0</xdr:rowOff>
              </to>
            </anchor>
          </controlPr>
        </control>
      </mc:Choice>
      <mc:Fallback>
        <control shapeId="10469" r:id="rId90" name="OptionButton221"/>
      </mc:Fallback>
    </mc:AlternateContent>
    <mc:AlternateContent xmlns:mc="http://schemas.openxmlformats.org/markup-compatibility/2006">
      <mc:Choice Requires="x14">
        <control shapeId="10468" r:id="rId91" name="OptionButton220">
          <controlPr defaultSize="0" autoLine="0" linkedCell="UserInput!F206" r:id="rId24">
            <anchor moveWithCells="1">
              <from>
                <xdr:col>7</xdr:col>
                <xdr:colOff>66675</xdr:colOff>
                <xdr:row>32</xdr:row>
                <xdr:rowOff>9525</xdr:rowOff>
              </from>
              <to>
                <xdr:col>8</xdr:col>
                <xdr:colOff>9525</xdr:colOff>
                <xdr:row>33</xdr:row>
                <xdr:rowOff>0</xdr:rowOff>
              </to>
            </anchor>
          </controlPr>
        </control>
      </mc:Choice>
      <mc:Fallback>
        <control shapeId="10468" r:id="rId91" name="OptionButton220"/>
      </mc:Fallback>
    </mc:AlternateContent>
    <mc:AlternateContent xmlns:mc="http://schemas.openxmlformats.org/markup-compatibility/2006">
      <mc:Choice Requires="x14">
        <control shapeId="10467" r:id="rId92" name="OptionButton219">
          <controlPr defaultSize="0" autoLine="0" linkedCell="UserInput!F205" r:id="rId24">
            <anchor moveWithCells="1">
              <from>
                <xdr:col>7</xdr:col>
                <xdr:colOff>66675</xdr:colOff>
                <xdr:row>31</xdr:row>
                <xdr:rowOff>9525</xdr:rowOff>
              </from>
              <to>
                <xdr:col>8</xdr:col>
                <xdr:colOff>9525</xdr:colOff>
                <xdr:row>32</xdr:row>
                <xdr:rowOff>0</xdr:rowOff>
              </to>
            </anchor>
          </controlPr>
        </control>
      </mc:Choice>
      <mc:Fallback>
        <control shapeId="10467" r:id="rId92" name="OptionButton219"/>
      </mc:Fallback>
    </mc:AlternateContent>
    <mc:AlternateContent xmlns:mc="http://schemas.openxmlformats.org/markup-compatibility/2006">
      <mc:Choice Requires="x14">
        <control shapeId="10466" r:id="rId93" name="OptionButton218">
          <controlPr defaultSize="0" autoLine="0" linkedCell="UserInput!F203" r:id="rId24">
            <anchor moveWithCells="1">
              <from>
                <xdr:col>7</xdr:col>
                <xdr:colOff>66675</xdr:colOff>
                <xdr:row>29</xdr:row>
                <xdr:rowOff>9525</xdr:rowOff>
              </from>
              <to>
                <xdr:col>8</xdr:col>
                <xdr:colOff>9525</xdr:colOff>
                <xdr:row>30</xdr:row>
                <xdr:rowOff>0</xdr:rowOff>
              </to>
            </anchor>
          </controlPr>
        </control>
      </mc:Choice>
      <mc:Fallback>
        <control shapeId="10466" r:id="rId93" name="OptionButton218"/>
      </mc:Fallback>
    </mc:AlternateContent>
    <mc:AlternateContent xmlns:mc="http://schemas.openxmlformats.org/markup-compatibility/2006">
      <mc:Choice Requires="x14">
        <control shapeId="10465" r:id="rId94" name="OptionButton217">
          <controlPr defaultSize="0" autoLine="0" linkedCell="UserInput!F202" r:id="rId24">
            <anchor moveWithCells="1">
              <from>
                <xdr:col>7</xdr:col>
                <xdr:colOff>66675</xdr:colOff>
                <xdr:row>28</xdr:row>
                <xdr:rowOff>9525</xdr:rowOff>
              </from>
              <to>
                <xdr:col>8</xdr:col>
                <xdr:colOff>9525</xdr:colOff>
                <xdr:row>29</xdr:row>
                <xdr:rowOff>0</xdr:rowOff>
              </to>
            </anchor>
          </controlPr>
        </control>
      </mc:Choice>
      <mc:Fallback>
        <control shapeId="10465" r:id="rId94" name="OptionButton217"/>
      </mc:Fallback>
    </mc:AlternateContent>
    <mc:AlternateContent xmlns:mc="http://schemas.openxmlformats.org/markup-compatibility/2006">
      <mc:Choice Requires="x14">
        <control shapeId="10464" r:id="rId95" name="OptionButton216">
          <controlPr defaultSize="0" autoLine="0" linkedCell="UserInput!F201" r:id="rId24">
            <anchor moveWithCells="1">
              <from>
                <xdr:col>7</xdr:col>
                <xdr:colOff>66675</xdr:colOff>
                <xdr:row>27</xdr:row>
                <xdr:rowOff>9525</xdr:rowOff>
              </from>
              <to>
                <xdr:col>8</xdr:col>
                <xdr:colOff>9525</xdr:colOff>
                <xdr:row>28</xdr:row>
                <xdr:rowOff>0</xdr:rowOff>
              </to>
            </anchor>
          </controlPr>
        </control>
      </mc:Choice>
      <mc:Fallback>
        <control shapeId="10464" r:id="rId95" name="OptionButton216"/>
      </mc:Fallback>
    </mc:AlternateContent>
    <mc:AlternateContent xmlns:mc="http://schemas.openxmlformats.org/markup-compatibility/2006">
      <mc:Choice Requires="x14">
        <control shapeId="10463" r:id="rId96" name="OptionButton215">
          <controlPr defaultSize="0" autoLine="0" linkedCell="UserInput!F200" r:id="rId24">
            <anchor moveWithCells="1">
              <from>
                <xdr:col>7</xdr:col>
                <xdr:colOff>66675</xdr:colOff>
                <xdr:row>26</xdr:row>
                <xdr:rowOff>9525</xdr:rowOff>
              </from>
              <to>
                <xdr:col>8</xdr:col>
                <xdr:colOff>9525</xdr:colOff>
                <xdr:row>27</xdr:row>
                <xdr:rowOff>0</xdr:rowOff>
              </to>
            </anchor>
          </controlPr>
        </control>
      </mc:Choice>
      <mc:Fallback>
        <control shapeId="10463" r:id="rId96" name="OptionButton215"/>
      </mc:Fallback>
    </mc:AlternateContent>
    <mc:AlternateContent xmlns:mc="http://schemas.openxmlformats.org/markup-compatibility/2006">
      <mc:Choice Requires="x14">
        <control shapeId="10462" r:id="rId97" name="OptionButton214">
          <controlPr defaultSize="0" autoLine="0" linkedCell="UserInput!F199" r:id="rId24">
            <anchor moveWithCells="1">
              <from>
                <xdr:col>7</xdr:col>
                <xdr:colOff>66675</xdr:colOff>
                <xdr:row>25</xdr:row>
                <xdr:rowOff>9525</xdr:rowOff>
              </from>
              <to>
                <xdr:col>8</xdr:col>
                <xdr:colOff>9525</xdr:colOff>
                <xdr:row>26</xdr:row>
                <xdr:rowOff>0</xdr:rowOff>
              </to>
            </anchor>
          </controlPr>
        </control>
      </mc:Choice>
      <mc:Fallback>
        <control shapeId="10462" r:id="rId97" name="OptionButton214"/>
      </mc:Fallback>
    </mc:AlternateContent>
    <mc:AlternateContent xmlns:mc="http://schemas.openxmlformats.org/markup-compatibility/2006">
      <mc:Choice Requires="x14">
        <control shapeId="10461" r:id="rId98" name="OptionButton213">
          <controlPr defaultSize="0" autoLine="0" linkedCell="UserInput!F198" r:id="rId24">
            <anchor moveWithCells="1">
              <from>
                <xdr:col>7</xdr:col>
                <xdr:colOff>66675</xdr:colOff>
                <xdr:row>24</xdr:row>
                <xdr:rowOff>9525</xdr:rowOff>
              </from>
              <to>
                <xdr:col>8</xdr:col>
                <xdr:colOff>9525</xdr:colOff>
                <xdr:row>25</xdr:row>
                <xdr:rowOff>0</xdr:rowOff>
              </to>
            </anchor>
          </controlPr>
        </control>
      </mc:Choice>
      <mc:Fallback>
        <control shapeId="10461" r:id="rId98" name="OptionButton213"/>
      </mc:Fallback>
    </mc:AlternateContent>
    <mc:AlternateContent xmlns:mc="http://schemas.openxmlformats.org/markup-compatibility/2006">
      <mc:Choice Requires="x14">
        <control shapeId="10460" r:id="rId99" name="OptionButton192">
          <controlPr defaultSize="0" autoLine="0" linkedCell="UserInput!F197" r:id="rId24">
            <anchor moveWithCells="1">
              <from>
                <xdr:col>7</xdr:col>
                <xdr:colOff>66675</xdr:colOff>
                <xdr:row>23</xdr:row>
                <xdr:rowOff>9525</xdr:rowOff>
              </from>
              <to>
                <xdr:col>8</xdr:col>
                <xdr:colOff>9525</xdr:colOff>
                <xdr:row>24</xdr:row>
                <xdr:rowOff>0</xdr:rowOff>
              </to>
            </anchor>
          </controlPr>
        </control>
      </mc:Choice>
      <mc:Fallback>
        <control shapeId="10460" r:id="rId99" name="OptionButton192"/>
      </mc:Fallback>
    </mc:AlternateContent>
    <mc:AlternateContent xmlns:mc="http://schemas.openxmlformats.org/markup-compatibility/2006">
      <mc:Choice Requires="x14">
        <control shapeId="10459" r:id="rId100" name="OptionButton191">
          <controlPr defaultSize="0" autoLine="0" linkedCell="UserInput!F196" r:id="rId24">
            <anchor moveWithCells="1">
              <from>
                <xdr:col>7</xdr:col>
                <xdr:colOff>66675</xdr:colOff>
                <xdr:row>22</xdr:row>
                <xdr:rowOff>9525</xdr:rowOff>
              </from>
              <to>
                <xdr:col>8</xdr:col>
                <xdr:colOff>9525</xdr:colOff>
                <xdr:row>23</xdr:row>
                <xdr:rowOff>0</xdr:rowOff>
              </to>
            </anchor>
          </controlPr>
        </control>
      </mc:Choice>
      <mc:Fallback>
        <control shapeId="10459" r:id="rId100" name="OptionButton191"/>
      </mc:Fallback>
    </mc:AlternateContent>
    <mc:AlternateContent xmlns:mc="http://schemas.openxmlformats.org/markup-compatibility/2006">
      <mc:Choice Requires="x14">
        <control shapeId="10458" r:id="rId101" name="OptionButton190">
          <controlPr defaultSize="0" autoLine="0" linkedCell="UserInput!F195" r:id="rId24">
            <anchor moveWithCells="1">
              <from>
                <xdr:col>7</xdr:col>
                <xdr:colOff>66675</xdr:colOff>
                <xdr:row>21</xdr:row>
                <xdr:rowOff>9525</xdr:rowOff>
              </from>
              <to>
                <xdr:col>8</xdr:col>
                <xdr:colOff>9525</xdr:colOff>
                <xdr:row>22</xdr:row>
                <xdr:rowOff>0</xdr:rowOff>
              </to>
            </anchor>
          </controlPr>
        </control>
      </mc:Choice>
      <mc:Fallback>
        <control shapeId="10458" r:id="rId101" name="OptionButton190"/>
      </mc:Fallback>
    </mc:AlternateContent>
    <mc:AlternateContent xmlns:mc="http://schemas.openxmlformats.org/markup-compatibility/2006">
      <mc:Choice Requires="x14">
        <control shapeId="10457" r:id="rId102" name="OptionButton189">
          <controlPr defaultSize="0" autoLine="0" linkedCell="UserInput!F194" r:id="rId5">
            <anchor moveWithCells="1">
              <from>
                <xdr:col>7</xdr:col>
                <xdr:colOff>66675</xdr:colOff>
                <xdr:row>20</xdr:row>
                <xdr:rowOff>9525</xdr:rowOff>
              </from>
              <to>
                <xdr:col>8</xdr:col>
                <xdr:colOff>9525</xdr:colOff>
                <xdr:row>21</xdr:row>
                <xdr:rowOff>9525</xdr:rowOff>
              </to>
            </anchor>
          </controlPr>
        </control>
      </mc:Choice>
      <mc:Fallback>
        <control shapeId="10457" r:id="rId102" name="OptionButton189"/>
      </mc:Fallback>
    </mc:AlternateContent>
    <mc:AlternateContent xmlns:mc="http://schemas.openxmlformats.org/markup-compatibility/2006">
      <mc:Choice Requires="x14">
        <control shapeId="10456" r:id="rId103" name="OptionButton148">
          <controlPr defaultSize="0" autoLine="0" linkedCell="UserInput!F189" r:id="rId24">
            <anchor moveWithCells="1">
              <from>
                <xdr:col>7</xdr:col>
                <xdr:colOff>66675</xdr:colOff>
                <xdr:row>14</xdr:row>
                <xdr:rowOff>9525</xdr:rowOff>
              </from>
              <to>
                <xdr:col>8</xdr:col>
                <xdr:colOff>9525</xdr:colOff>
                <xdr:row>15</xdr:row>
                <xdr:rowOff>9525</xdr:rowOff>
              </to>
            </anchor>
          </controlPr>
        </control>
      </mc:Choice>
      <mc:Fallback>
        <control shapeId="10456" r:id="rId103" name="OptionButton148"/>
      </mc:Fallback>
    </mc:AlternateContent>
    <mc:AlternateContent xmlns:mc="http://schemas.openxmlformats.org/markup-compatibility/2006">
      <mc:Choice Requires="x14">
        <control shapeId="10454" r:id="rId104" name="OptionButton146">
          <controlPr defaultSize="0" autoLine="0" linkedCell="UserInput!F186" r:id="rId5">
            <anchor moveWithCells="1">
              <from>
                <xdr:col>7</xdr:col>
                <xdr:colOff>66675</xdr:colOff>
                <xdr:row>12</xdr:row>
                <xdr:rowOff>9525</xdr:rowOff>
              </from>
              <to>
                <xdr:col>8</xdr:col>
                <xdr:colOff>9525</xdr:colOff>
                <xdr:row>12</xdr:row>
                <xdr:rowOff>200025</xdr:rowOff>
              </to>
            </anchor>
          </controlPr>
        </control>
      </mc:Choice>
      <mc:Fallback>
        <control shapeId="10454" r:id="rId104" name="OptionButton146"/>
      </mc:Fallback>
    </mc:AlternateContent>
    <mc:AlternateContent xmlns:mc="http://schemas.openxmlformats.org/markup-compatibility/2006">
      <mc:Choice Requires="x14">
        <control shapeId="10453" r:id="rId105" name="OptionButton145">
          <controlPr defaultSize="0" autoLine="0" linkedCell="UserInput!F185" r:id="rId5">
            <anchor moveWithCells="1">
              <from>
                <xdr:col>7</xdr:col>
                <xdr:colOff>66675</xdr:colOff>
                <xdr:row>11</xdr:row>
                <xdr:rowOff>9525</xdr:rowOff>
              </from>
              <to>
                <xdr:col>8</xdr:col>
                <xdr:colOff>9525</xdr:colOff>
                <xdr:row>12</xdr:row>
                <xdr:rowOff>9525</xdr:rowOff>
              </to>
            </anchor>
          </controlPr>
        </control>
      </mc:Choice>
      <mc:Fallback>
        <control shapeId="10453" r:id="rId105" name="OptionButton145"/>
      </mc:Fallback>
    </mc:AlternateContent>
    <mc:AlternateContent xmlns:mc="http://schemas.openxmlformats.org/markup-compatibility/2006">
      <mc:Choice Requires="x14">
        <control shapeId="10241" r:id="rId106" name="OptionButton1">
          <controlPr defaultSize="0" autoLine="0" linkedCell="UserInput!B185" r:id="rId5">
            <anchor moveWithCells="1">
              <from>
                <xdr:col>3</xdr:col>
                <xdr:colOff>66675</xdr:colOff>
                <xdr:row>11</xdr:row>
                <xdr:rowOff>9525</xdr:rowOff>
              </from>
              <to>
                <xdr:col>4</xdr:col>
                <xdr:colOff>9525</xdr:colOff>
                <xdr:row>12</xdr:row>
                <xdr:rowOff>9525</xdr:rowOff>
              </to>
            </anchor>
          </controlPr>
        </control>
      </mc:Choice>
      <mc:Fallback>
        <control shapeId="10241" r:id="rId106" name="OptionButton1"/>
      </mc:Fallback>
    </mc:AlternateContent>
    <mc:AlternateContent xmlns:mc="http://schemas.openxmlformats.org/markup-compatibility/2006">
      <mc:Choice Requires="x14">
        <control shapeId="10242" r:id="rId107" name="OptionButton2">
          <controlPr defaultSize="0" autoLine="0" linkedCell="UserInput!C185" r:id="rId108">
            <anchor moveWithCells="1">
              <from>
                <xdr:col>4</xdr:col>
                <xdr:colOff>57150</xdr:colOff>
                <xdr:row>11</xdr:row>
                <xdr:rowOff>9525</xdr:rowOff>
              </from>
              <to>
                <xdr:col>4</xdr:col>
                <xdr:colOff>247650</xdr:colOff>
                <xdr:row>12</xdr:row>
                <xdr:rowOff>9525</xdr:rowOff>
              </to>
            </anchor>
          </controlPr>
        </control>
      </mc:Choice>
      <mc:Fallback>
        <control shapeId="10242" r:id="rId107" name="OptionButton2"/>
      </mc:Fallback>
    </mc:AlternateContent>
    <mc:AlternateContent xmlns:mc="http://schemas.openxmlformats.org/markup-compatibility/2006">
      <mc:Choice Requires="x14">
        <control shapeId="10243" r:id="rId109" name="OptionButton3">
          <controlPr defaultSize="0" autoLine="0" linkedCell="UserInput!D185" r:id="rId5">
            <anchor moveWithCells="1">
              <from>
                <xdr:col>5</xdr:col>
                <xdr:colOff>66675</xdr:colOff>
                <xdr:row>11</xdr:row>
                <xdr:rowOff>9525</xdr:rowOff>
              </from>
              <to>
                <xdr:col>6</xdr:col>
                <xdr:colOff>9525</xdr:colOff>
                <xdr:row>12</xdr:row>
                <xdr:rowOff>9525</xdr:rowOff>
              </to>
            </anchor>
          </controlPr>
        </control>
      </mc:Choice>
      <mc:Fallback>
        <control shapeId="10243" r:id="rId109" name="OptionButton3"/>
      </mc:Fallback>
    </mc:AlternateContent>
    <mc:AlternateContent xmlns:mc="http://schemas.openxmlformats.org/markup-compatibility/2006">
      <mc:Choice Requires="x14">
        <control shapeId="10244" r:id="rId110" name="OptionButton4">
          <controlPr defaultSize="0" autoLine="0" linkedCell="UserInput!E185" r:id="rId5">
            <anchor moveWithCells="1">
              <from>
                <xdr:col>6</xdr:col>
                <xdr:colOff>66675</xdr:colOff>
                <xdr:row>11</xdr:row>
                <xdr:rowOff>9525</xdr:rowOff>
              </from>
              <to>
                <xdr:col>7</xdr:col>
                <xdr:colOff>9525</xdr:colOff>
                <xdr:row>12</xdr:row>
                <xdr:rowOff>9525</xdr:rowOff>
              </to>
            </anchor>
          </controlPr>
        </control>
      </mc:Choice>
      <mc:Fallback>
        <control shapeId="10244" r:id="rId110" name="OptionButton4"/>
      </mc:Fallback>
    </mc:AlternateContent>
    <mc:AlternateContent xmlns:mc="http://schemas.openxmlformats.org/markup-compatibility/2006">
      <mc:Choice Requires="x14">
        <control shapeId="10245" r:id="rId111" name="OptionButton5">
          <controlPr defaultSize="0" autoLine="0" linkedCell="UserInput!B186" r:id="rId5">
            <anchor moveWithCells="1">
              <from>
                <xdr:col>3</xdr:col>
                <xdr:colOff>66675</xdr:colOff>
                <xdr:row>12</xdr:row>
                <xdr:rowOff>9525</xdr:rowOff>
              </from>
              <to>
                <xdr:col>4</xdr:col>
                <xdr:colOff>9525</xdr:colOff>
                <xdr:row>12</xdr:row>
                <xdr:rowOff>200025</xdr:rowOff>
              </to>
            </anchor>
          </controlPr>
        </control>
      </mc:Choice>
      <mc:Fallback>
        <control shapeId="10245" r:id="rId111" name="OptionButton5"/>
      </mc:Fallback>
    </mc:AlternateContent>
    <mc:AlternateContent xmlns:mc="http://schemas.openxmlformats.org/markup-compatibility/2006">
      <mc:Choice Requires="x14">
        <control shapeId="10246" r:id="rId112" name="OptionButton6">
          <controlPr defaultSize="0" autoLine="0" linkedCell="UserInput!C186" r:id="rId108">
            <anchor moveWithCells="1">
              <from>
                <xdr:col>4</xdr:col>
                <xdr:colOff>57150</xdr:colOff>
                <xdr:row>12</xdr:row>
                <xdr:rowOff>9525</xdr:rowOff>
              </from>
              <to>
                <xdr:col>4</xdr:col>
                <xdr:colOff>247650</xdr:colOff>
                <xdr:row>12</xdr:row>
                <xdr:rowOff>200025</xdr:rowOff>
              </to>
            </anchor>
          </controlPr>
        </control>
      </mc:Choice>
      <mc:Fallback>
        <control shapeId="10246" r:id="rId112" name="OptionButton6"/>
      </mc:Fallback>
    </mc:AlternateContent>
    <mc:AlternateContent xmlns:mc="http://schemas.openxmlformats.org/markup-compatibility/2006">
      <mc:Choice Requires="x14">
        <control shapeId="10247" r:id="rId113" name="OptionButton7">
          <controlPr defaultSize="0" autoLine="0" linkedCell="UserInput!D186" r:id="rId5">
            <anchor moveWithCells="1">
              <from>
                <xdr:col>5</xdr:col>
                <xdr:colOff>66675</xdr:colOff>
                <xdr:row>12</xdr:row>
                <xdr:rowOff>9525</xdr:rowOff>
              </from>
              <to>
                <xdr:col>6</xdr:col>
                <xdr:colOff>9525</xdr:colOff>
                <xdr:row>12</xdr:row>
                <xdr:rowOff>200025</xdr:rowOff>
              </to>
            </anchor>
          </controlPr>
        </control>
      </mc:Choice>
      <mc:Fallback>
        <control shapeId="10247" r:id="rId113" name="OptionButton7"/>
      </mc:Fallback>
    </mc:AlternateContent>
    <mc:AlternateContent xmlns:mc="http://schemas.openxmlformats.org/markup-compatibility/2006">
      <mc:Choice Requires="x14">
        <control shapeId="10248" r:id="rId114" name="OptionButton8">
          <controlPr defaultSize="0" autoLine="0" linkedCell="UserInput!E186" r:id="rId5">
            <anchor moveWithCells="1">
              <from>
                <xdr:col>6</xdr:col>
                <xdr:colOff>66675</xdr:colOff>
                <xdr:row>12</xdr:row>
                <xdr:rowOff>9525</xdr:rowOff>
              </from>
              <to>
                <xdr:col>7</xdr:col>
                <xdr:colOff>9525</xdr:colOff>
                <xdr:row>12</xdr:row>
                <xdr:rowOff>200025</xdr:rowOff>
              </to>
            </anchor>
          </controlPr>
        </control>
      </mc:Choice>
      <mc:Fallback>
        <control shapeId="10248" r:id="rId114" name="OptionButton8"/>
      </mc:Fallback>
    </mc:AlternateContent>
    <mc:AlternateContent xmlns:mc="http://schemas.openxmlformats.org/markup-compatibility/2006">
      <mc:Choice Requires="x14">
        <control shapeId="10253" r:id="rId115" name="OptionButton13">
          <controlPr defaultSize="0" autoLine="0" linkedCell="UserInput!B189" r:id="rId24">
            <anchor moveWithCells="1">
              <from>
                <xdr:col>3</xdr:col>
                <xdr:colOff>66675</xdr:colOff>
                <xdr:row>14</xdr:row>
                <xdr:rowOff>9525</xdr:rowOff>
              </from>
              <to>
                <xdr:col>4</xdr:col>
                <xdr:colOff>9525</xdr:colOff>
                <xdr:row>15</xdr:row>
                <xdr:rowOff>9525</xdr:rowOff>
              </to>
            </anchor>
          </controlPr>
        </control>
      </mc:Choice>
      <mc:Fallback>
        <control shapeId="10253" r:id="rId115" name="OptionButton13"/>
      </mc:Fallback>
    </mc:AlternateContent>
    <mc:AlternateContent xmlns:mc="http://schemas.openxmlformats.org/markup-compatibility/2006">
      <mc:Choice Requires="x14">
        <control shapeId="10254" r:id="rId116" name="OptionButton14">
          <controlPr defaultSize="0" autoLine="0" linkedCell="UserInput!C189" r:id="rId117">
            <anchor moveWithCells="1">
              <from>
                <xdr:col>4</xdr:col>
                <xdr:colOff>57150</xdr:colOff>
                <xdr:row>14</xdr:row>
                <xdr:rowOff>9525</xdr:rowOff>
              </from>
              <to>
                <xdr:col>4</xdr:col>
                <xdr:colOff>247650</xdr:colOff>
                <xdr:row>15</xdr:row>
                <xdr:rowOff>9525</xdr:rowOff>
              </to>
            </anchor>
          </controlPr>
        </control>
      </mc:Choice>
      <mc:Fallback>
        <control shapeId="10254" r:id="rId116" name="OptionButton14"/>
      </mc:Fallback>
    </mc:AlternateContent>
    <mc:AlternateContent xmlns:mc="http://schemas.openxmlformats.org/markup-compatibility/2006">
      <mc:Choice Requires="x14">
        <control shapeId="10255" r:id="rId118" name="OptionButton15">
          <controlPr defaultSize="0" autoLine="0" linkedCell="UserInput!D189" r:id="rId24">
            <anchor moveWithCells="1">
              <from>
                <xdr:col>5</xdr:col>
                <xdr:colOff>66675</xdr:colOff>
                <xdr:row>14</xdr:row>
                <xdr:rowOff>9525</xdr:rowOff>
              </from>
              <to>
                <xdr:col>6</xdr:col>
                <xdr:colOff>9525</xdr:colOff>
                <xdr:row>15</xdr:row>
                <xdr:rowOff>9525</xdr:rowOff>
              </to>
            </anchor>
          </controlPr>
        </control>
      </mc:Choice>
      <mc:Fallback>
        <control shapeId="10255" r:id="rId118" name="OptionButton15"/>
      </mc:Fallback>
    </mc:AlternateContent>
    <mc:AlternateContent xmlns:mc="http://schemas.openxmlformats.org/markup-compatibility/2006">
      <mc:Choice Requires="x14">
        <control shapeId="10256" r:id="rId119" name="OptionButton16">
          <controlPr defaultSize="0" autoLine="0" linkedCell="UserInput!E189" r:id="rId24">
            <anchor moveWithCells="1">
              <from>
                <xdr:col>6</xdr:col>
                <xdr:colOff>66675</xdr:colOff>
                <xdr:row>14</xdr:row>
                <xdr:rowOff>9525</xdr:rowOff>
              </from>
              <to>
                <xdr:col>7</xdr:col>
                <xdr:colOff>9525</xdr:colOff>
                <xdr:row>15</xdr:row>
                <xdr:rowOff>9525</xdr:rowOff>
              </to>
            </anchor>
          </controlPr>
        </control>
      </mc:Choice>
      <mc:Fallback>
        <control shapeId="10256" r:id="rId119" name="OptionButton16"/>
      </mc:Fallback>
    </mc:AlternateContent>
    <mc:AlternateContent xmlns:mc="http://schemas.openxmlformats.org/markup-compatibility/2006">
      <mc:Choice Requires="x14">
        <control shapeId="10257" r:id="rId120" name="OptionButton17">
          <controlPr defaultSize="0" autoLine="0" linkedCell="UserInput!B194" r:id="rId5">
            <anchor moveWithCells="1">
              <from>
                <xdr:col>3</xdr:col>
                <xdr:colOff>66675</xdr:colOff>
                <xdr:row>20</xdr:row>
                <xdr:rowOff>9525</xdr:rowOff>
              </from>
              <to>
                <xdr:col>4</xdr:col>
                <xdr:colOff>9525</xdr:colOff>
                <xdr:row>21</xdr:row>
                <xdr:rowOff>9525</xdr:rowOff>
              </to>
            </anchor>
          </controlPr>
        </control>
      </mc:Choice>
      <mc:Fallback>
        <control shapeId="10257" r:id="rId120" name="OptionButton17"/>
      </mc:Fallback>
    </mc:AlternateContent>
    <mc:AlternateContent xmlns:mc="http://schemas.openxmlformats.org/markup-compatibility/2006">
      <mc:Choice Requires="x14">
        <control shapeId="10258" r:id="rId121" name="OptionButton18">
          <controlPr defaultSize="0" autoLine="0" linkedCell="UserInput!C194" r:id="rId108">
            <anchor moveWithCells="1">
              <from>
                <xdr:col>4</xdr:col>
                <xdr:colOff>57150</xdr:colOff>
                <xdr:row>20</xdr:row>
                <xdr:rowOff>9525</xdr:rowOff>
              </from>
              <to>
                <xdr:col>4</xdr:col>
                <xdr:colOff>247650</xdr:colOff>
                <xdr:row>21</xdr:row>
                <xdr:rowOff>9525</xdr:rowOff>
              </to>
            </anchor>
          </controlPr>
        </control>
      </mc:Choice>
      <mc:Fallback>
        <control shapeId="10258" r:id="rId121" name="OptionButton18"/>
      </mc:Fallback>
    </mc:AlternateContent>
    <mc:AlternateContent xmlns:mc="http://schemas.openxmlformats.org/markup-compatibility/2006">
      <mc:Choice Requires="x14">
        <control shapeId="10259" r:id="rId122" name="OptionButton19">
          <controlPr defaultSize="0" autoLine="0" linkedCell="UserInput!D194" r:id="rId5">
            <anchor moveWithCells="1">
              <from>
                <xdr:col>5</xdr:col>
                <xdr:colOff>66675</xdr:colOff>
                <xdr:row>20</xdr:row>
                <xdr:rowOff>9525</xdr:rowOff>
              </from>
              <to>
                <xdr:col>6</xdr:col>
                <xdr:colOff>9525</xdr:colOff>
                <xdr:row>21</xdr:row>
                <xdr:rowOff>9525</xdr:rowOff>
              </to>
            </anchor>
          </controlPr>
        </control>
      </mc:Choice>
      <mc:Fallback>
        <control shapeId="10259" r:id="rId122" name="OptionButton19"/>
      </mc:Fallback>
    </mc:AlternateContent>
    <mc:AlternateContent xmlns:mc="http://schemas.openxmlformats.org/markup-compatibility/2006">
      <mc:Choice Requires="x14">
        <control shapeId="10260" r:id="rId123" name="OptionButton20">
          <controlPr defaultSize="0" autoLine="0" linkedCell="UserInput!E194" r:id="rId5">
            <anchor moveWithCells="1">
              <from>
                <xdr:col>6</xdr:col>
                <xdr:colOff>66675</xdr:colOff>
                <xdr:row>20</xdr:row>
                <xdr:rowOff>9525</xdr:rowOff>
              </from>
              <to>
                <xdr:col>7</xdr:col>
                <xdr:colOff>9525</xdr:colOff>
                <xdr:row>21</xdr:row>
                <xdr:rowOff>9525</xdr:rowOff>
              </to>
            </anchor>
          </controlPr>
        </control>
      </mc:Choice>
      <mc:Fallback>
        <control shapeId="10260" r:id="rId123" name="OptionButton20"/>
      </mc:Fallback>
    </mc:AlternateContent>
    <mc:AlternateContent xmlns:mc="http://schemas.openxmlformats.org/markup-compatibility/2006">
      <mc:Choice Requires="x14">
        <control shapeId="10261" r:id="rId124" name="OptionButton21">
          <controlPr defaultSize="0" autoLine="0" linkedCell="UserInput!B195" r:id="rId24">
            <anchor moveWithCells="1">
              <from>
                <xdr:col>3</xdr:col>
                <xdr:colOff>66675</xdr:colOff>
                <xdr:row>21</xdr:row>
                <xdr:rowOff>9525</xdr:rowOff>
              </from>
              <to>
                <xdr:col>4</xdr:col>
                <xdr:colOff>9525</xdr:colOff>
                <xdr:row>22</xdr:row>
                <xdr:rowOff>0</xdr:rowOff>
              </to>
            </anchor>
          </controlPr>
        </control>
      </mc:Choice>
      <mc:Fallback>
        <control shapeId="10261" r:id="rId124" name="OptionButton21"/>
      </mc:Fallback>
    </mc:AlternateContent>
    <mc:AlternateContent xmlns:mc="http://schemas.openxmlformats.org/markup-compatibility/2006">
      <mc:Choice Requires="x14">
        <control shapeId="10262" r:id="rId125" name="OptionButton22">
          <controlPr defaultSize="0" autoLine="0" linkedCell="UserInput!C195" r:id="rId117">
            <anchor moveWithCells="1">
              <from>
                <xdr:col>4</xdr:col>
                <xdr:colOff>57150</xdr:colOff>
                <xdr:row>21</xdr:row>
                <xdr:rowOff>9525</xdr:rowOff>
              </from>
              <to>
                <xdr:col>4</xdr:col>
                <xdr:colOff>247650</xdr:colOff>
                <xdr:row>22</xdr:row>
                <xdr:rowOff>0</xdr:rowOff>
              </to>
            </anchor>
          </controlPr>
        </control>
      </mc:Choice>
      <mc:Fallback>
        <control shapeId="10262" r:id="rId125" name="OptionButton22"/>
      </mc:Fallback>
    </mc:AlternateContent>
    <mc:AlternateContent xmlns:mc="http://schemas.openxmlformats.org/markup-compatibility/2006">
      <mc:Choice Requires="x14">
        <control shapeId="10263" r:id="rId126" name="OptionButton23">
          <controlPr defaultSize="0" autoLine="0" linkedCell="UserInput!D195" r:id="rId24">
            <anchor moveWithCells="1">
              <from>
                <xdr:col>5</xdr:col>
                <xdr:colOff>66675</xdr:colOff>
                <xdr:row>21</xdr:row>
                <xdr:rowOff>9525</xdr:rowOff>
              </from>
              <to>
                <xdr:col>6</xdr:col>
                <xdr:colOff>9525</xdr:colOff>
                <xdr:row>22</xdr:row>
                <xdr:rowOff>0</xdr:rowOff>
              </to>
            </anchor>
          </controlPr>
        </control>
      </mc:Choice>
      <mc:Fallback>
        <control shapeId="10263" r:id="rId126" name="OptionButton23"/>
      </mc:Fallback>
    </mc:AlternateContent>
    <mc:AlternateContent xmlns:mc="http://schemas.openxmlformats.org/markup-compatibility/2006">
      <mc:Choice Requires="x14">
        <control shapeId="10264" r:id="rId127" name="OptionButton24">
          <controlPr defaultSize="0" autoLine="0" linkedCell="UserInput!E195" r:id="rId24">
            <anchor moveWithCells="1">
              <from>
                <xdr:col>6</xdr:col>
                <xdr:colOff>66675</xdr:colOff>
                <xdr:row>21</xdr:row>
                <xdr:rowOff>9525</xdr:rowOff>
              </from>
              <to>
                <xdr:col>7</xdr:col>
                <xdr:colOff>9525</xdr:colOff>
                <xdr:row>22</xdr:row>
                <xdr:rowOff>0</xdr:rowOff>
              </to>
            </anchor>
          </controlPr>
        </control>
      </mc:Choice>
      <mc:Fallback>
        <control shapeId="10264" r:id="rId127" name="OptionButton24"/>
      </mc:Fallback>
    </mc:AlternateContent>
    <mc:AlternateContent xmlns:mc="http://schemas.openxmlformats.org/markup-compatibility/2006">
      <mc:Choice Requires="x14">
        <control shapeId="10265" r:id="rId128" name="OptionButton25">
          <controlPr defaultSize="0" autoLine="0" linkedCell="UserInput!B196" r:id="rId24">
            <anchor moveWithCells="1">
              <from>
                <xdr:col>3</xdr:col>
                <xdr:colOff>66675</xdr:colOff>
                <xdr:row>22</xdr:row>
                <xdr:rowOff>9525</xdr:rowOff>
              </from>
              <to>
                <xdr:col>4</xdr:col>
                <xdr:colOff>9525</xdr:colOff>
                <xdr:row>23</xdr:row>
                <xdr:rowOff>0</xdr:rowOff>
              </to>
            </anchor>
          </controlPr>
        </control>
      </mc:Choice>
      <mc:Fallback>
        <control shapeId="10265" r:id="rId128" name="OptionButton25"/>
      </mc:Fallback>
    </mc:AlternateContent>
    <mc:AlternateContent xmlns:mc="http://schemas.openxmlformats.org/markup-compatibility/2006">
      <mc:Choice Requires="x14">
        <control shapeId="10266" r:id="rId129" name="OptionButton26">
          <controlPr defaultSize="0" autoLine="0" linkedCell="UserInput!C196" r:id="rId117">
            <anchor moveWithCells="1">
              <from>
                <xdr:col>4</xdr:col>
                <xdr:colOff>57150</xdr:colOff>
                <xdr:row>22</xdr:row>
                <xdr:rowOff>9525</xdr:rowOff>
              </from>
              <to>
                <xdr:col>4</xdr:col>
                <xdr:colOff>247650</xdr:colOff>
                <xdr:row>23</xdr:row>
                <xdr:rowOff>0</xdr:rowOff>
              </to>
            </anchor>
          </controlPr>
        </control>
      </mc:Choice>
      <mc:Fallback>
        <control shapeId="10266" r:id="rId129" name="OptionButton26"/>
      </mc:Fallback>
    </mc:AlternateContent>
    <mc:AlternateContent xmlns:mc="http://schemas.openxmlformats.org/markup-compatibility/2006">
      <mc:Choice Requires="x14">
        <control shapeId="10267" r:id="rId130" name="OptionButton27">
          <controlPr defaultSize="0" autoLine="0" linkedCell="UserInput!D196" r:id="rId24">
            <anchor moveWithCells="1">
              <from>
                <xdr:col>5</xdr:col>
                <xdr:colOff>66675</xdr:colOff>
                <xdr:row>22</xdr:row>
                <xdr:rowOff>9525</xdr:rowOff>
              </from>
              <to>
                <xdr:col>6</xdr:col>
                <xdr:colOff>9525</xdr:colOff>
                <xdr:row>23</xdr:row>
                <xdr:rowOff>0</xdr:rowOff>
              </to>
            </anchor>
          </controlPr>
        </control>
      </mc:Choice>
      <mc:Fallback>
        <control shapeId="10267" r:id="rId130" name="OptionButton27"/>
      </mc:Fallback>
    </mc:AlternateContent>
    <mc:AlternateContent xmlns:mc="http://schemas.openxmlformats.org/markup-compatibility/2006">
      <mc:Choice Requires="x14">
        <control shapeId="10268" r:id="rId131" name="OptionButton28">
          <controlPr defaultSize="0" autoLine="0" linkedCell="UserInput!E196" r:id="rId24">
            <anchor moveWithCells="1">
              <from>
                <xdr:col>6</xdr:col>
                <xdr:colOff>66675</xdr:colOff>
                <xdr:row>22</xdr:row>
                <xdr:rowOff>9525</xdr:rowOff>
              </from>
              <to>
                <xdr:col>7</xdr:col>
                <xdr:colOff>9525</xdr:colOff>
                <xdr:row>23</xdr:row>
                <xdr:rowOff>0</xdr:rowOff>
              </to>
            </anchor>
          </controlPr>
        </control>
      </mc:Choice>
      <mc:Fallback>
        <control shapeId="10268" r:id="rId131" name="OptionButton28"/>
      </mc:Fallback>
    </mc:AlternateContent>
    <mc:AlternateContent xmlns:mc="http://schemas.openxmlformats.org/markup-compatibility/2006">
      <mc:Choice Requires="x14">
        <control shapeId="10269" r:id="rId132" name="OptionButton29">
          <controlPr defaultSize="0" autoLine="0" linkedCell="UserInput!B197" r:id="rId24">
            <anchor moveWithCells="1">
              <from>
                <xdr:col>3</xdr:col>
                <xdr:colOff>66675</xdr:colOff>
                <xdr:row>23</xdr:row>
                <xdr:rowOff>9525</xdr:rowOff>
              </from>
              <to>
                <xdr:col>4</xdr:col>
                <xdr:colOff>9525</xdr:colOff>
                <xdr:row>24</xdr:row>
                <xdr:rowOff>0</xdr:rowOff>
              </to>
            </anchor>
          </controlPr>
        </control>
      </mc:Choice>
      <mc:Fallback>
        <control shapeId="10269" r:id="rId132" name="OptionButton29"/>
      </mc:Fallback>
    </mc:AlternateContent>
    <mc:AlternateContent xmlns:mc="http://schemas.openxmlformats.org/markup-compatibility/2006">
      <mc:Choice Requires="x14">
        <control shapeId="10270" r:id="rId133" name="OptionButton30">
          <controlPr defaultSize="0" autoLine="0" linkedCell="UserInput!C197" r:id="rId117">
            <anchor moveWithCells="1">
              <from>
                <xdr:col>4</xdr:col>
                <xdr:colOff>57150</xdr:colOff>
                <xdr:row>23</xdr:row>
                <xdr:rowOff>9525</xdr:rowOff>
              </from>
              <to>
                <xdr:col>4</xdr:col>
                <xdr:colOff>247650</xdr:colOff>
                <xdr:row>24</xdr:row>
                <xdr:rowOff>0</xdr:rowOff>
              </to>
            </anchor>
          </controlPr>
        </control>
      </mc:Choice>
      <mc:Fallback>
        <control shapeId="10270" r:id="rId133" name="OptionButton30"/>
      </mc:Fallback>
    </mc:AlternateContent>
    <mc:AlternateContent xmlns:mc="http://schemas.openxmlformats.org/markup-compatibility/2006">
      <mc:Choice Requires="x14">
        <control shapeId="10271" r:id="rId134" name="OptionButton31">
          <controlPr defaultSize="0" autoLine="0" linkedCell="UserInput!D197" r:id="rId24">
            <anchor moveWithCells="1">
              <from>
                <xdr:col>5</xdr:col>
                <xdr:colOff>66675</xdr:colOff>
                <xdr:row>23</xdr:row>
                <xdr:rowOff>9525</xdr:rowOff>
              </from>
              <to>
                <xdr:col>6</xdr:col>
                <xdr:colOff>9525</xdr:colOff>
                <xdr:row>24</xdr:row>
                <xdr:rowOff>0</xdr:rowOff>
              </to>
            </anchor>
          </controlPr>
        </control>
      </mc:Choice>
      <mc:Fallback>
        <control shapeId="10271" r:id="rId134" name="OptionButton31"/>
      </mc:Fallback>
    </mc:AlternateContent>
    <mc:AlternateContent xmlns:mc="http://schemas.openxmlformats.org/markup-compatibility/2006">
      <mc:Choice Requires="x14">
        <control shapeId="10272" r:id="rId135" name="OptionButton32">
          <controlPr defaultSize="0" autoLine="0" linkedCell="UserInput!E197" r:id="rId24">
            <anchor moveWithCells="1">
              <from>
                <xdr:col>6</xdr:col>
                <xdr:colOff>66675</xdr:colOff>
                <xdr:row>23</xdr:row>
                <xdr:rowOff>9525</xdr:rowOff>
              </from>
              <to>
                <xdr:col>7</xdr:col>
                <xdr:colOff>9525</xdr:colOff>
                <xdr:row>24</xdr:row>
                <xdr:rowOff>0</xdr:rowOff>
              </to>
            </anchor>
          </controlPr>
        </control>
      </mc:Choice>
      <mc:Fallback>
        <control shapeId="10272" r:id="rId135" name="OptionButton32"/>
      </mc:Fallback>
    </mc:AlternateContent>
    <mc:AlternateContent xmlns:mc="http://schemas.openxmlformats.org/markup-compatibility/2006">
      <mc:Choice Requires="x14">
        <control shapeId="10273" r:id="rId136" name="OptionButton33">
          <controlPr defaultSize="0" autoLine="0" linkedCell="UserInput!B198" r:id="rId24">
            <anchor moveWithCells="1">
              <from>
                <xdr:col>3</xdr:col>
                <xdr:colOff>66675</xdr:colOff>
                <xdr:row>24</xdr:row>
                <xdr:rowOff>9525</xdr:rowOff>
              </from>
              <to>
                <xdr:col>4</xdr:col>
                <xdr:colOff>9525</xdr:colOff>
                <xdr:row>25</xdr:row>
                <xdr:rowOff>0</xdr:rowOff>
              </to>
            </anchor>
          </controlPr>
        </control>
      </mc:Choice>
      <mc:Fallback>
        <control shapeId="10273" r:id="rId136" name="OptionButton33"/>
      </mc:Fallback>
    </mc:AlternateContent>
    <mc:AlternateContent xmlns:mc="http://schemas.openxmlformats.org/markup-compatibility/2006">
      <mc:Choice Requires="x14">
        <control shapeId="10274" r:id="rId137" name="OptionButton34">
          <controlPr defaultSize="0" autoLine="0" linkedCell="UserInput!C198" r:id="rId117">
            <anchor moveWithCells="1">
              <from>
                <xdr:col>4</xdr:col>
                <xdr:colOff>57150</xdr:colOff>
                <xdr:row>24</xdr:row>
                <xdr:rowOff>9525</xdr:rowOff>
              </from>
              <to>
                <xdr:col>4</xdr:col>
                <xdr:colOff>247650</xdr:colOff>
                <xdr:row>25</xdr:row>
                <xdr:rowOff>0</xdr:rowOff>
              </to>
            </anchor>
          </controlPr>
        </control>
      </mc:Choice>
      <mc:Fallback>
        <control shapeId="10274" r:id="rId137" name="OptionButton34"/>
      </mc:Fallback>
    </mc:AlternateContent>
    <mc:AlternateContent xmlns:mc="http://schemas.openxmlformats.org/markup-compatibility/2006">
      <mc:Choice Requires="x14">
        <control shapeId="10275" r:id="rId138" name="OptionButton35">
          <controlPr defaultSize="0" autoLine="0" linkedCell="UserInput!D198" r:id="rId24">
            <anchor moveWithCells="1">
              <from>
                <xdr:col>5</xdr:col>
                <xdr:colOff>66675</xdr:colOff>
                <xdr:row>24</xdr:row>
                <xdr:rowOff>9525</xdr:rowOff>
              </from>
              <to>
                <xdr:col>6</xdr:col>
                <xdr:colOff>9525</xdr:colOff>
                <xdr:row>25</xdr:row>
                <xdr:rowOff>0</xdr:rowOff>
              </to>
            </anchor>
          </controlPr>
        </control>
      </mc:Choice>
      <mc:Fallback>
        <control shapeId="10275" r:id="rId138" name="OptionButton35"/>
      </mc:Fallback>
    </mc:AlternateContent>
    <mc:AlternateContent xmlns:mc="http://schemas.openxmlformats.org/markup-compatibility/2006">
      <mc:Choice Requires="x14">
        <control shapeId="10276" r:id="rId139" name="OptionButton36">
          <controlPr defaultSize="0" autoLine="0" linkedCell="UserInput!E198" r:id="rId24">
            <anchor moveWithCells="1">
              <from>
                <xdr:col>6</xdr:col>
                <xdr:colOff>66675</xdr:colOff>
                <xdr:row>24</xdr:row>
                <xdr:rowOff>9525</xdr:rowOff>
              </from>
              <to>
                <xdr:col>7</xdr:col>
                <xdr:colOff>9525</xdr:colOff>
                <xdr:row>25</xdr:row>
                <xdr:rowOff>0</xdr:rowOff>
              </to>
            </anchor>
          </controlPr>
        </control>
      </mc:Choice>
      <mc:Fallback>
        <control shapeId="10276" r:id="rId139" name="OptionButton36"/>
      </mc:Fallback>
    </mc:AlternateContent>
    <mc:AlternateContent xmlns:mc="http://schemas.openxmlformats.org/markup-compatibility/2006">
      <mc:Choice Requires="x14">
        <control shapeId="10277" r:id="rId140" name="OptionButton37">
          <controlPr defaultSize="0" autoLine="0" linkedCell="UserInput!B199" r:id="rId24">
            <anchor moveWithCells="1">
              <from>
                <xdr:col>3</xdr:col>
                <xdr:colOff>66675</xdr:colOff>
                <xdr:row>25</xdr:row>
                <xdr:rowOff>9525</xdr:rowOff>
              </from>
              <to>
                <xdr:col>4</xdr:col>
                <xdr:colOff>9525</xdr:colOff>
                <xdr:row>26</xdr:row>
                <xdr:rowOff>0</xdr:rowOff>
              </to>
            </anchor>
          </controlPr>
        </control>
      </mc:Choice>
      <mc:Fallback>
        <control shapeId="10277" r:id="rId140" name="OptionButton37"/>
      </mc:Fallback>
    </mc:AlternateContent>
    <mc:AlternateContent xmlns:mc="http://schemas.openxmlformats.org/markup-compatibility/2006">
      <mc:Choice Requires="x14">
        <control shapeId="10278" r:id="rId141" name="OptionButton38">
          <controlPr defaultSize="0" autoLine="0" linkedCell="UserInput!C199" r:id="rId117">
            <anchor moveWithCells="1">
              <from>
                <xdr:col>4</xdr:col>
                <xdr:colOff>57150</xdr:colOff>
                <xdr:row>25</xdr:row>
                <xdr:rowOff>9525</xdr:rowOff>
              </from>
              <to>
                <xdr:col>4</xdr:col>
                <xdr:colOff>247650</xdr:colOff>
                <xdr:row>26</xdr:row>
                <xdr:rowOff>0</xdr:rowOff>
              </to>
            </anchor>
          </controlPr>
        </control>
      </mc:Choice>
      <mc:Fallback>
        <control shapeId="10278" r:id="rId141" name="OptionButton38"/>
      </mc:Fallback>
    </mc:AlternateContent>
    <mc:AlternateContent xmlns:mc="http://schemas.openxmlformats.org/markup-compatibility/2006">
      <mc:Choice Requires="x14">
        <control shapeId="10279" r:id="rId142" name="OptionButton39">
          <controlPr defaultSize="0" autoLine="0" linkedCell="UserInput!D199" r:id="rId24">
            <anchor moveWithCells="1">
              <from>
                <xdr:col>5</xdr:col>
                <xdr:colOff>66675</xdr:colOff>
                <xdr:row>25</xdr:row>
                <xdr:rowOff>9525</xdr:rowOff>
              </from>
              <to>
                <xdr:col>6</xdr:col>
                <xdr:colOff>9525</xdr:colOff>
                <xdr:row>26</xdr:row>
                <xdr:rowOff>0</xdr:rowOff>
              </to>
            </anchor>
          </controlPr>
        </control>
      </mc:Choice>
      <mc:Fallback>
        <control shapeId="10279" r:id="rId142" name="OptionButton39"/>
      </mc:Fallback>
    </mc:AlternateContent>
    <mc:AlternateContent xmlns:mc="http://schemas.openxmlformats.org/markup-compatibility/2006">
      <mc:Choice Requires="x14">
        <control shapeId="10280" r:id="rId143" name="OptionButton40">
          <controlPr defaultSize="0" autoLine="0" linkedCell="UserInput!E199" r:id="rId24">
            <anchor moveWithCells="1">
              <from>
                <xdr:col>6</xdr:col>
                <xdr:colOff>66675</xdr:colOff>
                <xdr:row>25</xdr:row>
                <xdr:rowOff>9525</xdr:rowOff>
              </from>
              <to>
                <xdr:col>7</xdr:col>
                <xdr:colOff>9525</xdr:colOff>
                <xdr:row>26</xdr:row>
                <xdr:rowOff>0</xdr:rowOff>
              </to>
            </anchor>
          </controlPr>
        </control>
      </mc:Choice>
      <mc:Fallback>
        <control shapeId="10280" r:id="rId143" name="OptionButton40"/>
      </mc:Fallback>
    </mc:AlternateContent>
    <mc:AlternateContent xmlns:mc="http://schemas.openxmlformats.org/markup-compatibility/2006">
      <mc:Choice Requires="x14">
        <control shapeId="10281" r:id="rId144" name="OptionButton41">
          <controlPr defaultSize="0" autoLine="0" linkedCell="UserInput!B200" r:id="rId24">
            <anchor moveWithCells="1">
              <from>
                <xdr:col>3</xdr:col>
                <xdr:colOff>66675</xdr:colOff>
                <xdr:row>26</xdr:row>
                <xdr:rowOff>9525</xdr:rowOff>
              </from>
              <to>
                <xdr:col>4</xdr:col>
                <xdr:colOff>9525</xdr:colOff>
                <xdr:row>27</xdr:row>
                <xdr:rowOff>0</xdr:rowOff>
              </to>
            </anchor>
          </controlPr>
        </control>
      </mc:Choice>
      <mc:Fallback>
        <control shapeId="10281" r:id="rId144" name="OptionButton41"/>
      </mc:Fallback>
    </mc:AlternateContent>
    <mc:AlternateContent xmlns:mc="http://schemas.openxmlformats.org/markup-compatibility/2006">
      <mc:Choice Requires="x14">
        <control shapeId="10282" r:id="rId145" name="OptionButton42">
          <controlPr defaultSize="0" autoLine="0" linkedCell="UserInput!C200" r:id="rId117">
            <anchor moveWithCells="1">
              <from>
                <xdr:col>4</xdr:col>
                <xdr:colOff>57150</xdr:colOff>
                <xdr:row>26</xdr:row>
                <xdr:rowOff>9525</xdr:rowOff>
              </from>
              <to>
                <xdr:col>4</xdr:col>
                <xdr:colOff>247650</xdr:colOff>
                <xdr:row>27</xdr:row>
                <xdr:rowOff>0</xdr:rowOff>
              </to>
            </anchor>
          </controlPr>
        </control>
      </mc:Choice>
      <mc:Fallback>
        <control shapeId="10282" r:id="rId145" name="OptionButton42"/>
      </mc:Fallback>
    </mc:AlternateContent>
    <mc:AlternateContent xmlns:mc="http://schemas.openxmlformats.org/markup-compatibility/2006">
      <mc:Choice Requires="x14">
        <control shapeId="10283" r:id="rId146" name="OptionButton43">
          <controlPr defaultSize="0" autoLine="0" linkedCell="UserInput!D200" r:id="rId24">
            <anchor moveWithCells="1">
              <from>
                <xdr:col>5</xdr:col>
                <xdr:colOff>66675</xdr:colOff>
                <xdr:row>26</xdr:row>
                <xdr:rowOff>9525</xdr:rowOff>
              </from>
              <to>
                <xdr:col>6</xdr:col>
                <xdr:colOff>9525</xdr:colOff>
                <xdr:row>27</xdr:row>
                <xdr:rowOff>0</xdr:rowOff>
              </to>
            </anchor>
          </controlPr>
        </control>
      </mc:Choice>
      <mc:Fallback>
        <control shapeId="10283" r:id="rId146" name="OptionButton43"/>
      </mc:Fallback>
    </mc:AlternateContent>
    <mc:AlternateContent xmlns:mc="http://schemas.openxmlformats.org/markup-compatibility/2006">
      <mc:Choice Requires="x14">
        <control shapeId="10284" r:id="rId147" name="OptionButton44">
          <controlPr defaultSize="0" autoLine="0" linkedCell="UserInput!E200" r:id="rId24">
            <anchor moveWithCells="1">
              <from>
                <xdr:col>6</xdr:col>
                <xdr:colOff>66675</xdr:colOff>
                <xdr:row>26</xdr:row>
                <xdr:rowOff>9525</xdr:rowOff>
              </from>
              <to>
                <xdr:col>7</xdr:col>
                <xdr:colOff>9525</xdr:colOff>
                <xdr:row>27</xdr:row>
                <xdr:rowOff>0</xdr:rowOff>
              </to>
            </anchor>
          </controlPr>
        </control>
      </mc:Choice>
      <mc:Fallback>
        <control shapeId="10284" r:id="rId147" name="OptionButton44"/>
      </mc:Fallback>
    </mc:AlternateContent>
    <mc:AlternateContent xmlns:mc="http://schemas.openxmlformats.org/markup-compatibility/2006">
      <mc:Choice Requires="x14">
        <control shapeId="10285" r:id="rId148" name="OptionButton45">
          <controlPr defaultSize="0" autoLine="0" linkedCell="UserInput!B201" r:id="rId24">
            <anchor moveWithCells="1">
              <from>
                <xdr:col>3</xdr:col>
                <xdr:colOff>66675</xdr:colOff>
                <xdr:row>27</xdr:row>
                <xdr:rowOff>9525</xdr:rowOff>
              </from>
              <to>
                <xdr:col>4</xdr:col>
                <xdr:colOff>9525</xdr:colOff>
                <xdr:row>28</xdr:row>
                <xdr:rowOff>0</xdr:rowOff>
              </to>
            </anchor>
          </controlPr>
        </control>
      </mc:Choice>
      <mc:Fallback>
        <control shapeId="10285" r:id="rId148" name="OptionButton45"/>
      </mc:Fallback>
    </mc:AlternateContent>
    <mc:AlternateContent xmlns:mc="http://schemas.openxmlformats.org/markup-compatibility/2006">
      <mc:Choice Requires="x14">
        <control shapeId="10286" r:id="rId149" name="OptionButton46">
          <controlPr defaultSize="0" autoLine="0" linkedCell="UserInput!C201" r:id="rId117">
            <anchor moveWithCells="1">
              <from>
                <xdr:col>4</xdr:col>
                <xdr:colOff>57150</xdr:colOff>
                <xdr:row>27</xdr:row>
                <xdr:rowOff>9525</xdr:rowOff>
              </from>
              <to>
                <xdr:col>4</xdr:col>
                <xdr:colOff>247650</xdr:colOff>
                <xdr:row>28</xdr:row>
                <xdr:rowOff>0</xdr:rowOff>
              </to>
            </anchor>
          </controlPr>
        </control>
      </mc:Choice>
      <mc:Fallback>
        <control shapeId="10286" r:id="rId149" name="OptionButton46"/>
      </mc:Fallback>
    </mc:AlternateContent>
    <mc:AlternateContent xmlns:mc="http://schemas.openxmlformats.org/markup-compatibility/2006">
      <mc:Choice Requires="x14">
        <control shapeId="10287" r:id="rId150" name="OptionButton47">
          <controlPr defaultSize="0" autoLine="0" linkedCell="UserInput!D201" r:id="rId24">
            <anchor moveWithCells="1">
              <from>
                <xdr:col>5</xdr:col>
                <xdr:colOff>66675</xdr:colOff>
                <xdr:row>27</xdr:row>
                <xdr:rowOff>9525</xdr:rowOff>
              </from>
              <to>
                <xdr:col>6</xdr:col>
                <xdr:colOff>9525</xdr:colOff>
                <xdr:row>28</xdr:row>
                <xdr:rowOff>0</xdr:rowOff>
              </to>
            </anchor>
          </controlPr>
        </control>
      </mc:Choice>
      <mc:Fallback>
        <control shapeId="10287" r:id="rId150" name="OptionButton47"/>
      </mc:Fallback>
    </mc:AlternateContent>
    <mc:AlternateContent xmlns:mc="http://schemas.openxmlformats.org/markup-compatibility/2006">
      <mc:Choice Requires="x14">
        <control shapeId="10288" r:id="rId151" name="OptionButton48">
          <controlPr defaultSize="0" autoLine="0" linkedCell="UserInput!E201" r:id="rId24">
            <anchor moveWithCells="1">
              <from>
                <xdr:col>6</xdr:col>
                <xdr:colOff>66675</xdr:colOff>
                <xdr:row>27</xdr:row>
                <xdr:rowOff>9525</xdr:rowOff>
              </from>
              <to>
                <xdr:col>7</xdr:col>
                <xdr:colOff>9525</xdr:colOff>
                <xdr:row>28</xdr:row>
                <xdr:rowOff>0</xdr:rowOff>
              </to>
            </anchor>
          </controlPr>
        </control>
      </mc:Choice>
      <mc:Fallback>
        <control shapeId="10288" r:id="rId151" name="OptionButton48"/>
      </mc:Fallback>
    </mc:AlternateContent>
    <mc:AlternateContent xmlns:mc="http://schemas.openxmlformats.org/markup-compatibility/2006">
      <mc:Choice Requires="x14">
        <control shapeId="10289" r:id="rId152" name="OptionButton49">
          <controlPr defaultSize="0" autoLine="0" linkedCell="UserInput!B202" r:id="rId24">
            <anchor moveWithCells="1">
              <from>
                <xdr:col>3</xdr:col>
                <xdr:colOff>66675</xdr:colOff>
                <xdr:row>28</xdr:row>
                <xdr:rowOff>9525</xdr:rowOff>
              </from>
              <to>
                <xdr:col>4</xdr:col>
                <xdr:colOff>9525</xdr:colOff>
                <xdr:row>29</xdr:row>
                <xdr:rowOff>0</xdr:rowOff>
              </to>
            </anchor>
          </controlPr>
        </control>
      </mc:Choice>
      <mc:Fallback>
        <control shapeId="10289" r:id="rId152" name="OptionButton49"/>
      </mc:Fallback>
    </mc:AlternateContent>
    <mc:AlternateContent xmlns:mc="http://schemas.openxmlformats.org/markup-compatibility/2006">
      <mc:Choice Requires="x14">
        <control shapeId="10290" r:id="rId153" name="OptionButton50">
          <controlPr defaultSize="0" autoLine="0" linkedCell="UserInput!C202" r:id="rId117">
            <anchor moveWithCells="1">
              <from>
                <xdr:col>4</xdr:col>
                <xdr:colOff>57150</xdr:colOff>
                <xdr:row>28</xdr:row>
                <xdr:rowOff>9525</xdr:rowOff>
              </from>
              <to>
                <xdr:col>4</xdr:col>
                <xdr:colOff>247650</xdr:colOff>
                <xdr:row>29</xdr:row>
                <xdr:rowOff>0</xdr:rowOff>
              </to>
            </anchor>
          </controlPr>
        </control>
      </mc:Choice>
      <mc:Fallback>
        <control shapeId="10290" r:id="rId153" name="OptionButton50"/>
      </mc:Fallback>
    </mc:AlternateContent>
    <mc:AlternateContent xmlns:mc="http://schemas.openxmlformats.org/markup-compatibility/2006">
      <mc:Choice Requires="x14">
        <control shapeId="10291" r:id="rId154" name="OptionButton51">
          <controlPr defaultSize="0" autoLine="0" linkedCell="UserInput!D202" r:id="rId24">
            <anchor moveWithCells="1">
              <from>
                <xdr:col>5</xdr:col>
                <xdr:colOff>66675</xdr:colOff>
                <xdr:row>28</xdr:row>
                <xdr:rowOff>9525</xdr:rowOff>
              </from>
              <to>
                <xdr:col>6</xdr:col>
                <xdr:colOff>9525</xdr:colOff>
                <xdr:row>29</xdr:row>
                <xdr:rowOff>0</xdr:rowOff>
              </to>
            </anchor>
          </controlPr>
        </control>
      </mc:Choice>
      <mc:Fallback>
        <control shapeId="10291" r:id="rId154" name="OptionButton51"/>
      </mc:Fallback>
    </mc:AlternateContent>
    <mc:AlternateContent xmlns:mc="http://schemas.openxmlformats.org/markup-compatibility/2006">
      <mc:Choice Requires="x14">
        <control shapeId="10292" r:id="rId155" name="OptionButton52">
          <controlPr defaultSize="0" autoLine="0" linkedCell="UserInput!E202" r:id="rId24">
            <anchor moveWithCells="1">
              <from>
                <xdr:col>6</xdr:col>
                <xdr:colOff>66675</xdr:colOff>
                <xdr:row>28</xdr:row>
                <xdr:rowOff>9525</xdr:rowOff>
              </from>
              <to>
                <xdr:col>7</xdr:col>
                <xdr:colOff>9525</xdr:colOff>
                <xdr:row>29</xdr:row>
                <xdr:rowOff>0</xdr:rowOff>
              </to>
            </anchor>
          </controlPr>
        </control>
      </mc:Choice>
      <mc:Fallback>
        <control shapeId="10292" r:id="rId155" name="OptionButton52"/>
      </mc:Fallback>
    </mc:AlternateContent>
    <mc:AlternateContent xmlns:mc="http://schemas.openxmlformats.org/markup-compatibility/2006">
      <mc:Choice Requires="x14">
        <control shapeId="10293" r:id="rId156" name="OptionButton53">
          <controlPr defaultSize="0" autoLine="0" linkedCell="UserInput!B203" r:id="rId24">
            <anchor moveWithCells="1">
              <from>
                <xdr:col>3</xdr:col>
                <xdr:colOff>66675</xdr:colOff>
                <xdr:row>29</xdr:row>
                <xdr:rowOff>9525</xdr:rowOff>
              </from>
              <to>
                <xdr:col>4</xdr:col>
                <xdr:colOff>9525</xdr:colOff>
                <xdr:row>30</xdr:row>
                <xdr:rowOff>0</xdr:rowOff>
              </to>
            </anchor>
          </controlPr>
        </control>
      </mc:Choice>
      <mc:Fallback>
        <control shapeId="10293" r:id="rId156" name="OptionButton53"/>
      </mc:Fallback>
    </mc:AlternateContent>
    <mc:AlternateContent xmlns:mc="http://schemas.openxmlformats.org/markup-compatibility/2006">
      <mc:Choice Requires="x14">
        <control shapeId="10294" r:id="rId157" name="OptionButton54">
          <controlPr defaultSize="0" autoLine="0" linkedCell="UserInput!C203" r:id="rId117">
            <anchor moveWithCells="1">
              <from>
                <xdr:col>4</xdr:col>
                <xdr:colOff>57150</xdr:colOff>
                <xdr:row>29</xdr:row>
                <xdr:rowOff>9525</xdr:rowOff>
              </from>
              <to>
                <xdr:col>4</xdr:col>
                <xdr:colOff>247650</xdr:colOff>
                <xdr:row>30</xdr:row>
                <xdr:rowOff>0</xdr:rowOff>
              </to>
            </anchor>
          </controlPr>
        </control>
      </mc:Choice>
      <mc:Fallback>
        <control shapeId="10294" r:id="rId157" name="OptionButton54"/>
      </mc:Fallback>
    </mc:AlternateContent>
    <mc:AlternateContent xmlns:mc="http://schemas.openxmlformats.org/markup-compatibility/2006">
      <mc:Choice Requires="x14">
        <control shapeId="10295" r:id="rId158" name="OptionButton55">
          <controlPr defaultSize="0" autoLine="0" linkedCell="UserInput!D203" r:id="rId24">
            <anchor moveWithCells="1">
              <from>
                <xdr:col>5</xdr:col>
                <xdr:colOff>66675</xdr:colOff>
                <xdr:row>29</xdr:row>
                <xdr:rowOff>9525</xdr:rowOff>
              </from>
              <to>
                <xdr:col>6</xdr:col>
                <xdr:colOff>9525</xdr:colOff>
                <xdr:row>30</xdr:row>
                <xdr:rowOff>0</xdr:rowOff>
              </to>
            </anchor>
          </controlPr>
        </control>
      </mc:Choice>
      <mc:Fallback>
        <control shapeId="10295" r:id="rId158" name="OptionButton55"/>
      </mc:Fallback>
    </mc:AlternateContent>
    <mc:AlternateContent xmlns:mc="http://schemas.openxmlformats.org/markup-compatibility/2006">
      <mc:Choice Requires="x14">
        <control shapeId="10296" r:id="rId159" name="OptionButton56">
          <controlPr defaultSize="0" autoLine="0" linkedCell="UserInput!E203" r:id="rId24">
            <anchor moveWithCells="1">
              <from>
                <xdr:col>6</xdr:col>
                <xdr:colOff>66675</xdr:colOff>
                <xdr:row>29</xdr:row>
                <xdr:rowOff>9525</xdr:rowOff>
              </from>
              <to>
                <xdr:col>7</xdr:col>
                <xdr:colOff>9525</xdr:colOff>
                <xdr:row>30</xdr:row>
                <xdr:rowOff>0</xdr:rowOff>
              </to>
            </anchor>
          </controlPr>
        </control>
      </mc:Choice>
      <mc:Fallback>
        <control shapeId="10296" r:id="rId159" name="OptionButton56"/>
      </mc:Fallback>
    </mc:AlternateContent>
    <mc:AlternateContent xmlns:mc="http://schemas.openxmlformats.org/markup-compatibility/2006">
      <mc:Choice Requires="x14">
        <control shapeId="10297" r:id="rId160" name="OptionButton57">
          <controlPr defaultSize="0" autoLine="0" linkedCell="UserInput!B205" r:id="rId24">
            <anchor moveWithCells="1">
              <from>
                <xdr:col>3</xdr:col>
                <xdr:colOff>66675</xdr:colOff>
                <xdr:row>31</xdr:row>
                <xdr:rowOff>9525</xdr:rowOff>
              </from>
              <to>
                <xdr:col>4</xdr:col>
                <xdr:colOff>9525</xdr:colOff>
                <xdr:row>32</xdr:row>
                <xdr:rowOff>0</xdr:rowOff>
              </to>
            </anchor>
          </controlPr>
        </control>
      </mc:Choice>
      <mc:Fallback>
        <control shapeId="10297" r:id="rId160" name="OptionButton57"/>
      </mc:Fallback>
    </mc:AlternateContent>
    <mc:AlternateContent xmlns:mc="http://schemas.openxmlformats.org/markup-compatibility/2006">
      <mc:Choice Requires="x14">
        <control shapeId="10298" r:id="rId161" name="OptionButton58">
          <controlPr defaultSize="0" autoLine="0" linkedCell="UserInput!C205" r:id="rId117">
            <anchor moveWithCells="1">
              <from>
                <xdr:col>4</xdr:col>
                <xdr:colOff>57150</xdr:colOff>
                <xdr:row>31</xdr:row>
                <xdr:rowOff>9525</xdr:rowOff>
              </from>
              <to>
                <xdr:col>4</xdr:col>
                <xdr:colOff>247650</xdr:colOff>
                <xdr:row>32</xdr:row>
                <xdr:rowOff>0</xdr:rowOff>
              </to>
            </anchor>
          </controlPr>
        </control>
      </mc:Choice>
      <mc:Fallback>
        <control shapeId="10298" r:id="rId161" name="OptionButton58"/>
      </mc:Fallback>
    </mc:AlternateContent>
    <mc:AlternateContent xmlns:mc="http://schemas.openxmlformats.org/markup-compatibility/2006">
      <mc:Choice Requires="x14">
        <control shapeId="10299" r:id="rId162" name="OptionButton59">
          <controlPr defaultSize="0" autoLine="0" linkedCell="UserInput!D205" r:id="rId24">
            <anchor moveWithCells="1">
              <from>
                <xdr:col>5</xdr:col>
                <xdr:colOff>66675</xdr:colOff>
                <xdr:row>31</xdr:row>
                <xdr:rowOff>9525</xdr:rowOff>
              </from>
              <to>
                <xdr:col>6</xdr:col>
                <xdr:colOff>9525</xdr:colOff>
                <xdr:row>32</xdr:row>
                <xdr:rowOff>0</xdr:rowOff>
              </to>
            </anchor>
          </controlPr>
        </control>
      </mc:Choice>
      <mc:Fallback>
        <control shapeId="10299" r:id="rId162" name="OptionButton59"/>
      </mc:Fallback>
    </mc:AlternateContent>
    <mc:AlternateContent xmlns:mc="http://schemas.openxmlformats.org/markup-compatibility/2006">
      <mc:Choice Requires="x14">
        <control shapeId="10300" r:id="rId163" name="OptionButton60">
          <controlPr defaultSize="0" autoLine="0" linkedCell="UserInput!E205" r:id="rId24">
            <anchor moveWithCells="1">
              <from>
                <xdr:col>6</xdr:col>
                <xdr:colOff>66675</xdr:colOff>
                <xdr:row>31</xdr:row>
                <xdr:rowOff>9525</xdr:rowOff>
              </from>
              <to>
                <xdr:col>7</xdr:col>
                <xdr:colOff>9525</xdr:colOff>
                <xdr:row>32</xdr:row>
                <xdr:rowOff>0</xdr:rowOff>
              </to>
            </anchor>
          </controlPr>
        </control>
      </mc:Choice>
      <mc:Fallback>
        <control shapeId="10300" r:id="rId163" name="OptionButton60"/>
      </mc:Fallback>
    </mc:AlternateContent>
    <mc:AlternateContent xmlns:mc="http://schemas.openxmlformats.org/markup-compatibility/2006">
      <mc:Choice Requires="x14">
        <control shapeId="10301" r:id="rId164" name="OptionButton61">
          <controlPr defaultSize="0" autoLine="0" linkedCell="UserInput!B206" r:id="rId24">
            <anchor moveWithCells="1">
              <from>
                <xdr:col>3</xdr:col>
                <xdr:colOff>66675</xdr:colOff>
                <xdr:row>32</xdr:row>
                <xdr:rowOff>9525</xdr:rowOff>
              </from>
              <to>
                <xdr:col>4</xdr:col>
                <xdr:colOff>9525</xdr:colOff>
                <xdr:row>33</xdr:row>
                <xdr:rowOff>0</xdr:rowOff>
              </to>
            </anchor>
          </controlPr>
        </control>
      </mc:Choice>
      <mc:Fallback>
        <control shapeId="10301" r:id="rId164" name="OptionButton61"/>
      </mc:Fallback>
    </mc:AlternateContent>
    <mc:AlternateContent xmlns:mc="http://schemas.openxmlformats.org/markup-compatibility/2006">
      <mc:Choice Requires="x14">
        <control shapeId="10302" r:id="rId165" name="OptionButton62">
          <controlPr defaultSize="0" autoLine="0" linkedCell="UserInput!C206" r:id="rId117">
            <anchor moveWithCells="1">
              <from>
                <xdr:col>4</xdr:col>
                <xdr:colOff>57150</xdr:colOff>
                <xdr:row>32</xdr:row>
                <xdr:rowOff>9525</xdr:rowOff>
              </from>
              <to>
                <xdr:col>4</xdr:col>
                <xdr:colOff>247650</xdr:colOff>
                <xdr:row>33</xdr:row>
                <xdr:rowOff>0</xdr:rowOff>
              </to>
            </anchor>
          </controlPr>
        </control>
      </mc:Choice>
      <mc:Fallback>
        <control shapeId="10302" r:id="rId165" name="OptionButton62"/>
      </mc:Fallback>
    </mc:AlternateContent>
    <mc:AlternateContent xmlns:mc="http://schemas.openxmlformats.org/markup-compatibility/2006">
      <mc:Choice Requires="x14">
        <control shapeId="10303" r:id="rId166" name="OptionButton63">
          <controlPr defaultSize="0" autoLine="0" linkedCell="UserInput!D206" r:id="rId24">
            <anchor moveWithCells="1">
              <from>
                <xdr:col>5</xdr:col>
                <xdr:colOff>66675</xdr:colOff>
                <xdr:row>32</xdr:row>
                <xdr:rowOff>9525</xdr:rowOff>
              </from>
              <to>
                <xdr:col>6</xdr:col>
                <xdr:colOff>9525</xdr:colOff>
                <xdr:row>33</xdr:row>
                <xdr:rowOff>0</xdr:rowOff>
              </to>
            </anchor>
          </controlPr>
        </control>
      </mc:Choice>
      <mc:Fallback>
        <control shapeId="10303" r:id="rId166" name="OptionButton63"/>
      </mc:Fallback>
    </mc:AlternateContent>
    <mc:AlternateContent xmlns:mc="http://schemas.openxmlformats.org/markup-compatibility/2006">
      <mc:Choice Requires="x14">
        <control shapeId="10304" r:id="rId167" name="OptionButton64">
          <controlPr defaultSize="0" autoLine="0" linkedCell="UserInput!E206" r:id="rId24">
            <anchor moveWithCells="1">
              <from>
                <xdr:col>6</xdr:col>
                <xdr:colOff>66675</xdr:colOff>
                <xdr:row>32</xdr:row>
                <xdr:rowOff>9525</xdr:rowOff>
              </from>
              <to>
                <xdr:col>7</xdr:col>
                <xdr:colOff>9525</xdr:colOff>
                <xdr:row>33</xdr:row>
                <xdr:rowOff>0</xdr:rowOff>
              </to>
            </anchor>
          </controlPr>
        </control>
      </mc:Choice>
      <mc:Fallback>
        <control shapeId="10304" r:id="rId167" name="OptionButton64"/>
      </mc:Fallback>
    </mc:AlternateContent>
    <mc:AlternateContent xmlns:mc="http://schemas.openxmlformats.org/markup-compatibility/2006">
      <mc:Choice Requires="x14">
        <control shapeId="10305" r:id="rId168" name="OptionButton65">
          <controlPr defaultSize="0" autoLine="0" linkedCell="UserInput!B207" r:id="rId24">
            <anchor moveWithCells="1">
              <from>
                <xdr:col>3</xdr:col>
                <xdr:colOff>66675</xdr:colOff>
                <xdr:row>33</xdr:row>
                <xdr:rowOff>9525</xdr:rowOff>
              </from>
              <to>
                <xdr:col>4</xdr:col>
                <xdr:colOff>9525</xdr:colOff>
                <xdr:row>34</xdr:row>
                <xdr:rowOff>0</xdr:rowOff>
              </to>
            </anchor>
          </controlPr>
        </control>
      </mc:Choice>
      <mc:Fallback>
        <control shapeId="10305" r:id="rId168" name="OptionButton65"/>
      </mc:Fallback>
    </mc:AlternateContent>
    <mc:AlternateContent xmlns:mc="http://schemas.openxmlformats.org/markup-compatibility/2006">
      <mc:Choice Requires="x14">
        <control shapeId="10306" r:id="rId169" name="OptionButton66">
          <controlPr defaultSize="0" autoLine="0" linkedCell="UserInput!C207" r:id="rId117">
            <anchor moveWithCells="1">
              <from>
                <xdr:col>4</xdr:col>
                <xdr:colOff>57150</xdr:colOff>
                <xdr:row>33</xdr:row>
                <xdr:rowOff>9525</xdr:rowOff>
              </from>
              <to>
                <xdr:col>4</xdr:col>
                <xdr:colOff>247650</xdr:colOff>
                <xdr:row>34</xdr:row>
                <xdr:rowOff>0</xdr:rowOff>
              </to>
            </anchor>
          </controlPr>
        </control>
      </mc:Choice>
      <mc:Fallback>
        <control shapeId="10306" r:id="rId169" name="OptionButton66"/>
      </mc:Fallback>
    </mc:AlternateContent>
    <mc:AlternateContent xmlns:mc="http://schemas.openxmlformats.org/markup-compatibility/2006">
      <mc:Choice Requires="x14">
        <control shapeId="10307" r:id="rId170" name="OptionButton67">
          <controlPr defaultSize="0" autoLine="0" linkedCell="UserInput!D207" r:id="rId24">
            <anchor moveWithCells="1">
              <from>
                <xdr:col>5</xdr:col>
                <xdr:colOff>66675</xdr:colOff>
                <xdr:row>33</xdr:row>
                <xdr:rowOff>9525</xdr:rowOff>
              </from>
              <to>
                <xdr:col>6</xdr:col>
                <xdr:colOff>9525</xdr:colOff>
                <xdr:row>34</xdr:row>
                <xdr:rowOff>0</xdr:rowOff>
              </to>
            </anchor>
          </controlPr>
        </control>
      </mc:Choice>
      <mc:Fallback>
        <control shapeId="10307" r:id="rId170" name="OptionButton67"/>
      </mc:Fallback>
    </mc:AlternateContent>
    <mc:AlternateContent xmlns:mc="http://schemas.openxmlformats.org/markup-compatibility/2006">
      <mc:Choice Requires="x14">
        <control shapeId="10308" r:id="rId171" name="OptionButton68">
          <controlPr defaultSize="0" autoLine="0" linkedCell="UserInput!E207" r:id="rId24">
            <anchor moveWithCells="1">
              <from>
                <xdr:col>6</xdr:col>
                <xdr:colOff>66675</xdr:colOff>
                <xdr:row>33</xdr:row>
                <xdr:rowOff>9525</xdr:rowOff>
              </from>
              <to>
                <xdr:col>7</xdr:col>
                <xdr:colOff>9525</xdr:colOff>
                <xdr:row>34</xdr:row>
                <xdr:rowOff>0</xdr:rowOff>
              </to>
            </anchor>
          </controlPr>
        </control>
      </mc:Choice>
      <mc:Fallback>
        <control shapeId="10308" r:id="rId171" name="OptionButton68"/>
      </mc:Fallback>
    </mc:AlternateContent>
    <mc:AlternateContent xmlns:mc="http://schemas.openxmlformats.org/markup-compatibility/2006">
      <mc:Choice Requires="x14">
        <control shapeId="10309" r:id="rId172" name="OptionButton69">
          <controlPr defaultSize="0" autoLine="0" linkedCell="UserInput!B208" r:id="rId24">
            <anchor moveWithCells="1">
              <from>
                <xdr:col>3</xdr:col>
                <xdr:colOff>66675</xdr:colOff>
                <xdr:row>34</xdr:row>
                <xdr:rowOff>9525</xdr:rowOff>
              </from>
              <to>
                <xdr:col>4</xdr:col>
                <xdr:colOff>9525</xdr:colOff>
                <xdr:row>35</xdr:row>
                <xdr:rowOff>0</xdr:rowOff>
              </to>
            </anchor>
          </controlPr>
        </control>
      </mc:Choice>
      <mc:Fallback>
        <control shapeId="10309" r:id="rId172" name="OptionButton69"/>
      </mc:Fallback>
    </mc:AlternateContent>
    <mc:AlternateContent xmlns:mc="http://schemas.openxmlformats.org/markup-compatibility/2006">
      <mc:Choice Requires="x14">
        <control shapeId="10310" r:id="rId173" name="OptionButton70">
          <controlPr defaultSize="0" autoLine="0" linkedCell="UserInput!C208" r:id="rId117">
            <anchor moveWithCells="1">
              <from>
                <xdr:col>4</xdr:col>
                <xdr:colOff>57150</xdr:colOff>
                <xdr:row>34</xdr:row>
                <xdr:rowOff>9525</xdr:rowOff>
              </from>
              <to>
                <xdr:col>4</xdr:col>
                <xdr:colOff>247650</xdr:colOff>
                <xdr:row>35</xdr:row>
                <xdr:rowOff>0</xdr:rowOff>
              </to>
            </anchor>
          </controlPr>
        </control>
      </mc:Choice>
      <mc:Fallback>
        <control shapeId="10310" r:id="rId173" name="OptionButton70"/>
      </mc:Fallback>
    </mc:AlternateContent>
    <mc:AlternateContent xmlns:mc="http://schemas.openxmlformats.org/markup-compatibility/2006">
      <mc:Choice Requires="x14">
        <control shapeId="10311" r:id="rId174" name="OptionButton71">
          <controlPr defaultSize="0" autoLine="0" linkedCell="UserInput!D208" r:id="rId24">
            <anchor moveWithCells="1">
              <from>
                <xdr:col>5</xdr:col>
                <xdr:colOff>66675</xdr:colOff>
                <xdr:row>34</xdr:row>
                <xdr:rowOff>9525</xdr:rowOff>
              </from>
              <to>
                <xdr:col>6</xdr:col>
                <xdr:colOff>9525</xdr:colOff>
                <xdr:row>35</xdr:row>
                <xdr:rowOff>0</xdr:rowOff>
              </to>
            </anchor>
          </controlPr>
        </control>
      </mc:Choice>
      <mc:Fallback>
        <control shapeId="10311" r:id="rId174" name="OptionButton71"/>
      </mc:Fallback>
    </mc:AlternateContent>
    <mc:AlternateContent xmlns:mc="http://schemas.openxmlformats.org/markup-compatibility/2006">
      <mc:Choice Requires="x14">
        <control shapeId="10312" r:id="rId175" name="OptionButton72">
          <controlPr defaultSize="0" autoLine="0" linkedCell="UserInput!E208" r:id="rId24">
            <anchor moveWithCells="1">
              <from>
                <xdr:col>6</xdr:col>
                <xdr:colOff>66675</xdr:colOff>
                <xdr:row>34</xdr:row>
                <xdr:rowOff>9525</xdr:rowOff>
              </from>
              <to>
                <xdr:col>7</xdr:col>
                <xdr:colOff>9525</xdr:colOff>
                <xdr:row>35</xdr:row>
                <xdr:rowOff>0</xdr:rowOff>
              </to>
            </anchor>
          </controlPr>
        </control>
      </mc:Choice>
      <mc:Fallback>
        <control shapeId="10312" r:id="rId175" name="OptionButton72"/>
      </mc:Fallback>
    </mc:AlternateContent>
    <mc:AlternateContent xmlns:mc="http://schemas.openxmlformats.org/markup-compatibility/2006">
      <mc:Choice Requires="x14">
        <control shapeId="10313" r:id="rId176" name="OptionButton73">
          <controlPr defaultSize="0" autoLine="0" linkedCell="UserInput!B209" r:id="rId24">
            <anchor moveWithCells="1">
              <from>
                <xdr:col>3</xdr:col>
                <xdr:colOff>66675</xdr:colOff>
                <xdr:row>35</xdr:row>
                <xdr:rowOff>9525</xdr:rowOff>
              </from>
              <to>
                <xdr:col>4</xdr:col>
                <xdr:colOff>9525</xdr:colOff>
                <xdr:row>36</xdr:row>
                <xdr:rowOff>0</xdr:rowOff>
              </to>
            </anchor>
          </controlPr>
        </control>
      </mc:Choice>
      <mc:Fallback>
        <control shapeId="10313" r:id="rId176" name="OptionButton73"/>
      </mc:Fallback>
    </mc:AlternateContent>
    <mc:AlternateContent xmlns:mc="http://schemas.openxmlformats.org/markup-compatibility/2006">
      <mc:Choice Requires="x14">
        <control shapeId="10314" r:id="rId177" name="OptionButton74">
          <controlPr defaultSize="0" autoLine="0" linkedCell="UserInput!C209" r:id="rId117">
            <anchor moveWithCells="1">
              <from>
                <xdr:col>4</xdr:col>
                <xdr:colOff>57150</xdr:colOff>
                <xdr:row>35</xdr:row>
                <xdr:rowOff>9525</xdr:rowOff>
              </from>
              <to>
                <xdr:col>4</xdr:col>
                <xdr:colOff>247650</xdr:colOff>
                <xdr:row>36</xdr:row>
                <xdr:rowOff>0</xdr:rowOff>
              </to>
            </anchor>
          </controlPr>
        </control>
      </mc:Choice>
      <mc:Fallback>
        <control shapeId="10314" r:id="rId177" name="OptionButton74"/>
      </mc:Fallback>
    </mc:AlternateContent>
    <mc:AlternateContent xmlns:mc="http://schemas.openxmlformats.org/markup-compatibility/2006">
      <mc:Choice Requires="x14">
        <control shapeId="10315" r:id="rId178" name="OptionButton75">
          <controlPr defaultSize="0" autoLine="0" linkedCell="UserInput!D209" r:id="rId24">
            <anchor moveWithCells="1">
              <from>
                <xdr:col>5</xdr:col>
                <xdr:colOff>66675</xdr:colOff>
                <xdr:row>35</xdr:row>
                <xdr:rowOff>9525</xdr:rowOff>
              </from>
              <to>
                <xdr:col>6</xdr:col>
                <xdr:colOff>9525</xdr:colOff>
                <xdr:row>36</xdr:row>
                <xdr:rowOff>0</xdr:rowOff>
              </to>
            </anchor>
          </controlPr>
        </control>
      </mc:Choice>
      <mc:Fallback>
        <control shapeId="10315" r:id="rId178" name="OptionButton75"/>
      </mc:Fallback>
    </mc:AlternateContent>
    <mc:AlternateContent xmlns:mc="http://schemas.openxmlformats.org/markup-compatibility/2006">
      <mc:Choice Requires="x14">
        <control shapeId="10316" r:id="rId179" name="OptionButton76">
          <controlPr defaultSize="0" autoLine="0" linkedCell="UserInput!E209" r:id="rId24">
            <anchor moveWithCells="1">
              <from>
                <xdr:col>6</xdr:col>
                <xdr:colOff>66675</xdr:colOff>
                <xdr:row>35</xdr:row>
                <xdr:rowOff>9525</xdr:rowOff>
              </from>
              <to>
                <xdr:col>7</xdr:col>
                <xdr:colOff>9525</xdr:colOff>
                <xdr:row>36</xdr:row>
                <xdr:rowOff>0</xdr:rowOff>
              </to>
            </anchor>
          </controlPr>
        </control>
      </mc:Choice>
      <mc:Fallback>
        <control shapeId="10316" r:id="rId179" name="OptionButton76"/>
      </mc:Fallback>
    </mc:AlternateContent>
    <mc:AlternateContent xmlns:mc="http://schemas.openxmlformats.org/markup-compatibility/2006">
      <mc:Choice Requires="x14">
        <control shapeId="10317" r:id="rId180" name="OptionButton77">
          <controlPr defaultSize="0" autoLine="0" linkedCell="UserInput!B210" r:id="rId24">
            <anchor moveWithCells="1">
              <from>
                <xdr:col>3</xdr:col>
                <xdr:colOff>66675</xdr:colOff>
                <xdr:row>36</xdr:row>
                <xdr:rowOff>9525</xdr:rowOff>
              </from>
              <to>
                <xdr:col>4</xdr:col>
                <xdr:colOff>9525</xdr:colOff>
                <xdr:row>37</xdr:row>
                <xdr:rowOff>0</xdr:rowOff>
              </to>
            </anchor>
          </controlPr>
        </control>
      </mc:Choice>
      <mc:Fallback>
        <control shapeId="10317" r:id="rId180" name="OptionButton77"/>
      </mc:Fallback>
    </mc:AlternateContent>
    <mc:AlternateContent xmlns:mc="http://schemas.openxmlformats.org/markup-compatibility/2006">
      <mc:Choice Requires="x14">
        <control shapeId="10318" r:id="rId181" name="OptionButton78">
          <controlPr defaultSize="0" autoLine="0" linkedCell="UserInput!C210" r:id="rId117">
            <anchor moveWithCells="1">
              <from>
                <xdr:col>4</xdr:col>
                <xdr:colOff>57150</xdr:colOff>
                <xdr:row>36</xdr:row>
                <xdr:rowOff>9525</xdr:rowOff>
              </from>
              <to>
                <xdr:col>4</xdr:col>
                <xdr:colOff>247650</xdr:colOff>
                <xdr:row>37</xdr:row>
                <xdr:rowOff>0</xdr:rowOff>
              </to>
            </anchor>
          </controlPr>
        </control>
      </mc:Choice>
      <mc:Fallback>
        <control shapeId="10318" r:id="rId181" name="OptionButton78"/>
      </mc:Fallback>
    </mc:AlternateContent>
    <mc:AlternateContent xmlns:mc="http://schemas.openxmlformats.org/markup-compatibility/2006">
      <mc:Choice Requires="x14">
        <control shapeId="10319" r:id="rId182" name="OptionButton79">
          <controlPr defaultSize="0" autoLine="0" linkedCell="UserInput!D210" r:id="rId24">
            <anchor moveWithCells="1">
              <from>
                <xdr:col>5</xdr:col>
                <xdr:colOff>66675</xdr:colOff>
                <xdr:row>36</xdr:row>
                <xdr:rowOff>9525</xdr:rowOff>
              </from>
              <to>
                <xdr:col>6</xdr:col>
                <xdr:colOff>9525</xdr:colOff>
                <xdr:row>37</xdr:row>
                <xdr:rowOff>0</xdr:rowOff>
              </to>
            </anchor>
          </controlPr>
        </control>
      </mc:Choice>
      <mc:Fallback>
        <control shapeId="10319" r:id="rId182" name="OptionButton79"/>
      </mc:Fallback>
    </mc:AlternateContent>
    <mc:AlternateContent xmlns:mc="http://schemas.openxmlformats.org/markup-compatibility/2006">
      <mc:Choice Requires="x14">
        <control shapeId="10320" r:id="rId183" name="OptionButton80">
          <controlPr defaultSize="0" autoLine="0" linkedCell="UserInput!E210" r:id="rId24">
            <anchor moveWithCells="1">
              <from>
                <xdr:col>6</xdr:col>
                <xdr:colOff>66675</xdr:colOff>
                <xdr:row>36</xdr:row>
                <xdr:rowOff>9525</xdr:rowOff>
              </from>
              <to>
                <xdr:col>7</xdr:col>
                <xdr:colOff>9525</xdr:colOff>
                <xdr:row>37</xdr:row>
                <xdr:rowOff>0</xdr:rowOff>
              </to>
            </anchor>
          </controlPr>
        </control>
      </mc:Choice>
      <mc:Fallback>
        <control shapeId="10320" r:id="rId183" name="OptionButton80"/>
      </mc:Fallback>
    </mc:AlternateContent>
    <mc:AlternateContent xmlns:mc="http://schemas.openxmlformats.org/markup-compatibility/2006">
      <mc:Choice Requires="x14">
        <control shapeId="10321" r:id="rId184" name="OptionButton81">
          <controlPr defaultSize="0" autoLine="0" linkedCell="UserInput!B211" r:id="rId24">
            <anchor moveWithCells="1">
              <from>
                <xdr:col>3</xdr:col>
                <xdr:colOff>66675</xdr:colOff>
                <xdr:row>37</xdr:row>
                <xdr:rowOff>9525</xdr:rowOff>
              </from>
              <to>
                <xdr:col>4</xdr:col>
                <xdr:colOff>9525</xdr:colOff>
                <xdr:row>38</xdr:row>
                <xdr:rowOff>0</xdr:rowOff>
              </to>
            </anchor>
          </controlPr>
        </control>
      </mc:Choice>
      <mc:Fallback>
        <control shapeId="10321" r:id="rId184" name="OptionButton81"/>
      </mc:Fallback>
    </mc:AlternateContent>
    <mc:AlternateContent xmlns:mc="http://schemas.openxmlformats.org/markup-compatibility/2006">
      <mc:Choice Requires="x14">
        <control shapeId="10322" r:id="rId185" name="OptionButton82">
          <controlPr defaultSize="0" autoLine="0" linkedCell="UserInput!C211" r:id="rId117">
            <anchor moveWithCells="1">
              <from>
                <xdr:col>4</xdr:col>
                <xdr:colOff>57150</xdr:colOff>
                <xdr:row>37</xdr:row>
                <xdr:rowOff>9525</xdr:rowOff>
              </from>
              <to>
                <xdr:col>4</xdr:col>
                <xdr:colOff>247650</xdr:colOff>
                <xdr:row>38</xdr:row>
                <xdr:rowOff>0</xdr:rowOff>
              </to>
            </anchor>
          </controlPr>
        </control>
      </mc:Choice>
      <mc:Fallback>
        <control shapeId="10322" r:id="rId185" name="OptionButton82"/>
      </mc:Fallback>
    </mc:AlternateContent>
    <mc:AlternateContent xmlns:mc="http://schemas.openxmlformats.org/markup-compatibility/2006">
      <mc:Choice Requires="x14">
        <control shapeId="10323" r:id="rId186" name="OptionButton83">
          <controlPr defaultSize="0" autoLine="0" linkedCell="UserInput!D211" r:id="rId24">
            <anchor moveWithCells="1">
              <from>
                <xdr:col>5</xdr:col>
                <xdr:colOff>66675</xdr:colOff>
                <xdr:row>37</xdr:row>
                <xdr:rowOff>9525</xdr:rowOff>
              </from>
              <to>
                <xdr:col>6</xdr:col>
                <xdr:colOff>9525</xdr:colOff>
                <xdr:row>38</xdr:row>
                <xdr:rowOff>0</xdr:rowOff>
              </to>
            </anchor>
          </controlPr>
        </control>
      </mc:Choice>
      <mc:Fallback>
        <control shapeId="10323" r:id="rId186" name="OptionButton83"/>
      </mc:Fallback>
    </mc:AlternateContent>
    <mc:AlternateContent xmlns:mc="http://schemas.openxmlformats.org/markup-compatibility/2006">
      <mc:Choice Requires="x14">
        <control shapeId="10324" r:id="rId187" name="OptionButton84">
          <controlPr defaultSize="0" autoLine="0" linkedCell="UserInput!E211" r:id="rId24">
            <anchor moveWithCells="1">
              <from>
                <xdr:col>6</xdr:col>
                <xdr:colOff>66675</xdr:colOff>
                <xdr:row>37</xdr:row>
                <xdr:rowOff>9525</xdr:rowOff>
              </from>
              <to>
                <xdr:col>7</xdr:col>
                <xdr:colOff>9525</xdr:colOff>
                <xdr:row>38</xdr:row>
                <xdr:rowOff>0</xdr:rowOff>
              </to>
            </anchor>
          </controlPr>
        </control>
      </mc:Choice>
      <mc:Fallback>
        <control shapeId="10324" r:id="rId187" name="OptionButton84"/>
      </mc:Fallback>
    </mc:AlternateContent>
    <mc:AlternateContent xmlns:mc="http://schemas.openxmlformats.org/markup-compatibility/2006">
      <mc:Choice Requires="x14">
        <control shapeId="10325" r:id="rId188" name="OptionButton85">
          <controlPr defaultSize="0" autoLine="0" linkedCell="UserInput!B212" r:id="rId24">
            <anchor moveWithCells="1">
              <from>
                <xdr:col>3</xdr:col>
                <xdr:colOff>66675</xdr:colOff>
                <xdr:row>38</xdr:row>
                <xdr:rowOff>9525</xdr:rowOff>
              </from>
              <to>
                <xdr:col>4</xdr:col>
                <xdr:colOff>9525</xdr:colOff>
                <xdr:row>39</xdr:row>
                <xdr:rowOff>0</xdr:rowOff>
              </to>
            </anchor>
          </controlPr>
        </control>
      </mc:Choice>
      <mc:Fallback>
        <control shapeId="10325" r:id="rId188" name="OptionButton85"/>
      </mc:Fallback>
    </mc:AlternateContent>
    <mc:AlternateContent xmlns:mc="http://schemas.openxmlformats.org/markup-compatibility/2006">
      <mc:Choice Requires="x14">
        <control shapeId="10326" r:id="rId189" name="OptionButton86">
          <controlPr defaultSize="0" autoLine="0" linkedCell="UserInput!C212" r:id="rId117">
            <anchor moveWithCells="1">
              <from>
                <xdr:col>4</xdr:col>
                <xdr:colOff>57150</xdr:colOff>
                <xdr:row>38</xdr:row>
                <xdr:rowOff>9525</xdr:rowOff>
              </from>
              <to>
                <xdr:col>4</xdr:col>
                <xdr:colOff>247650</xdr:colOff>
                <xdr:row>39</xdr:row>
                <xdr:rowOff>0</xdr:rowOff>
              </to>
            </anchor>
          </controlPr>
        </control>
      </mc:Choice>
      <mc:Fallback>
        <control shapeId="10326" r:id="rId189" name="OptionButton86"/>
      </mc:Fallback>
    </mc:AlternateContent>
    <mc:AlternateContent xmlns:mc="http://schemas.openxmlformats.org/markup-compatibility/2006">
      <mc:Choice Requires="x14">
        <control shapeId="10327" r:id="rId190" name="OptionButton87">
          <controlPr defaultSize="0" autoLine="0" linkedCell="UserInput!D212" r:id="rId24">
            <anchor moveWithCells="1">
              <from>
                <xdr:col>5</xdr:col>
                <xdr:colOff>66675</xdr:colOff>
                <xdr:row>38</xdr:row>
                <xdr:rowOff>9525</xdr:rowOff>
              </from>
              <to>
                <xdr:col>6</xdr:col>
                <xdr:colOff>9525</xdr:colOff>
                <xdr:row>39</xdr:row>
                <xdr:rowOff>0</xdr:rowOff>
              </to>
            </anchor>
          </controlPr>
        </control>
      </mc:Choice>
      <mc:Fallback>
        <control shapeId="10327" r:id="rId190" name="OptionButton87"/>
      </mc:Fallback>
    </mc:AlternateContent>
    <mc:AlternateContent xmlns:mc="http://schemas.openxmlformats.org/markup-compatibility/2006">
      <mc:Choice Requires="x14">
        <control shapeId="10328" r:id="rId191" name="OptionButton88">
          <controlPr defaultSize="0" autoLine="0" linkedCell="UserInput!E212" r:id="rId24">
            <anchor moveWithCells="1">
              <from>
                <xdr:col>6</xdr:col>
                <xdr:colOff>66675</xdr:colOff>
                <xdr:row>38</xdr:row>
                <xdr:rowOff>9525</xdr:rowOff>
              </from>
              <to>
                <xdr:col>7</xdr:col>
                <xdr:colOff>9525</xdr:colOff>
                <xdr:row>39</xdr:row>
                <xdr:rowOff>0</xdr:rowOff>
              </to>
            </anchor>
          </controlPr>
        </control>
      </mc:Choice>
      <mc:Fallback>
        <control shapeId="10328" r:id="rId191" name="OptionButton88"/>
      </mc:Fallback>
    </mc:AlternateContent>
    <mc:AlternateContent xmlns:mc="http://schemas.openxmlformats.org/markup-compatibility/2006">
      <mc:Choice Requires="x14">
        <control shapeId="10329" r:id="rId192" name="OptionButton89">
          <controlPr defaultSize="0" autoLine="0" linkedCell="UserInput!B214" r:id="rId24">
            <anchor moveWithCells="1">
              <from>
                <xdr:col>3</xdr:col>
                <xdr:colOff>66675</xdr:colOff>
                <xdr:row>40</xdr:row>
                <xdr:rowOff>9525</xdr:rowOff>
              </from>
              <to>
                <xdr:col>4</xdr:col>
                <xdr:colOff>9525</xdr:colOff>
                <xdr:row>41</xdr:row>
                <xdr:rowOff>0</xdr:rowOff>
              </to>
            </anchor>
          </controlPr>
        </control>
      </mc:Choice>
      <mc:Fallback>
        <control shapeId="10329" r:id="rId192" name="OptionButton89"/>
      </mc:Fallback>
    </mc:AlternateContent>
    <mc:AlternateContent xmlns:mc="http://schemas.openxmlformats.org/markup-compatibility/2006">
      <mc:Choice Requires="x14">
        <control shapeId="10330" r:id="rId193" name="OptionButton90">
          <controlPr defaultSize="0" autoLine="0" linkedCell="UserInput!C214" r:id="rId117">
            <anchor moveWithCells="1">
              <from>
                <xdr:col>4</xdr:col>
                <xdr:colOff>57150</xdr:colOff>
                <xdr:row>40</xdr:row>
                <xdr:rowOff>9525</xdr:rowOff>
              </from>
              <to>
                <xdr:col>4</xdr:col>
                <xdr:colOff>247650</xdr:colOff>
                <xdr:row>41</xdr:row>
                <xdr:rowOff>0</xdr:rowOff>
              </to>
            </anchor>
          </controlPr>
        </control>
      </mc:Choice>
      <mc:Fallback>
        <control shapeId="10330" r:id="rId193" name="OptionButton90"/>
      </mc:Fallback>
    </mc:AlternateContent>
    <mc:AlternateContent xmlns:mc="http://schemas.openxmlformats.org/markup-compatibility/2006">
      <mc:Choice Requires="x14">
        <control shapeId="10331" r:id="rId194" name="OptionButton91">
          <controlPr defaultSize="0" autoLine="0" linkedCell="UserInput!D214" r:id="rId24">
            <anchor moveWithCells="1">
              <from>
                <xdr:col>5</xdr:col>
                <xdr:colOff>66675</xdr:colOff>
                <xdr:row>40</xdr:row>
                <xdr:rowOff>9525</xdr:rowOff>
              </from>
              <to>
                <xdr:col>6</xdr:col>
                <xdr:colOff>9525</xdr:colOff>
                <xdr:row>41</xdr:row>
                <xdr:rowOff>0</xdr:rowOff>
              </to>
            </anchor>
          </controlPr>
        </control>
      </mc:Choice>
      <mc:Fallback>
        <control shapeId="10331" r:id="rId194" name="OptionButton91"/>
      </mc:Fallback>
    </mc:AlternateContent>
    <mc:AlternateContent xmlns:mc="http://schemas.openxmlformats.org/markup-compatibility/2006">
      <mc:Choice Requires="x14">
        <control shapeId="10332" r:id="rId195" name="OptionButton92">
          <controlPr defaultSize="0" autoLine="0" linkedCell="UserInput!E214" r:id="rId24">
            <anchor moveWithCells="1">
              <from>
                <xdr:col>6</xdr:col>
                <xdr:colOff>66675</xdr:colOff>
                <xdr:row>40</xdr:row>
                <xdr:rowOff>9525</xdr:rowOff>
              </from>
              <to>
                <xdr:col>7</xdr:col>
                <xdr:colOff>9525</xdr:colOff>
                <xdr:row>41</xdr:row>
                <xdr:rowOff>0</xdr:rowOff>
              </to>
            </anchor>
          </controlPr>
        </control>
      </mc:Choice>
      <mc:Fallback>
        <control shapeId="10332" r:id="rId195" name="OptionButton92"/>
      </mc:Fallback>
    </mc:AlternateContent>
    <mc:AlternateContent xmlns:mc="http://schemas.openxmlformats.org/markup-compatibility/2006">
      <mc:Choice Requires="x14">
        <control shapeId="10333" r:id="rId196" name="OptionButton93">
          <controlPr defaultSize="0" autoLine="0" linkedCell="UserInput!B215" r:id="rId24">
            <anchor moveWithCells="1">
              <from>
                <xdr:col>3</xdr:col>
                <xdr:colOff>66675</xdr:colOff>
                <xdr:row>41</xdr:row>
                <xdr:rowOff>9525</xdr:rowOff>
              </from>
              <to>
                <xdr:col>4</xdr:col>
                <xdr:colOff>9525</xdr:colOff>
                <xdr:row>42</xdr:row>
                <xdr:rowOff>0</xdr:rowOff>
              </to>
            </anchor>
          </controlPr>
        </control>
      </mc:Choice>
      <mc:Fallback>
        <control shapeId="10333" r:id="rId196" name="OptionButton93"/>
      </mc:Fallback>
    </mc:AlternateContent>
    <mc:AlternateContent xmlns:mc="http://schemas.openxmlformats.org/markup-compatibility/2006">
      <mc:Choice Requires="x14">
        <control shapeId="10334" r:id="rId197" name="OptionButton94">
          <controlPr defaultSize="0" autoLine="0" linkedCell="UserInput!C215" r:id="rId117">
            <anchor moveWithCells="1">
              <from>
                <xdr:col>4</xdr:col>
                <xdr:colOff>57150</xdr:colOff>
                <xdr:row>41</xdr:row>
                <xdr:rowOff>9525</xdr:rowOff>
              </from>
              <to>
                <xdr:col>4</xdr:col>
                <xdr:colOff>247650</xdr:colOff>
                <xdr:row>42</xdr:row>
                <xdr:rowOff>0</xdr:rowOff>
              </to>
            </anchor>
          </controlPr>
        </control>
      </mc:Choice>
      <mc:Fallback>
        <control shapeId="10334" r:id="rId197" name="OptionButton94"/>
      </mc:Fallback>
    </mc:AlternateContent>
    <mc:AlternateContent xmlns:mc="http://schemas.openxmlformats.org/markup-compatibility/2006">
      <mc:Choice Requires="x14">
        <control shapeId="10335" r:id="rId198" name="OptionButton95">
          <controlPr defaultSize="0" autoLine="0" linkedCell="UserInput!D215" r:id="rId24">
            <anchor moveWithCells="1">
              <from>
                <xdr:col>5</xdr:col>
                <xdr:colOff>66675</xdr:colOff>
                <xdr:row>41</xdr:row>
                <xdr:rowOff>9525</xdr:rowOff>
              </from>
              <to>
                <xdr:col>6</xdr:col>
                <xdr:colOff>9525</xdr:colOff>
                <xdr:row>42</xdr:row>
                <xdr:rowOff>0</xdr:rowOff>
              </to>
            </anchor>
          </controlPr>
        </control>
      </mc:Choice>
      <mc:Fallback>
        <control shapeId="10335" r:id="rId198" name="OptionButton95"/>
      </mc:Fallback>
    </mc:AlternateContent>
    <mc:AlternateContent xmlns:mc="http://schemas.openxmlformats.org/markup-compatibility/2006">
      <mc:Choice Requires="x14">
        <control shapeId="10336" r:id="rId199" name="OptionButton96">
          <controlPr defaultSize="0" autoLine="0" linkedCell="UserInput!E215" r:id="rId24">
            <anchor moveWithCells="1">
              <from>
                <xdr:col>6</xdr:col>
                <xdr:colOff>66675</xdr:colOff>
                <xdr:row>41</xdr:row>
                <xdr:rowOff>9525</xdr:rowOff>
              </from>
              <to>
                <xdr:col>7</xdr:col>
                <xdr:colOff>9525</xdr:colOff>
                <xdr:row>42</xdr:row>
                <xdr:rowOff>0</xdr:rowOff>
              </to>
            </anchor>
          </controlPr>
        </control>
      </mc:Choice>
      <mc:Fallback>
        <control shapeId="10336" r:id="rId199" name="OptionButton96"/>
      </mc:Fallback>
    </mc:AlternateContent>
    <mc:AlternateContent xmlns:mc="http://schemas.openxmlformats.org/markup-compatibility/2006">
      <mc:Choice Requires="x14">
        <control shapeId="10337" r:id="rId200" name="OptionButton97">
          <controlPr defaultSize="0" autoLine="0" linkedCell="UserInput!B216" r:id="rId24">
            <anchor moveWithCells="1">
              <from>
                <xdr:col>3</xdr:col>
                <xdr:colOff>66675</xdr:colOff>
                <xdr:row>42</xdr:row>
                <xdr:rowOff>9525</xdr:rowOff>
              </from>
              <to>
                <xdr:col>4</xdr:col>
                <xdr:colOff>9525</xdr:colOff>
                <xdr:row>43</xdr:row>
                <xdr:rowOff>0</xdr:rowOff>
              </to>
            </anchor>
          </controlPr>
        </control>
      </mc:Choice>
      <mc:Fallback>
        <control shapeId="10337" r:id="rId200" name="OptionButton97"/>
      </mc:Fallback>
    </mc:AlternateContent>
    <mc:AlternateContent xmlns:mc="http://schemas.openxmlformats.org/markup-compatibility/2006">
      <mc:Choice Requires="x14">
        <control shapeId="10338" r:id="rId201" name="OptionButton98">
          <controlPr defaultSize="0" autoLine="0" linkedCell="UserInput!C216" r:id="rId117">
            <anchor moveWithCells="1">
              <from>
                <xdr:col>4</xdr:col>
                <xdr:colOff>57150</xdr:colOff>
                <xdr:row>42</xdr:row>
                <xdr:rowOff>9525</xdr:rowOff>
              </from>
              <to>
                <xdr:col>4</xdr:col>
                <xdr:colOff>247650</xdr:colOff>
                <xdr:row>43</xdr:row>
                <xdr:rowOff>0</xdr:rowOff>
              </to>
            </anchor>
          </controlPr>
        </control>
      </mc:Choice>
      <mc:Fallback>
        <control shapeId="10338" r:id="rId201" name="OptionButton98"/>
      </mc:Fallback>
    </mc:AlternateContent>
    <mc:AlternateContent xmlns:mc="http://schemas.openxmlformats.org/markup-compatibility/2006">
      <mc:Choice Requires="x14">
        <control shapeId="10339" r:id="rId202" name="OptionButton99">
          <controlPr defaultSize="0" autoLine="0" linkedCell="UserInput!D216" r:id="rId24">
            <anchor moveWithCells="1">
              <from>
                <xdr:col>5</xdr:col>
                <xdr:colOff>66675</xdr:colOff>
                <xdr:row>42</xdr:row>
                <xdr:rowOff>9525</xdr:rowOff>
              </from>
              <to>
                <xdr:col>6</xdr:col>
                <xdr:colOff>9525</xdr:colOff>
                <xdr:row>43</xdr:row>
                <xdr:rowOff>0</xdr:rowOff>
              </to>
            </anchor>
          </controlPr>
        </control>
      </mc:Choice>
      <mc:Fallback>
        <control shapeId="10339" r:id="rId202" name="OptionButton99"/>
      </mc:Fallback>
    </mc:AlternateContent>
    <mc:AlternateContent xmlns:mc="http://schemas.openxmlformats.org/markup-compatibility/2006">
      <mc:Choice Requires="x14">
        <control shapeId="10340" r:id="rId203" name="OptionButton100">
          <controlPr defaultSize="0" autoLine="0" linkedCell="UserInput!E216" r:id="rId24">
            <anchor moveWithCells="1">
              <from>
                <xdr:col>6</xdr:col>
                <xdr:colOff>66675</xdr:colOff>
                <xdr:row>42</xdr:row>
                <xdr:rowOff>9525</xdr:rowOff>
              </from>
              <to>
                <xdr:col>7</xdr:col>
                <xdr:colOff>9525</xdr:colOff>
                <xdr:row>43</xdr:row>
                <xdr:rowOff>0</xdr:rowOff>
              </to>
            </anchor>
          </controlPr>
        </control>
      </mc:Choice>
      <mc:Fallback>
        <control shapeId="10340" r:id="rId203" name="OptionButton100"/>
      </mc:Fallback>
    </mc:AlternateContent>
    <mc:AlternateContent xmlns:mc="http://schemas.openxmlformats.org/markup-compatibility/2006">
      <mc:Choice Requires="x14">
        <control shapeId="10341" r:id="rId204" name="OptionButton101">
          <controlPr defaultSize="0" autoLine="0" linkedCell="UserInput!B217" r:id="rId24">
            <anchor moveWithCells="1">
              <from>
                <xdr:col>3</xdr:col>
                <xdr:colOff>66675</xdr:colOff>
                <xdr:row>43</xdr:row>
                <xdr:rowOff>9525</xdr:rowOff>
              </from>
              <to>
                <xdr:col>4</xdr:col>
                <xdr:colOff>9525</xdr:colOff>
                <xdr:row>44</xdr:row>
                <xdr:rowOff>0</xdr:rowOff>
              </to>
            </anchor>
          </controlPr>
        </control>
      </mc:Choice>
      <mc:Fallback>
        <control shapeId="10341" r:id="rId204" name="OptionButton101"/>
      </mc:Fallback>
    </mc:AlternateContent>
    <mc:AlternateContent xmlns:mc="http://schemas.openxmlformats.org/markup-compatibility/2006">
      <mc:Choice Requires="x14">
        <control shapeId="10342" r:id="rId205" name="OptionButton102">
          <controlPr defaultSize="0" autoLine="0" linkedCell="UserInput!C217" r:id="rId117">
            <anchor moveWithCells="1">
              <from>
                <xdr:col>4</xdr:col>
                <xdr:colOff>57150</xdr:colOff>
                <xdr:row>43</xdr:row>
                <xdr:rowOff>9525</xdr:rowOff>
              </from>
              <to>
                <xdr:col>4</xdr:col>
                <xdr:colOff>247650</xdr:colOff>
                <xdr:row>44</xdr:row>
                <xdr:rowOff>0</xdr:rowOff>
              </to>
            </anchor>
          </controlPr>
        </control>
      </mc:Choice>
      <mc:Fallback>
        <control shapeId="10342" r:id="rId205" name="OptionButton102"/>
      </mc:Fallback>
    </mc:AlternateContent>
    <mc:AlternateContent xmlns:mc="http://schemas.openxmlformats.org/markup-compatibility/2006">
      <mc:Choice Requires="x14">
        <control shapeId="10343" r:id="rId206" name="OptionButton103">
          <controlPr defaultSize="0" autoLine="0" linkedCell="UserInput!D217" r:id="rId24">
            <anchor moveWithCells="1">
              <from>
                <xdr:col>5</xdr:col>
                <xdr:colOff>66675</xdr:colOff>
                <xdr:row>43</xdr:row>
                <xdr:rowOff>9525</xdr:rowOff>
              </from>
              <to>
                <xdr:col>6</xdr:col>
                <xdr:colOff>9525</xdr:colOff>
                <xdr:row>44</xdr:row>
                <xdr:rowOff>0</xdr:rowOff>
              </to>
            </anchor>
          </controlPr>
        </control>
      </mc:Choice>
      <mc:Fallback>
        <control shapeId="10343" r:id="rId206" name="OptionButton103"/>
      </mc:Fallback>
    </mc:AlternateContent>
    <mc:AlternateContent xmlns:mc="http://schemas.openxmlformats.org/markup-compatibility/2006">
      <mc:Choice Requires="x14">
        <control shapeId="10344" r:id="rId207" name="OptionButton104">
          <controlPr defaultSize="0" autoLine="0" linkedCell="UserInput!E217" r:id="rId24">
            <anchor moveWithCells="1">
              <from>
                <xdr:col>6</xdr:col>
                <xdr:colOff>66675</xdr:colOff>
                <xdr:row>43</xdr:row>
                <xdr:rowOff>9525</xdr:rowOff>
              </from>
              <to>
                <xdr:col>7</xdr:col>
                <xdr:colOff>9525</xdr:colOff>
                <xdr:row>44</xdr:row>
                <xdr:rowOff>0</xdr:rowOff>
              </to>
            </anchor>
          </controlPr>
        </control>
      </mc:Choice>
      <mc:Fallback>
        <control shapeId="10344" r:id="rId207" name="OptionButton104"/>
      </mc:Fallback>
    </mc:AlternateContent>
    <mc:AlternateContent xmlns:mc="http://schemas.openxmlformats.org/markup-compatibility/2006">
      <mc:Choice Requires="x14">
        <control shapeId="10345" r:id="rId208" name="OptionButton105">
          <controlPr defaultSize="0" autoLine="0" linkedCell="UserInput!B218" r:id="rId24">
            <anchor moveWithCells="1">
              <from>
                <xdr:col>3</xdr:col>
                <xdr:colOff>66675</xdr:colOff>
                <xdr:row>44</xdr:row>
                <xdr:rowOff>9525</xdr:rowOff>
              </from>
              <to>
                <xdr:col>4</xdr:col>
                <xdr:colOff>9525</xdr:colOff>
                <xdr:row>45</xdr:row>
                <xdr:rowOff>0</xdr:rowOff>
              </to>
            </anchor>
          </controlPr>
        </control>
      </mc:Choice>
      <mc:Fallback>
        <control shapeId="10345" r:id="rId208" name="OptionButton105"/>
      </mc:Fallback>
    </mc:AlternateContent>
    <mc:AlternateContent xmlns:mc="http://schemas.openxmlformats.org/markup-compatibility/2006">
      <mc:Choice Requires="x14">
        <control shapeId="10346" r:id="rId209" name="OptionButton106">
          <controlPr defaultSize="0" autoLine="0" linkedCell="UserInput!C218" r:id="rId117">
            <anchor moveWithCells="1">
              <from>
                <xdr:col>4</xdr:col>
                <xdr:colOff>57150</xdr:colOff>
                <xdr:row>44</xdr:row>
                <xdr:rowOff>9525</xdr:rowOff>
              </from>
              <to>
                <xdr:col>4</xdr:col>
                <xdr:colOff>247650</xdr:colOff>
                <xdr:row>45</xdr:row>
                <xdr:rowOff>0</xdr:rowOff>
              </to>
            </anchor>
          </controlPr>
        </control>
      </mc:Choice>
      <mc:Fallback>
        <control shapeId="10346" r:id="rId209" name="OptionButton106"/>
      </mc:Fallback>
    </mc:AlternateContent>
    <mc:AlternateContent xmlns:mc="http://schemas.openxmlformats.org/markup-compatibility/2006">
      <mc:Choice Requires="x14">
        <control shapeId="10347" r:id="rId210" name="OptionButton107">
          <controlPr defaultSize="0" autoLine="0" linkedCell="UserInput!D218" r:id="rId24">
            <anchor moveWithCells="1">
              <from>
                <xdr:col>5</xdr:col>
                <xdr:colOff>66675</xdr:colOff>
                <xdr:row>44</xdr:row>
                <xdr:rowOff>9525</xdr:rowOff>
              </from>
              <to>
                <xdr:col>6</xdr:col>
                <xdr:colOff>9525</xdr:colOff>
                <xdr:row>45</xdr:row>
                <xdr:rowOff>0</xdr:rowOff>
              </to>
            </anchor>
          </controlPr>
        </control>
      </mc:Choice>
      <mc:Fallback>
        <control shapeId="10347" r:id="rId210" name="OptionButton107"/>
      </mc:Fallback>
    </mc:AlternateContent>
    <mc:AlternateContent xmlns:mc="http://schemas.openxmlformats.org/markup-compatibility/2006">
      <mc:Choice Requires="x14">
        <control shapeId="10348" r:id="rId211" name="OptionButton108">
          <controlPr defaultSize="0" autoLine="0" linkedCell="UserInput!E218" r:id="rId24">
            <anchor moveWithCells="1">
              <from>
                <xdr:col>6</xdr:col>
                <xdr:colOff>66675</xdr:colOff>
                <xdr:row>44</xdr:row>
                <xdr:rowOff>9525</xdr:rowOff>
              </from>
              <to>
                <xdr:col>7</xdr:col>
                <xdr:colOff>9525</xdr:colOff>
                <xdr:row>45</xdr:row>
                <xdr:rowOff>0</xdr:rowOff>
              </to>
            </anchor>
          </controlPr>
        </control>
      </mc:Choice>
      <mc:Fallback>
        <control shapeId="10348" r:id="rId211" name="OptionButton108"/>
      </mc:Fallback>
    </mc:AlternateContent>
    <mc:AlternateContent xmlns:mc="http://schemas.openxmlformats.org/markup-compatibility/2006">
      <mc:Choice Requires="x14">
        <control shapeId="10349" r:id="rId212" name="OptionButton109">
          <controlPr defaultSize="0" autoLine="0" linkedCell="UserInput!B219" r:id="rId24">
            <anchor moveWithCells="1">
              <from>
                <xdr:col>3</xdr:col>
                <xdr:colOff>66675</xdr:colOff>
                <xdr:row>45</xdr:row>
                <xdr:rowOff>9525</xdr:rowOff>
              </from>
              <to>
                <xdr:col>4</xdr:col>
                <xdr:colOff>9525</xdr:colOff>
                <xdr:row>46</xdr:row>
                <xdr:rowOff>0</xdr:rowOff>
              </to>
            </anchor>
          </controlPr>
        </control>
      </mc:Choice>
      <mc:Fallback>
        <control shapeId="10349" r:id="rId212" name="OptionButton109"/>
      </mc:Fallback>
    </mc:AlternateContent>
    <mc:AlternateContent xmlns:mc="http://schemas.openxmlformats.org/markup-compatibility/2006">
      <mc:Choice Requires="x14">
        <control shapeId="10350" r:id="rId213" name="OptionButton110">
          <controlPr defaultSize="0" autoLine="0" linkedCell="UserInput!C219" r:id="rId117">
            <anchor moveWithCells="1">
              <from>
                <xdr:col>4</xdr:col>
                <xdr:colOff>57150</xdr:colOff>
                <xdr:row>45</xdr:row>
                <xdr:rowOff>9525</xdr:rowOff>
              </from>
              <to>
                <xdr:col>4</xdr:col>
                <xdr:colOff>247650</xdr:colOff>
                <xdr:row>46</xdr:row>
                <xdr:rowOff>0</xdr:rowOff>
              </to>
            </anchor>
          </controlPr>
        </control>
      </mc:Choice>
      <mc:Fallback>
        <control shapeId="10350" r:id="rId213" name="OptionButton110"/>
      </mc:Fallback>
    </mc:AlternateContent>
    <mc:AlternateContent xmlns:mc="http://schemas.openxmlformats.org/markup-compatibility/2006">
      <mc:Choice Requires="x14">
        <control shapeId="10351" r:id="rId214" name="OptionButton111">
          <controlPr defaultSize="0" autoLine="0" linkedCell="UserInput!D219" r:id="rId24">
            <anchor moveWithCells="1">
              <from>
                <xdr:col>5</xdr:col>
                <xdr:colOff>66675</xdr:colOff>
                <xdr:row>45</xdr:row>
                <xdr:rowOff>9525</xdr:rowOff>
              </from>
              <to>
                <xdr:col>6</xdr:col>
                <xdr:colOff>9525</xdr:colOff>
                <xdr:row>46</xdr:row>
                <xdr:rowOff>0</xdr:rowOff>
              </to>
            </anchor>
          </controlPr>
        </control>
      </mc:Choice>
      <mc:Fallback>
        <control shapeId="10351" r:id="rId214" name="OptionButton111"/>
      </mc:Fallback>
    </mc:AlternateContent>
    <mc:AlternateContent xmlns:mc="http://schemas.openxmlformats.org/markup-compatibility/2006">
      <mc:Choice Requires="x14">
        <control shapeId="10352" r:id="rId215" name="OptionButton112">
          <controlPr defaultSize="0" autoLine="0" linkedCell="UserInput!E219" r:id="rId24">
            <anchor moveWithCells="1">
              <from>
                <xdr:col>6</xdr:col>
                <xdr:colOff>66675</xdr:colOff>
                <xdr:row>45</xdr:row>
                <xdr:rowOff>9525</xdr:rowOff>
              </from>
              <to>
                <xdr:col>7</xdr:col>
                <xdr:colOff>9525</xdr:colOff>
                <xdr:row>46</xdr:row>
                <xdr:rowOff>0</xdr:rowOff>
              </to>
            </anchor>
          </controlPr>
        </control>
      </mc:Choice>
      <mc:Fallback>
        <control shapeId="10352" r:id="rId215" name="OptionButton112"/>
      </mc:Fallback>
    </mc:AlternateContent>
    <mc:AlternateContent xmlns:mc="http://schemas.openxmlformats.org/markup-compatibility/2006">
      <mc:Choice Requires="x14">
        <control shapeId="10353" r:id="rId216" name="OptionButton113">
          <controlPr defaultSize="0" autoLine="0" linkedCell="UserInput!B221" r:id="rId24">
            <anchor moveWithCells="1">
              <from>
                <xdr:col>3</xdr:col>
                <xdr:colOff>66675</xdr:colOff>
                <xdr:row>47</xdr:row>
                <xdr:rowOff>9525</xdr:rowOff>
              </from>
              <to>
                <xdr:col>4</xdr:col>
                <xdr:colOff>9525</xdr:colOff>
                <xdr:row>48</xdr:row>
                <xdr:rowOff>0</xdr:rowOff>
              </to>
            </anchor>
          </controlPr>
        </control>
      </mc:Choice>
      <mc:Fallback>
        <control shapeId="10353" r:id="rId216" name="OptionButton113"/>
      </mc:Fallback>
    </mc:AlternateContent>
    <mc:AlternateContent xmlns:mc="http://schemas.openxmlformats.org/markup-compatibility/2006">
      <mc:Choice Requires="x14">
        <control shapeId="10354" r:id="rId217" name="OptionButton114">
          <controlPr defaultSize="0" autoLine="0" linkedCell="UserInput!C221" r:id="rId117">
            <anchor moveWithCells="1">
              <from>
                <xdr:col>4</xdr:col>
                <xdr:colOff>57150</xdr:colOff>
                <xdr:row>47</xdr:row>
                <xdr:rowOff>9525</xdr:rowOff>
              </from>
              <to>
                <xdr:col>4</xdr:col>
                <xdr:colOff>247650</xdr:colOff>
                <xdr:row>48</xdr:row>
                <xdr:rowOff>0</xdr:rowOff>
              </to>
            </anchor>
          </controlPr>
        </control>
      </mc:Choice>
      <mc:Fallback>
        <control shapeId="10354" r:id="rId217" name="OptionButton114"/>
      </mc:Fallback>
    </mc:AlternateContent>
    <mc:AlternateContent xmlns:mc="http://schemas.openxmlformats.org/markup-compatibility/2006">
      <mc:Choice Requires="x14">
        <control shapeId="10355" r:id="rId218" name="OptionButton115">
          <controlPr defaultSize="0" autoLine="0" linkedCell="UserInput!D221" r:id="rId24">
            <anchor moveWithCells="1">
              <from>
                <xdr:col>5</xdr:col>
                <xdr:colOff>66675</xdr:colOff>
                <xdr:row>47</xdr:row>
                <xdr:rowOff>9525</xdr:rowOff>
              </from>
              <to>
                <xdr:col>6</xdr:col>
                <xdr:colOff>9525</xdr:colOff>
                <xdr:row>48</xdr:row>
                <xdr:rowOff>0</xdr:rowOff>
              </to>
            </anchor>
          </controlPr>
        </control>
      </mc:Choice>
      <mc:Fallback>
        <control shapeId="10355" r:id="rId218" name="OptionButton115"/>
      </mc:Fallback>
    </mc:AlternateContent>
    <mc:AlternateContent xmlns:mc="http://schemas.openxmlformats.org/markup-compatibility/2006">
      <mc:Choice Requires="x14">
        <control shapeId="10356" r:id="rId219" name="OptionButton116">
          <controlPr defaultSize="0" autoLine="0" linkedCell="UserInput!E221" r:id="rId24">
            <anchor moveWithCells="1">
              <from>
                <xdr:col>6</xdr:col>
                <xdr:colOff>66675</xdr:colOff>
                <xdr:row>47</xdr:row>
                <xdr:rowOff>9525</xdr:rowOff>
              </from>
              <to>
                <xdr:col>7</xdr:col>
                <xdr:colOff>9525</xdr:colOff>
                <xdr:row>48</xdr:row>
                <xdr:rowOff>0</xdr:rowOff>
              </to>
            </anchor>
          </controlPr>
        </control>
      </mc:Choice>
      <mc:Fallback>
        <control shapeId="10356" r:id="rId219" name="OptionButton116"/>
      </mc:Fallback>
    </mc:AlternateContent>
    <mc:AlternateContent xmlns:mc="http://schemas.openxmlformats.org/markup-compatibility/2006">
      <mc:Choice Requires="x14">
        <control shapeId="10357" r:id="rId220" name="OptionButton117">
          <controlPr defaultSize="0" autoLine="0" linkedCell="UserInput!B222" r:id="rId24">
            <anchor moveWithCells="1">
              <from>
                <xdr:col>3</xdr:col>
                <xdr:colOff>66675</xdr:colOff>
                <xdr:row>48</xdr:row>
                <xdr:rowOff>9525</xdr:rowOff>
              </from>
              <to>
                <xdr:col>4</xdr:col>
                <xdr:colOff>9525</xdr:colOff>
                <xdr:row>49</xdr:row>
                <xdr:rowOff>0</xdr:rowOff>
              </to>
            </anchor>
          </controlPr>
        </control>
      </mc:Choice>
      <mc:Fallback>
        <control shapeId="10357" r:id="rId220" name="OptionButton117"/>
      </mc:Fallback>
    </mc:AlternateContent>
    <mc:AlternateContent xmlns:mc="http://schemas.openxmlformats.org/markup-compatibility/2006">
      <mc:Choice Requires="x14">
        <control shapeId="10358" r:id="rId221" name="OptionButton118">
          <controlPr defaultSize="0" autoLine="0" linkedCell="UserInput!C222" r:id="rId117">
            <anchor moveWithCells="1">
              <from>
                <xdr:col>4</xdr:col>
                <xdr:colOff>57150</xdr:colOff>
                <xdr:row>48</xdr:row>
                <xdr:rowOff>9525</xdr:rowOff>
              </from>
              <to>
                <xdr:col>4</xdr:col>
                <xdr:colOff>247650</xdr:colOff>
                <xdr:row>49</xdr:row>
                <xdr:rowOff>0</xdr:rowOff>
              </to>
            </anchor>
          </controlPr>
        </control>
      </mc:Choice>
      <mc:Fallback>
        <control shapeId="10358" r:id="rId221" name="OptionButton118"/>
      </mc:Fallback>
    </mc:AlternateContent>
    <mc:AlternateContent xmlns:mc="http://schemas.openxmlformats.org/markup-compatibility/2006">
      <mc:Choice Requires="x14">
        <control shapeId="10359" r:id="rId222" name="OptionButton119">
          <controlPr defaultSize="0" autoLine="0" linkedCell="UserInput!D222" r:id="rId24">
            <anchor moveWithCells="1">
              <from>
                <xdr:col>5</xdr:col>
                <xdr:colOff>66675</xdr:colOff>
                <xdr:row>48</xdr:row>
                <xdr:rowOff>9525</xdr:rowOff>
              </from>
              <to>
                <xdr:col>6</xdr:col>
                <xdr:colOff>9525</xdr:colOff>
                <xdr:row>49</xdr:row>
                <xdr:rowOff>0</xdr:rowOff>
              </to>
            </anchor>
          </controlPr>
        </control>
      </mc:Choice>
      <mc:Fallback>
        <control shapeId="10359" r:id="rId222" name="OptionButton119"/>
      </mc:Fallback>
    </mc:AlternateContent>
    <mc:AlternateContent xmlns:mc="http://schemas.openxmlformats.org/markup-compatibility/2006">
      <mc:Choice Requires="x14">
        <control shapeId="10360" r:id="rId223" name="OptionButton120">
          <controlPr defaultSize="0" autoLine="0" linkedCell="UserInput!E222" r:id="rId24">
            <anchor moveWithCells="1">
              <from>
                <xdr:col>6</xdr:col>
                <xdr:colOff>66675</xdr:colOff>
                <xdr:row>48</xdr:row>
                <xdr:rowOff>9525</xdr:rowOff>
              </from>
              <to>
                <xdr:col>7</xdr:col>
                <xdr:colOff>9525</xdr:colOff>
                <xdr:row>49</xdr:row>
                <xdr:rowOff>0</xdr:rowOff>
              </to>
            </anchor>
          </controlPr>
        </control>
      </mc:Choice>
      <mc:Fallback>
        <control shapeId="10360" r:id="rId223" name="OptionButton120"/>
      </mc:Fallback>
    </mc:AlternateContent>
    <mc:AlternateContent xmlns:mc="http://schemas.openxmlformats.org/markup-compatibility/2006">
      <mc:Choice Requires="x14">
        <control shapeId="10361" r:id="rId224" name="OptionButton121">
          <controlPr defaultSize="0" autoLine="0" linkedCell="UserInput!B223" r:id="rId24">
            <anchor moveWithCells="1">
              <from>
                <xdr:col>3</xdr:col>
                <xdr:colOff>66675</xdr:colOff>
                <xdr:row>49</xdr:row>
                <xdr:rowOff>9525</xdr:rowOff>
              </from>
              <to>
                <xdr:col>4</xdr:col>
                <xdr:colOff>9525</xdr:colOff>
                <xdr:row>50</xdr:row>
                <xdr:rowOff>0</xdr:rowOff>
              </to>
            </anchor>
          </controlPr>
        </control>
      </mc:Choice>
      <mc:Fallback>
        <control shapeId="10361" r:id="rId224" name="OptionButton121"/>
      </mc:Fallback>
    </mc:AlternateContent>
    <mc:AlternateContent xmlns:mc="http://schemas.openxmlformats.org/markup-compatibility/2006">
      <mc:Choice Requires="x14">
        <control shapeId="10362" r:id="rId225" name="OptionButton122">
          <controlPr defaultSize="0" autoLine="0" linkedCell="UserInput!C223" r:id="rId117">
            <anchor moveWithCells="1">
              <from>
                <xdr:col>4</xdr:col>
                <xdr:colOff>57150</xdr:colOff>
                <xdr:row>49</xdr:row>
                <xdr:rowOff>9525</xdr:rowOff>
              </from>
              <to>
                <xdr:col>4</xdr:col>
                <xdr:colOff>247650</xdr:colOff>
                <xdr:row>50</xdr:row>
                <xdr:rowOff>0</xdr:rowOff>
              </to>
            </anchor>
          </controlPr>
        </control>
      </mc:Choice>
      <mc:Fallback>
        <control shapeId="10362" r:id="rId225" name="OptionButton122"/>
      </mc:Fallback>
    </mc:AlternateContent>
    <mc:AlternateContent xmlns:mc="http://schemas.openxmlformats.org/markup-compatibility/2006">
      <mc:Choice Requires="x14">
        <control shapeId="10363" r:id="rId226" name="OptionButton123">
          <controlPr defaultSize="0" autoLine="0" linkedCell="UserInput!D223" r:id="rId24">
            <anchor moveWithCells="1">
              <from>
                <xdr:col>5</xdr:col>
                <xdr:colOff>66675</xdr:colOff>
                <xdr:row>49</xdr:row>
                <xdr:rowOff>9525</xdr:rowOff>
              </from>
              <to>
                <xdr:col>6</xdr:col>
                <xdr:colOff>9525</xdr:colOff>
                <xdr:row>50</xdr:row>
                <xdr:rowOff>0</xdr:rowOff>
              </to>
            </anchor>
          </controlPr>
        </control>
      </mc:Choice>
      <mc:Fallback>
        <control shapeId="10363" r:id="rId226" name="OptionButton123"/>
      </mc:Fallback>
    </mc:AlternateContent>
    <mc:AlternateContent xmlns:mc="http://schemas.openxmlformats.org/markup-compatibility/2006">
      <mc:Choice Requires="x14">
        <control shapeId="10364" r:id="rId227" name="OptionButton124">
          <controlPr defaultSize="0" autoLine="0" linkedCell="UserInput!E223" r:id="rId24">
            <anchor moveWithCells="1">
              <from>
                <xdr:col>6</xdr:col>
                <xdr:colOff>66675</xdr:colOff>
                <xdr:row>49</xdr:row>
                <xdr:rowOff>9525</xdr:rowOff>
              </from>
              <to>
                <xdr:col>7</xdr:col>
                <xdr:colOff>9525</xdr:colOff>
                <xdr:row>50</xdr:row>
                <xdr:rowOff>0</xdr:rowOff>
              </to>
            </anchor>
          </controlPr>
        </control>
      </mc:Choice>
      <mc:Fallback>
        <control shapeId="10364" r:id="rId227" name="OptionButton124"/>
      </mc:Fallback>
    </mc:AlternateContent>
    <mc:AlternateContent xmlns:mc="http://schemas.openxmlformats.org/markup-compatibility/2006">
      <mc:Choice Requires="x14">
        <control shapeId="10365" r:id="rId228" name="OptionButton125">
          <controlPr defaultSize="0" autoLine="0" linkedCell="UserInput!B224" r:id="rId24">
            <anchor moveWithCells="1">
              <from>
                <xdr:col>3</xdr:col>
                <xdr:colOff>66675</xdr:colOff>
                <xdr:row>50</xdr:row>
                <xdr:rowOff>9525</xdr:rowOff>
              </from>
              <to>
                <xdr:col>4</xdr:col>
                <xdr:colOff>9525</xdr:colOff>
                <xdr:row>51</xdr:row>
                <xdr:rowOff>0</xdr:rowOff>
              </to>
            </anchor>
          </controlPr>
        </control>
      </mc:Choice>
      <mc:Fallback>
        <control shapeId="10365" r:id="rId228" name="OptionButton125"/>
      </mc:Fallback>
    </mc:AlternateContent>
    <mc:AlternateContent xmlns:mc="http://schemas.openxmlformats.org/markup-compatibility/2006">
      <mc:Choice Requires="x14">
        <control shapeId="10366" r:id="rId229" name="OptionButton126">
          <controlPr defaultSize="0" autoLine="0" linkedCell="UserInput!C224" r:id="rId117">
            <anchor moveWithCells="1">
              <from>
                <xdr:col>4</xdr:col>
                <xdr:colOff>57150</xdr:colOff>
                <xdr:row>50</xdr:row>
                <xdr:rowOff>9525</xdr:rowOff>
              </from>
              <to>
                <xdr:col>4</xdr:col>
                <xdr:colOff>247650</xdr:colOff>
                <xdr:row>51</xdr:row>
                <xdr:rowOff>0</xdr:rowOff>
              </to>
            </anchor>
          </controlPr>
        </control>
      </mc:Choice>
      <mc:Fallback>
        <control shapeId="10366" r:id="rId229" name="OptionButton126"/>
      </mc:Fallback>
    </mc:AlternateContent>
    <mc:AlternateContent xmlns:mc="http://schemas.openxmlformats.org/markup-compatibility/2006">
      <mc:Choice Requires="x14">
        <control shapeId="10367" r:id="rId230" name="OptionButton127">
          <controlPr defaultSize="0" autoLine="0" linkedCell="UserInput!D224" r:id="rId24">
            <anchor moveWithCells="1">
              <from>
                <xdr:col>5</xdr:col>
                <xdr:colOff>66675</xdr:colOff>
                <xdr:row>50</xdr:row>
                <xdr:rowOff>9525</xdr:rowOff>
              </from>
              <to>
                <xdr:col>6</xdr:col>
                <xdr:colOff>9525</xdr:colOff>
                <xdr:row>51</xdr:row>
                <xdr:rowOff>0</xdr:rowOff>
              </to>
            </anchor>
          </controlPr>
        </control>
      </mc:Choice>
      <mc:Fallback>
        <control shapeId="10367" r:id="rId230" name="OptionButton127"/>
      </mc:Fallback>
    </mc:AlternateContent>
    <mc:AlternateContent xmlns:mc="http://schemas.openxmlformats.org/markup-compatibility/2006">
      <mc:Choice Requires="x14">
        <control shapeId="10368" r:id="rId231" name="OptionButton128">
          <controlPr defaultSize="0" autoLine="0" linkedCell="UserInput!E224" r:id="rId24">
            <anchor moveWithCells="1">
              <from>
                <xdr:col>6</xdr:col>
                <xdr:colOff>66675</xdr:colOff>
                <xdr:row>50</xdr:row>
                <xdr:rowOff>9525</xdr:rowOff>
              </from>
              <to>
                <xdr:col>7</xdr:col>
                <xdr:colOff>9525</xdr:colOff>
                <xdr:row>51</xdr:row>
                <xdr:rowOff>0</xdr:rowOff>
              </to>
            </anchor>
          </controlPr>
        </control>
      </mc:Choice>
      <mc:Fallback>
        <control shapeId="10368" r:id="rId231" name="OptionButton128"/>
      </mc:Fallback>
    </mc:AlternateContent>
    <mc:AlternateContent xmlns:mc="http://schemas.openxmlformats.org/markup-compatibility/2006">
      <mc:Choice Requires="x14">
        <control shapeId="10369" r:id="rId232" name="OptionButton129">
          <controlPr defaultSize="0" autoLine="0" linkedCell="UserInput!B225" r:id="rId24">
            <anchor moveWithCells="1">
              <from>
                <xdr:col>3</xdr:col>
                <xdr:colOff>66675</xdr:colOff>
                <xdr:row>51</xdr:row>
                <xdr:rowOff>9525</xdr:rowOff>
              </from>
              <to>
                <xdr:col>4</xdr:col>
                <xdr:colOff>9525</xdr:colOff>
                <xdr:row>52</xdr:row>
                <xdr:rowOff>0</xdr:rowOff>
              </to>
            </anchor>
          </controlPr>
        </control>
      </mc:Choice>
      <mc:Fallback>
        <control shapeId="10369" r:id="rId232" name="OptionButton129"/>
      </mc:Fallback>
    </mc:AlternateContent>
    <mc:AlternateContent xmlns:mc="http://schemas.openxmlformats.org/markup-compatibility/2006">
      <mc:Choice Requires="x14">
        <control shapeId="10370" r:id="rId233" name="OptionButton130">
          <controlPr defaultSize="0" autoLine="0" linkedCell="UserInput!C225" r:id="rId117">
            <anchor moveWithCells="1">
              <from>
                <xdr:col>4</xdr:col>
                <xdr:colOff>57150</xdr:colOff>
                <xdr:row>51</xdr:row>
                <xdr:rowOff>9525</xdr:rowOff>
              </from>
              <to>
                <xdr:col>4</xdr:col>
                <xdr:colOff>247650</xdr:colOff>
                <xdr:row>52</xdr:row>
                <xdr:rowOff>0</xdr:rowOff>
              </to>
            </anchor>
          </controlPr>
        </control>
      </mc:Choice>
      <mc:Fallback>
        <control shapeId="10370" r:id="rId233" name="OptionButton130"/>
      </mc:Fallback>
    </mc:AlternateContent>
    <mc:AlternateContent xmlns:mc="http://schemas.openxmlformats.org/markup-compatibility/2006">
      <mc:Choice Requires="x14">
        <control shapeId="10371" r:id="rId234" name="OptionButton131">
          <controlPr defaultSize="0" autoLine="0" linkedCell="UserInput!D225" r:id="rId24">
            <anchor moveWithCells="1">
              <from>
                <xdr:col>5</xdr:col>
                <xdr:colOff>66675</xdr:colOff>
                <xdr:row>51</xdr:row>
                <xdr:rowOff>9525</xdr:rowOff>
              </from>
              <to>
                <xdr:col>6</xdr:col>
                <xdr:colOff>9525</xdr:colOff>
                <xdr:row>52</xdr:row>
                <xdr:rowOff>0</xdr:rowOff>
              </to>
            </anchor>
          </controlPr>
        </control>
      </mc:Choice>
      <mc:Fallback>
        <control shapeId="10371" r:id="rId234" name="OptionButton131"/>
      </mc:Fallback>
    </mc:AlternateContent>
    <mc:AlternateContent xmlns:mc="http://schemas.openxmlformats.org/markup-compatibility/2006">
      <mc:Choice Requires="x14">
        <control shapeId="10372" r:id="rId235" name="OptionButton132">
          <controlPr defaultSize="0" autoLine="0" linkedCell="UserInput!E225" r:id="rId24">
            <anchor moveWithCells="1">
              <from>
                <xdr:col>6</xdr:col>
                <xdr:colOff>66675</xdr:colOff>
                <xdr:row>51</xdr:row>
                <xdr:rowOff>9525</xdr:rowOff>
              </from>
              <to>
                <xdr:col>7</xdr:col>
                <xdr:colOff>9525</xdr:colOff>
                <xdr:row>52</xdr:row>
                <xdr:rowOff>0</xdr:rowOff>
              </to>
            </anchor>
          </controlPr>
        </control>
      </mc:Choice>
      <mc:Fallback>
        <control shapeId="10372" r:id="rId235" name="OptionButton132"/>
      </mc:Fallback>
    </mc:AlternateContent>
    <mc:AlternateContent xmlns:mc="http://schemas.openxmlformats.org/markup-compatibility/2006">
      <mc:Choice Requires="x14">
        <control shapeId="10373" r:id="rId236" name="OptionButton133">
          <controlPr defaultSize="0" autoLine="0" linkedCell="UserInput!B226" r:id="rId5">
            <anchor moveWithCells="1">
              <from>
                <xdr:col>3</xdr:col>
                <xdr:colOff>66675</xdr:colOff>
                <xdr:row>52</xdr:row>
                <xdr:rowOff>9525</xdr:rowOff>
              </from>
              <to>
                <xdr:col>4</xdr:col>
                <xdr:colOff>9525</xdr:colOff>
                <xdr:row>52</xdr:row>
                <xdr:rowOff>200025</xdr:rowOff>
              </to>
            </anchor>
          </controlPr>
        </control>
      </mc:Choice>
      <mc:Fallback>
        <control shapeId="10373" r:id="rId236" name="OptionButton133"/>
      </mc:Fallback>
    </mc:AlternateContent>
    <mc:AlternateContent xmlns:mc="http://schemas.openxmlformats.org/markup-compatibility/2006">
      <mc:Choice Requires="x14">
        <control shapeId="10374" r:id="rId237" name="OptionButton134">
          <controlPr defaultSize="0" autoLine="0" linkedCell="UserInput!C226" r:id="rId108">
            <anchor moveWithCells="1">
              <from>
                <xdr:col>4</xdr:col>
                <xdr:colOff>57150</xdr:colOff>
                <xdr:row>52</xdr:row>
                <xdr:rowOff>9525</xdr:rowOff>
              </from>
              <to>
                <xdr:col>4</xdr:col>
                <xdr:colOff>247650</xdr:colOff>
                <xdr:row>52</xdr:row>
                <xdr:rowOff>200025</xdr:rowOff>
              </to>
            </anchor>
          </controlPr>
        </control>
      </mc:Choice>
      <mc:Fallback>
        <control shapeId="10374" r:id="rId237" name="OptionButton134"/>
      </mc:Fallback>
    </mc:AlternateContent>
    <mc:AlternateContent xmlns:mc="http://schemas.openxmlformats.org/markup-compatibility/2006">
      <mc:Choice Requires="x14">
        <control shapeId="10375" r:id="rId238" name="OptionButton135">
          <controlPr defaultSize="0" autoLine="0" linkedCell="UserInput!D226" r:id="rId5">
            <anchor moveWithCells="1">
              <from>
                <xdr:col>5</xdr:col>
                <xdr:colOff>66675</xdr:colOff>
                <xdr:row>52</xdr:row>
                <xdr:rowOff>9525</xdr:rowOff>
              </from>
              <to>
                <xdr:col>6</xdr:col>
                <xdr:colOff>9525</xdr:colOff>
                <xdr:row>52</xdr:row>
                <xdr:rowOff>200025</xdr:rowOff>
              </to>
            </anchor>
          </controlPr>
        </control>
      </mc:Choice>
      <mc:Fallback>
        <control shapeId="10375" r:id="rId238" name="OptionButton135"/>
      </mc:Fallback>
    </mc:AlternateContent>
    <mc:AlternateContent xmlns:mc="http://schemas.openxmlformats.org/markup-compatibility/2006">
      <mc:Choice Requires="x14">
        <control shapeId="10376" r:id="rId239" name="OptionButton136">
          <controlPr defaultSize="0" autoLine="0" linkedCell="UserInput!E226" r:id="rId5">
            <anchor moveWithCells="1">
              <from>
                <xdr:col>6</xdr:col>
                <xdr:colOff>66675</xdr:colOff>
                <xdr:row>52</xdr:row>
                <xdr:rowOff>9525</xdr:rowOff>
              </from>
              <to>
                <xdr:col>7</xdr:col>
                <xdr:colOff>9525</xdr:colOff>
                <xdr:row>52</xdr:row>
                <xdr:rowOff>200025</xdr:rowOff>
              </to>
            </anchor>
          </controlPr>
        </control>
      </mc:Choice>
      <mc:Fallback>
        <control shapeId="10376" r:id="rId239" name="OptionButton136"/>
      </mc:Fallback>
    </mc:AlternateContent>
    <mc:AlternateContent xmlns:mc="http://schemas.openxmlformats.org/markup-compatibility/2006">
      <mc:Choice Requires="x14">
        <control shapeId="10377" r:id="rId240" name="OptionButton137">
          <controlPr defaultSize="0" autoLine="0" linkedCell="UserInput!B227" r:id="rId5">
            <anchor moveWithCells="1">
              <from>
                <xdr:col>3</xdr:col>
                <xdr:colOff>66675</xdr:colOff>
                <xdr:row>53</xdr:row>
                <xdr:rowOff>9525</xdr:rowOff>
              </from>
              <to>
                <xdr:col>4</xdr:col>
                <xdr:colOff>9525</xdr:colOff>
                <xdr:row>53</xdr:row>
                <xdr:rowOff>200025</xdr:rowOff>
              </to>
            </anchor>
          </controlPr>
        </control>
      </mc:Choice>
      <mc:Fallback>
        <control shapeId="10377" r:id="rId240" name="OptionButton137"/>
      </mc:Fallback>
    </mc:AlternateContent>
    <mc:AlternateContent xmlns:mc="http://schemas.openxmlformats.org/markup-compatibility/2006">
      <mc:Choice Requires="x14">
        <control shapeId="10378" r:id="rId241" name="OptionButton138">
          <controlPr defaultSize="0" autoLine="0" linkedCell="UserInput!C227" r:id="rId108">
            <anchor moveWithCells="1">
              <from>
                <xdr:col>4</xdr:col>
                <xdr:colOff>57150</xdr:colOff>
                <xdr:row>53</xdr:row>
                <xdr:rowOff>9525</xdr:rowOff>
              </from>
              <to>
                <xdr:col>4</xdr:col>
                <xdr:colOff>247650</xdr:colOff>
                <xdr:row>53</xdr:row>
                <xdr:rowOff>200025</xdr:rowOff>
              </to>
            </anchor>
          </controlPr>
        </control>
      </mc:Choice>
      <mc:Fallback>
        <control shapeId="10378" r:id="rId241" name="OptionButton138"/>
      </mc:Fallback>
    </mc:AlternateContent>
    <mc:AlternateContent xmlns:mc="http://schemas.openxmlformats.org/markup-compatibility/2006">
      <mc:Choice Requires="x14">
        <control shapeId="10379" r:id="rId242" name="OptionButton139">
          <controlPr defaultSize="0" autoLine="0" linkedCell="UserInput!D227" r:id="rId5">
            <anchor moveWithCells="1">
              <from>
                <xdr:col>5</xdr:col>
                <xdr:colOff>66675</xdr:colOff>
                <xdr:row>53</xdr:row>
                <xdr:rowOff>9525</xdr:rowOff>
              </from>
              <to>
                <xdr:col>6</xdr:col>
                <xdr:colOff>9525</xdr:colOff>
                <xdr:row>53</xdr:row>
                <xdr:rowOff>200025</xdr:rowOff>
              </to>
            </anchor>
          </controlPr>
        </control>
      </mc:Choice>
      <mc:Fallback>
        <control shapeId="10379" r:id="rId242" name="OptionButton139"/>
      </mc:Fallback>
    </mc:AlternateContent>
    <mc:AlternateContent xmlns:mc="http://schemas.openxmlformats.org/markup-compatibility/2006">
      <mc:Choice Requires="x14">
        <control shapeId="10380" r:id="rId243" name="OptionButton140">
          <controlPr defaultSize="0" autoLine="0" linkedCell="UserInput!E227" r:id="rId5">
            <anchor moveWithCells="1">
              <from>
                <xdr:col>6</xdr:col>
                <xdr:colOff>66675</xdr:colOff>
                <xdr:row>53</xdr:row>
                <xdr:rowOff>9525</xdr:rowOff>
              </from>
              <to>
                <xdr:col>7</xdr:col>
                <xdr:colOff>9525</xdr:colOff>
                <xdr:row>53</xdr:row>
                <xdr:rowOff>200025</xdr:rowOff>
              </to>
            </anchor>
          </controlPr>
        </control>
      </mc:Choice>
      <mc:Fallback>
        <control shapeId="10380" r:id="rId243" name="OptionButton140"/>
      </mc:Fallback>
    </mc:AlternateContent>
    <mc:AlternateContent xmlns:mc="http://schemas.openxmlformats.org/markup-compatibility/2006">
      <mc:Choice Requires="x14">
        <control shapeId="10381" r:id="rId244" name="OptionButton141">
          <controlPr defaultSize="0" autoLine="0" linkedCell="UserInput!B228" r:id="rId5">
            <anchor moveWithCells="1">
              <from>
                <xdr:col>3</xdr:col>
                <xdr:colOff>66675</xdr:colOff>
                <xdr:row>54</xdr:row>
                <xdr:rowOff>9525</xdr:rowOff>
              </from>
              <to>
                <xdr:col>4</xdr:col>
                <xdr:colOff>9525</xdr:colOff>
                <xdr:row>54</xdr:row>
                <xdr:rowOff>200025</xdr:rowOff>
              </to>
            </anchor>
          </controlPr>
        </control>
      </mc:Choice>
      <mc:Fallback>
        <control shapeId="10381" r:id="rId244" name="OptionButton141"/>
      </mc:Fallback>
    </mc:AlternateContent>
    <mc:AlternateContent xmlns:mc="http://schemas.openxmlformats.org/markup-compatibility/2006">
      <mc:Choice Requires="x14">
        <control shapeId="10382" r:id="rId245" name="OptionButton142">
          <controlPr defaultSize="0" autoLine="0" linkedCell="UserInput!C228" r:id="rId108">
            <anchor moveWithCells="1">
              <from>
                <xdr:col>4</xdr:col>
                <xdr:colOff>57150</xdr:colOff>
                <xdr:row>54</xdr:row>
                <xdr:rowOff>9525</xdr:rowOff>
              </from>
              <to>
                <xdr:col>4</xdr:col>
                <xdr:colOff>247650</xdr:colOff>
                <xdr:row>54</xdr:row>
                <xdr:rowOff>200025</xdr:rowOff>
              </to>
            </anchor>
          </controlPr>
        </control>
      </mc:Choice>
      <mc:Fallback>
        <control shapeId="10382" r:id="rId245" name="OptionButton142"/>
      </mc:Fallback>
    </mc:AlternateContent>
    <mc:AlternateContent xmlns:mc="http://schemas.openxmlformats.org/markup-compatibility/2006">
      <mc:Choice Requires="x14">
        <control shapeId="10383" r:id="rId246" name="OptionButton143">
          <controlPr defaultSize="0" autoLine="0" linkedCell="UserInput!D228" r:id="rId5">
            <anchor moveWithCells="1">
              <from>
                <xdr:col>5</xdr:col>
                <xdr:colOff>66675</xdr:colOff>
                <xdr:row>54</xdr:row>
                <xdr:rowOff>9525</xdr:rowOff>
              </from>
              <to>
                <xdr:col>6</xdr:col>
                <xdr:colOff>9525</xdr:colOff>
                <xdr:row>54</xdr:row>
                <xdr:rowOff>200025</xdr:rowOff>
              </to>
            </anchor>
          </controlPr>
        </control>
      </mc:Choice>
      <mc:Fallback>
        <control shapeId="10383" r:id="rId246" name="OptionButton143"/>
      </mc:Fallback>
    </mc:AlternateContent>
    <mc:AlternateContent xmlns:mc="http://schemas.openxmlformats.org/markup-compatibility/2006">
      <mc:Choice Requires="x14">
        <control shapeId="10384" r:id="rId247" name="OptionButton144">
          <controlPr defaultSize="0" autoLine="0" linkedCell="UserInput!E228" r:id="rId5">
            <anchor moveWithCells="1">
              <from>
                <xdr:col>6</xdr:col>
                <xdr:colOff>66675</xdr:colOff>
                <xdr:row>54</xdr:row>
                <xdr:rowOff>9525</xdr:rowOff>
              </from>
              <to>
                <xdr:col>7</xdr:col>
                <xdr:colOff>9525</xdr:colOff>
                <xdr:row>54</xdr:row>
                <xdr:rowOff>200025</xdr:rowOff>
              </to>
            </anchor>
          </controlPr>
        </control>
      </mc:Choice>
      <mc:Fallback>
        <control shapeId="10384" r:id="rId247" name="OptionButton144"/>
      </mc:Fallback>
    </mc:AlternateContent>
    <mc:AlternateContent xmlns:mc="http://schemas.openxmlformats.org/markup-compatibility/2006">
      <mc:Choice Requires="x14">
        <control shapeId="10389" r:id="rId248" name="OptionButton149">
          <controlPr defaultSize="0" autoLine="0" linkedCell="UserInput!B234" r:id="rId5">
            <anchor moveWithCells="1">
              <from>
                <xdr:col>3</xdr:col>
                <xdr:colOff>66675</xdr:colOff>
                <xdr:row>58</xdr:row>
                <xdr:rowOff>9525</xdr:rowOff>
              </from>
              <to>
                <xdr:col>4</xdr:col>
                <xdr:colOff>9525</xdr:colOff>
                <xdr:row>59</xdr:row>
                <xdr:rowOff>9525</xdr:rowOff>
              </to>
            </anchor>
          </controlPr>
        </control>
      </mc:Choice>
      <mc:Fallback>
        <control shapeId="10389" r:id="rId248" name="OptionButton149"/>
      </mc:Fallback>
    </mc:AlternateContent>
    <mc:AlternateContent xmlns:mc="http://schemas.openxmlformats.org/markup-compatibility/2006">
      <mc:Choice Requires="x14">
        <control shapeId="10390" r:id="rId249" name="OptionButton150">
          <controlPr defaultSize="0" autoLine="0" linkedCell="UserInput!C234" r:id="rId108">
            <anchor moveWithCells="1">
              <from>
                <xdr:col>4</xdr:col>
                <xdr:colOff>57150</xdr:colOff>
                <xdr:row>58</xdr:row>
                <xdr:rowOff>9525</xdr:rowOff>
              </from>
              <to>
                <xdr:col>4</xdr:col>
                <xdr:colOff>247650</xdr:colOff>
                <xdr:row>59</xdr:row>
                <xdr:rowOff>9525</xdr:rowOff>
              </to>
            </anchor>
          </controlPr>
        </control>
      </mc:Choice>
      <mc:Fallback>
        <control shapeId="10390" r:id="rId249" name="OptionButton150"/>
      </mc:Fallback>
    </mc:AlternateContent>
    <mc:AlternateContent xmlns:mc="http://schemas.openxmlformats.org/markup-compatibility/2006">
      <mc:Choice Requires="x14">
        <control shapeId="10391" r:id="rId250" name="OptionButton151">
          <controlPr defaultSize="0" autoLine="0" linkedCell="UserInput!D234" r:id="rId5">
            <anchor moveWithCells="1">
              <from>
                <xdr:col>5</xdr:col>
                <xdr:colOff>66675</xdr:colOff>
                <xdr:row>58</xdr:row>
                <xdr:rowOff>9525</xdr:rowOff>
              </from>
              <to>
                <xdr:col>6</xdr:col>
                <xdr:colOff>9525</xdr:colOff>
                <xdr:row>59</xdr:row>
                <xdr:rowOff>9525</xdr:rowOff>
              </to>
            </anchor>
          </controlPr>
        </control>
      </mc:Choice>
      <mc:Fallback>
        <control shapeId="10391" r:id="rId250" name="OptionButton151"/>
      </mc:Fallback>
    </mc:AlternateContent>
    <mc:AlternateContent xmlns:mc="http://schemas.openxmlformats.org/markup-compatibility/2006">
      <mc:Choice Requires="x14">
        <control shapeId="10392" r:id="rId251" name="OptionButton152">
          <controlPr defaultSize="0" autoLine="0" linkedCell="UserInput!E234" r:id="rId5">
            <anchor moveWithCells="1">
              <from>
                <xdr:col>6</xdr:col>
                <xdr:colOff>66675</xdr:colOff>
                <xdr:row>58</xdr:row>
                <xdr:rowOff>9525</xdr:rowOff>
              </from>
              <to>
                <xdr:col>7</xdr:col>
                <xdr:colOff>9525</xdr:colOff>
                <xdr:row>59</xdr:row>
                <xdr:rowOff>9525</xdr:rowOff>
              </to>
            </anchor>
          </controlPr>
        </control>
      </mc:Choice>
      <mc:Fallback>
        <control shapeId="10392" r:id="rId251" name="OptionButton152"/>
      </mc:Fallback>
    </mc:AlternateContent>
    <mc:AlternateContent xmlns:mc="http://schemas.openxmlformats.org/markup-compatibility/2006">
      <mc:Choice Requires="x14">
        <control shapeId="10393" r:id="rId252" name="OptionButton153">
          <controlPr defaultSize="0" autoLine="0" linkedCell="UserInput!B235" r:id="rId5">
            <anchor moveWithCells="1">
              <from>
                <xdr:col>3</xdr:col>
                <xdr:colOff>66675</xdr:colOff>
                <xdr:row>59</xdr:row>
                <xdr:rowOff>9525</xdr:rowOff>
              </from>
              <to>
                <xdr:col>4</xdr:col>
                <xdr:colOff>9525</xdr:colOff>
                <xdr:row>60</xdr:row>
                <xdr:rowOff>9525</xdr:rowOff>
              </to>
            </anchor>
          </controlPr>
        </control>
      </mc:Choice>
      <mc:Fallback>
        <control shapeId="10393" r:id="rId252" name="OptionButton153"/>
      </mc:Fallback>
    </mc:AlternateContent>
    <mc:AlternateContent xmlns:mc="http://schemas.openxmlformats.org/markup-compatibility/2006">
      <mc:Choice Requires="x14">
        <control shapeId="10394" r:id="rId253" name="OptionButton154">
          <controlPr defaultSize="0" autoLine="0" linkedCell="UserInput!C235" r:id="rId108">
            <anchor moveWithCells="1">
              <from>
                <xdr:col>4</xdr:col>
                <xdr:colOff>57150</xdr:colOff>
                <xdr:row>59</xdr:row>
                <xdr:rowOff>9525</xdr:rowOff>
              </from>
              <to>
                <xdr:col>4</xdr:col>
                <xdr:colOff>247650</xdr:colOff>
                <xdr:row>60</xdr:row>
                <xdr:rowOff>9525</xdr:rowOff>
              </to>
            </anchor>
          </controlPr>
        </control>
      </mc:Choice>
      <mc:Fallback>
        <control shapeId="10394" r:id="rId253" name="OptionButton154"/>
      </mc:Fallback>
    </mc:AlternateContent>
    <mc:AlternateContent xmlns:mc="http://schemas.openxmlformats.org/markup-compatibility/2006">
      <mc:Choice Requires="x14">
        <control shapeId="10395" r:id="rId254" name="OptionButton155">
          <controlPr defaultSize="0" autoLine="0" linkedCell="UserInput!D235" r:id="rId5">
            <anchor moveWithCells="1">
              <from>
                <xdr:col>5</xdr:col>
                <xdr:colOff>66675</xdr:colOff>
                <xdr:row>59</xdr:row>
                <xdr:rowOff>9525</xdr:rowOff>
              </from>
              <to>
                <xdr:col>6</xdr:col>
                <xdr:colOff>9525</xdr:colOff>
                <xdr:row>60</xdr:row>
                <xdr:rowOff>9525</xdr:rowOff>
              </to>
            </anchor>
          </controlPr>
        </control>
      </mc:Choice>
      <mc:Fallback>
        <control shapeId="10395" r:id="rId254" name="OptionButton155"/>
      </mc:Fallback>
    </mc:AlternateContent>
    <mc:AlternateContent xmlns:mc="http://schemas.openxmlformats.org/markup-compatibility/2006">
      <mc:Choice Requires="x14">
        <control shapeId="10396" r:id="rId255" name="OptionButton156">
          <controlPr defaultSize="0" autoLine="0" linkedCell="UserInput!E235" r:id="rId5">
            <anchor moveWithCells="1">
              <from>
                <xdr:col>6</xdr:col>
                <xdr:colOff>66675</xdr:colOff>
                <xdr:row>59</xdr:row>
                <xdr:rowOff>9525</xdr:rowOff>
              </from>
              <to>
                <xdr:col>7</xdr:col>
                <xdr:colOff>9525</xdr:colOff>
                <xdr:row>60</xdr:row>
                <xdr:rowOff>9525</xdr:rowOff>
              </to>
            </anchor>
          </controlPr>
        </control>
      </mc:Choice>
      <mc:Fallback>
        <control shapeId="10396" r:id="rId255" name="OptionButton156"/>
      </mc:Fallback>
    </mc:AlternateContent>
    <mc:AlternateContent xmlns:mc="http://schemas.openxmlformats.org/markup-compatibility/2006">
      <mc:Choice Requires="x14">
        <control shapeId="10397" r:id="rId256" name="OptionButton157">
          <controlPr defaultSize="0" autoLine="0" linkedCell="UserInput!B236" r:id="rId5">
            <anchor moveWithCells="1">
              <from>
                <xdr:col>3</xdr:col>
                <xdr:colOff>66675</xdr:colOff>
                <xdr:row>60</xdr:row>
                <xdr:rowOff>9525</xdr:rowOff>
              </from>
              <to>
                <xdr:col>4</xdr:col>
                <xdr:colOff>9525</xdr:colOff>
                <xdr:row>60</xdr:row>
                <xdr:rowOff>200025</xdr:rowOff>
              </to>
            </anchor>
          </controlPr>
        </control>
      </mc:Choice>
      <mc:Fallback>
        <control shapeId="10397" r:id="rId256" name="OptionButton157"/>
      </mc:Fallback>
    </mc:AlternateContent>
    <mc:AlternateContent xmlns:mc="http://schemas.openxmlformats.org/markup-compatibility/2006">
      <mc:Choice Requires="x14">
        <control shapeId="10398" r:id="rId257" name="OptionButton158">
          <controlPr defaultSize="0" autoLine="0" linkedCell="UserInput!C236" r:id="rId108">
            <anchor moveWithCells="1">
              <from>
                <xdr:col>4</xdr:col>
                <xdr:colOff>57150</xdr:colOff>
                <xdr:row>60</xdr:row>
                <xdr:rowOff>9525</xdr:rowOff>
              </from>
              <to>
                <xdr:col>4</xdr:col>
                <xdr:colOff>247650</xdr:colOff>
                <xdr:row>60</xdr:row>
                <xdr:rowOff>200025</xdr:rowOff>
              </to>
            </anchor>
          </controlPr>
        </control>
      </mc:Choice>
      <mc:Fallback>
        <control shapeId="10398" r:id="rId257" name="OptionButton158"/>
      </mc:Fallback>
    </mc:AlternateContent>
    <mc:AlternateContent xmlns:mc="http://schemas.openxmlformats.org/markup-compatibility/2006">
      <mc:Choice Requires="x14">
        <control shapeId="10399" r:id="rId258" name="OptionButton159">
          <controlPr defaultSize="0" autoLine="0" linkedCell="UserInput!D236" r:id="rId5">
            <anchor moveWithCells="1">
              <from>
                <xdr:col>5</xdr:col>
                <xdr:colOff>66675</xdr:colOff>
                <xdr:row>60</xdr:row>
                <xdr:rowOff>9525</xdr:rowOff>
              </from>
              <to>
                <xdr:col>6</xdr:col>
                <xdr:colOff>9525</xdr:colOff>
                <xdr:row>60</xdr:row>
                <xdr:rowOff>200025</xdr:rowOff>
              </to>
            </anchor>
          </controlPr>
        </control>
      </mc:Choice>
      <mc:Fallback>
        <control shapeId="10399" r:id="rId258" name="OptionButton159"/>
      </mc:Fallback>
    </mc:AlternateContent>
    <mc:AlternateContent xmlns:mc="http://schemas.openxmlformats.org/markup-compatibility/2006">
      <mc:Choice Requires="x14">
        <control shapeId="10400" r:id="rId259" name="OptionButton160">
          <controlPr defaultSize="0" autoLine="0" linkedCell="UserInput!E236" r:id="rId5">
            <anchor moveWithCells="1">
              <from>
                <xdr:col>6</xdr:col>
                <xdr:colOff>66675</xdr:colOff>
                <xdr:row>60</xdr:row>
                <xdr:rowOff>9525</xdr:rowOff>
              </from>
              <to>
                <xdr:col>7</xdr:col>
                <xdr:colOff>9525</xdr:colOff>
                <xdr:row>60</xdr:row>
                <xdr:rowOff>200025</xdr:rowOff>
              </to>
            </anchor>
          </controlPr>
        </control>
      </mc:Choice>
      <mc:Fallback>
        <control shapeId="10400" r:id="rId259" name="OptionButton160"/>
      </mc:Fallback>
    </mc:AlternateContent>
    <mc:AlternateContent xmlns:mc="http://schemas.openxmlformats.org/markup-compatibility/2006">
      <mc:Choice Requires="x14">
        <control shapeId="10401" r:id="rId260" name="OptionButton161">
          <controlPr defaultSize="0" autoLine="0" linkedCell="UserInput!B240" r:id="rId5">
            <anchor moveWithCells="1">
              <from>
                <xdr:col>3</xdr:col>
                <xdr:colOff>66675</xdr:colOff>
                <xdr:row>62</xdr:row>
                <xdr:rowOff>9525</xdr:rowOff>
              </from>
              <to>
                <xdr:col>4</xdr:col>
                <xdr:colOff>9525</xdr:colOff>
                <xdr:row>62</xdr:row>
                <xdr:rowOff>200025</xdr:rowOff>
              </to>
            </anchor>
          </controlPr>
        </control>
      </mc:Choice>
      <mc:Fallback>
        <control shapeId="10401" r:id="rId260" name="OptionButton161"/>
      </mc:Fallback>
    </mc:AlternateContent>
    <mc:AlternateContent xmlns:mc="http://schemas.openxmlformats.org/markup-compatibility/2006">
      <mc:Choice Requires="x14">
        <control shapeId="10402" r:id="rId261" name="OptionButton162">
          <controlPr defaultSize="0" autoLine="0" linkedCell="UserInput!C240" r:id="rId108">
            <anchor moveWithCells="1">
              <from>
                <xdr:col>4</xdr:col>
                <xdr:colOff>57150</xdr:colOff>
                <xdr:row>62</xdr:row>
                <xdr:rowOff>9525</xdr:rowOff>
              </from>
              <to>
                <xdr:col>4</xdr:col>
                <xdr:colOff>247650</xdr:colOff>
                <xdr:row>62</xdr:row>
                <xdr:rowOff>200025</xdr:rowOff>
              </to>
            </anchor>
          </controlPr>
        </control>
      </mc:Choice>
      <mc:Fallback>
        <control shapeId="10402" r:id="rId261" name="OptionButton162"/>
      </mc:Fallback>
    </mc:AlternateContent>
    <mc:AlternateContent xmlns:mc="http://schemas.openxmlformats.org/markup-compatibility/2006">
      <mc:Choice Requires="x14">
        <control shapeId="10403" r:id="rId262" name="OptionButton163">
          <controlPr defaultSize="0" autoLine="0" linkedCell="UserInput!D240" r:id="rId5">
            <anchor moveWithCells="1">
              <from>
                <xdr:col>5</xdr:col>
                <xdr:colOff>66675</xdr:colOff>
                <xdr:row>62</xdr:row>
                <xdr:rowOff>9525</xdr:rowOff>
              </from>
              <to>
                <xdr:col>6</xdr:col>
                <xdr:colOff>9525</xdr:colOff>
                <xdr:row>62</xdr:row>
                <xdr:rowOff>200025</xdr:rowOff>
              </to>
            </anchor>
          </controlPr>
        </control>
      </mc:Choice>
      <mc:Fallback>
        <control shapeId="10403" r:id="rId262" name="OptionButton163"/>
      </mc:Fallback>
    </mc:AlternateContent>
    <mc:AlternateContent xmlns:mc="http://schemas.openxmlformats.org/markup-compatibility/2006">
      <mc:Choice Requires="x14">
        <control shapeId="10404" r:id="rId263" name="OptionButton164">
          <controlPr defaultSize="0" autoLine="0" linkedCell="UserInput!E240" r:id="rId5">
            <anchor moveWithCells="1">
              <from>
                <xdr:col>6</xdr:col>
                <xdr:colOff>66675</xdr:colOff>
                <xdr:row>62</xdr:row>
                <xdr:rowOff>9525</xdr:rowOff>
              </from>
              <to>
                <xdr:col>7</xdr:col>
                <xdr:colOff>9525</xdr:colOff>
                <xdr:row>62</xdr:row>
                <xdr:rowOff>200025</xdr:rowOff>
              </to>
            </anchor>
          </controlPr>
        </control>
      </mc:Choice>
      <mc:Fallback>
        <control shapeId="10404" r:id="rId263" name="OptionButton164"/>
      </mc:Fallback>
    </mc:AlternateContent>
    <mc:AlternateContent xmlns:mc="http://schemas.openxmlformats.org/markup-compatibility/2006">
      <mc:Choice Requires="x14">
        <control shapeId="10405" r:id="rId264" name="OptionButton165">
          <controlPr defaultSize="0" autoLine="0" linkedCell="UserInput!B241" r:id="rId5">
            <anchor moveWithCells="1">
              <from>
                <xdr:col>3</xdr:col>
                <xdr:colOff>66675</xdr:colOff>
                <xdr:row>63</xdr:row>
                <xdr:rowOff>9525</xdr:rowOff>
              </from>
              <to>
                <xdr:col>4</xdr:col>
                <xdr:colOff>9525</xdr:colOff>
                <xdr:row>64</xdr:row>
                <xdr:rowOff>9525</xdr:rowOff>
              </to>
            </anchor>
          </controlPr>
        </control>
      </mc:Choice>
      <mc:Fallback>
        <control shapeId="10405" r:id="rId264" name="OptionButton165"/>
      </mc:Fallback>
    </mc:AlternateContent>
    <mc:AlternateContent xmlns:mc="http://schemas.openxmlformats.org/markup-compatibility/2006">
      <mc:Choice Requires="x14">
        <control shapeId="10406" r:id="rId265" name="OptionButton166">
          <controlPr defaultSize="0" autoLine="0" linkedCell="UserInput!C241" r:id="rId108">
            <anchor moveWithCells="1">
              <from>
                <xdr:col>4</xdr:col>
                <xdr:colOff>57150</xdr:colOff>
                <xdr:row>63</xdr:row>
                <xdr:rowOff>9525</xdr:rowOff>
              </from>
              <to>
                <xdr:col>4</xdr:col>
                <xdr:colOff>247650</xdr:colOff>
                <xdr:row>64</xdr:row>
                <xdr:rowOff>9525</xdr:rowOff>
              </to>
            </anchor>
          </controlPr>
        </control>
      </mc:Choice>
      <mc:Fallback>
        <control shapeId="10406" r:id="rId265" name="OptionButton166"/>
      </mc:Fallback>
    </mc:AlternateContent>
    <mc:AlternateContent xmlns:mc="http://schemas.openxmlformats.org/markup-compatibility/2006">
      <mc:Choice Requires="x14">
        <control shapeId="10407" r:id="rId266" name="OptionButton167">
          <controlPr defaultSize="0" autoLine="0" linkedCell="UserInput!D241" r:id="rId5">
            <anchor moveWithCells="1">
              <from>
                <xdr:col>5</xdr:col>
                <xdr:colOff>66675</xdr:colOff>
                <xdr:row>63</xdr:row>
                <xdr:rowOff>9525</xdr:rowOff>
              </from>
              <to>
                <xdr:col>6</xdr:col>
                <xdr:colOff>9525</xdr:colOff>
                <xdr:row>64</xdr:row>
                <xdr:rowOff>9525</xdr:rowOff>
              </to>
            </anchor>
          </controlPr>
        </control>
      </mc:Choice>
      <mc:Fallback>
        <control shapeId="10407" r:id="rId266" name="OptionButton167"/>
      </mc:Fallback>
    </mc:AlternateContent>
    <mc:AlternateContent xmlns:mc="http://schemas.openxmlformats.org/markup-compatibility/2006">
      <mc:Choice Requires="x14">
        <control shapeId="10408" r:id="rId267" name="OptionButton168">
          <controlPr defaultSize="0" autoLine="0" linkedCell="UserInput!E241" r:id="rId5">
            <anchor moveWithCells="1">
              <from>
                <xdr:col>6</xdr:col>
                <xdr:colOff>66675</xdr:colOff>
                <xdr:row>63</xdr:row>
                <xdr:rowOff>9525</xdr:rowOff>
              </from>
              <to>
                <xdr:col>7</xdr:col>
                <xdr:colOff>9525</xdr:colOff>
                <xdr:row>64</xdr:row>
                <xdr:rowOff>9525</xdr:rowOff>
              </to>
            </anchor>
          </controlPr>
        </control>
      </mc:Choice>
      <mc:Fallback>
        <control shapeId="10408" r:id="rId267" name="OptionButton168"/>
      </mc:Fallback>
    </mc:AlternateContent>
    <mc:AlternateContent xmlns:mc="http://schemas.openxmlformats.org/markup-compatibility/2006">
      <mc:Choice Requires="x14">
        <control shapeId="10409" r:id="rId268" name="OptionButton169">
          <controlPr defaultSize="0" autoLine="0" linkedCell="UserInput!B242" r:id="rId5">
            <anchor moveWithCells="1">
              <from>
                <xdr:col>3</xdr:col>
                <xdr:colOff>66675</xdr:colOff>
                <xdr:row>64</xdr:row>
                <xdr:rowOff>9525</xdr:rowOff>
              </from>
              <to>
                <xdr:col>4</xdr:col>
                <xdr:colOff>9525</xdr:colOff>
                <xdr:row>64</xdr:row>
                <xdr:rowOff>200025</xdr:rowOff>
              </to>
            </anchor>
          </controlPr>
        </control>
      </mc:Choice>
      <mc:Fallback>
        <control shapeId="10409" r:id="rId268" name="OptionButton169"/>
      </mc:Fallback>
    </mc:AlternateContent>
    <mc:AlternateContent xmlns:mc="http://schemas.openxmlformats.org/markup-compatibility/2006">
      <mc:Choice Requires="x14">
        <control shapeId="10410" r:id="rId269" name="OptionButton170">
          <controlPr defaultSize="0" autoLine="0" linkedCell="UserInput!C242" r:id="rId108">
            <anchor moveWithCells="1">
              <from>
                <xdr:col>4</xdr:col>
                <xdr:colOff>57150</xdr:colOff>
                <xdr:row>64</xdr:row>
                <xdr:rowOff>9525</xdr:rowOff>
              </from>
              <to>
                <xdr:col>4</xdr:col>
                <xdr:colOff>247650</xdr:colOff>
                <xdr:row>64</xdr:row>
                <xdr:rowOff>200025</xdr:rowOff>
              </to>
            </anchor>
          </controlPr>
        </control>
      </mc:Choice>
      <mc:Fallback>
        <control shapeId="10410" r:id="rId269" name="OptionButton170"/>
      </mc:Fallback>
    </mc:AlternateContent>
    <mc:AlternateContent xmlns:mc="http://schemas.openxmlformats.org/markup-compatibility/2006">
      <mc:Choice Requires="x14">
        <control shapeId="10411" r:id="rId270" name="OptionButton171">
          <controlPr defaultSize="0" autoLine="0" linkedCell="UserInput!D242" r:id="rId5">
            <anchor moveWithCells="1">
              <from>
                <xdr:col>5</xdr:col>
                <xdr:colOff>66675</xdr:colOff>
                <xdr:row>64</xdr:row>
                <xdr:rowOff>9525</xdr:rowOff>
              </from>
              <to>
                <xdr:col>6</xdr:col>
                <xdr:colOff>9525</xdr:colOff>
                <xdr:row>64</xdr:row>
                <xdr:rowOff>200025</xdr:rowOff>
              </to>
            </anchor>
          </controlPr>
        </control>
      </mc:Choice>
      <mc:Fallback>
        <control shapeId="10411" r:id="rId270" name="OptionButton171"/>
      </mc:Fallback>
    </mc:AlternateContent>
    <mc:AlternateContent xmlns:mc="http://schemas.openxmlformats.org/markup-compatibility/2006">
      <mc:Choice Requires="x14">
        <control shapeId="10412" r:id="rId271" name="OptionButton172">
          <controlPr defaultSize="0" autoLine="0" linkedCell="UserInput!E242" r:id="rId5">
            <anchor moveWithCells="1">
              <from>
                <xdr:col>6</xdr:col>
                <xdr:colOff>66675</xdr:colOff>
                <xdr:row>64</xdr:row>
                <xdr:rowOff>9525</xdr:rowOff>
              </from>
              <to>
                <xdr:col>7</xdr:col>
                <xdr:colOff>9525</xdr:colOff>
                <xdr:row>64</xdr:row>
                <xdr:rowOff>200025</xdr:rowOff>
              </to>
            </anchor>
          </controlPr>
        </control>
      </mc:Choice>
      <mc:Fallback>
        <control shapeId="10412" r:id="rId271" name="OptionButton172"/>
      </mc:Fallback>
    </mc:AlternateContent>
    <mc:AlternateContent xmlns:mc="http://schemas.openxmlformats.org/markup-compatibility/2006">
      <mc:Choice Requires="x14">
        <control shapeId="10413" r:id="rId272" name="OptionButton173">
          <controlPr defaultSize="0" autoLine="0" linkedCell="UserInput!B243" r:id="rId5">
            <anchor moveWithCells="1">
              <from>
                <xdr:col>3</xdr:col>
                <xdr:colOff>66675</xdr:colOff>
                <xdr:row>65</xdr:row>
                <xdr:rowOff>9525</xdr:rowOff>
              </from>
              <to>
                <xdr:col>4</xdr:col>
                <xdr:colOff>9525</xdr:colOff>
                <xdr:row>65</xdr:row>
                <xdr:rowOff>200025</xdr:rowOff>
              </to>
            </anchor>
          </controlPr>
        </control>
      </mc:Choice>
      <mc:Fallback>
        <control shapeId="10413" r:id="rId272" name="OptionButton173"/>
      </mc:Fallback>
    </mc:AlternateContent>
    <mc:AlternateContent xmlns:mc="http://schemas.openxmlformats.org/markup-compatibility/2006">
      <mc:Choice Requires="x14">
        <control shapeId="10414" r:id="rId273" name="OptionButton174">
          <controlPr defaultSize="0" autoLine="0" linkedCell="UserInput!C243" r:id="rId108">
            <anchor moveWithCells="1">
              <from>
                <xdr:col>4</xdr:col>
                <xdr:colOff>57150</xdr:colOff>
                <xdr:row>65</xdr:row>
                <xdr:rowOff>9525</xdr:rowOff>
              </from>
              <to>
                <xdr:col>4</xdr:col>
                <xdr:colOff>247650</xdr:colOff>
                <xdr:row>65</xdr:row>
                <xdr:rowOff>200025</xdr:rowOff>
              </to>
            </anchor>
          </controlPr>
        </control>
      </mc:Choice>
      <mc:Fallback>
        <control shapeId="10414" r:id="rId273" name="OptionButton174"/>
      </mc:Fallback>
    </mc:AlternateContent>
    <mc:AlternateContent xmlns:mc="http://schemas.openxmlformats.org/markup-compatibility/2006">
      <mc:Choice Requires="x14">
        <control shapeId="10415" r:id="rId274" name="OptionButton175">
          <controlPr defaultSize="0" autoLine="0" linkedCell="UserInput!D243" r:id="rId5">
            <anchor moveWithCells="1">
              <from>
                <xdr:col>5</xdr:col>
                <xdr:colOff>66675</xdr:colOff>
                <xdr:row>65</xdr:row>
                <xdr:rowOff>9525</xdr:rowOff>
              </from>
              <to>
                <xdr:col>6</xdr:col>
                <xdr:colOff>9525</xdr:colOff>
                <xdr:row>65</xdr:row>
                <xdr:rowOff>200025</xdr:rowOff>
              </to>
            </anchor>
          </controlPr>
        </control>
      </mc:Choice>
      <mc:Fallback>
        <control shapeId="10415" r:id="rId274" name="OptionButton175"/>
      </mc:Fallback>
    </mc:AlternateContent>
    <mc:AlternateContent xmlns:mc="http://schemas.openxmlformats.org/markup-compatibility/2006">
      <mc:Choice Requires="x14">
        <control shapeId="10416" r:id="rId275" name="OptionButton176">
          <controlPr defaultSize="0" autoLine="0" linkedCell="UserInput!E243" r:id="rId5">
            <anchor moveWithCells="1">
              <from>
                <xdr:col>6</xdr:col>
                <xdr:colOff>66675</xdr:colOff>
                <xdr:row>65</xdr:row>
                <xdr:rowOff>9525</xdr:rowOff>
              </from>
              <to>
                <xdr:col>7</xdr:col>
                <xdr:colOff>9525</xdr:colOff>
                <xdr:row>65</xdr:row>
                <xdr:rowOff>200025</xdr:rowOff>
              </to>
            </anchor>
          </controlPr>
        </control>
      </mc:Choice>
      <mc:Fallback>
        <control shapeId="10416" r:id="rId275" name="OptionButton176"/>
      </mc:Fallback>
    </mc:AlternateContent>
    <mc:AlternateContent xmlns:mc="http://schemas.openxmlformats.org/markup-compatibility/2006">
      <mc:Choice Requires="x14">
        <control shapeId="10417" r:id="rId276" name="OptionButton177">
          <controlPr defaultSize="0" autoLine="0" linkedCell="UserInput!B244" r:id="rId5">
            <anchor moveWithCells="1">
              <from>
                <xdr:col>3</xdr:col>
                <xdr:colOff>66675</xdr:colOff>
                <xdr:row>66</xdr:row>
                <xdr:rowOff>9525</xdr:rowOff>
              </from>
              <to>
                <xdr:col>4</xdr:col>
                <xdr:colOff>9525</xdr:colOff>
                <xdr:row>66</xdr:row>
                <xdr:rowOff>200025</xdr:rowOff>
              </to>
            </anchor>
          </controlPr>
        </control>
      </mc:Choice>
      <mc:Fallback>
        <control shapeId="10417" r:id="rId276" name="OptionButton177"/>
      </mc:Fallback>
    </mc:AlternateContent>
    <mc:AlternateContent xmlns:mc="http://schemas.openxmlformats.org/markup-compatibility/2006">
      <mc:Choice Requires="x14">
        <control shapeId="10418" r:id="rId277" name="OptionButton178">
          <controlPr defaultSize="0" autoLine="0" linkedCell="UserInput!C244" r:id="rId108">
            <anchor moveWithCells="1">
              <from>
                <xdr:col>4</xdr:col>
                <xdr:colOff>57150</xdr:colOff>
                <xdr:row>66</xdr:row>
                <xdr:rowOff>9525</xdr:rowOff>
              </from>
              <to>
                <xdr:col>4</xdr:col>
                <xdr:colOff>247650</xdr:colOff>
                <xdr:row>66</xdr:row>
                <xdr:rowOff>200025</xdr:rowOff>
              </to>
            </anchor>
          </controlPr>
        </control>
      </mc:Choice>
      <mc:Fallback>
        <control shapeId="10418" r:id="rId277" name="OptionButton178"/>
      </mc:Fallback>
    </mc:AlternateContent>
    <mc:AlternateContent xmlns:mc="http://schemas.openxmlformats.org/markup-compatibility/2006">
      <mc:Choice Requires="x14">
        <control shapeId="10419" r:id="rId278" name="OptionButton179">
          <controlPr defaultSize="0" autoLine="0" linkedCell="UserInput!D244" r:id="rId5">
            <anchor moveWithCells="1">
              <from>
                <xdr:col>5</xdr:col>
                <xdr:colOff>66675</xdr:colOff>
                <xdr:row>66</xdr:row>
                <xdr:rowOff>9525</xdr:rowOff>
              </from>
              <to>
                <xdr:col>6</xdr:col>
                <xdr:colOff>9525</xdr:colOff>
                <xdr:row>66</xdr:row>
                <xdr:rowOff>200025</xdr:rowOff>
              </to>
            </anchor>
          </controlPr>
        </control>
      </mc:Choice>
      <mc:Fallback>
        <control shapeId="10419" r:id="rId278" name="OptionButton179"/>
      </mc:Fallback>
    </mc:AlternateContent>
    <mc:AlternateContent xmlns:mc="http://schemas.openxmlformats.org/markup-compatibility/2006">
      <mc:Choice Requires="x14">
        <control shapeId="10420" r:id="rId279" name="OptionButton180">
          <controlPr defaultSize="0" autoLine="0" linkedCell="UserInput!E244" r:id="rId5">
            <anchor moveWithCells="1">
              <from>
                <xdr:col>6</xdr:col>
                <xdr:colOff>66675</xdr:colOff>
                <xdr:row>66</xdr:row>
                <xdr:rowOff>9525</xdr:rowOff>
              </from>
              <to>
                <xdr:col>7</xdr:col>
                <xdr:colOff>9525</xdr:colOff>
                <xdr:row>66</xdr:row>
                <xdr:rowOff>200025</xdr:rowOff>
              </to>
            </anchor>
          </controlPr>
        </control>
      </mc:Choice>
      <mc:Fallback>
        <control shapeId="10420" r:id="rId279" name="OptionButton180"/>
      </mc:Fallback>
    </mc:AlternateContent>
    <mc:AlternateContent xmlns:mc="http://schemas.openxmlformats.org/markup-compatibility/2006">
      <mc:Choice Requires="x14">
        <control shapeId="10421" r:id="rId280" name="OptionButton181">
          <controlPr defaultSize="0" autoLine="0" linkedCell="UserInput!B245" r:id="rId5">
            <anchor moveWithCells="1">
              <from>
                <xdr:col>3</xdr:col>
                <xdr:colOff>66675</xdr:colOff>
                <xdr:row>67</xdr:row>
                <xdr:rowOff>9525</xdr:rowOff>
              </from>
              <to>
                <xdr:col>4</xdr:col>
                <xdr:colOff>9525</xdr:colOff>
                <xdr:row>68</xdr:row>
                <xdr:rowOff>9525</xdr:rowOff>
              </to>
            </anchor>
          </controlPr>
        </control>
      </mc:Choice>
      <mc:Fallback>
        <control shapeId="10421" r:id="rId280" name="OptionButton181"/>
      </mc:Fallback>
    </mc:AlternateContent>
    <mc:AlternateContent xmlns:mc="http://schemas.openxmlformats.org/markup-compatibility/2006">
      <mc:Choice Requires="x14">
        <control shapeId="10422" r:id="rId281" name="OptionButton182">
          <controlPr defaultSize="0" autoLine="0" linkedCell="UserInput!C245" r:id="rId108">
            <anchor moveWithCells="1">
              <from>
                <xdr:col>4</xdr:col>
                <xdr:colOff>57150</xdr:colOff>
                <xdr:row>67</xdr:row>
                <xdr:rowOff>9525</xdr:rowOff>
              </from>
              <to>
                <xdr:col>4</xdr:col>
                <xdr:colOff>247650</xdr:colOff>
                <xdr:row>68</xdr:row>
                <xdr:rowOff>9525</xdr:rowOff>
              </to>
            </anchor>
          </controlPr>
        </control>
      </mc:Choice>
      <mc:Fallback>
        <control shapeId="10422" r:id="rId281" name="OptionButton182"/>
      </mc:Fallback>
    </mc:AlternateContent>
    <mc:AlternateContent xmlns:mc="http://schemas.openxmlformats.org/markup-compatibility/2006">
      <mc:Choice Requires="x14">
        <control shapeId="10423" r:id="rId282" name="OptionButton183">
          <controlPr defaultSize="0" autoLine="0" linkedCell="UserInput!D245" r:id="rId5">
            <anchor moveWithCells="1">
              <from>
                <xdr:col>5</xdr:col>
                <xdr:colOff>66675</xdr:colOff>
                <xdr:row>67</xdr:row>
                <xdr:rowOff>9525</xdr:rowOff>
              </from>
              <to>
                <xdr:col>6</xdr:col>
                <xdr:colOff>9525</xdr:colOff>
                <xdr:row>68</xdr:row>
                <xdr:rowOff>9525</xdr:rowOff>
              </to>
            </anchor>
          </controlPr>
        </control>
      </mc:Choice>
      <mc:Fallback>
        <control shapeId="10423" r:id="rId282" name="OptionButton183"/>
      </mc:Fallback>
    </mc:AlternateContent>
    <mc:AlternateContent xmlns:mc="http://schemas.openxmlformats.org/markup-compatibility/2006">
      <mc:Choice Requires="x14">
        <control shapeId="10424" r:id="rId283" name="OptionButton184">
          <controlPr defaultSize="0" autoLine="0" linkedCell="UserInput!E245" r:id="rId5">
            <anchor moveWithCells="1">
              <from>
                <xdr:col>6</xdr:col>
                <xdr:colOff>66675</xdr:colOff>
                <xdr:row>67</xdr:row>
                <xdr:rowOff>9525</xdr:rowOff>
              </from>
              <to>
                <xdr:col>7</xdr:col>
                <xdr:colOff>9525</xdr:colOff>
                <xdr:row>68</xdr:row>
                <xdr:rowOff>9525</xdr:rowOff>
              </to>
            </anchor>
          </controlPr>
        </control>
      </mc:Choice>
      <mc:Fallback>
        <control shapeId="10424" r:id="rId283" name="OptionButton184"/>
      </mc:Fallback>
    </mc:AlternateContent>
    <mc:AlternateContent xmlns:mc="http://schemas.openxmlformats.org/markup-compatibility/2006">
      <mc:Choice Requires="x14">
        <control shapeId="10425" r:id="rId284" name="OptionButton185">
          <controlPr defaultSize="0" autoLine="0" linkedCell="UserInput!B246" r:id="rId5">
            <anchor moveWithCells="1">
              <from>
                <xdr:col>3</xdr:col>
                <xdr:colOff>66675</xdr:colOff>
                <xdr:row>68</xdr:row>
                <xdr:rowOff>9525</xdr:rowOff>
              </from>
              <to>
                <xdr:col>4</xdr:col>
                <xdr:colOff>9525</xdr:colOff>
                <xdr:row>68</xdr:row>
                <xdr:rowOff>200025</xdr:rowOff>
              </to>
            </anchor>
          </controlPr>
        </control>
      </mc:Choice>
      <mc:Fallback>
        <control shapeId="10425" r:id="rId284" name="OptionButton185"/>
      </mc:Fallback>
    </mc:AlternateContent>
    <mc:AlternateContent xmlns:mc="http://schemas.openxmlformats.org/markup-compatibility/2006">
      <mc:Choice Requires="x14">
        <control shapeId="10426" r:id="rId285" name="OptionButton186">
          <controlPr defaultSize="0" autoLine="0" linkedCell="UserInput!C246" r:id="rId108">
            <anchor moveWithCells="1">
              <from>
                <xdr:col>4</xdr:col>
                <xdr:colOff>57150</xdr:colOff>
                <xdr:row>68</xdr:row>
                <xdr:rowOff>9525</xdr:rowOff>
              </from>
              <to>
                <xdr:col>4</xdr:col>
                <xdr:colOff>247650</xdr:colOff>
                <xdr:row>68</xdr:row>
                <xdr:rowOff>200025</xdr:rowOff>
              </to>
            </anchor>
          </controlPr>
        </control>
      </mc:Choice>
      <mc:Fallback>
        <control shapeId="10426" r:id="rId285" name="OptionButton186"/>
      </mc:Fallback>
    </mc:AlternateContent>
    <mc:AlternateContent xmlns:mc="http://schemas.openxmlformats.org/markup-compatibility/2006">
      <mc:Choice Requires="x14">
        <control shapeId="10427" r:id="rId286" name="OptionButton187">
          <controlPr defaultSize="0" autoLine="0" linkedCell="UserInput!D246" r:id="rId5">
            <anchor moveWithCells="1">
              <from>
                <xdr:col>5</xdr:col>
                <xdr:colOff>66675</xdr:colOff>
                <xdr:row>68</xdr:row>
                <xdr:rowOff>9525</xdr:rowOff>
              </from>
              <to>
                <xdr:col>6</xdr:col>
                <xdr:colOff>9525</xdr:colOff>
                <xdr:row>68</xdr:row>
                <xdr:rowOff>200025</xdr:rowOff>
              </to>
            </anchor>
          </controlPr>
        </control>
      </mc:Choice>
      <mc:Fallback>
        <control shapeId="10427" r:id="rId286" name="OptionButton187"/>
      </mc:Fallback>
    </mc:AlternateContent>
    <mc:AlternateContent xmlns:mc="http://schemas.openxmlformats.org/markup-compatibility/2006">
      <mc:Choice Requires="x14">
        <control shapeId="10428" r:id="rId287" name="OptionButton188">
          <controlPr defaultSize="0" autoLine="0" linkedCell="UserInput!E246" r:id="rId5">
            <anchor moveWithCells="1">
              <from>
                <xdr:col>6</xdr:col>
                <xdr:colOff>66675</xdr:colOff>
                <xdr:row>68</xdr:row>
                <xdr:rowOff>9525</xdr:rowOff>
              </from>
              <to>
                <xdr:col>7</xdr:col>
                <xdr:colOff>9525</xdr:colOff>
                <xdr:row>68</xdr:row>
                <xdr:rowOff>200025</xdr:rowOff>
              </to>
            </anchor>
          </controlPr>
        </control>
      </mc:Choice>
      <mc:Fallback>
        <control shapeId="10428" r:id="rId287" name="OptionButton188"/>
      </mc:Fallback>
    </mc:AlternateContent>
    <mc:AlternateContent xmlns:mc="http://schemas.openxmlformats.org/markup-compatibility/2006">
      <mc:Choice Requires="x14">
        <control shapeId="10433" r:id="rId288" name="OptionButton193">
          <controlPr defaultSize="0" autoLine="0" linkedCell="UserInput!B252" r:id="rId5">
            <anchor moveWithCells="1">
              <from>
                <xdr:col>3</xdr:col>
                <xdr:colOff>66675</xdr:colOff>
                <xdr:row>72</xdr:row>
                <xdr:rowOff>9525</xdr:rowOff>
              </from>
              <to>
                <xdr:col>4</xdr:col>
                <xdr:colOff>9525</xdr:colOff>
                <xdr:row>73</xdr:row>
                <xdr:rowOff>9525</xdr:rowOff>
              </to>
            </anchor>
          </controlPr>
        </control>
      </mc:Choice>
      <mc:Fallback>
        <control shapeId="10433" r:id="rId288" name="OptionButton193"/>
      </mc:Fallback>
    </mc:AlternateContent>
    <mc:AlternateContent xmlns:mc="http://schemas.openxmlformats.org/markup-compatibility/2006">
      <mc:Choice Requires="x14">
        <control shapeId="10434" r:id="rId289" name="OptionButton194">
          <controlPr defaultSize="0" autoLine="0" linkedCell="UserInput!C252" r:id="rId108">
            <anchor moveWithCells="1">
              <from>
                <xdr:col>4</xdr:col>
                <xdr:colOff>57150</xdr:colOff>
                <xdr:row>72</xdr:row>
                <xdr:rowOff>9525</xdr:rowOff>
              </from>
              <to>
                <xdr:col>4</xdr:col>
                <xdr:colOff>247650</xdr:colOff>
                <xdr:row>73</xdr:row>
                <xdr:rowOff>9525</xdr:rowOff>
              </to>
            </anchor>
          </controlPr>
        </control>
      </mc:Choice>
      <mc:Fallback>
        <control shapeId="10434" r:id="rId289" name="OptionButton194"/>
      </mc:Fallback>
    </mc:AlternateContent>
    <mc:AlternateContent xmlns:mc="http://schemas.openxmlformats.org/markup-compatibility/2006">
      <mc:Choice Requires="x14">
        <control shapeId="10435" r:id="rId290" name="OptionButton195">
          <controlPr defaultSize="0" autoLine="0" linkedCell="UserInput!D252" r:id="rId5">
            <anchor moveWithCells="1">
              <from>
                <xdr:col>5</xdr:col>
                <xdr:colOff>66675</xdr:colOff>
                <xdr:row>72</xdr:row>
                <xdr:rowOff>9525</xdr:rowOff>
              </from>
              <to>
                <xdr:col>6</xdr:col>
                <xdr:colOff>9525</xdr:colOff>
                <xdr:row>73</xdr:row>
                <xdr:rowOff>9525</xdr:rowOff>
              </to>
            </anchor>
          </controlPr>
        </control>
      </mc:Choice>
      <mc:Fallback>
        <control shapeId="10435" r:id="rId290" name="OptionButton195"/>
      </mc:Fallback>
    </mc:AlternateContent>
    <mc:AlternateContent xmlns:mc="http://schemas.openxmlformats.org/markup-compatibility/2006">
      <mc:Choice Requires="x14">
        <control shapeId="10436" r:id="rId291" name="OptionButton196">
          <controlPr defaultSize="0" autoLine="0" linkedCell="UserInput!E252" r:id="rId5">
            <anchor moveWithCells="1">
              <from>
                <xdr:col>6</xdr:col>
                <xdr:colOff>66675</xdr:colOff>
                <xdr:row>72</xdr:row>
                <xdr:rowOff>9525</xdr:rowOff>
              </from>
              <to>
                <xdr:col>7</xdr:col>
                <xdr:colOff>9525</xdr:colOff>
                <xdr:row>73</xdr:row>
                <xdr:rowOff>9525</xdr:rowOff>
              </to>
            </anchor>
          </controlPr>
        </control>
      </mc:Choice>
      <mc:Fallback>
        <control shapeId="10436" r:id="rId291" name="OptionButton196"/>
      </mc:Fallback>
    </mc:AlternateContent>
    <mc:AlternateContent xmlns:mc="http://schemas.openxmlformats.org/markup-compatibility/2006">
      <mc:Choice Requires="x14">
        <control shapeId="10437" r:id="rId292" name="OptionButton197">
          <controlPr defaultSize="0" autoLine="0" linkedCell="UserInput!B253" r:id="rId5">
            <anchor moveWithCells="1">
              <from>
                <xdr:col>3</xdr:col>
                <xdr:colOff>66675</xdr:colOff>
                <xdr:row>73</xdr:row>
                <xdr:rowOff>9525</xdr:rowOff>
              </from>
              <to>
                <xdr:col>4</xdr:col>
                <xdr:colOff>9525</xdr:colOff>
                <xdr:row>74</xdr:row>
                <xdr:rowOff>9525</xdr:rowOff>
              </to>
            </anchor>
          </controlPr>
        </control>
      </mc:Choice>
      <mc:Fallback>
        <control shapeId="10437" r:id="rId292" name="OptionButton197"/>
      </mc:Fallback>
    </mc:AlternateContent>
    <mc:AlternateContent xmlns:mc="http://schemas.openxmlformats.org/markup-compatibility/2006">
      <mc:Choice Requires="x14">
        <control shapeId="10438" r:id="rId293" name="OptionButton198">
          <controlPr defaultSize="0" autoLine="0" linkedCell="UserInput!C253" r:id="rId108">
            <anchor moveWithCells="1">
              <from>
                <xdr:col>4</xdr:col>
                <xdr:colOff>57150</xdr:colOff>
                <xdr:row>73</xdr:row>
                <xdr:rowOff>9525</xdr:rowOff>
              </from>
              <to>
                <xdr:col>4</xdr:col>
                <xdr:colOff>247650</xdr:colOff>
                <xdr:row>74</xdr:row>
                <xdr:rowOff>9525</xdr:rowOff>
              </to>
            </anchor>
          </controlPr>
        </control>
      </mc:Choice>
      <mc:Fallback>
        <control shapeId="10438" r:id="rId293" name="OptionButton198"/>
      </mc:Fallback>
    </mc:AlternateContent>
    <mc:AlternateContent xmlns:mc="http://schemas.openxmlformats.org/markup-compatibility/2006">
      <mc:Choice Requires="x14">
        <control shapeId="10439" r:id="rId294" name="OptionButton199">
          <controlPr defaultSize="0" autoLine="0" linkedCell="UserInput!D253" r:id="rId5">
            <anchor moveWithCells="1">
              <from>
                <xdr:col>5</xdr:col>
                <xdr:colOff>66675</xdr:colOff>
                <xdr:row>73</xdr:row>
                <xdr:rowOff>9525</xdr:rowOff>
              </from>
              <to>
                <xdr:col>6</xdr:col>
                <xdr:colOff>9525</xdr:colOff>
                <xdr:row>74</xdr:row>
                <xdr:rowOff>9525</xdr:rowOff>
              </to>
            </anchor>
          </controlPr>
        </control>
      </mc:Choice>
      <mc:Fallback>
        <control shapeId="10439" r:id="rId294" name="OptionButton199"/>
      </mc:Fallback>
    </mc:AlternateContent>
    <mc:AlternateContent xmlns:mc="http://schemas.openxmlformats.org/markup-compatibility/2006">
      <mc:Choice Requires="x14">
        <control shapeId="10440" r:id="rId295" name="OptionButton200">
          <controlPr defaultSize="0" autoLine="0" linkedCell="UserInput!E253" r:id="rId5">
            <anchor moveWithCells="1">
              <from>
                <xdr:col>6</xdr:col>
                <xdr:colOff>66675</xdr:colOff>
                <xdr:row>73</xdr:row>
                <xdr:rowOff>9525</xdr:rowOff>
              </from>
              <to>
                <xdr:col>7</xdr:col>
                <xdr:colOff>9525</xdr:colOff>
                <xdr:row>74</xdr:row>
                <xdr:rowOff>9525</xdr:rowOff>
              </to>
            </anchor>
          </controlPr>
        </control>
      </mc:Choice>
      <mc:Fallback>
        <control shapeId="10440" r:id="rId295" name="OptionButton200"/>
      </mc:Fallback>
    </mc:AlternateContent>
    <mc:AlternateContent xmlns:mc="http://schemas.openxmlformats.org/markup-compatibility/2006">
      <mc:Choice Requires="x14">
        <control shapeId="10441" r:id="rId296" name="OptionButton201">
          <controlPr defaultSize="0" autoLine="0" linkedCell="UserInput!B254" r:id="rId5">
            <anchor moveWithCells="1">
              <from>
                <xdr:col>3</xdr:col>
                <xdr:colOff>66675</xdr:colOff>
                <xdr:row>74</xdr:row>
                <xdr:rowOff>9525</xdr:rowOff>
              </from>
              <to>
                <xdr:col>4</xdr:col>
                <xdr:colOff>9525</xdr:colOff>
                <xdr:row>75</xdr:row>
                <xdr:rowOff>9525</xdr:rowOff>
              </to>
            </anchor>
          </controlPr>
        </control>
      </mc:Choice>
      <mc:Fallback>
        <control shapeId="10441" r:id="rId296" name="OptionButton201"/>
      </mc:Fallback>
    </mc:AlternateContent>
    <mc:AlternateContent xmlns:mc="http://schemas.openxmlformats.org/markup-compatibility/2006">
      <mc:Choice Requires="x14">
        <control shapeId="10442" r:id="rId297" name="OptionButton202">
          <controlPr defaultSize="0" autoLine="0" linkedCell="UserInput!C254" r:id="rId108">
            <anchor moveWithCells="1">
              <from>
                <xdr:col>4</xdr:col>
                <xdr:colOff>57150</xdr:colOff>
                <xdr:row>74</xdr:row>
                <xdr:rowOff>9525</xdr:rowOff>
              </from>
              <to>
                <xdr:col>4</xdr:col>
                <xdr:colOff>247650</xdr:colOff>
                <xdr:row>75</xdr:row>
                <xdr:rowOff>9525</xdr:rowOff>
              </to>
            </anchor>
          </controlPr>
        </control>
      </mc:Choice>
      <mc:Fallback>
        <control shapeId="10442" r:id="rId297" name="OptionButton202"/>
      </mc:Fallback>
    </mc:AlternateContent>
    <mc:AlternateContent xmlns:mc="http://schemas.openxmlformats.org/markup-compatibility/2006">
      <mc:Choice Requires="x14">
        <control shapeId="10443" r:id="rId298" name="OptionButton203">
          <controlPr defaultSize="0" autoLine="0" linkedCell="UserInput!D254" r:id="rId5">
            <anchor moveWithCells="1">
              <from>
                <xdr:col>5</xdr:col>
                <xdr:colOff>66675</xdr:colOff>
                <xdr:row>74</xdr:row>
                <xdr:rowOff>9525</xdr:rowOff>
              </from>
              <to>
                <xdr:col>6</xdr:col>
                <xdr:colOff>9525</xdr:colOff>
                <xdr:row>75</xdr:row>
                <xdr:rowOff>9525</xdr:rowOff>
              </to>
            </anchor>
          </controlPr>
        </control>
      </mc:Choice>
      <mc:Fallback>
        <control shapeId="10443" r:id="rId298" name="OptionButton203"/>
      </mc:Fallback>
    </mc:AlternateContent>
    <mc:AlternateContent xmlns:mc="http://schemas.openxmlformats.org/markup-compatibility/2006">
      <mc:Choice Requires="x14">
        <control shapeId="10444" r:id="rId299" name="OptionButton204">
          <controlPr defaultSize="0" autoLine="0" linkedCell="UserInput!E254" r:id="rId5">
            <anchor moveWithCells="1">
              <from>
                <xdr:col>6</xdr:col>
                <xdr:colOff>66675</xdr:colOff>
                <xdr:row>74</xdr:row>
                <xdr:rowOff>9525</xdr:rowOff>
              </from>
              <to>
                <xdr:col>7</xdr:col>
                <xdr:colOff>9525</xdr:colOff>
                <xdr:row>75</xdr:row>
                <xdr:rowOff>9525</xdr:rowOff>
              </to>
            </anchor>
          </controlPr>
        </control>
      </mc:Choice>
      <mc:Fallback>
        <control shapeId="10444" r:id="rId299" name="OptionButton204"/>
      </mc:Fallback>
    </mc:AlternateContent>
    <mc:AlternateContent xmlns:mc="http://schemas.openxmlformats.org/markup-compatibility/2006">
      <mc:Choice Requires="x14">
        <control shapeId="10445" r:id="rId300" name="OptionButton205">
          <controlPr defaultSize="0" autoLine="0" linkedCell="UserInput!B258" r:id="rId5">
            <anchor moveWithCells="1">
              <from>
                <xdr:col>3</xdr:col>
                <xdr:colOff>66675</xdr:colOff>
                <xdr:row>76</xdr:row>
                <xdr:rowOff>9525</xdr:rowOff>
              </from>
              <to>
                <xdr:col>4</xdr:col>
                <xdr:colOff>9525</xdr:colOff>
                <xdr:row>77</xdr:row>
                <xdr:rowOff>9525</xdr:rowOff>
              </to>
            </anchor>
          </controlPr>
        </control>
      </mc:Choice>
      <mc:Fallback>
        <control shapeId="10445" r:id="rId300" name="OptionButton205"/>
      </mc:Fallback>
    </mc:AlternateContent>
    <mc:AlternateContent xmlns:mc="http://schemas.openxmlformats.org/markup-compatibility/2006">
      <mc:Choice Requires="x14">
        <control shapeId="10446" r:id="rId301" name="OptionButton206">
          <controlPr defaultSize="0" autoLine="0" linkedCell="UserInput!C258" r:id="rId108">
            <anchor moveWithCells="1">
              <from>
                <xdr:col>4</xdr:col>
                <xdr:colOff>57150</xdr:colOff>
                <xdr:row>76</xdr:row>
                <xdr:rowOff>9525</xdr:rowOff>
              </from>
              <to>
                <xdr:col>4</xdr:col>
                <xdr:colOff>247650</xdr:colOff>
                <xdr:row>77</xdr:row>
                <xdr:rowOff>9525</xdr:rowOff>
              </to>
            </anchor>
          </controlPr>
        </control>
      </mc:Choice>
      <mc:Fallback>
        <control shapeId="10446" r:id="rId301" name="OptionButton206"/>
      </mc:Fallback>
    </mc:AlternateContent>
    <mc:AlternateContent xmlns:mc="http://schemas.openxmlformats.org/markup-compatibility/2006">
      <mc:Choice Requires="x14">
        <control shapeId="10447" r:id="rId302" name="OptionButton207">
          <controlPr defaultSize="0" autoLine="0" linkedCell="UserInput!D258" r:id="rId5">
            <anchor moveWithCells="1">
              <from>
                <xdr:col>5</xdr:col>
                <xdr:colOff>66675</xdr:colOff>
                <xdr:row>76</xdr:row>
                <xdr:rowOff>9525</xdr:rowOff>
              </from>
              <to>
                <xdr:col>6</xdr:col>
                <xdr:colOff>9525</xdr:colOff>
                <xdr:row>77</xdr:row>
                <xdr:rowOff>9525</xdr:rowOff>
              </to>
            </anchor>
          </controlPr>
        </control>
      </mc:Choice>
      <mc:Fallback>
        <control shapeId="10447" r:id="rId302" name="OptionButton207"/>
      </mc:Fallback>
    </mc:AlternateContent>
    <mc:AlternateContent xmlns:mc="http://schemas.openxmlformats.org/markup-compatibility/2006">
      <mc:Choice Requires="x14">
        <control shapeId="10448" r:id="rId303" name="OptionButton208">
          <controlPr defaultSize="0" autoLine="0" linkedCell="UserInput!E258" r:id="rId5">
            <anchor moveWithCells="1">
              <from>
                <xdr:col>6</xdr:col>
                <xdr:colOff>66675</xdr:colOff>
                <xdr:row>76</xdr:row>
                <xdr:rowOff>9525</xdr:rowOff>
              </from>
              <to>
                <xdr:col>7</xdr:col>
                <xdr:colOff>9525</xdr:colOff>
                <xdr:row>77</xdr:row>
                <xdr:rowOff>9525</xdr:rowOff>
              </to>
            </anchor>
          </controlPr>
        </control>
      </mc:Choice>
      <mc:Fallback>
        <control shapeId="10448" r:id="rId303" name="OptionButton208"/>
      </mc:Fallback>
    </mc:AlternateContent>
    <mc:AlternateContent xmlns:mc="http://schemas.openxmlformats.org/markup-compatibility/2006">
      <mc:Choice Requires="x14">
        <control shapeId="10449" r:id="rId304" name="OptionButton209">
          <controlPr defaultSize="0" autoLine="0" linkedCell="UserInput!B259" r:id="rId5">
            <anchor moveWithCells="1">
              <from>
                <xdr:col>3</xdr:col>
                <xdr:colOff>66675</xdr:colOff>
                <xdr:row>77</xdr:row>
                <xdr:rowOff>9525</xdr:rowOff>
              </from>
              <to>
                <xdr:col>4</xdr:col>
                <xdr:colOff>9525</xdr:colOff>
                <xdr:row>78</xdr:row>
                <xdr:rowOff>9525</xdr:rowOff>
              </to>
            </anchor>
          </controlPr>
        </control>
      </mc:Choice>
      <mc:Fallback>
        <control shapeId="10449" r:id="rId304" name="OptionButton209"/>
      </mc:Fallback>
    </mc:AlternateContent>
    <mc:AlternateContent xmlns:mc="http://schemas.openxmlformats.org/markup-compatibility/2006">
      <mc:Choice Requires="x14">
        <control shapeId="10450" r:id="rId305" name="OptionButton210">
          <controlPr defaultSize="0" autoLine="0" linkedCell="UserInput!C259" r:id="rId108">
            <anchor moveWithCells="1">
              <from>
                <xdr:col>4</xdr:col>
                <xdr:colOff>57150</xdr:colOff>
                <xdr:row>77</xdr:row>
                <xdr:rowOff>9525</xdr:rowOff>
              </from>
              <to>
                <xdr:col>4</xdr:col>
                <xdr:colOff>247650</xdr:colOff>
                <xdr:row>78</xdr:row>
                <xdr:rowOff>9525</xdr:rowOff>
              </to>
            </anchor>
          </controlPr>
        </control>
      </mc:Choice>
      <mc:Fallback>
        <control shapeId="10450" r:id="rId305" name="OptionButton210"/>
      </mc:Fallback>
    </mc:AlternateContent>
    <mc:AlternateContent xmlns:mc="http://schemas.openxmlformats.org/markup-compatibility/2006">
      <mc:Choice Requires="x14">
        <control shapeId="10451" r:id="rId306" name="OptionButton211">
          <controlPr defaultSize="0" autoLine="0" linkedCell="UserInput!D259" r:id="rId5">
            <anchor moveWithCells="1">
              <from>
                <xdr:col>5</xdr:col>
                <xdr:colOff>66675</xdr:colOff>
                <xdr:row>77</xdr:row>
                <xdr:rowOff>9525</xdr:rowOff>
              </from>
              <to>
                <xdr:col>6</xdr:col>
                <xdr:colOff>9525</xdr:colOff>
                <xdr:row>78</xdr:row>
                <xdr:rowOff>9525</xdr:rowOff>
              </to>
            </anchor>
          </controlPr>
        </control>
      </mc:Choice>
      <mc:Fallback>
        <control shapeId="10451" r:id="rId306" name="OptionButton211"/>
      </mc:Fallback>
    </mc:AlternateContent>
    <mc:AlternateContent xmlns:mc="http://schemas.openxmlformats.org/markup-compatibility/2006">
      <mc:Choice Requires="x14">
        <control shapeId="10452" r:id="rId307" name="OptionButton212">
          <controlPr defaultSize="0" autoLine="0" linkedCell="UserInput!E259" r:id="rId5">
            <anchor moveWithCells="1">
              <from>
                <xdr:col>6</xdr:col>
                <xdr:colOff>66675</xdr:colOff>
                <xdr:row>77</xdr:row>
                <xdr:rowOff>9525</xdr:rowOff>
              </from>
              <to>
                <xdr:col>7</xdr:col>
                <xdr:colOff>9525</xdr:colOff>
                <xdr:row>78</xdr:row>
                <xdr:rowOff>9525</xdr:rowOff>
              </to>
            </anchor>
          </controlPr>
        </control>
      </mc:Choice>
      <mc:Fallback>
        <control shapeId="10452" r:id="rId307" name="OptionButton212"/>
      </mc:Fallback>
    </mc:AlternateContent>
    <mc:AlternateContent xmlns:mc="http://schemas.openxmlformats.org/markup-compatibility/2006">
      <mc:Choice Requires="x14">
        <control shapeId="10555" r:id="rId308" name="OptionButton307">
          <controlPr defaultSize="0" autoLine="0" linkedCell="UserInput!B187" r:id="rId24">
            <anchor moveWithCells="1">
              <from>
                <xdr:col>3</xdr:col>
                <xdr:colOff>66675</xdr:colOff>
                <xdr:row>14</xdr:row>
                <xdr:rowOff>9525</xdr:rowOff>
              </from>
              <to>
                <xdr:col>4</xdr:col>
                <xdr:colOff>9525</xdr:colOff>
                <xdr:row>15</xdr:row>
                <xdr:rowOff>9525</xdr:rowOff>
              </to>
            </anchor>
          </controlPr>
        </control>
      </mc:Choice>
      <mc:Fallback>
        <control shapeId="10555" r:id="rId308" name="OptionButton307"/>
      </mc:Fallback>
    </mc:AlternateContent>
    <mc:AlternateContent xmlns:mc="http://schemas.openxmlformats.org/markup-compatibility/2006">
      <mc:Choice Requires="x14">
        <control shapeId="10556" r:id="rId309" name="OptionButton308">
          <controlPr defaultSize="0" autoLine="0" linkedCell="UserInput!C187" r:id="rId117">
            <anchor moveWithCells="1">
              <from>
                <xdr:col>4</xdr:col>
                <xdr:colOff>57150</xdr:colOff>
                <xdr:row>14</xdr:row>
                <xdr:rowOff>9525</xdr:rowOff>
              </from>
              <to>
                <xdr:col>4</xdr:col>
                <xdr:colOff>247650</xdr:colOff>
                <xdr:row>15</xdr:row>
                <xdr:rowOff>9525</xdr:rowOff>
              </to>
            </anchor>
          </controlPr>
        </control>
      </mc:Choice>
      <mc:Fallback>
        <control shapeId="10556" r:id="rId309" name="OptionButton308"/>
      </mc:Fallback>
    </mc:AlternateContent>
    <mc:AlternateContent xmlns:mc="http://schemas.openxmlformats.org/markup-compatibility/2006">
      <mc:Choice Requires="x14">
        <control shapeId="10557" r:id="rId310" name="OptionButton309">
          <controlPr defaultSize="0" autoLine="0" linkedCell="UserInput!D187" r:id="rId24">
            <anchor moveWithCells="1">
              <from>
                <xdr:col>5</xdr:col>
                <xdr:colOff>66675</xdr:colOff>
                <xdr:row>14</xdr:row>
                <xdr:rowOff>9525</xdr:rowOff>
              </from>
              <to>
                <xdr:col>6</xdr:col>
                <xdr:colOff>9525</xdr:colOff>
                <xdr:row>15</xdr:row>
                <xdr:rowOff>9525</xdr:rowOff>
              </to>
            </anchor>
          </controlPr>
        </control>
      </mc:Choice>
      <mc:Fallback>
        <control shapeId="10557" r:id="rId310" name="OptionButton309"/>
      </mc:Fallback>
    </mc:AlternateContent>
    <mc:AlternateContent xmlns:mc="http://schemas.openxmlformats.org/markup-compatibility/2006">
      <mc:Choice Requires="x14">
        <control shapeId="10558" r:id="rId311" name="OptionButton310">
          <controlPr defaultSize="0" autoLine="0" linkedCell="UserInput!E187" r:id="rId24">
            <anchor moveWithCells="1">
              <from>
                <xdr:col>6</xdr:col>
                <xdr:colOff>66675</xdr:colOff>
                <xdr:row>14</xdr:row>
                <xdr:rowOff>9525</xdr:rowOff>
              </from>
              <to>
                <xdr:col>7</xdr:col>
                <xdr:colOff>9525</xdr:colOff>
                <xdr:row>15</xdr:row>
                <xdr:rowOff>9525</xdr:rowOff>
              </to>
            </anchor>
          </controlPr>
        </control>
      </mc:Choice>
      <mc:Fallback>
        <control shapeId="10558" r:id="rId311" name="OptionButton310"/>
      </mc:Fallback>
    </mc:AlternateContent>
    <mc:AlternateContent xmlns:mc="http://schemas.openxmlformats.org/markup-compatibility/2006">
      <mc:Choice Requires="x14">
        <control shapeId="10563" r:id="rId312" name="OptionButton315">
          <controlPr defaultSize="0" autoLine="0" linkedCell="UserInput!F187" r:id="rId24">
            <anchor moveWithCells="1">
              <from>
                <xdr:col>7</xdr:col>
                <xdr:colOff>66675</xdr:colOff>
                <xdr:row>14</xdr:row>
                <xdr:rowOff>9525</xdr:rowOff>
              </from>
              <to>
                <xdr:col>8</xdr:col>
                <xdr:colOff>9525</xdr:colOff>
                <xdr:row>15</xdr:row>
                <xdr:rowOff>9525</xdr:rowOff>
              </to>
            </anchor>
          </controlPr>
        </control>
      </mc:Choice>
      <mc:Fallback>
        <control shapeId="10563" r:id="rId312" name="OptionButton315"/>
      </mc:Fallback>
    </mc:AlternateContent>
    <mc:AlternateContent xmlns:mc="http://schemas.openxmlformats.org/markup-compatibility/2006">
      <mc:Choice Requires="x14">
        <control shapeId="10565" r:id="rId313" name="OptionButton317">
          <controlPr defaultSize="0" autoLine="0" linkedCell="UserInput!G187" r:id="rId24">
            <anchor moveWithCells="1">
              <from>
                <xdr:col>8</xdr:col>
                <xdr:colOff>66675</xdr:colOff>
                <xdr:row>14</xdr:row>
                <xdr:rowOff>9525</xdr:rowOff>
              </from>
              <to>
                <xdr:col>9</xdr:col>
                <xdr:colOff>9525</xdr:colOff>
                <xdr:row>15</xdr:row>
                <xdr:rowOff>9525</xdr:rowOff>
              </to>
            </anchor>
          </controlPr>
        </control>
      </mc:Choice>
      <mc:Fallback>
        <control shapeId="10565" r:id="rId313" name="OptionButton317"/>
      </mc:Fallback>
    </mc:AlternateContent>
    <mc:AlternateContent xmlns:mc="http://schemas.openxmlformats.org/markup-compatibility/2006">
      <mc:Choice Requires="x14">
        <control shapeId="10567" r:id="rId314" name="OptionButton319">
          <controlPr defaultSize="0" autoLine="0" linkedCell="UserInput!B188" r:id="rId24">
            <anchor moveWithCells="1">
              <from>
                <xdr:col>3</xdr:col>
                <xdr:colOff>66675</xdr:colOff>
                <xdr:row>15</xdr:row>
                <xdr:rowOff>9525</xdr:rowOff>
              </from>
              <to>
                <xdr:col>4</xdr:col>
                <xdr:colOff>9525</xdr:colOff>
                <xdr:row>16</xdr:row>
                <xdr:rowOff>9525</xdr:rowOff>
              </to>
            </anchor>
          </controlPr>
        </control>
      </mc:Choice>
      <mc:Fallback>
        <control shapeId="10567" r:id="rId314" name="OptionButton319"/>
      </mc:Fallback>
    </mc:AlternateContent>
    <mc:AlternateContent xmlns:mc="http://schemas.openxmlformats.org/markup-compatibility/2006">
      <mc:Choice Requires="x14">
        <control shapeId="10568" r:id="rId315" name="OptionButton320">
          <controlPr defaultSize="0" autoLine="0" linkedCell="UserInput!C188" r:id="rId117">
            <anchor moveWithCells="1">
              <from>
                <xdr:col>4</xdr:col>
                <xdr:colOff>57150</xdr:colOff>
                <xdr:row>15</xdr:row>
                <xdr:rowOff>9525</xdr:rowOff>
              </from>
              <to>
                <xdr:col>4</xdr:col>
                <xdr:colOff>247650</xdr:colOff>
                <xdr:row>16</xdr:row>
                <xdr:rowOff>9525</xdr:rowOff>
              </to>
            </anchor>
          </controlPr>
        </control>
      </mc:Choice>
      <mc:Fallback>
        <control shapeId="10568" r:id="rId315" name="OptionButton320"/>
      </mc:Fallback>
    </mc:AlternateContent>
    <mc:AlternateContent xmlns:mc="http://schemas.openxmlformats.org/markup-compatibility/2006">
      <mc:Choice Requires="x14">
        <control shapeId="10569" r:id="rId316" name="OptionButton321">
          <controlPr defaultSize="0" autoLine="0" linkedCell="UserInput!D188" r:id="rId24">
            <anchor moveWithCells="1">
              <from>
                <xdr:col>5</xdr:col>
                <xdr:colOff>66675</xdr:colOff>
                <xdr:row>15</xdr:row>
                <xdr:rowOff>9525</xdr:rowOff>
              </from>
              <to>
                <xdr:col>6</xdr:col>
                <xdr:colOff>9525</xdr:colOff>
                <xdr:row>16</xdr:row>
                <xdr:rowOff>9525</xdr:rowOff>
              </to>
            </anchor>
          </controlPr>
        </control>
      </mc:Choice>
      <mc:Fallback>
        <control shapeId="10569" r:id="rId316" name="OptionButton321"/>
      </mc:Fallback>
    </mc:AlternateContent>
    <mc:AlternateContent xmlns:mc="http://schemas.openxmlformats.org/markup-compatibility/2006">
      <mc:Choice Requires="x14">
        <control shapeId="10570" r:id="rId317" name="OptionButton322">
          <controlPr defaultSize="0" autoLine="0" linkedCell="UserInput!E188" r:id="rId24">
            <anchor moveWithCells="1">
              <from>
                <xdr:col>6</xdr:col>
                <xdr:colOff>66675</xdr:colOff>
                <xdr:row>15</xdr:row>
                <xdr:rowOff>9525</xdr:rowOff>
              </from>
              <to>
                <xdr:col>7</xdr:col>
                <xdr:colOff>9525</xdr:colOff>
                <xdr:row>16</xdr:row>
                <xdr:rowOff>9525</xdr:rowOff>
              </to>
            </anchor>
          </controlPr>
        </control>
      </mc:Choice>
      <mc:Fallback>
        <control shapeId="10570" r:id="rId317" name="OptionButton322"/>
      </mc:Fallback>
    </mc:AlternateContent>
    <mc:AlternateContent xmlns:mc="http://schemas.openxmlformats.org/markup-compatibility/2006">
      <mc:Choice Requires="x14">
        <control shapeId="10571" r:id="rId318" name="OptionButton323">
          <controlPr defaultSize="0" autoLine="0" linkedCell="UserInput!B189" r:id="rId24">
            <anchor moveWithCells="1">
              <from>
                <xdr:col>3</xdr:col>
                <xdr:colOff>66675</xdr:colOff>
                <xdr:row>16</xdr:row>
                <xdr:rowOff>0</xdr:rowOff>
              </from>
              <to>
                <xdr:col>4</xdr:col>
                <xdr:colOff>9525</xdr:colOff>
                <xdr:row>17</xdr:row>
                <xdr:rowOff>0</xdr:rowOff>
              </to>
            </anchor>
          </controlPr>
        </control>
      </mc:Choice>
      <mc:Fallback>
        <control shapeId="10571" r:id="rId318" name="OptionButton323"/>
      </mc:Fallback>
    </mc:AlternateContent>
    <mc:AlternateContent xmlns:mc="http://schemas.openxmlformats.org/markup-compatibility/2006">
      <mc:Choice Requires="x14">
        <control shapeId="10572" r:id="rId319" name="OptionButton324">
          <controlPr defaultSize="0" autoLine="0" linkedCell="UserInput!C189" r:id="rId117">
            <anchor moveWithCells="1">
              <from>
                <xdr:col>4</xdr:col>
                <xdr:colOff>57150</xdr:colOff>
                <xdr:row>16</xdr:row>
                <xdr:rowOff>0</xdr:rowOff>
              </from>
              <to>
                <xdr:col>4</xdr:col>
                <xdr:colOff>247650</xdr:colOff>
                <xdr:row>17</xdr:row>
                <xdr:rowOff>0</xdr:rowOff>
              </to>
            </anchor>
          </controlPr>
        </control>
      </mc:Choice>
      <mc:Fallback>
        <control shapeId="10572" r:id="rId319" name="OptionButton324"/>
      </mc:Fallback>
    </mc:AlternateContent>
    <mc:AlternateContent xmlns:mc="http://schemas.openxmlformats.org/markup-compatibility/2006">
      <mc:Choice Requires="x14">
        <control shapeId="10573" r:id="rId320" name="OptionButton325">
          <controlPr defaultSize="0" autoLine="0" linkedCell="UserInput!D189" r:id="rId24">
            <anchor moveWithCells="1">
              <from>
                <xdr:col>5</xdr:col>
                <xdr:colOff>66675</xdr:colOff>
                <xdr:row>16</xdr:row>
                <xdr:rowOff>0</xdr:rowOff>
              </from>
              <to>
                <xdr:col>6</xdr:col>
                <xdr:colOff>9525</xdr:colOff>
                <xdr:row>17</xdr:row>
                <xdr:rowOff>0</xdr:rowOff>
              </to>
            </anchor>
          </controlPr>
        </control>
      </mc:Choice>
      <mc:Fallback>
        <control shapeId="10573" r:id="rId320" name="OptionButton325"/>
      </mc:Fallback>
    </mc:AlternateContent>
    <mc:AlternateContent xmlns:mc="http://schemas.openxmlformats.org/markup-compatibility/2006">
      <mc:Choice Requires="x14">
        <control shapeId="10574" r:id="rId321" name="OptionButton326">
          <controlPr defaultSize="0" autoLine="0" linkedCell="UserInput!E189" r:id="rId24">
            <anchor moveWithCells="1">
              <from>
                <xdr:col>6</xdr:col>
                <xdr:colOff>66675</xdr:colOff>
                <xdr:row>16</xdr:row>
                <xdr:rowOff>0</xdr:rowOff>
              </from>
              <to>
                <xdr:col>7</xdr:col>
                <xdr:colOff>9525</xdr:colOff>
                <xdr:row>17</xdr:row>
                <xdr:rowOff>0</xdr:rowOff>
              </to>
            </anchor>
          </controlPr>
        </control>
      </mc:Choice>
      <mc:Fallback>
        <control shapeId="10574" r:id="rId321" name="OptionButton326"/>
      </mc:Fallback>
    </mc:AlternateContent>
    <mc:AlternateContent xmlns:mc="http://schemas.openxmlformats.org/markup-compatibility/2006">
      <mc:Choice Requires="x14">
        <control shapeId="10575" r:id="rId322" name="OptionButton327">
          <controlPr defaultSize="0" autoLine="0" linkedCell="UserInput!F188" r:id="rId24">
            <anchor moveWithCells="1">
              <from>
                <xdr:col>7</xdr:col>
                <xdr:colOff>66675</xdr:colOff>
                <xdr:row>15</xdr:row>
                <xdr:rowOff>9525</xdr:rowOff>
              </from>
              <to>
                <xdr:col>8</xdr:col>
                <xdr:colOff>9525</xdr:colOff>
                <xdr:row>16</xdr:row>
                <xdr:rowOff>9525</xdr:rowOff>
              </to>
            </anchor>
          </controlPr>
        </control>
      </mc:Choice>
      <mc:Fallback>
        <control shapeId="10575" r:id="rId322" name="OptionButton327"/>
      </mc:Fallback>
    </mc:AlternateContent>
    <mc:AlternateContent xmlns:mc="http://schemas.openxmlformats.org/markup-compatibility/2006">
      <mc:Choice Requires="x14">
        <control shapeId="10576" r:id="rId323" name="OptionButton328">
          <controlPr defaultSize="0" autoLine="0" linkedCell="UserInput!F189" r:id="rId24">
            <anchor moveWithCells="1">
              <from>
                <xdr:col>7</xdr:col>
                <xdr:colOff>66675</xdr:colOff>
                <xdr:row>16</xdr:row>
                <xdr:rowOff>0</xdr:rowOff>
              </from>
              <to>
                <xdr:col>8</xdr:col>
                <xdr:colOff>9525</xdr:colOff>
                <xdr:row>17</xdr:row>
                <xdr:rowOff>0</xdr:rowOff>
              </to>
            </anchor>
          </controlPr>
        </control>
      </mc:Choice>
      <mc:Fallback>
        <control shapeId="10576" r:id="rId323" name="OptionButton328"/>
      </mc:Fallback>
    </mc:AlternateContent>
    <mc:AlternateContent xmlns:mc="http://schemas.openxmlformats.org/markup-compatibility/2006">
      <mc:Choice Requires="x14">
        <control shapeId="10577" r:id="rId324" name="OptionButton329">
          <controlPr defaultSize="0" autoLine="0" linkedCell="UserInput!G188" r:id="rId24">
            <anchor moveWithCells="1">
              <from>
                <xdr:col>8</xdr:col>
                <xdr:colOff>66675</xdr:colOff>
                <xdr:row>15</xdr:row>
                <xdr:rowOff>9525</xdr:rowOff>
              </from>
              <to>
                <xdr:col>9</xdr:col>
                <xdr:colOff>9525</xdr:colOff>
                <xdr:row>16</xdr:row>
                <xdr:rowOff>9525</xdr:rowOff>
              </to>
            </anchor>
          </controlPr>
        </control>
      </mc:Choice>
      <mc:Fallback>
        <control shapeId="10577" r:id="rId324" name="OptionButton329"/>
      </mc:Fallback>
    </mc:AlternateContent>
    <mc:AlternateContent xmlns:mc="http://schemas.openxmlformats.org/markup-compatibility/2006">
      <mc:Choice Requires="x14">
        <control shapeId="10578" r:id="rId325" name="OptionButton330">
          <controlPr defaultSize="0" autoLine="0" linkedCell="UserInput!G189" r:id="rId24">
            <anchor moveWithCells="1">
              <from>
                <xdr:col>8</xdr:col>
                <xdr:colOff>66675</xdr:colOff>
                <xdr:row>16</xdr:row>
                <xdr:rowOff>0</xdr:rowOff>
              </from>
              <to>
                <xdr:col>9</xdr:col>
                <xdr:colOff>9525</xdr:colOff>
                <xdr:row>17</xdr:row>
                <xdr:rowOff>0</xdr:rowOff>
              </to>
            </anchor>
          </controlPr>
        </control>
      </mc:Choice>
      <mc:Fallback>
        <control shapeId="10578" r:id="rId325" name="OptionButton330"/>
      </mc:Fallback>
    </mc:AlternateContent>
    <mc:AlternateContent xmlns:mc="http://schemas.openxmlformats.org/markup-compatibility/2006">
      <mc:Choice Requires="x14">
        <control shapeId="10595" r:id="rId326" name="OptionButton147">
          <controlPr defaultSize="0" autoLine="0" linkedCell="UserInput!B220" r:id="rId24">
            <anchor moveWithCells="1">
              <from>
                <xdr:col>3</xdr:col>
                <xdr:colOff>66675</xdr:colOff>
                <xdr:row>46</xdr:row>
                <xdr:rowOff>9525</xdr:rowOff>
              </from>
              <to>
                <xdr:col>4</xdr:col>
                <xdr:colOff>9525</xdr:colOff>
                <xdr:row>47</xdr:row>
                <xdr:rowOff>0</xdr:rowOff>
              </to>
            </anchor>
          </controlPr>
        </control>
      </mc:Choice>
      <mc:Fallback>
        <control shapeId="10595" r:id="rId326" name="OptionButton147"/>
      </mc:Fallback>
    </mc:AlternateContent>
    <mc:AlternateContent xmlns:mc="http://schemas.openxmlformats.org/markup-compatibility/2006">
      <mc:Choice Requires="x14">
        <control shapeId="10596" r:id="rId327" name="OptionButton258">
          <controlPr defaultSize="0" autoLine="0" linkedCell="UserInput!C220" r:id="rId117">
            <anchor moveWithCells="1">
              <from>
                <xdr:col>4</xdr:col>
                <xdr:colOff>57150</xdr:colOff>
                <xdr:row>46</xdr:row>
                <xdr:rowOff>9525</xdr:rowOff>
              </from>
              <to>
                <xdr:col>4</xdr:col>
                <xdr:colOff>247650</xdr:colOff>
                <xdr:row>47</xdr:row>
                <xdr:rowOff>0</xdr:rowOff>
              </to>
            </anchor>
          </controlPr>
        </control>
      </mc:Choice>
      <mc:Fallback>
        <control shapeId="10596" r:id="rId327" name="OptionButton258"/>
      </mc:Fallback>
    </mc:AlternateContent>
    <mc:AlternateContent xmlns:mc="http://schemas.openxmlformats.org/markup-compatibility/2006">
      <mc:Choice Requires="x14">
        <control shapeId="10597" r:id="rId328" name="OptionButton337">
          <controlPr defaultSize="0" autoLine="0" linkedCell="UserInput!D220" r:id="rId24">
            <anchor moveWithCells="1">
              <from>
                <xdr:col>5</xdr:col>
                <xdr:colOff>66675</xdr:colOff>
                <xdr:row>46</xdr:row>
                <xdr:rowOff>0</xdr:rowOff>
              </from>
              <to>
                <xdr:col>6</xdr:col>
                <xdr:colOff>9525</xdr:colOff>
                <xdr:row>46</xdr:row>
                <xdr:rowOff>180975</xdr:rowOff>
              </to>
            </anchor>
          </controlPr>
        </control>
      </mc:Choice>
      <mc:Fallback>
        <control shapeId="10597" r:id="rId328" name="OptionButton337"/>
      </mc:Fallback>
    </mc:AlternateContent>
    <mc:AlternateContent xmlns:mc="http://schemas.openxmlformats.org/markup-compatibility/2006">
      <mc:Choice Requires="x14">
        <control shapeId="10598" r:id="rId329" name="OptionButton338">
          <controlPr defaultSize="0" autoLine="0" linkedCell="UserInput!E220" r:id="rId24">
            <anchor moveWithCells="1">
              <from>
                <xdr:col>6</xdr:col>
                <xdr:colOff>66675</xdr:colOff>
                <xdr:row>46</xdr:row>
                <xdr:rowOff>0</xdr:rowOff>
              </from>
              <to>
                <xdr:col>7</xdr:col>
                <xdr:colOff>9525</xdr:colOff>
                <xdr:row>46</xdr:row>
                <xdr:rowOff>180975</xdr:rowOff>
              </to>
            </anchor>
          </controlPr>
        </control>
      </mc:Choice>
      <mc:Fallback>
        <control shapeId="10598" r:id="rId329" name="OptionButton338"/>
      </mc:Fallback>
    </mc:AlternateContent>
    <mc:AlternateContent xmlns:mc="http://schemas.openxmlformats.org/markup-compatibility/2006">
      <mc:Choice Requires="x14">
        <control shapeId="10600" r:id="rId330" name="OptionButton340">
          <controlPr defaultSize="0" autoLine="0" linkedCell="UserInput!F220" r:id="rId24">
            <anchor moveWithCells="1">
              <from>
                <xdr:col>7</xdr:col>
                <xdr:colOff>66675</xdr:colOff>
                <xdr:row>46</xdr:row>
                <xdr:rowOff>0</xdr:rowOff>
              </from>
              <to>
                <xdr:col>8</xdr:col>
                <xdr:colOff>9525</xdr:colOff>
                <xdr:row>46</xdr:row>
                <xdr:rowOff>180975</xdr:rowOff>
              </to>
            </anchor>
          </controlPr>
        </control>
      </mc:Choice>
      <mc:Fallback>
        <control shapeId="10600" r:id="rId330" name="OptionButton340"/>
      </mc:Fallback>
    </mc:AlternateContent>
    <mc:AlternateContent xmlns:mc="http://schemas.openxmlformats.org/markup-compatibility/2006">
      <mc:Choice Requires="x14">
        <control shapeId="10602" r:id="rId331" name="OptionButton342">
          <controlPr defaultSize="0" autoLine="0" linkedCell="UserInput!G220" r:id="rId24">
            <anchor moveWithCells="1">
              <from>
                <xdr:col>8</xdr:col>
                <xdr:colOff>66675</xdr:colOff>
                <xdr:row>46</xdr:row>
                <xdr:rowOff>0</xdr:rowOff>
              </from>
              <to>
                <xdr:col>9</xdr:col>
                <xdr:colOff>9525</xdr:colOff>
                <xdr:row>46</xdr:row>
                <xdr:rowOff>180975</xdr:rowOff>
              </to>
            </anchor>
          </controlPr>
        </control>
      </mc:Choice>
      <mc:Fallback>
        <control shapeId="10602" r:id="rId331" name="OptionButton342"/>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6" tint="0.39997558519241921"/>
  </sheetPr>
  <dimension ref="B1:I26"/>
  <sheetViews>
    <sheetView showGridLines="0" zoomScaleNormal="100" workbookViewId="0"/>
  </sheetViews>
  <sheetFormatPr defaultRowHeight="15" x14ac:dyDescent="0.25"/>
  <cols>
    <col min="1" max="2" width="2.7109375" customWidth="1"/>
    <col min="3" max="3" width="14.85546875" customWidth="1"/>
    <col min="4" max="4" width="35.85546875" customWidth="1"/>
    <col min="5" max="5" width="31.5703125" customWidth="1"/>
    <col min="6" max="6" width="4.5703125" customWidth="1"/>
    <col min="7" max="7" width="2.140625" customWidth="1"/>
    <col min="8" max="8" width="32.42578125" customWidth="1"/>
    <col min="9" max="9" width="2.7109375" customWidth="1"/>
  </cols>
  <sheetData>
    <row r="1" spans="2:9" ht="14.45" x14ac:dyDescent="0.35"/>
    <row r="2" spans="2:9" ht="80.25" customHeight="1" x14ac:dyDescent="0.25">
      <c r="B2" s="118"/>
      <c r="C2" s="324"/>
      <c r="D2" s="324"/>
      <c r="E2" s="324"/>
      <c r="F2" s="324"/>
      <c r="G2" s="324"/>
      <c r="H2" s="324"/>
      <c r="I2" s="156"/>
    </row>
    <row r="3" spans="2:9" ht="105.95" customHeight="1" x14ac:dyDescent="0.3">
      <c r="B3" s="119"/>
      <c r="C3" s="330"/>
      <c r="D3" s="330"/>
      <c r="E3" s="330"/>
      <c r="F3" s="330"/>
      <c r="G3" s="330"/>
      <c r="H3" s="330"/>
      <c r="I3" s="157"/>
    </row>
    <row r="4" spans="2:9" ht="6" customHeight="1" x14ac:dyDescent="0.3">
      <c r="B4" s="119"/>
      <c r="C4" s="158"/>
      <c r="D4" s="158"/>
      <c r="E4" s="158"/>
      <c r="F4" s="158"/>
      <c r="G4" s="158"/>
      <c r="H4" s="158"/>
      <c r="I4" s="157"/>
    </row>
    <row r="5" spans="2:9" ht="116.1" customHeight="1" x14ac:dyDescent="0.3">
      <c r="B5" s="119"/>
      <c r="C5" s="158"/>
      <c r="D5" s="158"/>
      <c r="E5" s="158"/>
      <c r="F5" s="158"/>
      <c r="G5" s="158"/>
      <c r="H5" s="158"/>
      <c r="I5" s="157"/>
    </row>
    <row r="6" spans="2:9" ht="6" customHeight="1" x14ac:dyDescent="0.3">
      <c r="B6" s="119"/>
      <c r="C6" s="158"/>
      <c r="D6" s="158"/>
      <c r="E6" s="158"/>
      <c r="F6" s="158"/>
      <c r="G6" s="158"/>
      <c r="H6" s="158"/>
      <c r="I6" s="157"/>
    </row>
    <row r="7" spans="2:9" ht="15" customHeight="1" x14ac:dyDescent="0.25">
      <c r="B7" s="119"/>
      <c r="C7" s="327" t="s">
        <v>511</v>
      </c>
      <c r="D7" s="329" t="str">
        <f>UserInput!A6</f>
        <v xml:space="preserve">1.a.i  Long-Range School Facilities Plan </v>
      </c>
      <c r="E7" s="166" t="s">
        <v>525</v>
      </c>
      <c r="F7" s="167" t="str">
        <f>IF(UserInput!I21="NA","NA",IF(UserInput!J21=0,IF(UserInput!J22&lt;0.5,1.1,UserInput!I22),"X"))</f>
        <v>X</v>
      </c>
      <c r="G7" s="3"/>
      <c r="H7" s="3"/>
      <c r="I7" s="157"/>
    </row>
    <row r="8" spans="2:9" x14ac:dyDescent="0.25">
      <c r="B8" s="119"/>
      <c r="C8" s="328"/>
      <c r="D8" s="329"/>
      <c r="E8" s="168" t="s">
        <v>526</v>
      </c>
      <c r="F8" s="169" t="str">
        <f>IF(UserInput!I41="NA","NA",IF(UserInput!J41=0,IF(UserInput!J42&lt;0.5,1.1,UserInput!I42),"X"))</f>
        <v>X</v>
      </c>
      <c r="G8" s="3"/>
      <c r="H8" s="3"/>
      <c r="I8" s="157"/>
    </row>
    <row r="9" spans="2:9" x14ac:dyDescent="0.25">
      <c r="B9" s="119"/>
      <c r="C9" s="328"/>
      <c r="D9" s="329" t="str">
        <f>UserInput!A43</f>
        <v>1.a.ii  School Capital Improvement Plan</v>
      </c>
      <c r="E9" s="166" t="s">
        <v>525</v>
      </c>
      <c r="F9" s="170" t="str">
        <f>IF(UserInput!I51="NA","NA",IF(UserInput!J51=0,IF(UserInput!J52&lt;0.5,1.1,UserInput!I52),"X"))</f>
        <v>X</v>
      </c>
      <c r="G9" s="3"/>
      <c r="H9" s="3"/>
      <c r="I9" s="157"/>
    </row>
    <row r="10" spans="2:9" x14ac:dyDescent="0.25">
      <c r="B10" s="119"/>
      <c r="C10" s="328"/>
      <c r="D10" s="329"/>
      <c r="E10" s="168" t="s">
        <v>526</v>
      </c>
      <c r="F10" s="169" t="str">
        <f>IF(UserInput!I64="NA","NA",IF(UserInput!J64=0,IF(UserInput!J65&lt;0.5,1.1,UserInput!I65),"X"))</f>
        <v>X</v>
      </c>
      <c r="G10" s="3"/>
      <c r="H10" s="3"/>
      <c r="I10" s="157"/>
    </row>
    <row r="11" spans="2:9" ht="30" customHeight="1" x14ac:dyDescent="0.25">
      <c r="B11" s="119"/>
      <c r="C11" s="328"/>
      <c r="D11" s="171" t="str">
        <f>UserInput!A66</f>
        <v>1.a.iii  Comprehensive Plan/Growth Plan/General Plan</v>
      </c>
      <c r="E11" s="168" t="s">
        <v>526</v>
      </c>
      <c r="F11" s="169" t="str">
        <f>IF(UserInput!I80="NA","NA",IF(UserInput!J80=0,IF(UserInput!J81&lt;0.5,1.1,UserInput!I81),"X"))</f>
        <v>X</v>
      </c>
      <c r="G11" s="3"/>
      <c r="I11" s="157"/>
    </row>
    <row r="12" spans="2:9" ht="15" customHeight="1" x14ac:dyDescent="0.25">
      <c r="B12" s="119"/>
      <c r="C12" s="328"/>
      <c r="D12" s="171" t="str">
        <f>UserInput!A82</f>
        <v>1.a.iv  Zoning and Building Codes</v>
      </c>
      <c r="E12" s="168" t="s">
        <v>526</v>
      </c>
      <c r="F12" s="169" t="str">
        <f>IF(UserInput!I96="NA","NA",IF(UserInput!J96=0,IF(UserInput!J97&lt;0.5,1.1,UserInput!I97),"X"))</f>
        <v>X</v>
      </c>
      <c r="G12" s="3"/>
      <c r="H12" s="92" t="str">
        <f>IF(OR(F7="X",F8="X",F9="X",F10="X",F11="X",F12="X",F13="X",F14="X"),CONCATENATE(SUM(UserInput!J21,UserInput!J41,UserInput!J51,UserInput!J64,UserInput!J80,UserInput!J96,UserInput!J108,UserInput!J121)," incomplete answer(s)"),"All answers complete")</f>
        <v>81 incomplete answer(s)</v>
      </c>
      <c r="I12" s="157"/>
    </row>
    <row r="13" spans="2:9" ht="15" customHeight="1" x14ac:dyDescent="0.25">
      <c r="B13" s="119"/>
      <c r="C13" s="328"/>
      <c r="D13" s="171" t="str">
        <f>UserInput!A98</f>
        <v>1.a.v  Regional or City Transportation Plans</v>
      </c>
      <c r="E13" s="168" t="s">
        <v>526</v>
      </c>
      <c r="F13" s="169" t="str">
        <f>IF(UserInput!I108="NA","NA",IF(UserInput!J108=0,IF(UserInput!J109&lt;0.5,1.1,UserInput!I109),"X"))</f>
        <v>X</v>
      </c>
      <c r="G13" s="3"/>
      <c r="H13" s="3"/>
      <c r="I13" s="157"/>
    </row>
    <row r="14" spans="2:9" ht="15" customHeight="1" x14ac:dyDescent="0.25">
      <c r="B14" s="119"/>
      <c r="C14" s="326"/>
      <c r="D14" s="171" t="str">
        <f>UserInput!A110</f>
        <v>1.a.vi  Community Capital Improvement Plan</v>
      </c>
      <c r="E14" s="168" t="s">
        <v>526</v>
      </c>
      <c r="F14" s="169" t="str">
        <f>IF(UserInput!I121="NA","NA",IF(UserInput!J121=0,IF(UserInput!J122&lt;0.5,1.1,UserInput!I122),"X"))</f>
        <v>X</v>
      </c>
      <c r="G14" s="3"/>
      <c r="H14" s="3"/>
      <c r="I14" s="157"/>
    </row>
    <row r="15" spans="2:9" ht="15" customHeight="1" x14ac:dyDescent="0.25">
      <c r="B15" s="119"/>
      <c r="C15" s="325" t="s">
        <v>512</v>
      </c>
      <c r="D15" s="329" t="str">
        <f>UserInput!A124</f>
        <v>1.b  School Siting Criteria</v>
      </c>
      <c r="E15" s="166" t="s">
        <v>525</v>
      </c>
      <c r="F15" s="172" t="str">
        <f>IF(UserInput!I149="NA","NA",IF(UserInput!J149=0,IF(UserInput!J150&lt;0.5,1.1,UserInput!I150),"X"))</f>
        <v>X</v>
      </c>
      <c r="G15" s="3"/>
      <c r="H15" s="3"/>
      <c r="I15" s="157"/>
    </row>
    <row r="16" spans="2:9" x14ac:dyDescent="0.25">
      <c r="B16" s="119"/>
      <c r="C16" s="326"/>
      <c r="D16" s="329"/>
      <c r="E16" s="168" t="s">
        <v>526</v>
      </c>
      <c r="F16" s="169" t="str">
        <f>IF(UserInput!I180="NA","NA",IF(UserInput!J180=0,IF(UserInput!J181&lt;0.5,1.1,UserInput!I181),"X"))</f>
        <v>X</v>
      </c>
      <c r="G16" s="3"/>
      <c r="H16" s="3"/>
      <c r="I16" s="157"/>
    </row>
    <row r="17" spans="2:9" x14ac:dyDescent="0.25">
      <c r="B17" s="119"/>
      <c r="C17" s="325" t="s">
        <v>513</v>
      </c>
      <c r="D17" s="329" t="str">
        <f>UserInput!A183</f>
        <v>1.c.i  School Siting Committee</v>
      </c>
      <c r="E17" s="166" t="s">
        <v>525</v>
      </c>
      <c r="F17" s="172" t="str">
        <f>IF(UserInput!I190="NA","NA",IF(UserInput!J190=0,IF(UserInput!J191&lt;0.5,1.1,UserInput!I191),"X"))</f>
        <v>X</v>
      </c>
      <c r="G17" s="3"/>
      <c r="H17" s="11" t="str">
        <f>IF(OR(F15="X",F16="X"),CONCATENATE(SUM(UserInput!J149,UserInput!J180)," incomplete answer(s)"),"All answers complete")</f>
        <v>50 incomplete answer(s)</v>
      </c>
      <c r="I17" s="157"/>
    </row>
    <row r="18" spans="2:9" x14ac:dyDescent="0.25">
      <c r="B18" s="119"/>
      <c r="C18" s="328"/>
      <c r="D18" s="329"/>
      <c r="E18" s="168" t="s">
        <v>526</v>
      </c>
      <c r="F18" s="169" t="str">
        <f>IF(UserInput!I230="NA","NA",IF(UserInput!J230=0,IF(UserInput!J231&lt;0.5,1.1,UserInput!I231),"X"))</f>
        <v>X</v>
      </c>
      <c r="G18" s="3"/>
      <c r="H18" s="3"/>
      <c r="I18" s="157"/>
    </row>
    <row r="19" spans="2:9" x14ac:dyDescent="0.25">
      <c r="B19" s="119"/>
      <c r="C19" s="328"/>
      <c r="D19" s="329" t="str">
        <f>UserInput!A232</f>
        <v>1.c.ii  Coordination between the Local School Agency and Local Government</v>
      </c>
      <c r="E19" s="166" t="s">
        <v>525</v>
      </c>
      <c r="F19" s="172" t="str">
        <f>IF(UserInput!I238="NA","NA",IF(UserInput!J237=0,IF(UserInput!J238&lt;0.5,1.1,UserInput!I238),"X"))</f>
        <v>X</v>
      </c>
      <c r="G19" s="3"/>
      <c r="H19" s="3"/>
      <c r="I19" s="157"/>
    </row>
    <row r="20" spans="2:9" x14ac:dyDescent="0.25">
      <c r="B20" s="119"/>
      <c r="C20" s="328"/>
      <c r="D20" s="329"/>
      <c r="E20" s="168" t="s">
        <v>526</v>
      </c>
      <c r="F20" s="169" t="str">
        <f>IF(UserInput!I248="NA","NA",IF(UserInput!J248=0,IF(UserInput!J249&lt;0.5,1.1,UserInput!I249),"X"))</f>
        <v>X</v>
      </c>
      <c r="G20" s="3"/>
      <c r="H20" s="3"/>
      <c r="I20" s="157"/>
    </row>
    <row r="21" spans="2:9" ht="15" customHeight="1" x14ac:dyDescent="0.25">
      <c r="B21" s="119"/>
      <c r="C21" s="328"/>
      <c r="D21" s="335" t="str">
        <f>UserInput!A250</f>
        <v>1.c.iii  Communication with Community Stakeholders and the Public</v>
      </c>
      <c r="E21" s="166" t="s">
        <v>525</v>
      </c>
      <c r="F21" s="172" t="str">
        <f>IF(UserInput!I255="NA","NA",IF(UserInput!J255=0,IF(UserInput!J256&lt;0.5,1.1,UserInput!I256),"X"))</f>
        <v>X</v>
      </c>
      <c r="G21" s="3"/>
      <c r="H21" s="11" t="str">
        <f>IF(OR(F17="X",F18="X",F19="X",F20="X",F21="X",F22="X"),CONCATENATE(SUM(UserInput!J190,UserInput!J230,UserInput!J237,UserInput!J248,UserInput!J255,UserInput!J261)," incomplete answer(s)"),"All answers complete")</f>
        <v>27 incomplete answer(s)</v>
      </c>
      <c r="I21" s="157"/>
    </row>
    <row r="22" spans="2:9" x14ac:dyDescent="0.25">
      <c r="B22" s="119"/>
      <c r="C22" s="328"/>
      <c r="D22" s="336"/>
      <c r="E22" s="168" t="s">
        <v>526</v>
      </c>
      <c r="F22" s="169" t="str">
        <f>IF(UserInput!I261="NA","NA",IF(UserInput!J261=0,IF(UserInput!J262&lt;0.5,1.1,UserInput!I262),"X"))</f>
        <v>X</v>
      </c>
      <c r="G22" s="3"/>
      <c r="I22" s="157"/>
    </row>
    <row r="23" spans="2:9" ht="6" customHeight="1" x14ac:dyDescent="0.25">
      <c r="B23" s="119"/>
      <c r="C23" s="229"/>
      <c r="D23" s="230"/>
      <c r="E23" s="231"/>
      <c r="F23" s="232"/>
      <c r="G23" s="3"/>
      <c r="H23" s="11"/>
      <c r="I23" s="157"/>
    </row>
    <row r="24" spans="2:9" ht="30" customHeight="1" x14ac:dyDescent="0.25">
      <c r="B24" s="119"/>
      <c r="C24" s="331" t="s">
        <v>442</v>
      </c>
      <c r="D24" s="332"/>
      <c r="E24" s="163" t="s">
        <v>525</v>
      </c>
      <c r="F24" s="164">
        <f>UserInput!I263</f>
        <v>0</v>
      </c>
      <c r="G24" s="3"/>
      <c r="H24" s="11"/>
      <c r="I24" s="157"/>
    </row>
    <row r="25" spans="2:9" x14ac:dyDescent="0.25">
      <c r="B25" s="119"/>
      <c r="C25" s="333"/>
      <c r="D25" s="334"/>
      <c r="E25" s="224" t="s">
        <v>526</v>
      </c>
      <c r="F25" s="165">
        <f>UserInput!I264</f>
        <v>0</v>
      </c>
      <c r="G25" s="3"/>
      <c r="H25" s="3"/>
      <c r="I25" s="157"/>
    </row>
    <row r="26" spans="2:9" ht="9.75" customHeight="1" x14ac:dyDescent="0.25">
      <c r="B26" s="120"/>
      <c r="C26" s="159"/>
      <c r="D26" s="160"/>
      <c r="E26" s="161"/>
      <c r="F26" s="160"/>
      <c r="G26" s="160"/>
      <c r="H26" s="161"/>
      <c r="I26" s="162"/>
    </row>
  </sheetData>
  <sheetProtection sheet="1" objects="1" scenarios="1"/>
  <mergeCells count="12">
    <mergeCell ref="D19:D20"/>
    <mergeCell ref="C3:H3"/>
    <mergeCell ref="C24:D25"/>
    <mergeCell ref="D21:D22"/>
    <mergeCell ref="C17:C22"/>
    <mergeCell ref="C2:H2"/>
    <mergeCell ref="C15:C16"/>
    <mergeCell ref="C7:C14"/>
    <mergeCell ref="D17:D18"/>
    <mergeCell ref="D15:D16"/>
    <mergeCell ref="D7:D8"/>
    <mergeCell ref="D9:D10"/>
  </mergeCells>
  <conditionalFormatting sqref="E10">
    <cfRule type="colorScale" priority="30">
      <colorScale>
        <cfvo type="num" val="0"/>
        <cfvo type="num" val="0.5"/>
        <cfvo type="num" val="1"/>
        <color rgb="FFF8696B"/>
        <color rgb="FFFFEB84"/>
        <color rgb="FF63BE7B"/>
      </colorScale>
    </cfRule>
  </conditionalFormatting>
  <conditionalFormatting sqref="E11">
    <cfRule type="colorScale" priority="29">
      <colorScale>
        <cfvo type="num" val="0"/>
        <cfvo type="num" val="0.5"/>
        <cfvo type="num" val="1"/>
        <color rgb="FFF8696B"/>
        <color rgb="FFFFEB84"/>
        <color rgb="FF63BE7B"/>
      </colorScale>
    </cfRule>
  </conditionalFormatting>
  <conditionalFormatting sqref="E12">
    <cfRule type="colorScale" priority="28">
      <colorScale>
        <cfvo type="num" val="0"/>
        <cfvo type="num" val="0.5"/>
        <cfvo type="num" val="1"/>
        <color rgb="FFF8696B"/>
        <color rgb="FFFFEB84"/>
        <color rgb="FF63BE7B"/>
      </colorScale>
    </cfRule>
  </conditionalFormatting>
  <conditionalFormatting sqref="E13">
    <cfRule type="colorScale" priority="27">
      <colorScale>
        <cfvo type="num" val="0"/>
        <cfvo type="num" val="0.5"/>
        <cfvo type="num" val="1"/>
        <color rgb="FFF8696B"/>
        <color rgb="FFFFEB84"/>
        <color rgb="FF63BE7B"/>
      </colorScale>
    </cfRule>
  </conditionalFormatting>
  <conditionalFormatting sqref="E14">
    <cfRule type="colorScale" priority="26">
      <colorScale>
        <cfvo type="num" val="0"/>
        <cfvo type="num" val="0.5"/>
        <cfvo type="num" val="1"/>
        <color rgb="FFF8696B"/>
        <color rgb="FFFFEB84"/>
        <color rgb="FF63BE7B"/>
      </colorScale>
    </cfRule>
  </conditionalFormatting>
  <conditionalFormatting sqref="E22">
    <cfRule type="colorScale" priority="16">
      <colorScale>
        <cfvo type="num" val="0"/>
        <cfvo type="num" val="0.5"/>
        <cfvo type="num" val="1"/>
        <color rgb="FFF8696B"/>
        <color rgb="FFFFEB84"/>
        <color rgb="FF63BE7B"/>
      </colorScale>
    </cfRule>
  </conditionalFormatting>
  <conditionalFormatting sqref="F7:F23">
    <cfRule type="cellIs" dxfId="160" priority="2" operator="equal">
      <formula>"X"</formula>
    </cfRule>
  </conditionalFormatting>
  <conditionalFormatting sqref="F7:F25">
    <cfRule type="cellIs" dxfId="159" priority="1" operator="equal">
      <formula>"NA"</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38" id="{9785B673-9D35-448F-8656-6A94A7A5C8C3}">
            <x14:iconSet iconSet="4RedToBlack" showValue="0" custom="1">
              <x14:cfvo type="percent">
                <xm:f>0</xm:f>
              </x14:cfvo>
              <x14:cfvo type="num">
                <xm:f>0.33</xm:f>
              </x14:cfvo>
              <x14:cfvo type="num">
                <xm:f>0.67</xm:f>
              </x14:cfvo>
              <x14:cfvo type="num" gte="0">
                <xm:f>1</xm:f>
              </x14:cfvo>
              <x14:cfIcon iconSet="3TrafficLights1" iconId="0"/>
              <x14:cfIcon iconSet="3TrafficLights1" iconId="1"/>
              <x14:cfIcon iconSet="3TrafficLights1" iconId="2"/>
              <x14:cfIcon iconSet="5Quarters" iconId="0"/>
            </x14:iconSet>
          </x14:cfRule>
          <xm:sqref>F7:F25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tint="0.39997558519241921"/>
  </sheetPr>
  <dimension ref="C1:AC241"/>
  <sheetViews>
    <sheetView showGridLines="0" zoomScaleNormal="100" workbookViewId="0"/>
  </sheetViews>
  <sheetFormatPr defaultColWidth="9.140625" defaultRowHeight="15" x14ac:dyDescent="0.25"/>
  <cols>
    <col min="1" max="2" width="2.7109375" style="70" customWidth="1"/>
    <col min="3" max="3" width="20.140625" style="70" customWidth="1"/>
    <col min="4" max="4" width="10.140625" style="70" customWidth="1"/>
    <col min="5" max="5" width="38.85546875" style="70" customWidth="1"/>
    <col min="6" max="6" width="14.140625" style="70" customWidth="1"/>
    <col min="7" max="7" width="24.85546875" style="70" customWidth="1"/>
    <col min="8" max="8" width="18.85546875" style="70" customWidth="1"/>
    <col min="9" max="9" width="12.85546875" style="70" customWidth="1"/>
    <col min="10" max="10" width="34.42578125" style="70" customWidth="1"/>
    <col min="11" max="11" width="2.7109375" style="70" customWidth="1"/>
    <col min="12" max="16384" width="9.140625" style="70"/>
  </cols>
  <sheetData>
    <row r="1" spans="3:29" s="207" customFormat="1" x14ac:dyDescent="0.25">
      <c r="C1" s="337"/>
      <c r="D1" s="337"/>
      <c r="E1" s="337"/>
      <c r="F1" s="337"/>
      <c r="G1" s="337"/>
      <c r="H1" s="337"/>
      <c r="I1" s="337"/>
      <c r="J1" s="337"/>
      <c r="AC1" s="95"/>
    </row>
    <row r="2" spans="3:29" s="24" customFormat="1" ht="15.75" x14ac:dyDescent="0.25">
      <c r="C2" s="174"/>
      <c r="D2" s="174"/>
      <c r="E2" s="174"/>
      <c r="F2" s="174"/>
      <c r="G2" s="174"/>
      <c r="H2" s="174"/>
      <c r="I2" s="174"/>
      <c r="J2" s="174"/>
      <c r="AC2" s="95"/>
    </row>
    <row r="3" spans="3:29" s="24" customFormat="1" ht="15.75" x14ac:dyDescent="0.25">
      <c r="C3" s="233"/>
      <c r="D3" s="233"/>
      <c r="E3" s="233"/>
      <c r="F3" s="233"/>
      <c r="G3" s="233"/>
      <c r="H3" s="233"/>
      <c r="I3" s="233"/>
      <c r="J3" s="233"/>
      <c r="AC3" s="95"/>
    </row>
    <row r="4" spans="3:29" s="24" customFormat="1" ht="15.75" x14ac:dyDescent="0.25">
      <c r="C4" s="233"/>
      <c r="D4" s="233"/>
      <c r="E4" s="233"/>
      <c r="F4" s="233"/>
      <c r="G4" s="233"/>
      <c r="H4" s="233"/>
      <c r="I4" s="233"/>
      <c r="J4" s="233"/>
      <c r="AC4" s="95"/>
    </row>
    <row r="5" spans="3:29" s="24" customFormat="1" ht="15.75" x14ac:dyDescent="0.25">
      <c r="C5" s="233"/>
      <c r="D5" s="233"/>
      <c r="E5" s="233"/>
      <c r="F5" s="233"/>
      <c r="G5" s="233"/>
      <c r="H5" s="233"/>
      <c r="I5" s="233"/>
      <c r="J5" s="233"/>
      <c r="AC5" s="95"/>
    </row>
    <row r="6" spans="3:29" s="24" customFormat="1" ht="15.75" x14ac:dyDescent="0.25">
      <c r="C6" s="233"/>
      <c r="D6" s="233"/>
      <c r="E6" s="233"/>
      <c r="F6" s="233"/>
      <c r="G6" s="233"/>
      <c r="H6" s="233"/>
      <c r="I6" s="233"/>
      <c r="J6" s="233"/>
      <c r="AC6" s="95"/>
    </row>
    <row r="7" spans="3:29" s="24" customFormat="1" ht="15.75" x14ac:dyDescent="0.25">
      <c r="C7" s="233"/>
      <c r="D7" s="233"/>
      <c r="E7" s="233"/>
      <c r="F7" s="233"/>
      <c r="G7" s="233"/>
      <c r="H7" s="233"/>
      <c r="I7" s="233"/>
      <c r="J7" s="233"/>
      <c r="AC7" s="95"/>
    </row>
    <row r="8" spans="3:29" s="24" customFormat="1" ht="15.75" x14ac:dyDescent="0.25">
      <c r="C8" s="233"/>
      <c r="D8" s="233"/>
      <c r="E8" s="233"/>
      <c r="F8" s="233"/>
      <c r="G8" s="233"/>
      <c r="H8" s="233"/>
      <c r="I8" s="233"/>
      <c r="J8" s="233"/>
      <c r="AC8" s="95"/>
    </row>
    <row r="9" spans="3:29" s="24" customFormat="1" ht="15.75" x14ac:dyDescent="0.25">
      <c r="C9" s="233"/>
      <c r="D9" s="233"/>
      <c r="E9" s="233"/>
      <c r="F9" s="233"/>
      <c r="G9" s="233"/>
      <c r="H9" s="233"/>
      <c r="I9" s="233"/>
      <c r="J9" s="233"/>
      <c r="AC9" s="95"/>
    </row>
    <row r="10" spans="3:29" s="24" customFormat="1" ht="15.75" x14ac:dyDescent="0.25">
      <c r="C10" s="233"/>
      <c r="D10" s="233"/>
      <c r="E10" s="233"/>
      <c r="F10" s="233"/>
      <c r="G10" s="233"/>
      <c r="H10" s="233"/>
      <c r="I10" s="233"/>
      <c r="J10" s="233"/>
      <c r="AC10" s="95"/>
    </row>
    <row r="11" spans="3:29" s="24" customFormat="1" ht="15.75" x14ac:dyDescent="0.25">
      <c r="C11" s="233"/>
      <c r="D11" s="233"/>
      <c r="E11" s="233"/>
      <c r="F11" s="233"/>
      <c r="G11" s="233"/>
      <c r="H11" s="233"/>
      <c r="I11" s="233"/>
      <c r="J11" s="233"/>
      <c r="AC11" s="95"/>
    </row>
    <row r="12" spans="3:29" s="24" customFormat="1" ht="15.75" x14ac:dyDescent="0.25">
      <c r="C12" s="233"/>
      <c r="D12" s="233"/>
      <c r="E12" s="233"/>
      <c r="F12" s="233"/>
      <c r="G12" s="233"/>
      <c r="H12" s="233"/>
      <c r="I12" s="233"/>
      <c r="J12" s="233"/>
      <c r="AC12" s="95"/>
    </row>
    <row r="13" spans="3:29" s="24" customFormat="1" ht="15.75" x14ac:dyDescent="0.25">
      <c r="C13" s="233"/>
      <c r="D13" s="233"/>
      <c r="E13" s="233"/>
      <c r="F13" s="233"/>
      <c r="G13" s="233"/>
      <c r="H13" s="233"/>
      <c r="I13" s="233"/>
      <c r="J13" s="233"/>
      <c r="AC13" s="95"/>
    </row>
    <row r="14" spans="3:29" s="24" customFormat="1" ht="15.75" x14ac:dyDescent="0.25">
      <c r="C14" s="233"/>
      <c r="D14" s="233"/>
      <c r="E14" s="233"/>
      <c r="F14" s="233"/>
      <c r="G14" s="233"/>
      <c r="H14" s="233"/>
      <c r="I14" s="233"/>
      <c r="J14" s="233"/>
      <c r="AC14" s="95"/>
    </row>
    <row r="15" spans="3:29" s="24" customFormat="1" ht="15.75" x14ac:dyDescent="0.25">
      <c r="C15" s="233"/>
      <c r="D15" s="233"/>
      <c r="E15" s="233"/>
      <c r="F15" s="233"/>
      <c r="G15" s="233"/>
      <c r="H15" s="233"/>
      <c r="I15" s="233"/>
      <c r="J15" s="233"/>
      <c r="AC15" s="95"/>
    </row>
    <row r="16" spans="3:29" s="207" customFormat="1" x14ac:dyDescent="0.25">
      <c r="C16" s="247"/>
      <c r="D16" s="247"/>
      <c r="E16" s="247"/>
      <c r="F16" s="247"/>
      <c r="G16" s="247"/>
      <c r="H16" s="247"/>
      <c r="I16" s="247"/>
      <c r="J16" s="247"/>
      <c r="AC16" s="95"/>
    </row>
    <row r="17" spans="3:29" s="24" customFormat="1" x14ac:dyDescent="0.25">
      <c r="C17" s="127" t="s">
        <v>429</v>
      </c>
      <c r="D17" s="127" t="s">
        <v>70</v>
      </c>
      <c r="E17" s="127" t="s">
        <v>68</v>
      </c>
      <c r="F17" s="127" t="s">
        <v>459</v>
      </c>
      <c r="G17" s="127" t="s">
        <v>440</v>
      </c>
      <c r="H17" s="127" t="s">
        <v>452</v>
      </c>
      <c r="I17" s="173" t="s">
        <v>69</v>
      </c>
      <c r="J17" s="173" t="s">
        <v>302</v>
      </c>
      <c r="AC17" s="95"/>
    </row>
    <row r="18" spans="3:29" s="24" customFormat="1" ht="42.75" x14ac:dyDescent="0.25">
      <c r="C18" s="90" t="str">
        <f>IF(AC18="End","Assessment has not identified potential actions",IF(ISNA(VLOOKUP($E18,UserInput!$M$5:$R$264,2,FALSE)),"",VLOOKUP($E18,UserInput!$M$5:$R$264,2,FALSE)))</f>
        <v>Assessment has not identified potential actions</v>
      </c>
      <c r="D18" s="90" t="str">
        <f>IF(AC18="End","---",IF(ISNA(VLOOKUP($E18,UserInput!$M$5:$R$264,2,FALSE)),"",VLOOKUP($E18,UserInput!$M$5:$R$264,3,FALSE)))</f>
        <v>---</v>
      </c>
      <c r="E18" s="90" t="str">
        <f>IF(AC18="End","---",IF(ROW()-ROW($17:$17)&gt;MAX(UserInput!$K$5:$K$292),"",INDEX(UserInput!$K$5:$Q$292,MATCH(ROW()-ROW($17:$17),UserInput!$K$5:$K$292,0),3)))</f>
        <v>---</v>
      </c>
      <c r="F18" s="90" t="str">
        <f>IF(AC18="End","---",IF(AC18="End","",IF(H18="Initiate action","No",IF(H18="Gather more information","Unclear",IF(H18="Continue Action","To some extent",IF(H18="Make improvements","Description",""))))))</f>
        <v>---</v>
      </c>
      <c r="G18" s="90" t="str">
        <f>IF(AC18="End","---",IF(ISNA(VLOOKUP($E18,UserInput!$M$5:$R$264,2,FALSE)),"",VLOOKUP($E18,UserInput!$M$5:$R$264,4,FALSE)))</f>
        <v>---</v>
      </c>
      <c r="H18" s="90" t="str">
        <f>IF(AC18="End","---",IF(ISNA(VLOOKUP($E18,UserInput!$M$5:$R$264,2,FALSE)),"",VLOOKUP($E18,UserInput!$M$5:$R$264,5,FALSE)))</f>
        <v>---</v>
      </c>
      <c r="I18" s="175"/>
      <c r="J18" s="175"/>
      <c r="AC18" s="245" t="str">
        <f>IF(ROW()-ROW($17:$17)&gt;MAX(UserInput!$K$5:$K$292),IF(OR(AC17="End",AC17="End+"),"End+","End"),"")</f>
        <v>End</v>
      </c>
    </row>
    <row r="19" spans="3:29" s="24" customFormat="1" x14ac:dyDescent="0.25">
      <c r="C19" s="90" t="str">
        <f>IF(ISNA(VLOOKUP($E19,UserInput!$M$5:$R$264,2,FALSE)),"",VLOOKUP($E19,UserInput!$M$5:$R$264,2,FALSE))</f>
        <v/>
      </c>
      <c r="D19" s="90" t="str">
        <f>IF(ISNA(VLOOKUP($E19,UserInput!$M$5:$R$264,2,FALSE)),"",VLOOKUP($E19,UserInput!$M$5:$R$264,3,FALSE))</f>
        <v/>
      </c>
      <c r="E19" s="90" t="str">
        <f>IF(ROW()-ROW($17:$17)&gt;MAX(UserInput!$K$5:$K$292),"",INDEX(UserInput!$K$5:$Q$292,MATCH(ROW()-ROW($17:$17),UserInput!$K$5:$K$292,0),3))</f>
        <v/>
      </c>
      <c r="F19" s="90" t="str">
        <f t="shared" ref="F19:F82" si="0">IF(AC19="End","",IF(H19="Initiate action","No",IF(H19="Gather more information","Unclear",IF(H19="Continue Action","To some extent",IF(H19="Make improvements","Description","")))))</f>
        <v/>
      </c>
      <c r="G19" s="90" t="str">
        <f>IF(ISNA(VLOOKUP($E19,UserInput!$M$5:$R$264,2,FALSE)),"",VLOOKUP($E19,UserInput!$M$5:$R$264,4,FALSE))</f>
        <v/>
      </c>
      <c r="H19" s="90" t="str">
        <f>IF(ISNA(VLOOKUP($E19,UserInput!$M$5:$R$264,2,FALSE)),"",VLOOKUP($E19,UserInput!$M$5:$R$264,5,FALSE))</f>
        <v/>
      </c>
      <c r="I19" s="175"/>
      <c r="J19" s="175"/>
      <c r="AC19" s="245" t="str">
        <f>IF(ROW()-ROW($17:$17)&gt;MAX(UserInput!$K$5:$K$292),IF(OR(AC18="End",AC18="End+"),"End+","End"),"")</f>
        <v>End+</v>
      </c>
    </row>
    <row r="20" spans="3:29" s="24" customFormat="1" x14ac:dyDescent="0.25">
      <c r="C20" s="90" t="str">
        <f>IF(ISNA(VLOOKUP($E20,UserInput!$M$5:$R$264,2,FALSE)),"",VLOOKUP($E20,UserInput!$M$5:$R$264,2,FALSE))</f>
        <v/>
      </c>
      <c r="D20" s="90" t="str">
        <f>IF(ISNA(VLOOKUP($E20,UserInput!$M$5:$R$264,2,FALSE)),"",VLOOKUP($E20,UserInput!$M$5:$R$264,3,FALSE))</f>
        <v/>
      </c>
      <c r="E20" s="90" t="str">
        <f>IF(ROW()-ROW($17:$17)&gt;MAX(UserInput!$K$5:$K$292),"",INDEX(UserInput!$K$5:$Q$292,MATCH(ROW()-ROW($17:$17),UserInput!$K$5:$K$292,0),3))</f>
        <v/>
      </c>
      <c r="F20" s="90" t="str">
        <f t="shared" si="0"/>
        <v/>
      </c>
      <c r="G20" s="90" t="str">
        <f>IF(ISNA(VLOOKUP($E20,UserInput!$M$5:$R$264,2,FALSE)),"",VLOOKUP($E20,UserInput!$M$5:$R$264,4,FALSE))</f>
        <v/>
      </c>
      <c r="H20" s="90" t="str">
        <f>IF(ISNA(VLOOKUP($E20,UserInput!$M$5:$R$264,2,FALSE)),"",VLOOKUP($E20,UserInput!$M$5:$R$264,5,FALSE))</f>
        <v/>
      </c>
      <c r="I20" s="175"/>
      <c r="J20" s="175"/>
      <c r="AC20" s="245" t="str">
        <f>IF(ROW()-ROW($17:$17)&gt;MAX(UserInput!$K$5:$K$292),IF(OR(AC19="End",AC19="End+"),"End+","End"),"")</f>
        <v>End+</v>
      </c>
    </row>
    <row r="21" spans="3:29" s="24" customFormat="1" x14ac:dyDescent="0.25">
      <c r="C21" s="90" t="str">
        <f>IF(ISNA(VLOOKUP($E21,UserInput!$M$5:$R$264,2,FALSE)),"",VLOOKUP($E21,UserInput!$M$5:$R$264,2,FALSE))</f>
        <v/>
      </c>
      <c r="D21" s="90" t="str">
        <f>IF(ISNA(VLOOKUP($E21,UserInput!$M$5:$R$264,2,FALSE)),"",VLOOKUP($E21,UserInput!$M$5:$R$264,3,FALSE))</f>
        <v/>
      </c>
      <c r="E21" s="90" t="str">
        <f>IF(ROW()-ROW($17:$17)&gt;MAX(UserInput!$K$5:$K$292),"",INDEX(UserInput!$K$5:$Q$292,MATCH(ROW()-ROW($17:$17),UserInput!$K$5:$K$292,0),3))</f>
        <v/>
      </c>
      <c r="F21" s="90" t="str">
        <f t="shared" si="0"/>
        <v/>
      </c>
      <c r="G21" s="90" t="str">
        <f>IF(ISNA(VLOOKUP($E21,UserInput!$M$5:$R$264,2,FALSE)),"",VLOOKUP($E21,UserInput!$M$5:$R$264,4,FALSE))</f>
        <v/>
      </c>
      <c r="H21" s="90" t="str">
        <f>IF(ISNA(VLOOKUP($E21,UserInput!$M$5:$R$264,2,FALSE)),"",VLOOKUP($E21,UserInput!$M$5:$R$264,5,FALSE))</f>
        <v/>
      </c>
      <c r="I21" s="175"/>
      <c r="J21" s="175"/>
      <c r="AC21" s="245" t="str">
        <f>IF(ROW()-ROW($17:$17)&gt;MAX(UserInput!$K$5:$K$292),IF(OR(AC20="End",AC20="End+"),"End+","End"),"")</f>
        <v>End+</v>
      </c>
    </row>
    <row r="22" spans="3:29" s="24" customFormat="1" x14ac:dyDescent="0.25">
      <c r="C22" s="90" t="str">
        <f>IF(ISNA(VLOOKUP($E22,UserInput!$M$5:$R$264,2,FALSE)),"",VLOOKUP($E22,UserInput!$M$5:$R$264,2,FALSE))</f>
        <v/>
      </c>
      <c r="D22" s="90" t="str">
        <f>IF(ISNA(VLOOKUP($E22,UserInput!$M$5:$R$264,2,FALSE)),"",VLOOKUP($E22,UserInput!$M$5:$R$264,3,FALSE))</f>
        <v/>
      </c>
      <c r="E22" s="90" t="str">
        <f>IF(ROW()-ROW($17:$17)&gt;MAX(UserInput!$K$5:$K$292),"",INDEX(UserInput!$K$5:$Q$292,MATCH(ROW()-ROW($17:$17),UserInput!$K$5:$K$292,0),3))</f>
        <v/>
      </c>
      <c r="F22" s="90" t="str">
        <f t="shared" si="0"/>
        <v/>
      </c>
      <c r="G22" s="90" t="str">
        <f>IF(ISNA(VLOOKUP($E22,UserInput!$M$5:$R$264,2,FALSE)),"",VLOOKUP($E22,UserInput!$M$5:$R$264,4,FALSE))</f>
        <v/>
      </c>
      <c r="H22" s="90" t="str">
        <f>IF(ISNA(VLOOKUP($E22,UserInput!$M$5:$R$264,2,FALSE)),"",VLOOKUP($E22,UserInput!$M$5:$R$264,5,FALSE))</f>
        <v/>
      </c>
      <c r="I22" s="175"/>
      <c r="J22" s="175"/>
      <c r="AC22" s="245" t="str">
        <f>IF(ROW()-ROW($17:$17)&gt;MAX(UserInput!$K$5:$K$292),IF(OR(AC21="End",AC21="End+"),"End+","End"),"")</f>
        <v>End+</v>
      </c>
    </row>
    <row r="23" spans="3:29" s="24" customFormat="1" x14ac:dyDescent="0.25">
      <c r="C23" s="90" t="str">
        <f>IF(ISNA(VLOOKUP($E23,UserInput!$M$5:$R$264,2,FALSE)),"",VLOOKUP($E23,UserInput!$M$5:$R$264,2,FALSE))</f>
        <v/>
      </c>
      <c r="D23" s="90" t="str">
        <f>IF(ISNA(VLOOKUP($E23,UserInput!$M$5:$R$264,2,FALSE)),"",VLOOKUP($E23,UserInput!$M$5:$R$264,3,FALSE))</f>
        <v/>
      </c>
      <c r="E23" s="90" t="str">
        <f>IF(ROW()-ROW($17:$17)&gt;MAX(UserInput!$K$5:$K$292),"",INDEX(UserInput!$K$5:$Q$292,MATCH(ROW()-ROW($17:$17),UserInput!$K$5:$K$292,0),3))</f>
        <v/>
      </c>
      <c r="F23" s="90" t="str">
        <f t="shared" si="0"/>
        <v/>
      </c>
      <c r="G23" s="90" t="str">
        <f>IF(ISNA(VLOOKUP($E23,UserInput!$M$5:$R$264,2,FALSE)),"",VLOOKUP($E23,UserInput!$M$5:$R$264,4,FALSE))</f>
        <v/>
      </c>
      <c r="H23" s="90" t="str">
        <f>IF(ISNA(VLOOKUP($E23,UserInput!$M$5:$R$264,2,FALSE)),"",VLOOKUP($E23,UserInput!$M$5:$R$264,5,FALSE))</f>
        <v/>
      </c>
      <c r="I23" s="175"/>
      <c r="J23" s="175"/>
      <c r="AC23" s="245" t="str">
        <f>IF(ROW()-ROW($17:$17)&gt;MAX(UserInput!$K$5:$K$292),IF(OR(AC22="End",AC22="End+"),"End+","End"),"")</f>
        <v>End+</v>
      </c>
    </row>
    <row r="24" spans="3:29" s="24" customFormat="1" x14ac:dyDescent="0.25">
      <c r="C24" s="90" t="str">
        <f>IF(ISNA(VLOOKUP($E24,UserInput!$M$5:$R$264,2,FALSE)),"",VLOOKUP($E24,UserInput!$M$5:$R$264,2,FALSE))</f>
        <v/>
      </c>
      <c r="D24" s="90" t="str">
        <f>IF(ISNA(VLOOKUP($E24,UserInput!$M$5:$R$264,2,FALSE)),"",VLOOKUP($E24,UserInput!$M$5:$R$264,3,FALSE))</f>
        <v/>
      </c>
      <c r="E24" s="90" t="str">
        <f>IF(ROW()-ROW($17:$17)&gt;MAX(UserInput!$K$5:$K$292),"",INDEX(UserInput!$K$5:$Q$292,MATCH(ROW()-ROW($17:$17),UserInput!$K$5:$K$292,0),3))</f>
        <v/>
      </c>
      <c r="F24" s="90" t="str">
        <f t="shared" si="0"/>
        <v/>
      </c>
      <c r="G24" s="90" t="str">
        <f>IF(ISNA(VLOOKUP($E24,UserInput!$M$5:$R$264,2,FALSE)),"",VLOOKUP($E24,UserInput!$M$5:$R$264,4,FALSE))</f>
        <v/>
      </c>
      <c r="H24" s="90" t="str">
        <f>IF(ISNA(VLOOKUP($E24,UserInput!$M$5:$R$264,2,FALSE)),"",VLOOKUP($E24,UserInput!$M$5:$R$264,5,FALSE))</f>
        <v/>
      </c>
      <c r="I24" s="175"/>
      <c r="J24" s="175"/>
      <c r="AC24" s="245" t="str">
        <f>IF(ROW()-ROW($17:$17)&gt;MAX(UserInput!$K$5:$K$292),IF(OR(AC23="End",AC23="End+"),"End+","End"),"")</f>
        <v>End+</v>
      </c>
    </row>
    <row r="25" spans="3:29" s="24" customFormat="1" x14ac:dyDescent="0.25">
      <c r="C25" s="90" t="str">
        <f>IF(ISNA(VLOOKUP($E25,UserInput!$M$5:$R$264,2,FALSE)),"",VLOOKUP($E25,UserInput!$M$5:$R$264,2,FALSE))</f>
        <v/>
      </c>
      <c r="D25" s="90" t="str">
        <f>IF(ISNA(VLOOKUP($E25,UserInput!$M$5:$R$264,2,FALSE)),"",VLOOKUP($E25,UserInput!$M$5:$R$264,3,FALSE))</f>
        <v/>
      </c>
      <c r="E25" s="90" t="str">
        <f>IF(ROW()-ROW($17:$17)&gt;MAX(UserInput!$K$5:$K$292),"",INDEX(UserInput!$K$5:$Q$292,MATCH(ROW()-ROW($17:$17),UserInput!$K$5:$K$292,0),3))</f>
        <v/>
      </c>
      <c r="F25" s="90" t="str">
        <f t="shared" si="0"/>
        <v/>
      </c>
      <c r="G25" s="90" t="str">
        <f>IF(ISNA(VLOOKUP($E25,UserInput!$M$5:$R$264,2,FALSE)),"",VLOOKUP($E25,UserInput!$M$5:$R$264,4,FALSE))</f>
        <v/>
      </c>
      <c r="H25" s="90" t="str">
        <f>IF(ISNA(VLOOKUP($E25,UserInput!$M$5:$R$264,2,FALSE)),"",VLOOKUP($E25,UserInput!$M$5:$R$264,5,FALSE))</f>
        <v/>
      </c>
      <c r="I25" s="175"/>
      <c r="J25" s="175"/>
      <c r="AC25" s="245" t="str">
        <f>IF(ROW()-ROW($17:$17)&gt;MAX(UserInput!$K$5:$K$292),IF(OR(AC24="End",AC24="End+"),"End+","End"),"")</f>
        <v>End+</v>
      </c>
    </row>
    <row r="26" spans="3:29" s="24" customFormat="1" x14ac:dyDescent="0.25">
      <c r="C26" s="90" t="str">
        <f>IF(ISNA(VLOOKUP($E26,UserInput!$M$5:$R$264,2,FALSE)),"",VLOOKUP($E26,UserInput!$M$5:$R$264,2,FALSE))</f>
        <v/>
      </c>
      <c r="D26" s="90" t="str">
        <f>IF(ISNA(VLOOKUP($E26,UserInput!$M$5:$R$264,2,FALSE)),"",VLOOKUP($E26,UserInput!$M$5:$R$264,3,FALSE))</f>
        <v/>
      </c>
      <c r="E26" s="90" t="str">
        <f>IF(ROW()-ROW($17:$17)&gt;MAX(UserInput!$K$5:$K$292),"",INDEX(UserInput!$K$5:$Q$292,MATCH(ROW()-ROW($17:$17),UserInput!$K$5:$K$292,0),3))</f>
        <v/>
      </c>
      <c r="F26" s="90" t="str">
        <f t="shared" si="0"/>
        <v/>
      </c>
      <c r="G26" s="90" t="str">
        <f>IF(ISNA(VLOOKUP($E26,UserInput!$M$5:$R$264,2,FALSE)),"",VLOOKUP($E26,UserInput!$M$5:$R$264,4,FALSE))</f>
        <v/>
      </c>
      <c r="H26" s="90" t="str">
        <f>IF(ISNA(VLOOKUP($E26,UserInput!$M$5:$R$264,2,FALSE)),"",VLOOKUP($E26,UserInput!$M$5:$R$264,5,FALSE))</f>
        <v/>
      </c>
      <c r="I26" s="175"/>
      <c r="J26" s="175"/>
      <c r="AC26" s="245" t="str">
        <f>IF(ROW()-ROW($17:$17)&gt;MAX(UserInput!$K$5:$K$292),IF(OR(AC25="End",AC25="End+"),"End+","End"),"")</f>
        <v>End+</v>
      </c>
    </row>
    <row r="27" spans="3:29" s="24" customFormat="1" x14ac:dyDescent="0.25">
      <c r="C27" s="90" t="str">
        <f>IF(ISNA(VLOOKUP($E27,UserInput!$M$5:$R$264,2,FALSE)),"",VLOOKUP($E27,UserInput!$M$5:$R$264,2,FALSE))</f>
        <v/>
      </c>
      <c r="D27" s="90" t="str">
        <f>IF(ISNA(VLOOKUP($E27,UserInput!$M$5:$R$264,2,FALSE)),"",VLOOKUP($E27,UserInput!$M$5:$R$264,3,FALSE))</f>
        <v/>
      </c>
      <c r="E27" s="90" t="str">
        <f>IF(ROW()-ROW($17:$17)&gt;MAX(UserInput!$K$5:$K$292),"",INDEX(UserInput!$K$5:$Q$292,MATCH(ROW()-ROW($17:$17),UserInput!$K$5:$K$292,0),3))</f>
        <v/>
      </c>
      <c r="F27" s="90" t="str">
        <f t="shared" si="0"/>
        <v/>
      </c>
      <c r="G27" s="90" t="str">
        <f>IF(ISNA(VLOOKUP($E27,UserInput!$M$5:$R$264,2,FALSE)),"",VLOOKUP($E27,UserInput!$M$5:$R$264,4,FALSE))</f>
        <v/>
      </c>
      <c r="H27" s="90" t="str">
        <f>IF(ISNA(VLOOKUP($E27,UserInput!$M$5:$R$264,2,FALSE)),"",VLOOKUP($E27,UserInput!$M$5:$R$264,5,FALSE))</f>
        <v/>
      </c>
      <c r="I27" s="175"/>
      <c r="J27" s="175"/>
      <c r="AC27" s="245" t="str">
        <f>IF(ROW()-ROW($17:$17)&gt;MAX(UserInput!$K$5:$K$292),IF(OR(AC26="End",AC26="End+"),"End+","End"),"")</f>
        <v>End+</v>
      </c>
    </row>
    <row r="28" spans="3:29" s="24" customFormat="1" x14ac:dyDescent="0.25">
      <c r="C28" s="90" t="str">
        <f>IF(ISNA(VLOOKUP($E28,UserInput!$M$5:$R$264,2,FALSE)),"",VLOOKUP($E28,UserInput!$M$5:$R$264,2,FALSE))</f>
        <v/>
      </c>
      <c r="D28" s="90" t="str">
        <f>IF(ISNA(VLOOKUP($E28,UserInput!$M$5:$R$264,2,FALSE)),"",VLOOKUP($E28,UserInput!$M$5:$R$264,3,FALSE))</f>
        <v/>
      </c>
      <c r="E28" s="90" t="str">
        <f>IF(ROW()-ROW($17:$17)&gt;MAX(UserInput!$K$5:$K$292),"",INDEX(UserInput!$K$5:$Q$292,MATCH(ROW()-ROW($17:$17),UserInput!$K$5:$K$292,0),3))</f>
        <v/>
      </c>
      <c r="F28" s="90" t="str">
        <f t="shared" si="0"/>
        <v/>
      </c>
      <c r="G28" s="90" t="str">
        <f>IF(ISNA(VLOOKUP($E28,UserInput!$M$5:$R$264,2,FALSE)),"",VLOOKUP($E28,UserInput!$M$5:$R$264,4,FALSE))</f>
        <v/>
      </c>
      <c r="H28" s="90" t="str">
        <f>IF(ISNA(VLOOKUP($E28,UserInput!$M$5:$R$264,2,FALSE)),"",VLOOKUP($E28,UserInput!$M$5:$R$264,5,FALSE))</f>
        <v/>
      </c>
      <c r="I28" s="175"/>
      <c r="J28" s="175"/>
      <c r="AC28" s="245" t="str">
        <f>IF(ROW()-ROW($17:$17)&gt;MAX(UserInput!$K$5:$K$292),IF(OR(AC27="End",AC27="End+"),"End+","End"),"")</f>
        <v>End+</v>
      </c>
    </row>
    <row r="29" spans="3:29" s="24" customFormat="1" x14ac:dyDescent="0.25">
      <c r="C29" s="90" t="str">
        <f>IF(ISNA(VLOOKUP($E29,UserInput!$M$5:$R$264,2,FALSE)),"",VLOOKUP($E29,UserInput!$M$5:$R$264,2,FALSE))</f>
        <v/>
      </c>
      <c r="D29" s="90" t="str">
        <f>IF(ISNA(VLOOKUP($E29,UserInput!$M$5:$R$264,2,FALSE)),"",VLOOKUP($E29,UserInput!$M$5:$R$264,3,FALSE))</f>
        <v/>
      </c>
      <c r="E29" s="90" t="str">
        <f>IF(ROW()-ROW($17:$17)&gt;MAX(UserInput!$K$5:$K$292),"",INDEX(UserInput!$K$5:$Q$292,MATCH(ROW()-ROW($17:$17),UserInput!$K$5:$K$292,0),3))</f>
        <v/>
      </c>
      <c r="F29" s="90" t="str">
        <f t="shared" si="0"/>
        <v/>
      </c>
      <c r="G29" s="90" t="str">
        <f>IF(ISNA(VLOOKUP($E29,UserInput!$M$5:$R$264,2,FALSE)),"",VLOOKUP($E29,UserInput!$M$5:$R$264,4,FALSE))</f>
        <v/>
      </c>
      <c r="H29" s="90" t="str">
        <f>IF(ISNA(VLOOKUP($E29,UserInput!$M$5:$R$264,2,FALSE)),"",VLOOKUP($E29,UserInput!$M$5:$R$264,5,FALSE))</f>
        <v/>
      </c>
      <c r="I29" s="175"/>
      <c r="J29" s="175"/>
      <c r="AC29" s="245" t="str">
        <f>IF(ROW()-ROW($17:$17)&gt;MAX(UserInput!$K$5:$K$292),IF(OR(AC28="End",AC28="End+"),"End+","End"),"")</f>
        <v>End+</v>
      </c>
    </row>
    <row r="30" spans="3:29" s="24" customFormat="1" x14ac:dyDescent="0.25">
      <c r="C30" s="90" t="str">
        <f>IF(ISNA(VLOOKUP($E30,UserInput!$M$5:$R$264,2,FALSE)),"",VLOOKUP($E30,UserInput!$M$5:$R$264,2,FALSE))</f>
        <v/>
      </c>
      <c r="D30" s="90" t="str">
        <f>IF(ISNA(VLOOKUP($E30,UserInput!$M$5:$R$264,2,FALSE)),"",VLOOKUP($E30,UserInput!$M$5:$R$264,3,FALSE))</f>
        <v/>
      </c>
      <c r="E30" s="90" t="str">
        <f>IF(ROW()-ROW($17:$17)&gt;MAX(UserInput!$K$5:$K$292),"",INDEX(UserInput!$K$5:$Q$292,MATCH(ROW()-ROW($17:$17),UserInput!$K$5:$K$292,0),3))</f>
        <v/>
      </c>
      <c r="F30" s="90" t="str">
        <f t="shared" si="0"/>
        <v/>
      </c>
      <c r="G30" s="90" t="str">
        <f>IF(ISNA(VLOOKUP($E30,UserInput!$M$5:$R$264,2,FALSE)),"",VLOOKUP($E30,UserInput!$M$5:$R$264,4,FALSE))</f>
        <v/>
      </c>
      <c r="H30" s="90" t="str">
        <f>IF(ISNA(VLOOKUP($E30,UserInput!$M$5:$R$264,2,FALSE)),"",VLOOKUP($E30,UserInput!$M$5:$R$264,5,FALSE))</f>
        <v/>
      </c>
      <c r="I30" s="175"/>
      <c r="J30" s="175"/>
      <c r="AC30" s="245" t="str">
        <f>IF(ROW()-ROW($17:$17)&gt;MAX(UserInput!$K$5:$K$292),IF(OR(AC29="End",AC29="End+"),"End+","End"),"")</f>
        <v>End+</v>
      </c>
    </row>
    <row r="31" spans="3:29" s="24" customFormat="1" x14ac:dyDescent="0.25">
      <c r="C31" s="90" t="str">
        <f>IF(ISNA(VLOOKUP($E31,UserInput!$M$5:$R$264,2,FALSE)),"",VLOOKUP($E31,UserInput!$M$5:$R$264,2,FALSE))</f>
        <v/>
      </c>
      <c r="D31" s="90" t="str">
        <f>IF(ISNA(VLOOKUP($E31,UserInput!$M$5:$R$264,2,FALSE)),"",VLOOKUP($E31,UserInput!$M$5:$R$264,3,FALSE))</f>
        <v/>
      </c>
      <c r="E31" s="90" t="str">
        <f>IF(ROW()-ROW($17:$17)&gt;MAX(UserInput!$K$5:$K$292),"",INDEX(UserInput!$K$5:$Q$292,MATCH(ROW()-ROW($17:$17),UserInput!$K$5:$K$292,0),3))</f>
        <v/>
      </c>
      <c r="F31" s="90" t="str">
        <f t="shared" si="0"/>
        <v/>
      </c>
      <c r="G31" s="90" t="str">
        <f>IF(ISNA(VLOOKUP($E31,UserInput!$M$5:$R$264,2,FALSE)),"",VLOOKUP($E31,UserInput!$M$5:$R$264,4,FALSE))</f>
        <v/>
      </c>
      <c r="H31" s="90" t="str">
        <f>IF(ISNA(VLOOKUP($E31,UserInput!$M$5:$R$264,2,FALSE)),"",VLOOKUP($E31,UserInput!$M$5:$R$264,5,FALSE))</f>
        <v/>
      </c>
      <c r="I31" s="175"/>
      <c r="J31" s="175"/>
      <c r="AC31" s="245" t="str">
        <f>IF(ROW()-ROW($17:$17)&gt;MAX(UserInput!$K$5:$K$292),IF(OR(AC30="End",AC30="End+"),"End+","End"),"")</f>
        <v>End+</v>
      </c>
    </row>
    <row r="32" spans="3:29" s="24" customFormat="1" x14ac:dyDescent="0.25">
      <c r="C32" s="90" t="str">
        <f>IF(ISNA(VLOOKUP($E32,UserInput!$M$5:$R$264,2,FALSE)),"",VLOOKUP($E32,UserInput!$M$5:$R$264,2,FALSE))</f>
        <v/>
      </c>
      <c r="D32" s="90" t="str">
        <f>IF(ISNA(VLOOKUP($E32,UserInput!$M$5:$R$264,2,FALSE)),"",VLOOKUP($E32,UserInput!$M$5:$R$264,3,FALSE))</f>
        <v/>
      </c>
      <c r="E32" s="90" t="str">
        <f>IF(ROW()-ROW($17:$17)&gt;MAX(UserInput!$K$5:$K$292),"",INDEX(UserInput!$K$5:$Q$292,MATCH(ROW()-ROW($17:$17),UserInput!$K$5:$K$292,0),3))</f>
        <v/>
      </c>
      <c r="F32" s="90" t="str">
        <f t="shared" si="0"/>
        <v/>
      </c>
      <c r="G32" s="90" t="str">
        <f>IF(ISNA(VLOOKUP($E32,UserInput!$M$5:$R$264,2,FALSE)),"",VLOOKUP($E32,UserInput!$M$5:$R$264,4,FALSE))</f>
        <v/>
      </c>
      <c r="H32" s="90" t="str">
        <f>IF(ISNA(VLOOKUP($E32,UserInput!$M$5:$R$264,2,FALSE)),"",VLOOKUP($E32,UserInput!$M$5:$R$264,5,FALSE))</f>
        <v/>
      </c>
      <c r="I32" s="175"/>
      <c r="J32" s="175"/>
      <c r="AC32" s="245" t="str">
        <f>IF(ROW()-ROW($17:$17)&gt;MAX(UserInput!$K$5:$K$292),IF(OR(AC31="End",AC31="End+"),"End+","End"),"")</f>
        <v>End+</v>
      </c>
    </row>
    <row r="33" spans="3:29" s="24" customFormat="1" x14ac:dyDescent="0.25">
      <c r="C33" s="90" t="str">
        <f>IF(ISNA(VLOOKUP($E33,UserInput!$M$5:$R$264,2,FALSE)),"",VLOOKUP($E33,UserInput!$M$5:$R$264,2,FALSE))</f>
        <v/>
      </c>
      <c r="D33" s="90" t="str">
        <f>IF(ISNA(VLOOKUP($E33,UserInput!$M$5:$R$264,2,FALSE)),"",VLOOKUP($E33,UserInput!$M$5:$R$264,3,FALSE))</f>
        <v/>
      </c>
      <c r="E33" s="90" t="str">
        <f>IF(ROW()-ROW($17:$17)&gt;MAX(UserInput!$K$5:$K$292),"",INDEX(UserInput!$K$5:$Q$292,MATCH(ROW()-ROW($17:$17),UserInput!$K$5:$K$292,0),3))</f>
        <v/>
      </c>
      <c r="F33" s="90" t="str">
        <f t="shared" si="0"/>
        <v/>
      </c>
      <c r="G33" s="90" t="str">
        <f>IF(ISNA(VLOOKUP($E33,UserInput!$M$5:$R$264,2,FALSE)),"",VLOOKUP($E33,UserInput!$M$5:$R$264,4,FALSE))</f>
        <v/>
      </c>
      <c r="H33" s="90" t="str">
        <f>IF(ISNA(VLOOKUP($E33,UserInput!$M$5:$R$264,2,FALSE)),"",VLOOKUP($E33,UserInput!$M$5:$R$264,5,FALSE))</f>
        <v/>
      </c>
      <c r="I33" s="175"/>
      <c r="J33" s="175"/>
      <c r="AC33" s="245" t="str">
        <f>IF(ROW()-ROW($17:$17)&gt;MAX(UserInput!$K$5:$K$292),IF(OR(AC32="End",AC32="End+"),"End+","End"),"")</f>
        <v>End+</v>
      </c>
    </row>
    <row r="34" spans="3:29" s="24" customFormat="1" x14ac:dyDescent="0.25">
      <c r="C34" s="90" t="str">
        <f>IF(ISNA(VLOOKUP($E34,UserInput!$M$5:$R$264,2,FALSE)),"",VLOOKUP($E34,UserInput!$M$5:$R$264,2,FALSE))</f>
        <v/>
      </c>
      <c r="D34" s="90" t="str">
        <f>IF(ISNA(VLOOKUP($E34,UserInput!$M$5:$R$264,2,FALSE)),"",VLOOKUP($E34,UserInput!$M$5:$R$264,3,FALSE))</f>
        <v/>
      </c>
      <c r="E34" s="90" t="str">
        <f>IF(ROW()-ROW($17:$17)&gt;MAX(UserInput!$K$5:$K$292),"",INDEX(UserInput!$K$5:$Q$292,MATCH(ROW()-ROW($17:$17),UserInput!$K$5:$K$292,0),3))</f>
        <v/>
      </c>
      <c r="F34" s="90" t="str">
        <f t="shared" si="0"/>
        <v/>
      </c>
      <c r="G34" s="90" t="str">
        <f>IF(ISNA(VLOOKUP($E34,UserInput!$M$5:$R$264,2,FALSE)),"",VLOOKUP($E34,UserInput!$M$5:$R$264,4,FALSE))</f>
        <v/>
      </c>
      <c r="H34" s="90" t="str">
        <f>IF(ISNA(VLOOKUP($E34,UserInput!$M$5:$R$264,2,FALSE)),"",VLOOKUP($E34,UserInput!$M$5:$R$264,5,FALSE))</f>
        <v/>
      </c>
      <c r="I34" s="175"/>
      <c r="J34" s="175"/>
      <c r="AC34" s="245" t="str">
        <f>IF(ROW()-ROW($17:$17)&gt;MAX(UserInput!$K$5:$K$292),IF(OR(AC33="End",AC33="End+"),"End+","End"),"")</f>
        <v>End+</v>
      </c>
    </row>
    <row r="35" spans="3:29" s="24" customFormat="1" x14ac:dyDescent="0.25">
      <c r="C35" s="90" t="str">
        <f>IF(ISNA(VLOOKUP($E35,UserInput!$M$5:$R$264,2,FALSE)),"",VLOOKUP($E35,UserInput!$M$5:$R$264,2,FALSE))</f>
        <v/>
      </c>
      <c r="D35" s="90" t="str">
        <f>IF(ISNA(VLOOKUP($E35,UserInput!$M$5:$R$264,2,FALSE)),"",VLOOKUP($E35,UserInput!$M$5:$R$264,3,FALSE))</f>
        <v/>
      </c>
      <c r="E35" s="90" t="str">
        <f>IF(ROW()-ROW($17:$17)&gt;MAX(UserInput!$K$5:$K$292),"",INDEX(UserInput!$K$5:$Q$292,MATCH(ROW()-ROW($17:$17),UserInput!$K$5:$K$292,0),3))</f>
        <v/>
      </c>
      <c r="F35" s="90" t="str">
        <f t="shared" si="0"/>
        <v/>
      </c>
      <c r="G35" s="90" t="str">
        <f>IF(ISNA(VLOOKUP($E35,UserInput!$M$5:$R$264,2,FALSE)),"",VLOOKUP($E35,UserInput!$M$5:$R$264,4,FALSE))</f>
        <v/>
      </c>
      <c r="H35" s="90" t="str">
        <f>IF(ISNA(VLOOKUP($E35,UserInput!$M$5:$R$264,2,FALSE)),"",VLOOKUP($E35,UserInput!$M$5:$R$264,5,FALSE))</f>
        <v/>
      </c>
      <c r="I35" s="175"/>
      <c r="J35" s="175"/>
      <c r="AC35" s="245" t="str">
        <f>IF(ROW()-ROW($17:$17)&gt;MAX(UserInput!$K$5:$K$292),IF(OR(AC34="End",AC34="End+"),"End+","End"),"")</f>
        <v>End+</v>
      </c>
    </row>
    <row r="36" spans="3:29" s="24" customFormat="1" x14ac:dyDescent="0.25">
      <c r="C36" s="90" t="str">
        <f>IF(ISNA(VLOOKUP($E36,UserInput!$M$5:$R$264,2,FALSE)),"",VLOOKUP($E36,UserInput!$M$5:$R$264,2,FALSE))</f>
        <v/>
      </c>
      <c r="D36" s="90" t="str">
        <f>IF(ISNA(VLOOKUP($E36,UserInput!$M$5:$R$264,2,FALSE)),"",VLOOKUP($E36,UserInput!$M$5:$R$264,3,FALSE))</f>
        <v/>
      </c>
      <c r="E36" s="90" t="str">
        <f>IF(ROW()-ROW($17:$17)&gt;MAX(UserInput!$K$5:$K$292),"",INDEX(UserInput!$K$5:$Q$292,MATCH(ROW()-ROW($17:$17),UserInput!$K$5:$K$292,0),3))</f>
        <v/>
      </c>
      <c r="F36" s="90" t="str">
        <f t="shared" si="0"/>
        <v/>
      </c>
      <c r="G36" s="90" t="str">
        <f>IF(ISNA(VLOOKUP($E36,UserInput!$M$5:$R$264,2,FALSE)),"",VLOOKUP($E36,UserInput!$M$5:$R$264,4,FALSE))</f>
        <v/>
      </c>
      <c r="H36" s="90" t="str">
        <f>IF(ISNA(VLOOKUP($E36,UserInput!$M$5:$R$264,2,FALSE)),"",VLOOKUP($E36,UserInput!$M$5:$R$264,5,FALSE))</f>
        <v/>
      </c>
      <c r="I36" s="175"/>
      <c r="J36" s="175"/>
      <c r="AC36" s="245" t="str">
        <f>IF(ROW()-ROW($17:$17)&gt;MAX(UserInput!$K$5:$K$292),IF(OR(AC35="End",AC35="End+"),"End+","End"),"")</f>
        <v>End+</v>
      </c>
    </row>
    <row r="37" spans="3:29" s="24" customFormat="1" x14ac:dyDescent="0.25">
      <c r="C37" s="90" t="str">
        <f>IF(ISNA(VLOOKUP($E37,UserInput!$M$5:$R$264,2,FALSE)),"",VLOOKUP($E37,UserInput!$M$5:$R$264,2,FALSE))</f>
        <v/>
      </c>
      <c r="D37" s="90" t="str">
        <f>IF(ISNA(VLOOKUP($E37,UserInput!$M$5:$R$264,2,FALSE)),"",VLOOKUP($E37,UserInput!$M$5:$R$264,3,FALSE))</f>
        <v/>
      </c>
      <c r="E37" s="90" t="str">
        <f>IF(ROW()-ROW($17:$17)&gt;MAX(UserInput!$K$5:$K$292),"",INDEX(UserInput!$K$5:$Q$292,MATCH(ROW()-ROW($17:$17),UserInput!$K$5:$K$292,0),3))</f>
        <v/>
      </c>
      <c r="F37" s="90" t="str">
        <f t="shared" si="0"/>
        <v/>
      </c>
      <c r="G37" s="90" t="str">
        <f>IF(ISNA(VLOOKUP($E37,UserInput!$M$5:$R$264,2,FALSE)),"",VLOOKUP($E37,UserInput!$M$5:$R$264,4,FALSE))</f>
        <v/>
      </c>
      <c r="H37" s="90" t="str">
        <f>IF(ISNA(VLOOKUP($E37,UserInput!$M$5:$R$264,2,FALSE)),"",VLOOKUP($E37,UserInput!$M$5:$R$264,5,FALSE))</f>
        <v/>
      </c>
      <c r="I37" s="175"/>
      <c r="J37" s="175"/>
      <c r="AC37" s="245" t="str">
        <f>IF(ROW()-ROW($17:$17)&gt;MAX(UserInput!$K$5:$K$292),IF(OR(AC36="End",AC36="End+"),"End+","End"),"")</f>
        <v>End+</v>
      </c>
    </row>
    <row r="38" spans="3:29" s="24" customFormat="1" x14ac:dyDescent="0.25">
      <c r="C38" s="90" t="str">
        <f>IF(ISNA(VLOOKUP($E38,UserInput!$M$5:$R$264,2,FALSE)),"",VLOOKUP($E38,UserInput!$M$5:$R$264,2,FALSE))</f>
        <v/>
      </c>
      <c r="D38" s="90" t="str">
        <f>IF(ISNA(VLOOKUP($E38,UserInput!$M$5:$R$264,2,FALSE)),"",VLOOKUP($E38,UserInput!$M$5:$R$264,3,FALSE))</f>
        <v/>
      </c>
      <c r="E38" s="90" t="str">
        <f>IF(ROW()-ROW($17:$17)&gt;MAX(UserInput!$K$5:$K$292),"",INDEX(UserInput!$K$5:$Q$292,MATCH(ROW()-ROW($17:$17),UserInput!$K$5:$K$292,0),3))</f>
        <v/>
      </c>
      <c r="F38" s="90" t="str">
        <f t="shared" si="0"/>
        <v/>
      </c>
      <c r="G38" s="90" t="str">
        <f>IF(ISNA(VLOOKUP($E38,UserInput!$M$5:$R$264,2,FALSE)),"",VLOOKUP($E38,UserInput!$M$5:$R$264,4,FALSE))</f>
        <v/>
      </c>
      <c r="H38" s="90" t="str">
        <f>IF(ISNA(VLOOKUP($E38,UserInput!$M$5:$R$264,2,FALSE)),"",VLOOKUP($E38,UserInput!$M$5:$R$264,5,FALSE))</f>
        <v/>
      </c>
      <c r="I38" s="175"/>
      <c r="J38" s="175"/>
      <c r="AC38" s="245" t="str">
        <f>IF(ROW()-ROW($17:$17)&gt;MAX(UserInput!$K$5:$K$292),IF(OR(AC37="End",AC37="End+"),"End+","End"),"")</f>
        <v>End+</v>
      </c>
    </row>
    <row r="39" spans="3:29" s="24" customFormat="1" x14ac:dyDescent="0.25">
      <c r="C39" s="90" t="str">
        <f>IF(ISNA(VLOOKUP($E39,UserInput!$M$5:$R$264,2,FALSE)),"",VLOOKUP($E39,UserInput!$M$5:$R$264,2,FALSE))</f>
        <v/>
      </c>
      <c r="D39" s="90" t="str">
        <f>IF(ISNA(VLOOKUP($E39,UserInput!$M$5:$R$264,2,FALSE)),"",VLOOKUP($E39,UserInput!$M$5:$R$264,3,FALSE))</f>
        <v/>
      </c>
      <c r="E39" s="90" t="str">
        <f>IF(ROW()-ROW($17:$17)&gt;MAX(UserInput!$K$5:$K$292),"",INDEX(UserInput!$K$5:$Q$292,MATCH(ROW()-ROW($17:$17),UserInput!$K$5:$K$292,0),3))</f>
        <v/>
      </c>
      <c r="F39" s="90" t="str">
        <f t="shared" si="0"/>
        <v/>
      </c>
      <c r="G39" s="90" t="str">
        <f>IF(ISNA(VLOOKUP($E39,UserInput!$M$5:$R$264,2,FALSE)),"",VLOOKUP($E39,UserInput!$M$5:$R$264,4,FALSE))</f>
        <v/>
      </c>
      <c r="H39" s="90" t="str">
        <f>IF(ISNA(VLOOKUP($E39,UserInput!$M$5:$R$264,2,FALSE)),"",VLOOKUP($E39,UserInput!$M$5:$R$264,5,FALSE))</f>
        <v/>
      </c>
      <c r="I39" s="175"/>
      <c r="J39" s="175"/>
      <c r="AC39" s="245" t="str">
        <f>IF(ROW()-ROW($17:$17)&gt;MAX(UserInput!$K$5:$K$292),IF(OR(AC38="End",AC38="End+"),"End+","End"),"")</f>
        <v>End+</v>
      </c>
    </row>
    <row r="40" spans="3:29" s="24" customFormat="1" x14ac:dyDescent="0.25">
      <c r="C40" s="90" t="str">
        <f>IF(ISNA(VLOOKUP($E40,UserInput!$M$5:$R$264,2,FALSE)),"",VLOOKUP($E40,UserInput!$M$5:$R$264,2,FALSE))</f>
        <v/>
      </c>
      <c r="D40" s="90" t="str">
        <f>IF(ISNA(VLOOKUP($E40,UserInput!$M$5:$R$264,2,FALSE)),"",VLOOKUP($E40,UserInput!$M$5:$R$264,3,FALSE))</f>
        <v/>
      </c>
      <c r="E40" s="90" t="str">
        <f>IF(ROW()-ROW($17:$17)&gt;MAX(UserInput!$K$5:$K$292),"",INDEX(UserInput!$K$5:$Q$292,MATCH(ROW()-ROW($17:$17),UserInput!$K$5:$K$292,0),3))</f>
        <v/>
      </c>
      <c r="F40" s="90" t="str">
        <f t="shared" si="0"/>
        <v/>
      </c>
      <c r="G40" s="90" t="str">
        <f>IF(ISNA(VLOOKUP($E40,UserInput!$M$5:$R$264,2,FALSE)),"",VLOOKUP($E40,UserInput!$M$5:$R$264,4,FALSE))</f>
        <v/>
      </c>
      <c r="H40" s="90" t="str">
        <f>IF(ISNA(VLOOKUP($E40,UserInput!$M$5:$R$264,2,FALSE)),"",VLOOKUP($E40,UserInput!$M$5:$R$264,5,FALSE))</f>
        <v/>
      </c>
      <c r="I40" s="175"/>
      <c r="J40" s="175"/>
      <c r="AC40" s="245" t="str">
        <f>IF(ROW()-ROW($17:$17)&gt;MAX(UserInput!$K$5:$K$292),IF(OR(AC39="End",AC39="End+"),"End+","End"),"")</f>
        <v>End+</v>
      </c>
    </row>
    <row r="41" spans="3:29" s="24" customFormat="1" x14ac:dyDescent="0.25">
      <c r="C41" s="90" t="str">
        <f>IF(ISNA(VLOOKUP($E41,UserInput!$M$5:$R$264,2,FALSE)),"",VLOOKUP($E41,UserInput!$M$5:$R$264,2,FALSE))</f>
        <v/>
      </c>
      <c r="D41" s="90" t="str">
        <f>IF(ISNA(VLOOKUP($E41,UserInput!$M$5:$R$264,2,FALSE)),"",VLOOKUP($E41,UserInput!$M$5:$R$264,3,FALSE))</f>
        <v/>
      </c>
      <c r="E41" s="90" t="str">
        <f>IF(ROW()-ROW($17:$17)&gt;MAX(UserInput!$K$5:$K$292),"",INDEX(UserInput!$K$5:$Q$292,MATCH(ROW()-ROW($17:$17),UserInput!$K$5:$K$292,0),3))</f>
        <v/>
      </c>
      <c r="F41" s="90" t="str">
        <f t="shared" si="0"/>
        <v/>
      </c>
      <c r="G41" s="90" t="str">
        <f>IF(ISNA(VLOOKUP($E41,UserInput!$M$5:$R$264,2,FALSE)),"",VLOOKUP($E41,UserInput!$M$5:$R$264,4,FALSE))</f>
        <v/>
      </c>
      <c r="H41" s="90" t="str">
        <f>IF(ISNA(VLOOKUP($E41,UserInput!$M$5:$R$264,2,FALSE)),"",VLOOKUP($E41,UserInput!$M$5:$R$264,5,FALSE))</f>
        <v/>
      </c>
      <c r="I41" s="175"/>
      <c r="J41" s="175"/>
      <c r="AC41" s="245" t="str">
        <f>IF(ROW()-ROW($17:$17)&gt;MAX(UserInput!$K$5:$K$292),IF(OR(AC40="End",AC40="End+"),"End+","End"),"")</f>
        <v>End+</v>
      </c>
    </row>
    <row r="42" spans="3:29" s="24" customFormat="1" x14ac:dyDescent="0.25">
      <c r="C42" s="90" t="str">
        <f>IF(ISNA(VLOOKUP($E42,UserInput!$M$5:$R$264,2,FALSE)),"",VLOOKUP($E42,UserInput!$M$5:$R$264,2,FALSE))</f>
        <v/>
      </c>
      <c r="D42" s="90" t="str">
        <f>IF(ISNA(VLOOKUP($E42,UserInput!$M$5:$R$264,2,FALSE)),"",VLOOKUP($E42,UserInput!$M$5:$R$264,3,FALSE))</f>
        <v/>
      </c>
      <c r="E42" s="90" t="str">
        <f>IF(ROW()-ROW($17:$17)&gt;MAX(UserInput!$K$5:$K$292),"",INDEX(UserInput!$K$5:$Q$292,MATCH(ROW()-ROW($17:$17),UserInput!$K$5:$K$292,0),3))</f>
        <v/>
      </c>
      <c r="F42" s="90" t="str">
        <f t="shared" si="0"/>
        <v/>
      </c>
      <c r="G42" s="90" t="str">
        <f>IF(ISNA(VLOOKUP($E42,UserInput!$M$5:$R$264,2,FALSE)),"",VLOOKUP($E42,UserInput!$M$5:$R$264,4,FALSE))</f>
        <v/>
      </c>
      <c r="H42" s="90" t="str">
        <f>IF(ISNA(VLOOKUP($E42,UserInput!$M$5:$R$264,2,FALSE)),"",VLOOKUP($E42,UserInput!$M$5:$R$264,5,FALSE))</f>
        <v/>
      </c>
      <c r="I42" s="175"/>
      <c r="J42" s="175"/>
      <c r="AC42" s="245" t="str">
        <f>IF(ROW()-ROW($17:$17)&gt;MAX(UserInput!$K$5:$K$292),IF(OR(AC41="End",AC41="End+"),"End+","End"),"")</f>
        <v>End+</v>
      </c>
    </row>
    <row r="43" spans="3:29" s="24" customFormat="1" x14ac:dyDescent="0.25">
      <c r="C43" s="90" t="str">
        <f>IF(ISNA(VLOOKUP($E43,UserInput!$M$5:$R$264,2,FALSE)),"",VLOOKUP($E43,UserInput!$M$5:$R$264,2,FALSE))</f>
        <v/>
      </c>
      <c r="D43" s="90" t="str">
        <f>IF(ISNA(VLOOKUP($E43,UserInput!$M$5:$R$264,2,FALSE)),"",VLOOKUP($E43,UserInput!$M$5:$R$264,3,FALSE))</f>
        <v/>
      </c>
      <c r="E43" s="90" t="str">
        <f>IF(ROW()-ROW($17:$17)&gt;MAX(UserInput!$K$5:$K$292),"",INDEX(UserInput!$K$5:$Q$292,MATCH(ROW()-ROW($17:$17),UserInput!$K$5:$K$292,0),3))</f>
        <v/>
      </c>
      <c r="F43" s="90" t="str">
        <f t="shared" si="0"/>
        <v/>
      </c>
      <c r="G43" s="90" t="str">
        <f>IF(ISNA(VLOOKUP($E43,UserInput!$M$5:$R$264,2,FALSE)),"",VLOOKUP($E43,UserInput!$M$5:$R$264,4,FALSE))</f>
        <v/>
      </c>
      <c r="H43" s="90" t="str">
        <f>IF(ISNA(VLOOKUP($E43,UserInput!$M$5:$R$264,2,FALSE)),"",VLOOKUP($E43,UserInput!$M$5:$R$264,5,FALSE))</f>
        <v/>
      </c>
      <c r="I43" s="175"/>
      <c r="J43" s="175"/>
      <c r="AC43" s="245" t="str">
        <f>IF(ROW()-ROW($17:$17)&gt;MAX(UserInput!$K$5:$K$292),IF(OR(AC42="End",AC42="End+"),"End+","End"),"")</f>
        <v>End+</v>
      </c>
    </row>
    <row r="44" spans="3:29" s="24" customFormat="1" x14ac:dyDescent="0.25">
      <c r="C44" s="90" t="str">
        <f>IF(ISNA(VLOOKUP($E44,UserInput!$M$5:$R$264,2,FALSE)),"",VLOOKUP($E44,UserInput!$M$5:$R$264,2,FALSE))</f>
        <v/>
      </c>
      <c r="D44" s="90" t="str">
        <f>IF(ISNA(VLOOKUP($E44,UserInput!$M$5:$R$264,2,FALSE)),"",VLOOKUP($E44,UserInput!$M$5:$R$264,3,FALSE))</f>
        <v/>
      </c>
      <c r="E44" s="90" t="str">
        <f>IF(ROW()-ROW($17:$17)&gt;MAX(UserInput!$K$5:$K$292),"",INDEX(UserInput!$K$5:$Q$292,MATCH(ROW()-ROW($17:$17),UserInput!$K$5:$K$292,0),3))</f>
        <v/>
      </c>
      <c r="F44" s="90" t="str">
        <f t="shared" si="0"/>
        <v/>
      </c>
      <c r="G44" s="90" t="str">
        <f>IF(ISNA(VLOOKUP($E44,UserInput!$M$5:$R$264,2,FALSE)),"",VLOOKUP($E44,UserInput!$M$5:$R$264,4,FALSE))</f>
        <v/>
      </c>
      <c r="H44" s="90" t="str">
        <f>IF(ISNA(VLOOKUP($E44,UserInput!$M$5:$R$264,2,FALSE)),"",VLOOKUP($E44,UserInput!$M$5:$R$264,5,FALSE))</f>
        <v/>
      </c>
      <c r="I44" s="175"/>
      <c r="J44" s="175"/>
      <c r="AC44" s="245" t="str">
        <f>IF(ROW()-ROW($17:$17)&gt;MAX(UserInput!$K$5:$K$292),IF(OR(AC43="End",AC43="End+"),"End+","End"),"")</f>
        <v>End+</v>
      </c>
    </row>
    <row r="45" spans="3:29" s="24" customFormat="1" x14ac:dyDescent="0.25">
      <c r="C45" s="90" t="str">
        <f>IF(ISNA(VLOOKUP($E45,UserInput!$M$5:$R$264,2,FALSE)),"",VLOOKUP($E45,UserInput!$M$5:$R$264,2,FALSE))</f>
        <v/>
      </c>
      <c r="D45" s="90" t="str">
        <f>IF(ISNA(VLOOKUP($E45,UserInput!$M$5:$R$264,2,FALSE)),"",VLOOKUP($E45,UserInput!$M$5:$R$264,3,FALSE))</f>
        <v/>
      </c>
      <c r="E45" s="90" t="str">
        <f>IF(ROW()-ROW($17:$17)&gt;MAX(UserInput!$K$5:$K$292),"",INDEX(UserInput!$K$5:$Q$292,MATCH(ROW()-ROW($17:$17),UserInput!$K$5:$K$292,0),3))</f>
        <v/>
      </c>
      <c r="F45" s="90" t="str">
        <f t="shared" si="0"/>
        <v/>
      </c>
      <c r="G45" s="90" t="str">
        <f>IF(ISNA(VLOOKUP($E45,UserInput!$M$5:$R$264,2,FALSE)),"",VLOOKUP($E45,UserInput!$M$5:$R$264,4,FALSE))</f>
        <v/>
      </c>
      <c r="H45" s="90" t="str">
        <f>IF(ISNA(VLOOKUP($E45,UserInput!$M$5:$R$264,2,FALSE)),"",VLOOKUP($E45,UserInput!$M$5:$R$264,5,FALSE))</f>
        <v/>
      </c>
      <c r="I45" s="175"/>
      <c r="J45" s="175"/>
      <c r="AC45" s="245" t="str">
        <f>IF(ROW()-ROW($17:$17)&gt;MAX(UserInput!$K$5:$K$292),IF(OR(AC44="End",AC44="End+"),"End+","End"),"")</f>
        <v>End+</v>
      </c>
    </row>
    <row r="46" spans="3:29" s="24" customFormat="1" x14ac:dyDescent="0.25">
      <c r="C46" s="90" t="str">
        <f>IF(ISNA(VLOOKUP($E46,UserInput!$M$5:$R$264,2,FALSE)),"",VLOOKUP($E46,UserInput!$M$5:$R$264,2,FALSE))</f>
        <v/>
      </c>
      <c r="D46" s="90" t="str">
        <f>IF(ISNA(VLOOKUP($E46,UserInput!$M$5:$R$264,2,FALSE)),"",VLOOKUP($E46,UserInput!$M$5:$R$264,3,FALSE))</f>
        <v/>
      </c>
      <c r="E46" s="90" t="str">
        <f>IF(ROW()-ROW($17:$17)&gt;MAX(UserInput!$K$5:$K$292),"",INDEX(UserInput!$K$5:$Q$292,MATCH(ROW()-ROW($17:$17),UserInput!$K$5:$K$292,0),3))</f>
        <v/>
      </c>
      <c r="F46" s="90" t="str">
        <f t="shared" si="0"/>
        <v/>
      </c>
      <c r="G46" s="90" t="str">
        <f>IF(ISNA(VLOOKUP($E46,UserInput!$M$5:$R$264,2,FALSE)),"",VLOOKUP($E46,UserInput!$M$5:$R$264,4,FALSE))</f>
        <v/>
      </c>
      <c r="H46" s="90" t="str">
        <f>IF(ISNA(VLOOKUP($E46,UserInput!$M$5:$R$264,2,FALSE)),"",VLOOKUP($E46,UserInput!$M$5:$R$264,5,FALSE))</f>
        <v/>
      </c>
      <c r="I46" s="175"/>
      <c r="J46" s="175"/>
      <c r="AC46" s="245" t="str">
        <f>IF(ROW()-ROW($17:$17)&gt;MAX(UserInput!$K$5:$K$292),IF(OR(AC45="End",AC45="End+"),"End+","End"),"")</f>
        <v>End+</v>
      </c>
    </row>
    <row r="47" spans="3:29" s="24" customFormat="1" x14ac:dyDescent="0.25">
      <c r="C47" s="90" t="str">
        <f>IF(ISNA(VLOOKUP($E47,UserInput!$M$5:$R$264,2,FALSE)),"",VLOOKUP($E47,UserInput!$M$5:$R$264,2,FALSE))</f>
        <v/>
      </c>
      <c r="D47" s="90" t="str">
        <f>IF(ISNA(VLOOKUP($E47,UserInput!$M$5:$R$264,2,FALSE)),"",VLOOKUP($E47,UserInput!$M$5:$R$264,3,FALSE))</f>
        <v/>
      </c>
      <c r="E47" s="90" t="str">
        <f>IF(ROW()-ROW($17:$17)&gt;MAX(UserInput!$K$5:$K$292),"",INDEX(UserInput!$K$5:$Q$292,MATCH(ROW()-ROW($17:$17),UserInput!$K$5:$K$292,0),3))</f>
        <v/>
      </c>
      <c r="F47" s="90" t="str">
        <f t="shared" si="0"/>
        <v/>
      </c>
      <c r="G47" s="90" t="str">
        <f>IF(ISNA(VLOOKUP($E47,UserInput!$M$5:$R$264,2,FALSE)),"",VLOOKUP($E47,UserInput!$M$5:$R$264,4,FALSE))</f>
        <v/>
      </c>
      <c r="H47" s="90" t="str">
        <f>IF(ISNA(VLOOKUP($E47,UserInput!$M$5:$R$264,2,FALSE)),"",VLOOKUP($E47,UserInput!$M$5:$R$264,5,FALSE))</f>
        <v/>
      </c>
      <c r="I47" s="175"/>
      <c r="J47" s="175"/>
      <c r="AC47" s="245" t="str">
        <f>IF(ROW()-ROW($17:$17)&gt;MAX(UserInput!$K$5:$K$292),IF(OR(AC46="End",AC46="End+"),"End+","End"),"")</f>
        <v>End+</v>
      </c>
    </row>
    <row r="48" spans="3:29" s="24" customFormat="1" x14ac:dyDescent="0.25">
      <c r="C48" s="90" t="str">
        <f>IF(ISNA(VLOOKUP($E48,UserInput!$M$5:$R$264,2,FALSE)),"",VLOOKUP($E48,UserInput!$M$5:$R$264,2,FALSE))</f>
        <v/>
      </c>
      <c r="D48" s="90" t="str">
        <f>IF(ISNA(VLOOKUP($E48,UserInput!$M$5:$R$264,2,FALSE)),"",VLOOKUP($E48,UserInput!$M$5:$R$264,3,FALSE))</f>
        <v/>
      </c>
      <c r="E48" s="90" t="str">
        <f>IF(ROW()-ROW($17:$17)&gt;MAX(UserInput!$K$5:$K$292),"",INDEX(UserInput!$K$5:$Q$292,MATCH(ROW()-ROW($17:$17),UserInput!$K$5:$K$292,0),3))</f>
        <v/>
      </c>
      <c r="F48" s="90" t="str">
        <f t="shared" si="0"/>
        <v/>
      </c>
      <c r="G48" s="90" t="str">
        <f>IF(ISNA(VLOOKUP($E48,UserInput!$M$5:$R$264,2,FALSE)),"",VLOOKUP($E48,UserInput!$M$5:$R$264,4,FALSE))</f>
        <v/>
      </c>
      <c r="H48" s="90" t="str">
        <f>IF(ISNA(VLOOKUP($E48,UserInput!$M$5:$R$264,2,FALSE)),"",VLOOKUP($E48,UserInput!$M$5:$R$264,5,FALSE))</f>
        <v/>
      </c>
      <c r="I48" s="175"/>
      <c r="J48" s="175"/>
      <c r="AC48" s="245" t="str">
        <f>IF(ROW()-ROW($17:$17)&gt;MAX(UserInput!$K$5:$K$292),IF(OR(AC47="End",AC47="End+"),"End+","End"),"")</f>
        <v>End+</v>
      </c>
    </row>
    <row r="49" spans="3:29" s="24" customFormat="1" x14ac:dyDescent="0.25">
      <c r="C49" s="90" t="str">
        <f>IF(ISNA(VLOOKUP($E49,UserInput!$M$5:$R$264,2,FALSE)),"",VLOOKUP($E49,UserInput!$M$5:$R$264,2,FALSE))</f>
        <v/>
      </c>
      <c r="D49" s="90" t="str">
        <f>IF(ISNA(VLOOKUP($E49,UserInput!$M$5:$R$264,2,FALSE)),"",VLOOKUP($E49,UserInput!$M$5:$R$264,3,FALSE))</f>
        <v/>
      </c>
      <c r="E49" s="90" t="str">
        <f>IF(ROW()-ROW($17:$17)&gt;MAX(UserInput!$K$5:$K$292),"",INDEX(UserInput!$K$5:$Q$292,MATCH(ROW()-ROW($17:$17),UserInput!$K$5:$K$292,0),3))</f>
        <v/>
      </c>
      <c r="F49" s="90" t="str">
        <f t="shared" si="0"/>
        <v/>
      </c>
      <c r="G49" s="90" t="str">
        <f>IF(ISNA(VLOOKUP($E49,UserInput!$M$5:$R$264,2,FALSE)),"",VLOOKUP($E49,UserInput!$M$5:$R$264,4,FALSE))</f>
        <v/>
      </c>
      <c r="H49" s="90" t="str">
        <f>IF(ISNA(VLOOKUP($E49,UserInput!$M$5:$R$264,2,FALSE)),"",VLOOKUP($E49,UserInput!$M$5:$R$264,5,FALSE))</f>
        <v/>
      </c>
      <c r="I49" s="175"/>
      <c r="J49" s="175"/>
      <c r="AC49" s="245" t="str">
        <f>IF(ROW()-ROW($17:$17)&gt;MAX(UserInput!$K$5:$K$292),IF(OR(AC48="End",AC48="End+"),"End+","End"),"")</f>
        <v>End+</v>
      </c>
    </row>
    <row r="50" spans="3:29" s="24" customFormat="1" x14ac:dyDescent="0.25">
      <c r="C50" s="90" t="str">
        <f>IF(ISNA(VLOOKUP($E50,UserInput!$M$5:$R$264,2,FALSE)),"",VLOOKUP($E50,UserInput!$M$5:$R$264,2,FALSE))</f>
        <v/>
      </c>
      <c r="D50" s="90" t="str">
        <f>IF(ISNA(VLOOKUP($E50,UserInput!$M$5:$R$264,2,FALSE)),"",VLOOKUP($E50,UserInput!$M$5:$R$264,3,FALSE))</f>
        <v/>
      </c>
      <c r="E50" s="90" t="str">
        <f>IF(ROW()-ROW($17:$17)&gt;MAX(UserInput!$K$5:$K$292),"",INDEX(UserInput!$K$5:$Q$292,MATCH(ROW()-ROW($17:$17),UserInput!$K$5:$K$292,0),3))</f>
        <v/>
      </c>
      <c r="F50" s="90" t="str">
        <f t="shared" si="0"/>
        <v/>
      </c>
      <c r="G50" s="90" t="str">
        <f>IF(ISNA(VLOOKUP($E50,UserInput!$M$5:$R$264,2,FALSE)),"",VLOOKUP($E50,UserInput!$M$5:$R$264,4,FALSE))</f>
        <v/>
      </c>
      <c r="H50" s="90" t="str">
        <f>IF(ISNA(VLOOKUP($E50,UserInput!$M$5:$R$264,2,FALSE)),"",VLOOKUP($E50,UserInput!$M$5:$R$264,5,FALSE))</f>
        <v/>
      </c>
      <c r="I50" s="175"/>
      <c r="J50" s="175"/>
      <c r="AC50" s="245" t="str">
        <f>IF(ROW()-ROW($17:$17)&gt;MAX(UserInput!$K$5:$K$292),IF(OR(AC49="End",AC49="End+"),"End+","End"),"")</f>
        <v>End+</v>
      </c>
    </row>
    <row r="51" spans="3:29" s="24" customFormat="1" x14ac:dyDescent="0.25">
      <c r="C51" s="90" t="str">
        <f>IF(ISNA(VLOOKUP($E51,UserInput!$M$5:$R$264,2,FALSE)),"",VLOOKUP($E51,UserInput!$M$5:$R$264,2,FALSE))</f>
        <v/>
      </c>
      <c r="D51" s="90" t="str">
        <f>IF(ISNA(VLOOKUP($E51,UserInput!$M$5:$R$264,2,FALSE)),"",VLOOKUP($E51,UserInput!$M$5:$R$264,3,FALSE))</f>
        <v/>
      </c>
      <c r="E51" s="90" t="str">
        <f>IF(ROW()-ROW($17:$17)&gt;MAX(UserInput!$K$5:$K$292),"",INDEX(UserInput!$K$5:$Q$292,MATCH(ROW()-ROW($17:$17),UserInput!$K$5:$K$292,0),3))</f>
        <v/>
      </c>
      <c r="F51" s="90" t="str">
        <f t="shared" si="0"/>
        <v/>
      </c>
      <c r="G51" s="90" t="str">
        <f>IF(ISNA(VLOOKUP($E51,UserInput!$M$5:$R$264,2,FALSE)),"",VLOOKUP($E51,UserInput!$M$5:$R$264,4,FALSE))</f>
        <v/>
      </c>
      <c r="H51" s="90" t="str">
        <f>IF(ISNA(VLOOKUP($E51,UserInput!$M$5:$R$264,2,FALSE)),"",VLOOKUP($E51,UserInput!$M$5:$R$264,5,FALSE))</f>
        <v/>
      </c>
      <c r="I51" s="175"/>
      <c r="J51" s="175"/>
      <c r="AC51" s="245" t="str">
        <f>IF(ROW()-ROW($17:$17)&gt;MAX(UserInput!$K$5:$K$292),IF(OR(AC50="End",AC50="End+"),"End+","End"),"")</f>
        <v>End+</v>
      </c>
    </row>
    <row r="52" spans="3:29" s="24" customFormat="1" x14ac:dyDescent="0.25">
      <c r="C52" s="90" t="str">
        <f>IF(ISNA(VLOOKUP($E52,UserInput!$M$5:$R$264,2,FALSE)),"",VLOOKUP($E52,UserInput!$M$5:$R$264,2,FALSE))</f>
        <v/>
      </c>
      <c r="D52" s="90" t="str">
        <f>IF(ISNA(VLOOKUP($E52,UserInput!$M$5:$R$264,2,FALSE)),"",VLOOKUP($E52,UserInput!$M$5:$R$264,3,FALSE))</f>
        <v/>
      </c>
      <c r="E52" s="90" t="str">
        <f>IF(ROW()-ROW($17:$17)&gt;MAX(UserInput!$K$5:$K$292),"",INDEX(UserInput!$K$5:$Q$292,MATCH(ROW()-ROW($17:$17),UserInput!$K$5:$K$292,0),3))</f>
        <v/>
      </c>
      <c r="F52" s="90" t="str">
        <f t="shared" si="0"/>
        <v/>
      </c>
      <c r="G52" s="90" t="str">
        <f>IF(ISNA(VLOOKUP($E52,UserInput!$M$5:$R$264,2,FALSE)),"",VLOOKUP($E52,UserInput!$M$5:$R$264,4,FALSE))</f>
        <v/>
      </c>
      <c r="H52" s="90" t="str">
        <f>IF(ISNA(VLOOKUP($E52,UserInput!$M$5:$R$264,2,FALSE)),"",VLOOKUP($E52,UserInput!$M$5:$R$264,5,FALSE))</f>
        <v/>
      </c>
      <c r="I52" s="175"/>
      <c r="J52" s="175"/>
      <c r="AC52" s="245" t="str">
        <f>IF(ROW()-ROW($17:$17)&gt;MAX(UserInput!$K$5:$K$292),IF(OR(AC51="End",AC51="End+"),"End+","End"),"")</f>
        <v>End+</v>
      </c>
    </row>
    <row r="53" spans="3:29" s="24" customFormat="1" x14ac:dyDescent="0.25">
      <c r="C53" s="90" t="str">
        <f>IF(ISNA(VLOOKUP($E53,UserInput!$M$5:$R$264,2,FALSE)),"",VLOOKUP($E53,UserInput!$M$5:$R$264,2,FALSE))</f>
        <v/>
      </c>
      <c r="D53" s="90" t="str">
        <f>IF(ISNA(VLOOKUP($E53,UserInput!$M$5:$R$264,2,FALSE)),"",VLOOKUP($E53,UserInput!$M$5:$R$264,3,FALSE))</f>
        <v/>
      </c>
      <c r="E53" s="90" t="str">
        <f>IF(ROW()-ROW($17:$17)&gt;MAX(UserInput!$K$5:$K$292),"",INDEX(UserInput!$K$5:$Q$292,MATCH(ROW()-ROW($17:$17),UserInput!$K$5:$K$292,0),3))</f>
        <v/>
      </c>
      <c r="F53" s="90" t="str">
        <f t="shared" si="0"/>
        <v/>
      </c>
      <c r="G53" s="90" t="str">
        <f>IF(ISNA(VLOOKUP($E53,UserInput!$M$5:$R$264,2,FALSE)),"",VLOOKUP($E53,UserInput!$M$5:$R$264,4,FALSE))</f>
        <v/>
      </c>
      <c r="H53" s="90" t="str">
        <f>IF(ISNA(VLOOKUP($E53,UserInput!$M$5:$R$264,2,FALSE)),"",VLOOKUP($E53,UserInput!$M$5:$R$264,5,FALSE))</f>
        <v/>
      </c>
      <c r="I53" s="175"/>
      <c r="J53" s="175"/>
      <c r="AC53" s="245" t="str">
        <f>IF(ROW()-ROW($17:$17)&gt;MAX(UserInput!$K$5:$K$292),IF(OR(AC52="End",AC52="End+"),"End+","End"),"")</f>
        <v>End+</v>
      </c>
    </row>
    <row r="54" spans="3:29" s="24" customFormat="1" x14ac:dyDescent="0.25">
      <c r="C54" s="90" t="str">
        <f>IF(ISNA(VLOOKUP($E54,UserInput!$M$5:$R$264,2,FALSE)),"",VLOOKUP($E54,UserInput!$M$5:$R$264,2,FALSE))</f>
        <v/>
      </c>
      <c r="D54" s="90" t="str">
        <f>IF(ISNA(VLOOKUP($E54,UserInput!$M$5:$R$264,2,FALSE)),"",VLOOKUP($E54,UserInput!$M$5:$R$264,3,FALSE))</f>
        <v/>
      </c>
      <c r="E54" s="90" t="str">
        <f>IF(ROW()-ROW($17:$17)&gt;MAX(UserInput!$K$5:$K$292),"",INDEX(UserInput!$K$5:$Q$292,MATCH(ROW()-ROW($17:$17),UserInput!$K$5:$K$292,0),3))</f>
        <v/>
      </c>
      <c r="F54" s="90" t="str">
        <f t="shared" si="0"/>
        <v/>
      </c>
      <c r="G54" s="90" t="str">
        <f>IF(ISNA(VLOOKUP($E54,UserInput!$M$5:$R$264,2,FALSE)),"",VLOOKUP($E54,UserInput!$M$5:$R$264,4,FALSE))</f>
        <v/>
      </c>
      <c r="H54" s="90" t="str">
        <f>IF(ISNA(VLOOKUP($E54,UserInput!$M$5:$R$264,2,FALSE)),"",VLOOKUP($E54,UserInput!$M$5:$R$264,5,FALSE))</f>
        <v/>
      </c>
      <c r="I54" s="175"/>
      <c r="J54" s="175"/>
      <c r="AC54" s="245" t="str">
        <f>IF(ROW()-ROW($17:$17)&gt;MAX(UserInput!$K$5:$K$292),IF(OR(AC53="End",AC53="End+"),"End+","End"),"")</f>
        <v>End+</v>
      </c>
    </row>
    <row r="55" spans="3:29" s="24" customFormat="1" x14ac:dyDescent="0.25">
      <c r="C55" s="90" t="str">
        <f>IF(ISNA(VLOOKUP($E55,UserInput!$M$5:$R$264,2,FALSE)),"",VLOOKUP($E55,UserInput!$M$5:$R$264,2,FALSE))</f>
        <v/>
      </c>
      <c r="D55" s="90" t="str">
        <f>IF(ISNA(VLOOKUP($E55,UserInput!$M$5:$R$264,2,FALSE)),"",VLOOKUP($E55,UserInput!$M$5:$R$264,3,FALSE))</f>
        <v/>
      </c>
      <c r="E55" s="90" t="str">
        <f>IF(ROW()-ROW($17:$17)&gt;MAX(UserInput!$K$5:$K$292),"",INDEX(UserInput!$K$5:$Q$292,MATCH(ROW()-ROW($17:$17),UserInput!$K$5:$K$292,0),3))</f>
        <v/>
      </c>
      <c r="F55" s="90" t="str">
        <f t="shared" si="0"/>
        <v/>
      </c>
      <c r="G55" s="90" t="str">
        <f>IF(ISNA(VLOOKUP($E55,UserInput!$M$5:$R$264,2,FALSE)),"",VLOOKUP($E55,UserInput!$M$5:$R$264,4,FALSE))</f>
        <v/>
      </c>
      <c r="H55" s="90" t="str">
        <f>IF(ISNA(VLOOKUP($E55,UserInput!$M$5:$R$264,2,FALSE)),"",VLOOKUP($E55,UserInput!$M$5:$R$264,5,FALSE))</f>
        <v/>
      </c>
      <c r="I55" s="175"/>
      <c r="J55" s="175"/>
      <c r="AC55" s="245" t="str">
        <f>IF(ROW()-ROW($17:$17)&gt;MAX(UserInput!$K$5:$K$292),IF(OR(AC54="End",AC54="End+"),"End+","End"),"")</f>
        <v>End+</v>
      </c>
    </row>
    <row r="56" spans="3:29" s="24" customFormat="1" x14ac:dyDescent="0.25">
      <c r="C56" s="90" t="str">
        <f>IF(ISNA(VLOOKUP($E56,UserInput!$M$5:$R$264,2,FALSE)),"",VLOOKUP($E56,UserInput!$M$5:$R$264,2,FALSE))</f>
        <v/>
      </c>
      <c r="D56" s="90" t="str">
        <f>IF(ISNA(VLOOKUP($E56,UserInput!$M$5:$R$264,2,FALSE)),"",VLOOKUP($E56,UserInput!$M$5:$R$264,3,FALSE))</f>
        <v/>
      </c>
      <c r="E56" s="90" t="str">
        <f>IF(ROW()-ROW($17:$17)&gt;MAX(UserInput!$K$5:$K$292),"",INDEX(UserInput!$K$5:$Q$292,MATCH(ROW()-ROW($17:$17),UserInput!$K$5:$K$292,0),3))</f>
        <v/>
      </c>
      <c r="F56" s="90" t="str">
        <f t="shared" si="0"/>
        <v/>
      </c>
      <c r="G56" s="90" t="str">
        <f>IF(ISNA(VLOOKUP($E56,UserInput!$M$5:$R$264,2,FALSE)),"",VLOOKUP($E56,UserInput!$M$5:$R$264,4,FALSE))</f>
        <v/>
      </c>
      <c r="H56" s="90" t="str">
        <f>IF(ISNA(VLOOKUP($E56,UserInput!$M$5:$R$264,2,FALSE)),"",VLOOKUP($E56,UserInput!$M$5:$R$264,5,FALSE))</f>
        <v/>
      </c>
      <c r="I56" s="175"/>
      <c r="J56" s="175"/>
      <c r="AC56" s="245" t="str">
        <f>IF(ROW()-ROW($17:$17)&gt;MAX(UserInput!$K$5:$K$292),IF(OR(AC55="End",AC55="End+"),"End+","End"),"")</f>
        <v>End+</v>
      </c>
    </row>
    <row r="57" spans="3:29" s="24" customFormat="1" x14ac:dyDescent="0.25">
      <c r="C57" s="90" t="str">
        <f>IF(ISNA(VLOOKUP($E57,UserInput!$M$5:$R$264,2,FALSE)),"",VLOOKUP($E57,UserInput!$M$5:$R$264,2,FALSE))</f>
        <v/>
      </c>
      <c r="D57" s="90" t="str">
        <f>IF(ISNA(VLOOKUP($E57,UserInput!$M$5:$R$264,2,FALSE)),"",VLOOKUP($E57,UserInput!$M$5:$R$264,3,FALSE))</f>
        <v/>
      </c>
      <c r="E57" s="90" t="str">
        <f>IF(ROW()-ROW($17:$17)&gt;MAX(UserInput!$K$5:$K$292),"",INDEX(UserInput!$K$5:$Q$292,MATCH(ROW()-ROW($17:$17),UserInput!$K$5:$K$292,0),3))</f>
        <v/>
      </c>
      <c r="F57" s="90" t="str">
        <f t="shared" si="0"/>
        <v/>
      </c>
      <c r="G57" s="90" t="str">
        <f>IF(ISNA(VLOOKUP($E57,UserInput!$M$5:$R$264,2,FALSE)),"",VLOOKUP($E57,UserInput!$M$5:$R$264,4,FALSE))</f>
        <v/>
      </c>
      <c r="H57" s="90" t="str">
        <f>IF(ISNA(VLOOKUP($E57,UserInput!$M$5:$R$264,2,FALSE)),"",VLOOKUP($E57,UserInput!$M$5:$R$264,5,FALSE))</f>
        <v/>
      </c>
      <c r="I57" s="175"/>
      <c r="J57" s="175"/>
      <c r="AC57" s="245" t="str">
        <f>IF(ROW()-ROW($17:$17)&gt;MAX(UserInput!$K$5:$K$292),IF(OR(AC56="End",AC56="End+"),"End+","End"),"")</f>
        <v>End+</v>
      </c>
    </row>
    <row r="58" spans="3:29" s="24" customFormat="1" x14ac:dyDescent="0.25">
      <c r="C58" s="90" t="str">
        <f>IF(ISNA(VLOOKUP($E58,UserInput!$M$5:$R$264,2,FALSE)),"",VLOOKUP($E58,UserInput!$M$5:$R$264,2,FALSE))</f>
        <v/>
      </c>
      <c r="D58" s="90" t="str">
        <f>IF(ISNA(VLOOKUP($E58,UserInput!$M$5:$R$264,2,FALSE)),"",VLOOKUP($E58,UserInput!$M$5:$R$264,3,FALSE))</f>
        <v/>
      </c>
      <c r="E58" s="90" t="str">
        <f>IF(ROW()-ROW($17:$17)&gt;MAX(UserInput!$K$5:$K$292),"",INDEX(UserInput!$K$5:$Q$292,MATCH(ROW()-ROW($17:$17),UserInput!$K$5:$K$292,0),3))</f>
        <v/>
      </c>
      <c r="F58" s="90" t="str">
        <f t="shared" si="0"/>
        <v/>
      </c>
      <c r="G58" s="90" t="str">
        <f>IF(ISNA(VLOOKUP($E58,UserInput!$M$5:$R$264,2,FALSE)),"",VLOOKUP($E58,UserInput!$M$5:$R$264,4,FALSE))</f>
        <v/>
      </c>
      <c r="H58" s="90" t="str">
        <f>IF(ISNA(VLOOKUP($E58,UserInput!$M$5:$R$264,2,FALSE)),"",VLOOKUP($E58,UserInput!$M$5:$R$264,5,FALSE))</f>
        <v/>
      </c>
      <c r="I58" s="175"/>
      <c r="J58" s="175"/>
      <c r="AC58" s="245" t="str">
        <f>IF(ROW()-ROW($17:$17)&gt;MAX(UserInput!$K$5:$K$292),IF(OR(AC57="End",AC57="End+"),"End+","End"),"")</f>
        <v>End+</v>
      </c>
    </row>
    <row r="59" spans="3:29" s="24" customFormat="1" x14ac:dyDescent="0.25">
      <c r="C59" s="90" t="str">
        <f>IF(ISNA(VLOOKUP($E59,UserInput!$M$5:$R$264,2,FALSE)),"",VLOOKUP($E59,UserInput!$M$5:$R$264,2,FALSE))</f>
        <v/>
      </c>
      <c r="D59" s="90" t="str">
        <f>IF(ISNA(VLOOKUP($E59,UserInput!$M$5:$R$264,2,FALSE)),"",VLOOKUP($E59,UserInput!$M$5:$R$264,3,FALSE))</f>
        <v/>
      </c>
      <c r="E59" s="90" t="str">
        <f>IF(ROW()-ROW($17:$17)&gt;MAX(UserInput!$K$5:$K$292),"",INDEX(UserInput!$K$5:$Q$292,MATCH(ROW()-ROW($17:$17),UserInput!$K$5:$K$292,0),3))</f>
        <v/>
      </c>
      <c r="F59" s="90" t="str">
        <f t="shared" si="0"/>
        <v/>
      </c>
      <c r="G59" s="90" t="str">
        <f>IF(ISNA(VLOOKUP($E59,UserInput!$M$5:$R$264,2,FALSE)),"",VLOOKUP($E59,UserInput!$M$5:$R$264,4,FALSE))</f>
        <v/>
      </c>
      <c r="H59" s="90" t="str">
        <f>IF(ISNA(VLOOKUP($E59,UserInput!$M$5:$R$264,2,FALSE)),"",VLOOKUP($E59,UserInput!$M$5:$R$264,5,FALSE))</f>
        <v/>
      </c>
      <c r="I59" s="175"/>
      <c r="J59" s="175"/>
      <c r="AC59" s="245" t="str">
        <f>IF(ROW()-ROW($17:$17)&gt;MAX(UserInput!$K$5:$K$292),IF(OR(AC58="End",AC58="End+"),"End+","End"),"")</f>
        <v>End+</v>
      </c>
    </row>
    <row r="60" spans="3:29" s="24" customFormat="1" x14ac:dyDescent="0.25">
      <c r="C60" s="90" t="str">
        <f>IF(ISNA(VLOOKUP($E60,UserInput!$M$5:$R$264,2,FALSE)),"",VLOOKUP($E60,UserInput!$M$5:$R$264,2,FALSE))</f>
        <v/>
      </c>
      <c r="D60" s="90" t="str">
        <f>IF(ISNA(VLOOKUP($E60,UserInput!$M$5:$R$264,2,FALSE)),"",VLOOKUP($E60,UserInput!$M$5:$R$264,3,FALSE))</f>
        <v/>
      </c>
      <c r="E60" s="90" t="str">
        <f>IF(ROW()-ROW($17:$17)&gt;MAX(UserInput!$K$5:$K$292),"",INDEX(UserInput!$K$5:$Q$292,MATCH(ROW()-ROW($17:$17),UserInput!$K$5:$K$292,0),3))</f>
        <v/>
      </c>
      <c r="F60" s="90" t="str">
        <f t="shared" si="0"/>
        <v/>
      </c>
      <c r="G60" s="90" t="str">
        <f>IF(ISNA(VLOOKUP($E60,UserInput!$M$5:$R$264,2,FALSE)),"",VLOOKUP($E60,UserInput!$M$5:$R$264,4,FALSE))</f>
        <v/>
      </c>
      <c r="H60" s="90" t="str">
        <f>IF(ISNA(VLOOKUP($E60,UserInput!$M$5:$R$264,2,FALSE)),"",VLOOKUP($E60,UserInput!$M$5:$R$264,5,FALSE))</f>
        <v/>
      </c>
      <c r="I60" s="175"/>
      <c r="J60" s="175"/>
      <c r="AC60" s="245" t="str">
        <f>IF(ROW()-ROW($17:$17)&gt;MAX(UserInput!$K$5:$K$292),IF(OR(AC59="End",AC59="End+"),"End+","End"),"")</f>
        <v>End+</v>
      </c>
    </row>
    <row r="61" spans="3:29" s="24" customFormat="1" x14ac:dyDescent="0.25">
      <c r="C61" s="90" t="str">
        <f>IF(ISNA(VLOOKUP($E61,UserInput!$M$5:$R$264,2,FALSE)),"",VLOOKUP($E61,UserInput!$M$5:$R$264,2,FALSE))</f>
        <v/>
      </c>
      <c r="D61" s="90" t="str">
        <f>IF(ISNA(VLOOKUP($E61,UserInput!$M$5:$R$264,2,FALSE)),"",VLOOKUP($E61,UserInput!$M$5:$R$264,3,FALSE))</f>
        <v/>
      </c>
      <c r="E61" s="90" t="str">
        <f>IF(ROW()-ROW($17:$17)&gt;MAX(UserInput!$K$5:$K$292),"",INDEX(UserInput!$K$5:$Q$292,MATCH(ROW()-ROW($17:$17),UserInput!$K$5:$K$292,0),3))</f>
        <v/>
      </c>
      <c r="F61" s="90" t="str">
        <f t="shared" si="0"/>
        <v/>
      </c>
      <c r="G61" s="90" t="str">
        <f>IF(ISNA(VLOOKUP($E61,UserInput!$M$5:$R$264,2,FALSE)),"",VLOOKUP($E61,UserInput!$M$5:$R$264,4,FALSE))</f>
        <v/>
      </c>
      <c r="H61" s="90" t="str">
        <f>IF(ISNA(VLOOKUP($E61,UserInput!$M$5:$R$264,2,FALSE)),"",VLOOKUP($E61,UserInput!$M$5:$R$264,5,FALSE))</f>
        <v/>
      </c>
      <c r="I61" s="175"/>
      <c r="J61" s="175"/>
      <c r="AC61" s="245" t="str">
        <f>IF(ROW()-ROW($17:$17)&gt;MAX(UserInput!$K$5:$K$292),IF(OR(AC60="End",AC60="End+"),"End+","End"),"")</f>
        <v>End+</v>
      </c>
    </row>
    <row r="62" spans="3:29" s="24" customFormat="1" x14ac:dyDescent="0.25">
      <c r="C62" s="90" t="str">
        <f>IF(ISNA(VLOOKUP($E62,UserInput!$M$5:$R$264,2,FALSE)),"",VLOOKUP($E62,UserInput!$M$5:$R$264,2,FALSE))</f>
        <v/>
      </c>
      <c r="D62" s="90" t="str">
        <f>IF(ISNA(VLOOKUP($E62,UserInput!$M$5:$R$264,2,FALSE)),"",VLOOKUP($E62,UserInput!$M$5:$R$264,3,FALSE))</f>
        <v/>
      </c>
      <c r="E62" s="90" t="str">
        <f>IF(ROW()-ROW($17:$17)&gt;MAX(UserInput!$K$5:$K$292),"",INDEX(UserInput!$K$5:$Q$292,MATCH(ROW()-ROW($17:$17),UserInput!$K$5:$K$292,0),3))</f>
        <v/>
      </c>
      <c r="F62" s="90" t="str">
        <f t="shared" si="0"/>
        <v/>
      </c>
      <c r="G62" s="90" t="str">
        <f>IF(ISNA(VLOOKUP($E62,UserInput!$M$5:$R$264,2,FALSE)),"",VLOOKUP($E62,UserInput!$M$5:$R$264,4,FALSE))</f>
        <v/>
      </c>
      <c r="H62" s="90" t="str">
        <f>IF(ISNA(VLOOKUP($E62,UserInput!$M$5:$R$264,2,FALSE)),"",VLOOKUP($E62,UserInput!$M$5:$R$264,5,FALSE))</f>
        <v/>
      </c>
      <c r="I62" s="175"/>
      <c r="J62" s="175"/>
      <c r="AC62" s="245" t="str">
        <f>IF(ROW()-ROW($17:$17)&gt;MAX(UserInput!$K$5:$K$292),IF(OR(AC61="End",AC61="End+"),"End+","End"),"")</f>
        <v>End+</v>
      </c>
    </row>
    <row r="63" spans="3:29" s="24" customFormat="1" x14ac:dyDescent="0.25">
      <c r="C63" s="90" t="str">
        <f>IF(ISNA(VLOOKUP($E63,UserInput!$M$5:$R$264,2,FALSE)),"",VLOOKUP($E63,UserInput!$M$5:$R$264,2,FALSE))</f>
        <v/>
      </c>
      <c r="D63" s="90" t="str">
        <f>IF(ISNA(VLOOKUP($E63,UserInput!$M$5:$R$264,2,FALSE)),"",VLOOKUP($E63,UserInput!$M$5:$R$264,3,FALSE))</f>
        <v/>
      </c>
      <c r="E63" s="90" t="str">
        <f>IF(ROW()-ROW($17:$17)&gt;MAX(UserInput!$K$5:$K$292),"",INDEX(UserInput!$K$5:$Q$292,MATCH(ROW()-ROW($17:$17),UserInput!$K$5:$K$292,0),3))</f>
        <v/>
      </c>
      <c r="F63" s="90" t="str">
        <f t="shared" si="0"/>
        <v/>
      </c>
      <c r="G63" s="90" t="str">
        <f>IF(ISNA(VLOOKUP($E63,UserInput!$M$5:$R$264,2,FALSE)),"",VLOOKUP($E63,UserInput!$M$5:$R$264,4,FALSE))</f>
        <v/>
      </c>
      <c r="H63" s="90" t="str">
        <f>IF(ISNA(VLOOKUP($E63,UserInput!$M$5:$R$264,2,FALSE)),"",VLOOKUP($E63,UserInput!$M$5:$R$264,5,FALSE))</f>
        <v/>
      </c>
      <c r="I63" s="175"/>
      <c r="J63" s="175"/>
      <c r="AC63" s="245" t="str">
        <f>IF(ROW()-ROW($17:$17)&gt;MAX(UserInput!$K$5:$K$292),IF(OR(AC62="End",AC62="End+"),"End+","End"),"")</f>
        <v>End+</v>
      </c>
    </row>
    <row r="64" spans="3:29" s="24" customFormat="1" x14ac:dyDescent="0.25">
      <c r="C64" s="90" t="str">
        <f>IF(ISNA(VLOOKUP($E64,UserInput!$M$5:$R$264,2,FALSE)),"",VLOOKUP($E64,UserInput!$M$5:$R$264,2,FALSE))</f>
        <v/>
      </c>
      <c r="D64" s="90" t="str">
        <f>IF(ISNA(VLOOKUP($E64,UserInput!$M$5:$R$264,2,FALSE)),"",VLOOKUP($E64,UserInput!$M$5:$R$264,3,FALSE))</f>
        <v/>
      </c>
      <c r="E64" s="90" t="str">
        <f>IF(ROW()-ROW($17:$17)&gt;MAX(UserInput!$K$5:$K$292),"",INDEX(UserInput!$K$5:$Q$292,MATCH(ROW()-ROW($17:$17),UserInput!$K$5:$K$292,0),3))</f>
        <v/>
      </c>
      <c r="F64" s="90" t="str">
        <f t="shared" si="0"/>
        <v/>
      </c>
      <c r="G64" s="90" t="str">
        <f>IF(ISNA(VLOOKUP($E64,UserInput!$M$5:$R$264,2,FALSE)),"",VLOOKUP($E64,UserInput!$M$5:$R$264,4,FALSE))</f>
        <v/>
      </c>
      <c r="H64" s="90" t="str">
        <f>IF(ISNA(VLOOKUP($E64,UserInput!$M$5:$R$264,2,FALSE)),"",VLOOKUP($E64,UserInput!$M$5:$R$264,5,FALSE))</f>
        <v/>
      </c>
      <c r="I64" s="175"/>
      <c r="J64" s="175"/>
      <c r="AC64" s="245" t="str">
        <f>IF(ROW()-ROW($17:$17)&gt;MAX(UserInput!$K$5:$K$292),IF(OR(AC63="End",AC63="End+"),"End+","End"),"")</f>
        <v>End+</v>
      </c>
    </row>
    <row r="65" spans="3:29" s="24" customFormat="1" x14ac:dyDescent="0.25">
      <c r="C65" s="90" t="str">
        <f>IF(ISNA(VLOOKUP($E65,UserInput!$M$5:$R$264,2,FALSE)),"",VLOOKUP($E65,UserInput!$M$5:$R$264,2,FALSE))</f>
        <v/>
      </c>
      <c r="D65" s="90" t="str">
        <f>IF(ISNA(VLOOKUP($E65,UserInput!$M$5:$R$264,2,FALSE)),"",VLOOKUP($E65,UserInput!$M$5:$R$264,3,FALSE))</f>
        <v/>
      </c>
      <c r="E65" s="90" t="str">
        <f>IF(ROW()-ROW($17:$17)&gt;MAX(UserInput!$K$5:$K$292),"",INDEX(UserInput!$K$5:$Q$292,MATCH(ROW()-ROW($17:$17),UserInput!$K$5:$K$292,0),3))</f>
        <v/>
      </c>
      <c r="F65" s="90" t="str">
        <f t="shared" si="0"/>
        <v/>
      </c>
      <c r="G65" s="90" t="str">
        <f>IF(ISNA(VLOOKUP($E65,UserInput!$M$5:$R$264,2,FALSE)),"",VLOOKUP($E65,UserInput!$M$5:$R$264,4,FALSE))</f>
        <v/>
      </c>
      <c r="H65" s="90" t="str">
        <f>IF(ISNA(VLOOKUP($E65,UserInput!$M$5:$R$264,2,FALSE)),"",VLOOKUP($E65,UserInput!$M$5:$R$264,5,FALSE))</f>
        <v/>
      </c>
      <c r="I65" s="175"/>
      <c r="J65" s="175"/>
      <c r="AC65" s="245" t="str">
        <f>IF(ROW()-ROW($17:$17)&gt;MAX(UserInput!$K$5:$K$292),IF(OR(AC64="End",AC64="End+"),"End+","End"),"")</f>
        <v>End+</v>
      </c>
    </row>
    <row r="66" spans="3:29" s="24" customFormat="1" x14ac:dyDescent="0.25">
      <c r="C66" s="90" t="str">
        <f>IF(ISNA(VLOOKUP($E66,UserInput!$M$5:$R$264,2,FALSE)),"",VLOOKUP($E66,UserInput!$M$5:$R$264,2,FALSE))</f>
        <v/>
      </c>
      <c r="D66" s="90" t="str">
        <f>IF(ISNA(VLOOKUP($E66,UserInput!$M$5:$R$264,2,FALSE)),"",VLOOKUP($E66,UserInput!$M$5:$R$264,3,FALSE))</f>
        <v/>
      </c>
      <c r="E66" s="90" t="str">
        <f>IF(ROW()-ROW($17:$17)&gt;MAX(UserInput!$K$5:$K$292),"",INDEX(UserInput!$K$5:$Q$292,MATCH(ROW()-ROW($17:$17),UserInput!$K$5:$K$292,0),3))</f>
        <v/>
      </c>
      <c r="F66" s="90" t="str">
        <f t="shared" si="0"/>
        <v/>
      </c>
      <c r="G66" s="90" t="str">
        <f>IF(ISNA(VLOOKUP($E66,UserInput!$M$5:$R$264,2,FALSE)),"",VLOOKUP($E66,UserInput!$M$5:$R$264,4,FALSE))</f>
        <v/>
      </c>
      <c r="H66" s="90" t="str">
        <f>IF(ISNA(VLOOKUP($E66,UserInput!$M$5:$R$264,2,FALSE)),"",VLOOKUP($E66,UserInput!$M$5:$R$264,5,FALSE))</f>
        <v/>
      </c>
      <c r="I66" s="175"/>
      <c r="J66" s="175"/>
      <c r="AC66" s="245" t="str">
        <f>IF(ROW()-ROW($17:$17)&gt;MAX(UserInput!$K$5:$K$292),IF(OR(AC65="End",AC65="End+"),"End+","End"),"")</f>
        <v>End+</v>
      </c>
    </row>
    <row r="67" spans="3:29" s="24" customFormat="1" x14ac:dyDescent="0.25">
      <c r="C67" s="90" t="str">
        <f>IF(ISNA(VLOOKUP($E67,UserInput!$M$5:$R$264,2,FALSE)),"",VLOOKUP($E67,UserInput!$M$5:$R$264,2,FALSE))</f>
        <v/>
      </c>
      <c r="D67" s="90" t="str">
        <f>IF(ISNA(VLOOKUP($E67,UserInput!$M$5:$R$264,2,FALSE)),"",VLOOKUP($E67,UserInput!$M$5:$R$264,3,FALSE))</f>
        <v/>
      </c>
      <c r="E67" s="90" t="str">
        <f>IF(ROW()-ROW($17:$17)&gt;MAX(UserInput!$K$5:$K$292),"",INDEX(UserInput!$K$5:$Q$292,MATCH(ROW()-ROW($17:$17),UserInput!$K$5:$K$292,0),3))</f>
        <v/>
      </c>
      <c r="F67" s="90" t="str">
        <f t="shared" si="0"/>
        <v/>
      </c>
      <c r="G67" s="90" t="str">
        <f>IF(ISNA(VLOOKUP($E67,UserInput!$M$5:$R$264,2,FALSE)),"",VLOOKUP($E67,UserInput!$M$5:$R$264,4,FALSE))</f>
        <v/>
      </c>
      <c r="H67" s="90" t="str">
        <f>IF(ISNA(VLOOKUP($E67,UserInput!$M$5:$R$264,2,FALSE)),"",VLOOKUP($E67,UserInput!$M$5:$R$264,5,FALSE))</f>
        <v/>
      </c>
      <c r="I67" s="175"/>
      <c r="J67" s="175"/>
      <c r="AC67" s="245" t="str">
        <f>IF(ROW()-ROW($17:$17)&gt;MAX(UserInput!$K$5:$K$292),IF(OR(AC66="End",AC66="End+"),"End+","End"),"")</f>
        <v>End+</v>
      </c>
    </row>
    <row r="68" spans="3:29" s="24" customFormat="1" x14ac:dyDescent="0.25">
      <c r="C68" s="90" t="str">
        <f>IF(ISNA(VLOOKUP($E68,UserInput!$M$5:$R$264,2,FALSE)),"",VLOOKUP($E68,UserInput!$M$5:$R$264,2,FALSE))</f>
        <v/>
      </c>
      <c r="D68" s="90" t="str">
        <f>IF(ISNA(VLOOKUP($E68,UserInput!$M$5:$R$264,2,FALSE)),"",VLOOKUP($E68,UserInput!$M$5:$R$264,3,FALSE))</f>
        <v/>
      </c>
      <c r="E68" s="90" t="str">
        <f>IF(ROW()-ROW($17:$17)&gt;MAX(UserInput!$K$5:$K$292),"",INDEX(UserInput!$K$5:$Q$292,MATCH(ROW()-ROW($17:$17),UserInput!$K$5:$K$292,0),3))</f>
        <v/>
      </c>
      <c r="F68" s="90" t="str">
        <f t="shared" si="0"/>
        <v/>
      </c>
      <c r="G68" s="90" t="str">
        <f>IF(ISNA(VLOOKUP($E68,UserInput!$M$5:$R$264,2,FALSE)),"",VLOOKUP($E68,UserInput!$M$5:$R$264,4,FALSE))</f>
        <v/>
      </c>
      <c r="H68" s="90" t="str">
        <f>IF(ISNA(VLOOKUP($E68,UserInput!$M$5:$R$264,2,FALSE)),"",VLOOKUP($E68,UserInput!$M$5:$R$264,5,FALSE))</f>
        <v/>
      </c>
      <c r="I68" s="175"/>
      <c r="J68" s="175"/>
      <c r="AC68" s="245" t="str">
        <f>IF(ROW()-ROW($17:$17)&gt;MAX(UserInput!$K$5:$K$292),IF(OR(AC67="End",AC67="End+"),"End+","End"),"")</f>
        <v>End+</v>
      </c>
    </row>
    <row r="69" spans="3:29" s="24" customFormat="1" x14ac:dyDescent="0.25">
      <c r="C69" s="90" t="str">
        <f>IF(ISNA(VLOOKUP($E69,UserInput!$M$5:$R$264,2,FALSE)),"",VLOOKUP($E69,UserInput!$M$5:$R$264,2,FALSE))</f>
        <v/>
      </c>
      <c r="D69" s="90" t="str">
        <f>IF(ISNA(VLOOKUP($E69,UserInput!$M$5:$R$264,2,FALSE)),"",VLOOKUP($E69,UserInput!$M$5:$R$264,3,FALSE))</f>
        <v/>
      </c>
      <c r="E69" s="90" t="str">
        <f>IF(ROW()-ROW($17:$17)&gt;MAX(UserInput!$K$5:$K$292),"",INDEX(UserInput!$K$5:$Q$292,MATCH(ROW()-ROW($17:$17),UserInput!$K$5:$K$292,0),3))</f>
        <v/>
      </c>
      <c r="F69" s="90" t="str">
        <f t="shared" si="0"/>
        <v/>
      </c>
      <c r="G69" s="90" t="str">
        <f>IF(ISNA(VLOOKUP($E69,UserInput!$M$5:$R$264,2,FALSE)),"",VLOOKUP($E69,UserInput!$M$5:$R$264,4,FALSE))</f>
        <v/>
      </c>
      <c r="H69" s="90" t="str">
        <f>IF(ISNA(VLOOKUP($E69,UserInput!$M$5:$R$264,2,FALSE)),"",VLOOKUP($E69,UserInput!$M$5:$R$264,5,FALSE))</f>
        <v/>
      </c>
      <c r="I69" s="175"/>
      <c r="J69" s="175"/>
      <c r="AC69" s="245" t="str">
        <f>IF(ROW()-ROW($17:$17)&gt;MAX(UserInput!$K$5:$K$292),IF(OR(AC68="End",AC68="End+"),"End+","End"),"")</f>
        <v>End+</v>
      </c>
    </row>
    <row r="70" spans="3:29" s="24" customFormat="1" x14ac:dyDescent="0.25">
      <c r="C70" s="90" t="str">
        <f>IF(ISNA(VLOOKUP($E70,UserInput!$M$5:$R$264,2,FALSE)),"",VLOOKUP($E70,UserInput!$M$5:$R$264,2,FALSE))</f>
        <v/>
      </c>
      <c r="D70" s="90" t="str">
        <f>IF(ISNA(VLOOKUP($E70,UserInput!$M$5:$R$264,2,FALSE)),"",VLOOKUP($E70,UserInput!$M$5:$R$264,3,FALSE))</f>
        <v/>
      </c>
      <c r="E70" s="90" t="str">
        <f>IF(ROW()-ROW($17:$17)&gt;MAX(UserInput!$K$5:$K$292),"",INDEX(UserInput!$K$5:$Q$292,MATCH(ROW()-ROW($17:$17),UserInput!$K$5:$K$292,0),3))</f>
        <v/>
      </c>
      <c r="F70" s="90" t="str">
        <f t="shared" si="0"/>
        <v/>
      </c>
      <c r="G70" s="90" t="str">
        <f>IF(ISNA(VLOOKUP($E70,UserInput!$M$5:$R$264,2,FALSE)),"",VLOOKUP($E70,UserInput!$M$5:$R$264,4,FALSE))</f>
        <v/>
      </c>
      <c r="H70" s="90" t="str">
        <f>IF(ISNA(VLOOKUP($E70,UserInput!$M$5:$R$264,2,FALSE)),"",VLOOKUP($E70,UserInput!$M$5:$R$264,5,FALSE))</f>
        <v/>
      </c>
      <c r="I70" s="175"/>
      <c r="J70" s="175"/>
      <c r="AC70" s="245" t="str">
        <f>IF(ROW()-ROW($17:$17)&gt;MAX(UserInput!$K$5:$K$292),IF(OR(AC69="End",AC69="End+"),"End+","End"),"")</f>
        <v>End+</v>
      </c>
    </row>
    <row r="71" spans="3:29" s="24" customFormat="1" x14ac:dyDescent="0.25">
      <c r="C71" s="90" t="str">
        <f>IF(ISNA(VLOOKUP($E71,UserInput!$M$5:$R$264,2,FALSE)),"",VLOOKUP($E71,UserInput!$M$5:$R$264,2,FALSE))</f>
        <v/>
      </c>
      <c r="D71" s="90" t="str">
        <f>IF(ISNA(VLOOKUP($E71,UserInput!$M$5:$R$264,2,FALSE)),"",VLOOKUP($E71,UserInput!$M$5:$R$264,3,FALSE))</f>
        <v/>
      </c>
      <c r="E71" s="90" t="str">
        <f>IF(ROW()-ROW($17:$17)&gt;MAX(UserInput!$K$5:$K$292),"",INDEX(UserInput!$K$5:$Q$292,MATCH(ROW()-ROW($17:$17),UserInput!$K$5:$K$292,0),3))</f>
        <v/>
      </c>
      <c r="F71" s="90" t="str">
        <f t="shared" si="0"/>
        <v/>
      </c>
      <c r="G71" s="90" t="str">
        <f>IF(ISNA(VLOOKUP($E71,UserInput!$M$5:$R$264,2,FALSE)),"",VLOOKUP($E71,UserInput!$M$5:$R$264,4,FALSE))</f>
        <v/>
      </c>
      <c r="H71" s="90" t="str">
        <f>IF(ISNA(VLOOKUP($E71,UserInput!$M$5:$R$264,2,FALSE)),"",VLOOKUP($E71,UserInput!$M$5:$R$264,5,FALSE))</f>
        <v/>
      </c>
      <c r="I71" s="175"/>
      <c r="J71" s="175"/>
      <c r="AC71" s="245" t="str">
        <f>IF(ROW()-ROW($17:$17)&gt;MAX(UserInput!$K$5:$K$292),IF(OR(AC70="End",AC70="End+"),"End+","End"),"")</f>
        <v>End+</v>
      </c>
    </row>
    <row r="72" spans="3:29" s="24" customFormat="1" x14ac:dyDescent="0.25">
      <c r="C72" s="90" t="str">
        <f>IF(ISNA(VLOOKUP($E72,UserInput!$M$5:$R$264,2,FALSE)),"",VLOOKUP($E72,UserInput!$M$5:$R$264,2,FALSE))</f>
        <v/>
      </c>
      <c r="D72" s="90" t="str">
        <f>IF(ISNA(VLOOKUP($E72,UserInput!$M$5:$R$264,2,FALSE)),"",VLOOKUP($E72,UserInput!$M$5:$R$264,3,FALSE))</f>
        <v/>
      </c>
      <c r="E72" s="90" t="str">
        <f>IF(ROW()-ROW($17:$17)&gt;MAX(UserInput!$K$5:$K$292),"",INDEX(UserInput!$K$5:$Q$292,MATCH(ROW()-ROW($17:$17),UserInput!$K$5:$K$292,0),3))</f>
        <v/>
      </c>
      <c r="F72" s="90" t="str">
        <f t="shared" si="0"/>
        <v/>
      </c>
      <c r="G72" s="90" t="str">
        <f>IF(ISNA(VLOOKUP($E72,UserInput!$M$5:$R$264,2,FALSE)),"",VLOOKUP($E72,UserInput!$M$5:$R$264,4,FALSE))</f>
        <v/>
      </c>
      <c r="H72" s="90" t="str">
        <f>IF(ISNA(VLOOKUP($E72,UserInput!$M$5:$R$264,2,FALSE)),"",VLOOKUP($E72,UserInput!$M$5:$R$264,5,FALSE))</f>
        <v/>
      </c>
      <c r="I72" s="175"/>
      <c r="J72" s="175"/>
      <c r="AC72" s="245" t="str">
        <f>IF(ROW()-ROW($17:$17)&gt;MAX(UserInput!$K$5:$K$292),IF(OR(AC71="End",AC71="End+"),"End+","End"),"")</f>
        <v>End+</v>
      </c>
    </row>
    <row r="73" spans="3:29" s="24" customFormat="1" x14ac:dyDescent="0.25">
      <c r="C73" s="90" t="str">
        <f>IF(ISNA(VLOOKUP($E73,UserInput!$M$5:$R$264,2,FALSE)),"",VLOOKUP($E73,UserInput!$M$5:$R$264,2,FALSE))</f>
        <v/>
      </c>
      <c r="D73" s="90" t="str">
        <f>IF(ISNA(VLOOKUP($E73,UserInput!$M$5:$R$264,2,FALSE)),"",VLOOKUP($E73,UserInput!$M$5:$R$264,3,FALSE))</f>
        <v/>
      </c>
      <c r="E73" s="90" t="str">
        <f>IF(ROW()-ROW($17:$17)&gt;MAX(UserInput!$K$5:$K$292),"",INDEX(UserInput!$K$5:$Q$292,MATCH(ROW()-ROW($17:$17),UserInput!$K$5:$K$292,0),3))</f>
        <v/>
      </c>
      <c r="F73" s="90" t="str">
        <f t="shared" si="0"/>
        <v/>
      </c>
      <c r="G73" s="90" t="str">
        <f>IF(ISNA(VLOOKUP($E73,UserInput!$M$5:$R$264,2,FALSE)),"",VLOOKUP($E73,UserInput!$M$5:$R$264,4,FALSE))</f>
        <v/>
      </c>
      <c r="H73" s="90" t="str">
        <f>IF(ISNA(VLOOKUP($E73,UserInput!$M$5:$R$264,2,FALSE)),"",VLOOKUP($E73,UserInput!$M$5:$R$264,5,FALSE))</f>
        <v/>
      </c>
      <c r="I73" s="175"/>
      <c r="J73" s="175"/>
      <c r="AC73" s="245" t="str">
        <f>IF(ROW()-ROW($17:$17)&gt;MAX(UserInput!$K$5:$K$292),IF(OR(AC72="End",AC72="End+"),"End+","End"),"")</f>
        <v>End+</v>
      </c>
    </row>
    <row r="74" spans="3:29" s="24" customFormat="1" x14ac:dyDescent="0.25">
      <c r="C74" s="90" t="str">
        <f>IF(ISNA(VLOOKUP($E74,UserInput!$M$5:$R$264,2,FALSE)),"",VLOOKUP($E74,UserInput!$M$5:$R$264,2,FALSE))</f>
        <v/>
      </c>
      <c r="D74" s="90" t="str">
        <f>IF(ISNA(VLOOKUP($E74,UserInput!$M$5:$R$264,2,FALSE)),"",VLOOKUP($E74,UserInput!$M$5:$R$264,3,FALSE))</f>
        <v/>
      </c>
      <c r="E74" s="90" t="str">
        <f>IF(ROW()-ROW($17:$17)&gt;MAX(UserInput!$K$5:$K$292),"",INDEX(UserInput!$K$5:$Q$292,MATCH(ROW()-ROW($17:$17),UserInput!$K$5:$K$292,0),3))</f>
        <v/>
      </c>
      <c r="F74" s="90" t="str">
        <f t="shared" si="0"/>
        <v/>
      </c>
      <c r="G74" s="90" t="str">
        <f>IF(ISNA(VLOOKUP($E74,UserInput!$M$5:$R$264,2,FALSE)),"",VLOOKUP($E74,UserInput!$M$5:$R$264,4,FALSE))</f>
        <v/>
      </c>
      <c r="H74" s="90" t="str">
        <f>IF(ISNA(VLOOKUP($E74,UserInput!$M$5:$R$264,2,FALSE)),"",VLOOKUP($E74,UserInput!$M$5:$R$264,5,FALSE))</f>
        <v/>
      </c>
      <c r="I74" s="175"/>
      <c r="J74" s="175"/>
      <c r="AC74" s="245" t="str">
        <f>IF(ROW()-ROW($17:$17)&gt;MAX(UserInput!$K$5:$K$292),IF(OR(AC73="End",AC73="End+"),"End+","End"),"")</f>
        <v>End+</v>
      </c>
    </row>
    <row r="75" spans="3:29" s="24" customFormat="1" x14ac:dyDescent="0.25">
      <c r="C75" s="90" t="str">
        <f>IF(ISNA(VLOOKUP($E75,UserInput!$M$5:$R$264,2,FALSE)),"",VLOOKUP($E75,UserInput!$M$5:$R$264,2,FALSE))</f>
        <v/>
      </c>
      <c r="D75" s="90" t="str">
        <f>IF(ISNA(VLOOKUP($E75,UserInput!$M$5:$R$264,2,FALSE)),"",VLOOKUP($E75,UserInput!$M$5:$R$264,3,FALSE))</f>
        <v/>
      </c>
      <c r="E75" s="90" t="str">
        <f>IF(ROW()-ROW($17:$17)&gt;MAX(UserInput!$K$5:$K$292),"",INDEX(UserInput!$K$5:$Q$292,MATCH(ROW()-ROW($17:$17),UserInput!$K$5:$K$292,0),3))</f>
        <v/>
      </c>
      <c r="F75" s="90" t="str">
        <f t="shared" si="0"/>
        <v/>
      </c>
      <c r="G75" s="90" t="str">
        <f>IF(ISNA(VLOOKUP($E75,UserInput!$M$5:$R$264,2,FALSE)),"",VLOOKUP($E75,UserInput!$M$5:$R$264,4,FALSE))</f>
        <v/>
      </c>
      <c r="H75" s="90" t="str">
        <f>IF(ISNA(VLOOKUP($E75,UserInput!$M$5:$R$264,2,FALSE)),"",VLOOKUP($E75,UserInput!$M$5:$R$264,5,FALSE))</f>
        <v/>
      </c>
      <c r="I75" s="175"/>
      <c r="J75" s="175"/>
      <c r="AC75" s="245" t="str">
        <f>IF(ROW()-ROW($17:$17)&gt;MAX(UserInput!$K$5:$K$292),IF(OR(AC74="End",AC74="End+"),"End+","End"),"")</f>
        <v>End+</v>
      </c>
    </row>
    <row r="76" spans="3:29" s="24" customFormat="1" x14ac:dyDescent="0.25">
      <c r="C76" s="90" t="str">
        <f>IF(ISNA(VLOOKUP($E76,UserInput!$M$5:$R$264,2,FALSE)),"",VLOOKUP($E76,UserInput!$M$5:$R$264,2,FALSE))</f>
        <v/>
      </c>
      <c r="D76" s="90" t="str">
        <f>IF(ISNA(VLOOKUP($E76,UserInput!$M$5:$R$264,2,FALSE)),"",VLOOKUP($E76,UserInput!$M$5:$R$264,3,FALSE))</f>
        <v/>
      </c>
      <c r="E76" s="90" t="str">
        <f>IF(ROW()-ROW($17:$17)&gt;MAX(UserInput!$K$5:$K$292),"",INDEX(UserInput!$K$5:$Q$292,MATCH(ROW()-ROW($17:$17),UserInput!$K$5:$K$292,0),3))</f>
        <v/>
      </c>
      <c r="F76" s="90" t="str">
        <f t="shared" si="0"/>
        <v/>
      </c>
      <c r="G76" s="90" t="str">
        <f>IF(ISNA(VLOOKUP($E76,UserInput!$M$5:$R$264,2,FALSE)),"",VLOOKUP($E76,UserInput!$M$5:$R$264,4,FALSE))</f>
        <v/>
      </c>
      <c r="H76" s="90" t="str">
        <f>IF(ISNA(VLOOKUP($E76,UserInput!$M$5:$R$264,2,FALSE)),"",VLOOKUP($E76,UserInput!$M$5:$R$264,5,FALSE))</f>
        <v/>
      </c>
      <c r="I76" s="175"/>
      <c r="J76" s="175"/>
      <c r="AC76" s="245" t="str">
        <f>IF(ROW()-ROW($17:$17)&gt;MAX(UserInput!$K$5:$K$292),IF(OR(AC75="End",AC75="End+"),"End+","End"),"")</f>
        <v>End+</v>
      </c>
    </row>
    <row r="77" spans="3:29" s="24" customFormat="1" x14ac:dyDescent="0.25">
      <c r="C77" s="90" t="str">
        <f>IF(ISNA(VLOOKUP($E77,UserInput!$M$5:$R$264,2,FALSE)),"",VLOOKUP($E77,UserInput!$M$5:$R$264,2,FALSE))</f>
        <v/>
      </c>
      <c r="D77" s="90" t="str">
        <f>IF(ISNA(VLOOKUP($E77,UserInput!$M$5:$R$264,2,FALSE)),"",VLOOKUP($E77,UserInput!$M$5:$R$264,3,FALSE))</f>
        <v/>
      </c>
      <c r="E77" s="90" t="str">
        <f>IF(ROW()-ROW($17:$17)&gt;MAX(UserInput!$K$5:$K$292),"",INDEX(UserInput!$K$5:$Q$292,MATCH(ROW()-ROW($17:$17),UserInput!$K$5:$K$292,0),3))</f>
        <v/>
      </c>
      <c r="F77" s="90" t="str">
        <f t="shared" si="0"/>
        <v/>
      </c>
      <c r="G77" s="90" t="str">
        <f>IF(ISNA(VLOOKUP($E77,UserInput!$M$5:$R$264,2,FALSE)),"",VLOOKUP($E77,UserInput!$M$5:$R$264,4,FALSE))</f>
        <v/>
      </c>
      <c r="H77" s="90" t="str">
        <f>IF(ISNA(VLOOKUP($E77,UserInput!$M$5:$R$264,2,FALSE)),"",VLOOKUP($E77,UserInput!$M$5:$R$264,5,FALSE))</f>
        <v/>
      </c>
      <c r="I77" s="175"/>
      <c r="J77" s="175"/>
      <c r="AC77" s="245" t="str">
        <f>IF(ROW()-ROW($17:$17)&gt;MAX(UserInput!$K$5:$K$292),IF(OR(AC76="End",AC76="End+"),"End+","End"),"")</f>
        <v>End+</v>
      </c>
    </row>
    <row r="78" spans="3:29" s="24" customFormat="1" x14ac:dyDescent="0.25">
      <c r="C78" s="90" t="str">
        <f>IF(ISNA(VLOOKUP($E78,UserInput!$M$5:$R$264,2,FALSE)),"",VLOOKUP($E78,UserInput!$M$5:$R$264,2,FALSE))</f>
        <v/>
      </c>
      <c r="D78" s="90" t="str">
        <f>IF(ISNA(VLOOKUP($E78,UserInput!$M$5:$R$264,2,FALSE)),"",VLOOKUP($E78,UserInput!$M$5:$R$264,3,FALSE))</f>
        <v/>
      </c>
      <c r="E78" s="90" t="str">
        <f>IF(ROW()-ROW($17:$17)&gt;MAX(UserInput!$K$5:$K$292),"",INDEX(UserInput!$K$5:$Q$292,MATCH(ROW()-ROW($17:$17),UserInput!$K$5:$K$292,0),3))</f>
        <v/>
      </c>
      <c r="F78" s="90" t="str">
        <f t="shared" si="0"/>
        <v/>
      </c>
      <c r="G78" s="90" t="str">
        <f>IF(ISNA(VLOOKUP($E78,UserInput!$M$5:$R$264,2,FALSE)),"",VLOOKUP($E78,UserInput!$M$5:$R$264,4,FALSE))</f>
        <v/>
      </c>
      <c r="H78" s="90" t="str">
        <f>IF(ISNA(VLOOKUP($E78,UserInput!$M$5:$R$264,2,FALSE)),"",VLOOKUP($E78,UserInput!$M$5:$R$264,5,FALSE))</f>
        <v/>
      </c>
      <c r="I78" s="175"/>
      <c r="J78" s="175"/>
      <c r="AC78" s="245" t="str">
        <f>IF(ROW()-ROW($17:$17)&gt;MAX(UserInput!$K$5:$K$292),IF(OR(AC77="End",AC77="End+"),"End+","End"),"")</f>
        <v>End+</v>
      </c>
    </row>
    <row r="79" spans="3:29" s="24" customFormat="1" x14ac:dyDescent="0.25">
      <c r="C79" s="90" t="str">
        <f>IF(ISNA(VLOOKUP($E79,UserInput!$M$5:$R$264,2,FALSE)),"",VLOOKUP($E79,UserInput!$M$5:$R$264,2,FALSE))</f>
        <v/>
      </c>
      <c r="D79" s="90" t="str">
        <f>IF(ISNA(VLOOKUP($E79,UserInput!$M$5:$R$264,2,FALSE)),"",VLOOKUP($E79,UserInput!$M$5:$R$264,3,FALSE))</f>
        <v/>
      </c>
      <c r="E79" s="90" t="str">
        <f>IF(ROW()-ROW($17:$17)&gt;MAX(UserInput!$K$5:$K$292),"",INDEX(UserInput!$K$5:$Q$292,MATCH(ROW()-ROW($17:$17),UserInput!$K$5:$K$292,0),3))</f>
        <v/>
      </c>
      <c r="F79" s="90" t="str">
        <f t="shared" si="0"/>
        <v/>
      </c>
      <c r="G79" s="90" t="str">
        <f>IF(ISNA(VLOOKUP($E79,UserInput!$M$5:$R$264,2,FALSE)),"",VLOOKUP($E79,UserInput!$M$5:$R$264,4,FALSE))</f>
        <v/>
      </c>
      <c r="H79" s="90" t="str">
        <f>IF(ISNA(VLOOKUP($E79,UserInput!$M$5:$R$264,2,FALSE)),"",VLOOKUP($E79,UserInput!$M$5:$R$264,5,FALSE))</f>
        <v/>
      </c>
      <c r="I79" s="175"/>
      <c r="J79" s="175"/>
      <c r="AC79" s="245" t="str">
        <f>IF(ROW()-ROW($17:$17)&gt;MAX(UserInput!$K$5:$K$292),IF(OR(AC78="End",AC78="End+"),"End+","End"),"")</f>
        <v>End+</v>
      </c>
    </row>
    <row r="80" spans="3:29" s="24" customFormat="1" x14ac:dyDescent="0.25">
      <c r="C80" s="90" t="str">
        <f>IF(ISNA(VLOOKUP($E80,UserInput!$M$5:$R$264,2,FALSE)),"",VLOOKUP($E80,UserInput!$M$5:$R$264,2,FALSE))</f>
        <v/>
      </c>
      <c r="D80" s="90" t="str">
        <f>IF(ISNA(VLOOKUP($E80,UserInput!$M$5:$R$264,2,FALSE)),"",VLOOKUP($E80,UserInput!$M$5:$R$264,3,FALSE))</f>
        <v/>
      </c>
      <c r="E80" s="90" t="str">
        <f>IF(ROW()-ROW($17:$17)&gt;MAX(UserInput!$K$5:$K$292),"",INDEX(UserInput!$K$5:$Q$292,MATCH(ROW()-ROW($17:$17),UserInput!$K$5:$K$292,0),3))</f>
        <v/>
      </c>
      <c r="F80" s="90" t="str">
        <f t="shared" si="0"/>
        <v/>
      </c>
      <c r="G80" s="90" t="str">
        <f>IF(ISNA(VLOOKUP($E80,UserInput!$M$5:$R$264,2,FALSE)),"",VLOOKUP($E80,UserInput!$M$5:$R$264,4,FALSE))</f>
        <v/>
      </c>
      <c r="H80" s="90" t="str">
        <f>IF(ISNA(VLOOKUP($E80,UserInput!$M$5:$R$264,2,FALSE)),"",VLOOKUP($E80,UserInput!$M$5:$R$264,5,FALSE))</f>
        <v/>
      </c>
      <c r="I80" s="175"/>
      <c r="J80" s="175"/>
      <c r="AC80" s="245" t="str">
        <f>IF(ROW()-ROW($17:$17)&gt;MAX(UserInput!$K$5:$K$292),IF(OR(AC79="End",AC79="End+"),"End+","End"),"")</f>
        <v>End+</v>
      </c>
    </row>
    <row r="81" spans="3:29" s="24" customFormat="1" x14ac:dyDescent="0.25">
      <c r="C81" s="90" t="str">
        <f>IF(ISNA(VLOOKUP($E81,UserInput!$M$5:$R$264,2,FALSE)),"",VLOOKUP($E81,UserInput!$M$5:$R$264,2,FALSE))</f>
        <v/>
      </c>
      <c r="D81" s="90" t="str">
        <f>IF(ISNA(VLOOKUP($E81,UserInput!$M$5:$R$264,2,FALSE)),"",VLOOKUP($E81,UserInput!$M$5:$R$264,3,FALSE))</f>
        <v/>
      </c>
      <c r="E81" s="90" t="str">
        <f>IF(ROW()-ROW($17:$17)&gt;MAX(UserInput!$K$5:$K$292),"",INDEX(UserInput!$K$5:$Q$292,MATCH(ROW()-ROW($17:$17),UserInput!$K$5:$K$292,0),3))</f>
        <v/>
      </c>
      <c r="F81" s="90" t="str">
        <f t="shared" si="0"/>
        <v/>
      </c>
      <c r="G81" s="90" t="str">
        <f>IF(ISNA(VLOOKUP($E81,UserInput!$M$5:$R$264,2,FALSE)),"",VLOOKUP($E81,UserInput!$M$5:$R$264,4,FALSE))</f>
        <v/>
      </c>
      <c r="H81" s="90" t="str">
        <f>IF(ISNA(VLOOKUP($E81,UserInput!$M$5:$R$264,2,FALSE)),"",VLOOKUP($E81,UserInput!$M$5:$R$264,5,FALSE))</f>
        <v/>
      </c>
      <c r="I81" s="175"/>
      <c r="J81" s="175"/>
      <c r="AC81" s="245" t="str">
        <f>IF(ROW()-ROW($17:$17)&gt;MAX(UserInput!$K$5:$K$292),IF(OR(AC80="End",AC80="End+"),"End+","End"),"")</f>
        <v>End+</v>
      </c>
    </row>
    <row r="82" spans="3:29" s="24" customFormat="1" x14ac:dyDescent="0.25">
      <c r="C82" s="90" t="str">
        <f>IF(ISNA(VLOOKUP($E82,UserInput!$M$5:$R$264,2,FALSE)),"",VLOOKUP($E82,UserInput!$M$5:$R$264,2,FALSE))</f>
        <v/>
      </c>
      <c r="D82" s="90" t="str">
        <f>IF(ISNA(VLOOKUP($E82,UserInput!$M$5:$R$264,2,FALSE)),"",VLOOKUP($E82,UserInput!$M$5:$R$264,3,FALSE))</f>
        <v/>
      </c>
      <c r="E82" s="90" t="str">
        <f>IF(ROW()-ROW($17:$17)&gt;MAX(UserInput!$K$5:$K$292),"",INDEX(UserInput!$K$5:$Q$292,MATCH(ROW()-ROW($17:$17),UserInput!$K$5:$K$292,0),3))</f>
        <v/>
      </c>
      <c r="F82" s="90" t="str">
        <f t="shared" si="0"/>
        <v/>
      </c>
      <c r="G82" s="90" t="str">
        <f>IF(ISNA(VLOOKUP($E82,UserInput!$M$5:$R$264,2,FALSE)),"",VLOOKUP($E82,UserInput!$M$5:$R$264,4,FALSE))</f>
        <v/>
      </c>
      <c r="H82" s="90" t="str">
        <f>IF(ISNA(VLOOKUP($E82,UserInput!$M$5:$R$264,2,FALSE)),"",VLOOKUP($E82,UserInput!$M$5:$R$264,5,FALSE))</f>
        <v/>
      </c>
      <c r="I82" s="175"/>
      <c r="J82" s="175"/>
      <c r="AC82" s="245" t="str">
        <f>IF(ROW()-ROW($17:$17)&gt;MAX(UserInput!$K$5:$K$292),IF(OR(AC81="End",AC81="End+"),"End+","End"),"")</f>
        <v>End+</v>
      </c>
    </row>
    <row r="83" spans="3:29" s="24" customFormat="1" x14ac:dyDescent="0.25">
      <c r="C83" s="90" t="str">
        <f>IF(ISNA(VLOOKUP($E83,UserInput!$M$5:$R$264,2,FALSE)),"",VLOOKUP($E83,UserInput!$M$5:$R$264,2,FALSE))</f>
        <v/>
      </c>
      <c r="D83" s="90" t="str">
        <f>IF(ISNA(VLOOKUP($E83,UserInput!$M$5:$R$264,2,FALSE)),"",VLOOKUP($E83,UserInput!$M$5:$R$264,3,FALSE))</f>
        <v/>
      </c>
      <c r="E83" s="90" t="str">
        <f>IF(ROW()-ROW($17:$17)&gt;MAX(UserInput!$K$5:$K$292),"",INDEX(UserInput!$K$5:$Q$292,MATCH(ROW()-ROW($17:$17),UserInput!$K$5:$K$292,0),3))</f>
        <v/>
      </c>
      <c r="F83" s="90" t="str">
        <f t="shared" ref="F83:F146" si="1">IF(AC83="End","",IF(H83="Initiate action","No",IF(H83="Gather more information","Unclear",IF(H83="Continue Action","To some extent",IF(H83="Make improvements","Description","")))))</f>
        <v/>
      </c>
      <c r="G83" s="90" t="str">
        <f>IF(ISNA(VLOOKUP($E83,UserInput!$M$5:$R$264,2,FALSE)),"",VLOOKUP($E83,UserInput!$M$5:$R$264,4,FALSE))</f>
        <v/>
      </c>
      <c r="H83" s="90" t="str">
        <f>IF(ISNA(VLOOKUP($E83,UserInput!$M$5:$R$264,2,FALSE)),"",VLOOKUP($E83,UserInput!$M$5:$R$264,5,FALSE))</f>
        <v/>
      </c>
      <c r="I83" s="175"/>
      <c r="J83" s="175"/>
      <c r="AC83" s="245" t="str">
        <f>IF(ROW()-ROW($17:$17)&gt;MAX(UserInput!$K$5:$K$292),IF(OR(AC82="End",AC82="End+"),"End+","End"),"")</f>
        <v>End+</v>
      </c>
    </row>
    <row r="84" spans="3:29" s="24" customFormat="1" x14ac:dyDescent="0.25">
      <c r="C84" s="90" t="str">
        <f>IF(ISNA(VLOOKUP($E84,UserInput!$M$5:$R$264,2,FALSE)),"",VLOOKUP($E84,UserInput!$M$5:$R$264,2,FALSE))</f>
        <v/>
      </c>
      <c r="D84" s="90" t="str">
        <f>IF(ISNA(VLOOKUP($E84,UserInput!$M$5:$R$264,2,FALSE)),"",VLOOKUP($E84,UserInput!$M$5:$R$264,3,FALSE))</f>
        <v/>
      </c>
      <c r="E84" s="90" t="str">
        <f>IF(ROW()-ROW($17:$17)&gt;MAX(UserInput!$K$5:$K$292),"",INDEX(UserInput!$K$5:$Q$292,MATCH(ROW()-ROW($17:$17),UserInput!$K$5:$K$292,0),3))</f>
        <v/>
      </c>
      <c r="F84" s="90" t="str">
        <f t="shared" si="1"/>
        <v/>
      </c>
      <c r="G84" s="90" t="str">
        <f>IF(ISNA(VLOOKUP($E84,UserInput!$M$5:$R$264,2,FALSE)),"",VLOOKUP($E84,UserInput!$M$5:$R$264,4,FALSE))</f>
        <v/>
      </c>
      <c r="H84" s="90" t="str">
        <f>IF(ISNA(VLOOKUP($E84,UserInput!$M$5:$R$264,2,FALSE)),"",VLOOKUP($E84,UserInput!$M$5:$R$264,5,FALSE))</f>
        <v/>
      </c>
      <c r="I84" s="175"/>
      <c r="J84" s="175"/>
      <c r="AC84" s="245" t="str">
        <f>IF(ROW()-ROW($17:$17)&gt;MAX(UserInput!$K$5:$K$292),IF(OR(AC83="End",AC83="End+"),"End+","End"),"")</f>
        <v>End+</v>
      </c>
    </row>
    <row r="85" spans="3:29" s="24" customFormat="1" x14ac:dyDescent="0.25">
      <c r="C85" s="90" t="str">
        <f>IF(ISNA(VLOOKUP($E85,UserInput!$M$5:$R$264,2,FALSE)),"",VLOOKUP($E85,UserInput!$M$5:$R$264,2,FALSE))</f>
        <v/>
      </c>
      <c r="D85" s="90" t="str">
        <f>IF(ISNA(VLOOKUP($E85,UserInput!$M$5:$R$264,2,FALSE)),"",VLOOKUP($E85,UserInput!$M$5:$R$264,3,FALSE))</f>
        <v/>
      </c>
      <c r="E85" s="90" t="str">
        <f>IF(ROW()-ROW($17:$17)&gt;MAX(UserInput!$K$5:$K$292),"",INDEX(UserInput!$K$5:$Q$292,MATCH(ROW()-ROW($17:$17),UserInput!$K$5:$K$292,0),3))</f>
        <v/>
      </c>
      <c r="F85" s="90" t="str">
        <f t="shared" si="1"/>
        <v/>
      </c>
      <c r="G85" s="90" t="str">
        <f>IF(ISNA(VLOOKUP($E85,UserInput!$M$5:$R$264,2,FALSE)),"",VLOOKUP($E85,UserInput!$M$5:$R$264,4,FALSE))</f>
        <v/>
      </c>
      <c r="H85" s="90" t="str">
        <f>IF(ISNA(VLOOKUP($E85,UserInput!$M$5:$R$264,2,FALSE)),"",VLOOKUP($E85,UserInput!$M$5:$R$264,5,FALSE))</f>
        <v/>
      </c>
      <c r="I85" s="175"/>
      <c r="J85" s="175"/>
      <c r="AC85" s="245" t="str">
        <f>IF(ROW()-ROW($17:$17)&gt;MAX(UserInput!$K$5:$K$292),IF(OR(AC84="End",AC84="End+"),"End+","End"),"")</f>
        <v>End+</v>
      </c>
    </row>
    <row r="86" spans="3:29" s="24" customFormat="1" x14ac:dyDescent="0.25">
      <c r="C86" s="90" t="str">
        <f>IF(ISNA(VLOOKUP($E86,UserInput!$M$5:$R$264,2,FALSE)),"",VLOOKUP($E86,UserInput!$M$5:$R$264,2,FALSE))</f>
        <v/>
      </c>
      <c r="D86" s="90" t="str">
        <f>IF(ISNA(VLOOKUP($E86,UserInput!$M$5:$R$264,2,FALSE)),"",VLOOKUP($E86,UserInput!$M$5:$R$264,3,FALSE))</f>
        <v/>
      </c>
      <c r="E86" s="90" t="str">
        <f>IF(ROW()-ROW($17:$17)&gt;MAX(UserInput!$K$5:$K$292),"",INDEX(UserInput!$K$5:$Q$292,MATCH(ROW()-ROW($17:$17),UserInput!$K$5:$K$292,0),3))</f>
        <v/>
      </c>
      <c r="F86" s="90" t="str">
        <f t="shared" si="1"/>
        <v/>
      </c>
      <c r="G86" s="90" t="str">
        <f>IF(ISNA(VLOOKUP($E86,UserInput!$M$5:$R$264,2,FALSE)),"",VLOOKUP($E86,UserInput!$M$5:$R$264,4,FALSE))</f>
        <v/>
      </c>
      <c r="H86" s="90" t="str">
        <f>IF(ISNA(VLOOKUP($E86,UserInput!$M$5:$R$264,2,FALSE)),"",VLOOKUP($E86,UserInput!$M$5:$R$264,5,FALSE))</f>
        <v/>
      </c>
      <c r="I86" s="175"/>
      <c r="J86" s="175"/>
      <c r="AC86" s="245" t="str">
        <f>IF(ROW()-ROW($17:$17)&gt;MAX(UserInput!$K$5:$K$292),IF(OR(AC85="End",AC85="End+"),"End+","End"),"")</f>
        <v>End+</v>
      </c>
    </row>
    <row r="87" spans="3:29" s="24" customFormat="1" x14ac:dyDescent="0.25">
      <c r="C87" s="90" t="str">
        <f>IF(ISNA(VLOOKUP($E87,UserInput!$M$5:$R$264,2,FALSE)),"",VLOOKUP($E87,UserInput!$M$5:$R$264,2,FALSE))</f>
        <v/>
      </c>
      <c r="D87" s="90" t="str">
        <f>IF(ISNA(VLOOKUP($E87,UserInput!$M$5:$R$264,2,FALSE)),"",VLOOKUP($E87,UserInput!$M$5:$R$264,3,FALSE))</f>
        <v/>
      </c>
      <c r="E87" s="90" t="str">
        <f>IF(ROW()-ROW($17:$17)&gt;MAX(UserInput!$K$5:$K$292),"",INDEX(UserInput!$K$5:$Q$292,MATCH(ROW()-ROW($17:$17),UserInput!$K$5:$K$292,0),3))</f>
        <v/>
      </c>
      <c r="F87" s="90" t="str">
        <f t="shared" si="1"/>
        <v/>
      </c>
      <c r="G87" s="90" t="str">
        <f>IF(ISNA(VLOOKUP($E87,UserInput!$M$5:$R$264,2,FALSE)),"",VLOOKUP($E87,UserInput!$M$5:$R$264,4,FALSE))</f>
        <v/>
      </c>
      <c r="H87" s="90" t="str">
        <f>IF(ISNA(VLOOKUP($E87,UserInput!$M$5:$R$264,2,FALSE)),"",VLOOKUP($E87,UserInput!$M$5:$R$264,5,FALSE))</f>
        <v/>
      </c>
      <c r="I87" s="175"/>
      <c r="J87" s="175"/>
      <c r="AC87" s="245" t="str">
        <f>IF(ROW()-ROW($17:$17)&gt;MAX(UserInput!$K$5:$K$292),IF(OR(AC86="End",AC86="End+"),"End+","End"),"")</f>
        <v>End+</v>
      </c>
    </row>
    <row r="88" spans="3:29" s="24" customFormat="1" x14ac:dyDescent="0.25">
      <c r="C88" s="90" t="str">
        <f>IF(ISNA(VLOOKUP($E88,UserInput!$M$5:$R$264,2,FALSE)),"",VLOOKUP($E88,UserInput!$M$5:$R$264,2,FALSE))</f>
        <v/>
      </c>
      <c r="D88" s="90" t="str">
        <f>IF(ISNA(VLOOKUP($E88,UserInput!$M$5:$R$264,2,FALSE)),"",VLOOKUP($E88,UserInput!$M$5:$R$264,3,FALSE))</f>
        <v/>
      </c>
      <c r="E88" s="90" t="str">
        <f>IF(ROW()-ROW($17:$17)&gt;MAX(UserInput!$K$5:$K$292),"",INDEX(UserInput!$K$5:$Q$292,MATCH(ROW()-ROW($17:$17),UserInput!$K$5:$K$292,0),3))</f>
        <v/>
      </c>
      <c r="F88" s="90" t="str">
        <f t="shared" si="1"/>
        <v/>
      </c>
      <c r="G88" s="90" t="str">
        <f>IF(ISNA(VLOOKUP($E88,UserInput!$M$5:$R$264,2,FALSE)),"",VLOOKUP($E88,UserInput!$M$5:$R$264,4,FALSE))</f>
        <v/>
      </c>
      <c r="H88" s="90" t="str">
        <f>IF(ISNA(VLOOKUP($E88,UserInput!$M$5:$R$264,2,FALSE)),"",VLOOKUP($E88,UserInput!$M$5:$R$264,5,FALSE))</f>
        <v/>
      </c>
      <c r="I88" s="175"/>
      <c r="J88" s="175"/>
      <c r="AC88" s="245" t="str">
        <f>IF(ROW()-ROW($17:$17)&gt;MAX(UserInput!$K$5:$K$292),IF(OR(AC87="End",AC87="End+"),"End+","End"),"")</f>
        <v>End+</v>
      </c>
    </row>
    <row r="89" spans="3:29" s="24" customFormat="1" x14ac:dyDescent="0.25">
      <c r="C89" s="90" t="str">
        <f>IF(ISNA(VLOOKUP($E89,UserInput!$M$5:$R$264,2,FALSE)),"",VLOOKUP($E89,UserInput!$M$5:$R$264,2,FALSE))</f>
        <v/>
      </c>
      <c r="D89" s="90" t="str">
        <f>IF(ISNA(VLOOKUP($E89,UserInput!$M$5:$R$264,2,FALSE)),"",VLOOKUP($E89,UserInput!$M$5:$R$264,3,FALSE))</f>
        <v/>
      </c>
      <c r="E89" s="90" t="str">
        <f>IF(ROW()-ROW($17:$17)&gt;MAX(UserInput!$K$5:$K$292),"",INDEX(UserInput!$K$5:$Q$292,MATCH(ROW()-ROW($17:$17),UserInput!$K$5:$K$292,0),3))</f>
        <v/>
      </c>
      <c r="F89" s="90" t="str">
        <f t="shared" si="1"/>
        <v/>
      </c>
      <c r="G89" s="90" t="str">
        <f>IF(ISNA(VLOOKUP($E89,UserInput!$M$5:$R$264,2,FALSE)),"",VLOOKUP($E89,UserInput!$M$5:$R$264,4,FALSE))</f>
        <v/>
      </c>
      <c r="H89" s="90" t="str">
        <f>IF(ISNA(VLOOKUP($E89,UserInput!$M$5:$R$264,2,FALSE)),"",VLOOKUP($E89,UserInput!$M$5:$R$264,5,FALSE))</f>
        <v/>
      </c>
      <c r="I89" s="175"/>
      <c r="J89" s="175"/>
      <c r="AC89" s="245" t="str">
        <f>IF(ROW()-ROW($17:$17)&gt;MAX(UserInput!$K$5:$K$292),IF(OR(AC88="End",AC88="End+"),"End+","End"),"")</f>
        <v>End+</v>
      </c>
    </row>
    <row r="90" spans="3:29" s="24" customFormat="1" x14ac:dyDescent="0.25">
      <c r="C90" s="90" t="str">
        <f>IF(ISNA(VLOOKUP($E90,UserInput!$M$5:$R$264,2,FALSE)),"",VLOOKUP($E90,UserInput!$M$5:$R$264,2,FALSE))</f>
        <v/>
      </c>
      <c r="D90" s="90" t="str">
        <f>IF(ISNA(VLOOKUP($E90,UserInput!$M$5:$R$264,2,FALSE)),"",VLOOKUP($E90,UserInput!$M$5:$R$264,3,FALSE))</f>
        <v/>
      </c>
      <c r="E90" s="90" t="str">
        <f>IF(ROW()-ROW($17:$17)&gt;MAX(UserInput!$K$5:$K$292),"",INDEX(UserInput!$K$5:$Q$292,MATCH(ROW()-ROW($17:$17),UserInput!$K$5:$K$292,0),3))</f>
        <v/>
      </c>
      <c r="F90" s="90" t="str">
        <f t="shared" si="1"/>
        <v/>
      </c>
      <c r="G90" s="90" t="str">
        <f>IF(ISNA(VLOOKUP($E90,UserInput!$M$5:$R$264,2,FALSE)),"",VLOOKUP($E90,UserInput!$M$5:$R$264,4,FALSE))</f>
        <v/>
      </c>
      <c r="H90" s="90" t="str">
        <f>IF(ISNA(VLOOKUP($E90,UserInput!$M$5:$R$264,2,FALSE)),"",VLOOKUP($E90,UserInput!$M$5:$R$264,5,FALSE))</f>
        <v/>
      </c>
      <c r="I90" s="175"/>
      <c r="J90" s="175"/>
      <c r="AC90" s="245" t="str">
        <f>IF(ROW()-ROW($17:$17)&gt;MAX(UserInput!$K$5:$K$292),IF(OR(AC89="End",AC89="End+"),"End+","End"),"")</f>
        <v>End+</v>
      </c>
    </row>
    <row r="91" spans="3:29" s="24" customFormat="1" x14ac:dyDescent="0.25">
      <c r="C91" s="90" t="str">
        <f>IF(ISNA(VLOOKUP($E91,UserInput!$M$5:$R$264,2,FALSE)),"",VLOOKUP($E91,UserInput!$M$5:$R$264,2,FALSE))</f>
        <v/>
      </c>
      <c r="D91" s="90" t="str">
        <f>IF(ISNA(VLOOKUP($E91,UserInput!$M$5:$R$264,2,FALSE)),"",VLOOKUP($E91,UserInput!$M$5:$R$264,3,FALSE))</f>
        <v/>
      </c>
      <c r="E91" s="90" t="str">
        <f>IF(ROW()-ROW($17:$17)&gt;MAX(UserInput!$K$5:$K$292),"",INDEX(UserInput!$K$5:$Q$292,MATCH(ROW()-ROW($17:$17),UserInput!$K$5:$K$292,0),3))</f>
        <v/>
      </c>
      <c r="F91" s="90" t="str">
        <f t="shared" si="1"/>
        <v/>
      </c>
      <c r="G91" s="90" t="str">
        <f>IF(ISNA(VLOOKUP($E91,UserInput!$M$5:$R$264,2,FALSE)),"",VLOOKUP($E91,UserInput!$M$5:$R$264,4,FALSE))</f>
        <v/>
      </c>
      <c r="H91" s="90" t="str">
        <f>IF(ISNA(VLOOKUP($E91,UserInput!$M$5:$R$264,2,FALSE)),"",VLOOKUP($E91,UserInput!$M$5:$R$264,5,FALSE))</f>
        <v/>
      </c>
      <c r="I91" s="175"/>
      <c r="J91" s="175"/>
      <c r="AC91" s="245" t="str">
        <f>IF(ROW()-ROW($17:$17)&gt;MAX(UserInput!$K$5:$K$292),IF(OR(AC90="End",AC90="End+"),"End+","End"),"")</f>
        <v>End+</v>
      </c>
    </row>
    <row r="92" spans="3:29" s="24" customFormat="1" x14ac:dyDescent="0.25">
      <c r="C92" s="90" t="str">
        <f>IF(ISNA(VLOOKUP($E92,UserInput!$M$5:$R$264,2,FALSE)),"",VLOOKUP($E92,UserInput!$M$5:$R$264,2,FALSE))</f>
        <v/>
      </c>
      <c r="D92" s="90" t="str">
        <f>IF(ISNA(VLOOKUP($E92,UserInput!$M$5:$R$264,2,FALSE)),"",VLOOKUP($E92,UserInput!$M$5:$R$264,3,FALSE))</f>
        <v/>
      </c>
      <c r="E92" s="90" t="str">
        <f>IF(ROW()-ROW($17:$17)&gt;MAX(UserInput!$K$5:$K$292),"",INDEX(UserInput!$K$5:$Q$292,MATCH(ROW()-ROW($17:$17),UserInput!$K$5:$K$292,0),3))</f>
        <v/>
      </c>
      <c r="F92" s="90" t="str">
        <f t="shared" si="1"/>
        <v/>
      </c>
      <c r="G92" s="90" t="str">
        <f>IF(ISNA(VLOOKUP($E92,UserInput!$M$5:$R$264,2,FALSE)),"",VLOOKUP($E92,UserInput!$M$5:$R$264,4,FALSE))</f>
        <v/>
      </c>
      <c r="H92" s="90" t="str">
        <f>IF(ISNA(VLOOKUP($E92,UserInput!$M$5:$R$264,2,FALSE)),"",VLOOKUP($E92,UserInput!$M$5:$R$264,5,FALSE))</f>
        <v/>
      </c>
      <c r="I92" s="175"/>
      <c r="J92" s="175"/>
      <c r="AC92" s="245" t="str">
        <f>IF(ROW()-ROW($17:$17)&gt;MAX(UserInput!$K$5:$K$292),IF(OR(AC91="End",AC91="End+"),"End+","End"),"")</f>
        <v>End+</v>
      </c>
    </row>
    <row r="93" spans="3:29" s="24" customFormat="1" x14ac:dyDescent="0.25">
      <c r="C93" s="90" t="str">
        <f>IF(ISNA(VLOOKUP($E93,UserInput!$M$5:$R$264,2,FALSE)),"",VLOOKUP($E93,UserInput!$M$5:$R$264,2,FALSE))</f>
        <v/>
      </c>
      <c r="D93" s="90" t="str">
        <f>IF(ISNA(VLOOKUP($E93,UserInput!$M$5:$R$264,2,FALSE)),"",VLOOKUP($E93,UserInput!$M$5:$R$264,3,FALSE))</f>
        <v/>
      </c>
      <c r="E93" s="90" t="str">
        <f>IF(ROW()-ROW($17:$17)&gt;MAX(UserInput!$K$5:$K$292),"",INDEX(UserInput!$K$5:$Q$292,MATCH(ROW()-ROW($17:$17),UserInput!$K$5:$K$292,0),3))</f>
        <v/>
      </c>
      <c r="F93" s="90" t="str">
        <f t="shared" si="1"/>
        <v/>
      </c>
      <c r="G93" s="90" t="str">
        <f>IF(ISNA(VLOOKUP($E93,UserInput!$M$5:$R$264,2,FALSE)),"",VLOOKUP($E93,UserInput!$M$5:$R$264,4,FALSE))</f>
        <v/>
      </c>
      <c r="H93" s="90" t="str">
        <f>IF(ISNA(VLOOKUP($E93,UserInput!$M$5:$R$264,2,FALSE)),"",VLOOKUP($E93,UserInput!$M$5:$R$264,5,FALSE))</f>
        <v/>
      </c>
      <c r="I93" s="175"/>
      <c r="J93" s="175"/>
      <c r="AC93" s="245" t="str">
        <f>IF(ROW()-ROW($17:$17)&gt;MAX(UserInput!$K$5:$K$292),IF(OR(AC92="End",AC92="End+"),"End+","End"),"")</f>
        <v>End+</v>
      </c>
    </row>
    <row r="94" spans="3:29" s="24" customFormat="1" x14ac:dyDescent="0.25">
      <c r="C94" s="90" t="str">
        <f>IF(ISNA(VLOOKUP($E94,UserInput!$M$5:$R$264,2,FALSE)),"",VLOOKUP($E94,UserInput!$M$5:$R$264,2,FALSE))</f>
        <v/>
      </c>
      <c r="D94" s="90" t="str">
        <f>IF(ISNA(VLOOKUP($E94,UserInput!$M$5:$R$264,2,FALSE)),"",VLOOKUP($E94,UserInput!$M$5:$R$264,3,FALSE))</f>
        <v/>
      </c>
      <c r="E94" s="90" t="str">
        <f>IF(ROW()-ROW($17:$17)&gt;MAX(UserInput!$K$5:$K$292),"",INDEX(UserInput!$K$5:$Q$292,MATCH(ROW()-ROW($17:$17),UserInput!$K$5:$K$292,0),3))</f>
        <v/>
      </c>
      <c r="F94" s="90" t="str">
        <f t="shared" si="1"/>
        <v/>
      </c>
      <c r="G94" s="90" t="str">
        <f>IF(ISNA(VLOOKUP($E94,UserInput!$M$5:$R$264,2,FALSE)),"",VLOOKUP($E94,UserInput!$M$5:$R$264,4,FALSE))</f>
        <v/>
      </c>
      <c r="H94" s="90" t="str">
        <f>IF(ISNA(VLOOKUP($E94,UserInput!$M$5:$R$264,2,FALSE)),"",VLOOKUP($E94,UserInput!$M$5:$R$264,5,FALSE))</f>
        <v/>
      </c>
      <c r="I94" s="175"/>
      <c r="J94" s="175"/>
      <c r="AC94" s="245" t="str">
        <f>IF(ROW()-ROW($17:$17)&gt;MAX(UserInput!$K$5:$K$292),IF(OR(AC93="End",AC93="End+"),"End+","End"),"")</f>
        <v>End+</v>
      </c>
    </row>
    <row r="95" spans="3:29" s="24" customFormat="1" x14ac:dyDescent="0.25">
      <c r="C95" s="90" t="str">
        <f>IF(ISNA(VLOOKUP($E95,UserInput!$M$5:$R$264,2,FALSE)),"",VLOOKUP($E95,UserInput!$M$5:$R$264,2,FALSE))</f>
        <v/>
      </c>
      <c r="D95" s="90" t="str">
        <f>IF(ISNA(VLOOKUP($E95,UserInput!$M$5:$R$264,2,FALSE)),"",VLOOKUP($E95,UserInput!$M$5:$R$264,3,FALSE))</f>
        <v/>
      </c>
      <c r="E95" s="90" t="str">
        <f>IF(ROW()-ROW($17:$17)&gt;MAX(UserInput!$K$5:$K$292),"",INDEX(UserInput!$K$5:$Q$292,MATCH(ROW()-ROW($17:$17),UserInput!$K$5:$K$292,0),3))</f>
        <v/>
      </c>
      <c r="F95" s="90" t="str">
        <f t="shared" si="1"/>
        <v/>
      </c>
      <c r="G95" s="90" t="str">
        <f>IF(ISNA(VLOOKUP($E95,UserInput!$M$5:$R$264,2,FALSE)),"",VLOOKUP($E95,UserInput!$M$5:$R$264,4,FALSE))</f>
        <v/>
      </c>
      <c r="H95" s="90" t="str">
        <f>IF(ISNA(VLOOKUP($E95,UserInput!$M$5:$R$264,2,FALSE)),"",VLOOKUP($E95,UserInput!$M$5:$R$264,5,FALSE))</f>
        <v/>
      </c>
      <c r="I95" s="175"/>
      <c r="J95" s="175"/>
      <c r="AC95" s="245" t="str">
        <f>IF(ROW()-ROW($17:$17)&gt;MAX(UserInput!$K$5:$K$292),IF(OR(AC94="End",AC94="End+"),"End+","End"),"")</f>
        <v>End+</v>
      </c>
    </row>
    <row r="96" spans="3:29" s="24" customFormat="1" x14ac:dyDescent="0.25">
      <c r="C96" s="90" t="str">
        <f>IF(ISNA(VLOOKUP($E96,UserInput!$M$5:$R$264,2,FALSE)),"",VLOOKUP($E96,UserInput!$M$5:$R$264,2,FALSE))</f>
        <v/>
      </c>
      <c r="D96" s="90" t="str">
        <f>IF(ISNA(VLOOKUP($E96,UserInput!$M$5:$R$264,2,FALSE)),"",VLOOKUP($E96,UserInput!$M$5:$R$264,3,FALSE))</f>
        <v/>
      </c>
      <c r="E96" s="90" t="str">
        <f>IF(ROW()-ROW($17:$17)&gt;MAX(UserInput!$K$5:$K$292),"",INDEX(UserInput!$K$5:$Q$292,MATCH(ROW()-ROW($17:$17),UserInput!$K$5:$K$292,0),3))</f>
        <v/>
      </c>
      <c r="F96" s="90" t="str">
        <f t="shared" si="1"/>
        <v/>
      </c>
      <c r="G96" s="90" t="str">
        <f>IF(ISNA(VLOOKUP($E96,UserInput!$M$5:$R$264,2,FALSE)),"",VLOOKUP($E96,UserInput!$M$5:$R$264,4,FALSE))</f>
        <v/>
      </c>
      <c r="H96" s="90" t="str">
        <f>IF(ISNA(VLOOKUP($E96,UserInput!$M$5:$R$264,2,FALSE)),"",VLOOKUP($E96,UserInput!$M$5:$R$264,5,FALSE))</f>
        <v/>
      </c>
      <c r="I96" s="175"/>
      <c r="J96" s="175"/>
      <c r="AC96" s="245" t="str">
        <f>IF(ROW()-ROW($17:$17)&gt;MAX(UserInput!$K$5:$K$292),IF(OR(AC95="End",AC95="End+"),"End+","End"),"")</f>
        <v>End+</v>
      </c>
    </row>
    <row r="97" spans="3:29" s="24" customFormat="1" x14ac:dyDescent="0.25">
      <c r="C97" s="90" t="str">
        <f>IF(ISNA(VLOOKUP($E97,UserInput!$M$5:$R$264,2,FALSE)),"",VLOOKUP($E97,UserInput!$M$5:$R$264,2,FALSE))</f>
        <v/>
      </c>
      <c r="D97" s="90" t="str">
        <f>IF(ISNA(VLOOKUP($E97,UserInput!$M$5:$R$264,2,FALSE)),"",VLOOKUP($E97,UserInput!$M$5:$R$264,3,FALSE))</f>
        <v/>
      </c>
      <c r="E97" s="90" t="str">
        <f>IF(ROW()-ROW($17:$17)&gt;MAX(UserInput!$K$5:$K$292),"",INDEX(UserInput!$K$5:$Q$292,MATCH(ROW()-ROW($17:$17),UserInput!$K$5:$K$292,0),3))</f>
        <v/>
      </c>
      <c r="F97" s="90" t="str">
        <f t="shared" si="1"/>
        <v/>
      </c>
      <c r="G97" s="90" t="str">
        <f>IF(ISNA(VLOOKUP($E97,UserInput!$M$5:$R$264,2,FALSE)),"",VLOOKUP($E97,UserInput!$M$5:$R$264,4,FALSE))</f>
        <v/>
      </c>
      <c r="H97" s="90" t="str">
        <f>IF(ISNA(VLOOKUP($E97,UserInput!$M$5:$R$264,2,FALSE)),"",VLOOKUP($E97,UserInput!$M$5:$R$264,5,FALSE))</f>
        <v/>
      </c>
      <c r="I97" s="175"/>
      <c r="J97" s="175"/>
      <c r="AC97" s="245" t="str">
        <f>IF(ROW()-ROW($17:$17)&gt;MAX(UserInput!$K$5:$K$292),IF(OR(AC96="End",AC96="End+"),"End+","End"),"")</f>
        <v>End+</v>
      </c>
    </row>
    <row r="98" spans="3:29" s="24" customFormat="1" x14ac:dyDescent="0.25">
      <c r="C98" s="90" t="str">
        <f>IF(ISNA(VLOOKUP($E98,UserInput!$M$5:$R$264,2,FALSE)),"",VLOOKUP($E98,UserInput!$M$5:$R$264,2,FALSE))</f>
        <v/>
      </c>
      <c r="D98" s="90" t="str">
        <f>IF(ISNA(VLOOKUP($E98,UserInput!$M$5:$R$264,2,FALSE)),"",VLOOKUP($E98,UserInput!$M$5:$R$264,3,FALSE))</f>
        <v/>
      </c>
      <c r="E98" s="90" t="str">
        <f>IF(ROW()-ROW($17:$17)&gt;MAX(UserInput!$K$5:$K$292),"",INDEX(UserInput!$K$5:$Q$292,MATCH(ROW()-ROW($17:$17),UserInput!$K$5:$K$292,0),3))</f>
        <v/>
      </c>
      <c r="F98" s="90" t="str">
        <f t="shared" si="1"/>
        <v/>
      </c>
      <c r="G98" s="90" t="str">
        <f>IF(ISNA(VLOOKUP($E98,UserInput!$M$5:$R$264,2,FALSE)),"",VLOOKUP($E98,UserInput!$M$5:$R$264,4,FALSE))</f>
        <v/>
      </c>
      <c r="H98" s="90" t="str">
        <f>IF(ISNA(VLOOKUP($E98,UserInput!$M$5:$R$264,2,FALSE)),"",VLOOKUP($E98,UserInput!$M$5:$R$264,5,FALSE))</f>
        <v/>
      </c>
      <c r="I98" s="175"/>
      <c r="J98" s="175"/>
      <c r="AC98" s="245" t="str">
        <f>IF(ROW()-ROW($17:$17)&gt;MAX(UserInput!$K$5:$K$292),IF(OR(AC97="End",AC97="End+"),"End+","End"),"")</f>
        <v>End+</v>
      </c>
    </row>
    <row r="99" spans="3:29" s="24" customFormat="1" x14ac:dyDescent="0.25">
      <c r="C99" s="90" t="str">
        <f>IF(ISNA(VLOOKUP($E99,UserInput!$M$5:$R$264,2,FALSE)),"",VLOOKUP($E99,UserInput!$M$5:$R$264,2,FALSE))</f>
        <v/>
      </c>
      <c r="D99" s="90" t="str">
        <f>IF(ISNA(VLOOKUP($E99,UserInput!$M$5:$R$264,2,FALSE)),"",VLOOKUP($E99,UserInput!$M$5:$R$264,3,FALSE))</f>
        <v/>
      </c>
      <c r="E99" s="90" t="str">
        <f>IF(ROW()-ROW($17:$17)&gt;MAX(UserInput!$K$5:$K$292),"",INDEX(UserInput!$K$5:$Q$292,MATCH(ROW()-ROW($17:$17),UserInput!$K$5:$K$292,0),3))</f>
        <v/>
      </c>
      <c r="F99" s="90" t="str">
        <f t="shared" si="1"/>
        <v/>
      </c>
      <c r="G99" s="90" t="str">
        <f>IF(ISNA(VLOOKUP($E99,UserInput!$M$5:$R$264,2,FALSE)),"",VLOOKUP($E99,UserInput!$M$5:$R$264,4,FALSE))</f>
        <v/>
      </c>
      <c r="H99" s="90" t="str">
        <f>IF(ISNA(VLOOKUP($E99,UserInput!$M$5:$R$264,2,FALSE)),"",VLOOKUP($E99,UserInput!$M$5:$R$264,5,FALSE))</f>
        <v/>
      </c>
      <c r="I99" s="175"/>
      <c r="J99" s="175"/>
      <c r="AC99" s="245" t="str">
        <f>IF(ROW()-ROW($17:$17)&gt;MAX(UserInput!$K$5:$K$292),IF(OR(AC98="End",AC98="End+"),"End+","End"),"")</f>
        <v>End+</v>
      </c>
    </row>
    <row r="100" spans="3:29" s="24" customFormat="1" x14ac:dyDescent="0.25">
      <c r="C100" s="90" t="str">
        <f>IF(ISNA(VLOOKUP($E100,UserInput!$M$5:$R$264,2,FALSE)),"",VLOOKUP($E100,UserInput!$M$5:$R$264,2,FALSE))</f>
        <v/>
      </c>
      <c r="D100" s="90" t="str">
        <f>IF(ISNA(VLOOKUP($E100,UserInput!$M$5:$R$264,2,FALSE)),"",VLOOKUP($E100,UserInput!$M$5:$R$264,3,FALSE))</f>
        <v/>
      </c>
      <c r="E100" s="90" t="str">
        <f>IF(ROW()-ROW($17:$17)&gt;MAX(UserInput!$K$5:$K$292),"",INDEX(UserInput!$K$5:$Q$292,MATCH(ROW()-ROW($17:$17),UserInput!$K$5:$K$292,0),3))</f>
        <v/>
      </c>
      <c r="F100" s="90" t="str">
        <f t="shared" si="1"/>
        <v/>
      </c>
      <c r="G100" s="90" t="str">
        <f>IF(ISNA(VLOOKUP($E100,UserInput!$M$5:$R$264,2,FALSE)),"",VLOOKUP($E100,UserInput!$M$5:$R$264,4,FALSE))</f>
        <v/>
      </c>
      <c r="H100" s="90" t="str">
        <f>IF(ISNA(VLOOKUP($E100,UserInput!$M$5:$R$264,2,FALSE)),"",VLOOKUP($E100,UserInput!$M$5:$R$264,5,FALSE))</f>
        <v/>
      </c>
      <c r="I100" s="175"/>
      <c r="J100" s="175"/>
      <c r="AC100" s="245" t="str">
        <f>IF(ROW()-ROW($17:$17)&gt;MAX(UserInput!$K$5:$K$292),IF(OR(AC99="End",AC99="End+"),"End+","End"),"")</f>
        <v>End+</v>
      </c>
    </row>
    <row r="101" spans="3:29" s="24" customFormat="1" x14ac:dyDescent="0.25">
      <c r="C101" s="90" t="str">
        <f>IF(ISNA(VLOOKUP($E101,UserInput!$M$5:$R$264,2,FALSE)),"",VLOOKUP($E101,UserInput!$M$5:$R$264,2,FALSE))</f>
        <v/>
      </c>
      <c r="D101" s="90" t="str">
        <f>IF(ISNA(VLOOKUP($E101,UserInput!$M$5:$R$264,2,FALSE)),"",VLOOKUP($E101,UserInput!$M$5:$R$264,3,FALSE))</f>
        <v/>
      </c>
      <c r="E101" s="90" t="str">
        <f>IF(ROW()-ROW($17:$17)&gt;MAX(UserInput!$K$5:$K$292),"",INDEX(UserInput!$K$5:$Q$292,MATCH(ROW()-ROW($17:$17),UserInput!$K$5:$K$292,0),3))</f>
        <v/>
      </c>
      <c r="F101" s="90" t="str">
        <f t="shared" si="1"/>
        <v/>
      </c>
      <c r="G101" s="90" t="str">
        <f>IF(ISNA(VLOOKUP($E101,UserInput!$M$5:$R$264,2,FALSE)),"",VLOOKUP($E101,UserInput!$M$5:$R$264,4,FALSE))</f>
        <v/>
      </c>
      <c r="H101" s="90" t="str">
        <f>IF(ISNA(VLOOKUP($E101,UserInput!$M$5:$R$264,2,FALSE)),"",VLOOKUP($E101,UserInput!$M$5:$R$264,5,FALSE))</f>
        <v/>
      </c>
      <c r="I101" s="175"/>
      <c r="J101" s="175"/>
      <c r="AC101" s="245" t="str">
        <f>IF(ROW()-ROW($17:$17)&gt;MAX(UserInput!$K$5:$K$292),IF(OR(AC100="End",AC100="End+"),"End+","End"),"")</f>
        <v>End+</v>
      </c>
    </row>
    <row r="102" spans="3:29" s="24" customFormat="1" x14ac:dyDescent="0.25">
      <c r="C102" s="90" t="str">
        <f>IF(ISNA(VLOOKUP($E102,UserInput!$M$5:$R$264,2,FALSE)),"",VLOOKUP($E102,UserInput!$M$5:$R$264,2,FALSE))</f>
        <v/>
      </c>
      <c r="D102" s="90" t="str">
        <f>IF(ISNA(VLOOKUP($E102,UserInput!$M$5:$R$264,2,FALSE)),"",VLOOKUP($E102,UserInput!$M$5:$R$264,3,FALSE))</f>
        <v/>
      </c>
      <c r="E102" s="90" t="str">
        <f>IF(ROW()-ROW($17:$17)&gt;MAX(UserInput!$K$5:$K$292),"",INDEX(UserInput!$K$5:$Q$292,MATCH(ROW()-ROW($17:$17),UserInput!$K$5:$K$292,0),3))</f>
        <v/>
      </c>
      <c r="F102" s="90" t="str">
        <f t="shared" si="1"/>
        <v/>
      </c>
      <c r="G102" s="90" t="str">
        <f>IF(ISNA(VLOOKUP($E102,UserInput!$M$5:$R$264,2,FALSE)),"",VLOOKUP($E102,UserInput!$M$5:$R$264,4,FALSE))</f>
        <v/>
      </c>
      <c r="H102" s="90" t="str">
        <f>IF(ISNA(VLOOKUP($E102,UserInput!$M$5:$R$264,2,FALSE)),"",VLOOKUP($E102,UserInput!$M$5:$R$264,5,FALSE))</f>
        <v/>
      </c>
      <c r="I102" s="175"/>
      <c r="J102" s="175"/>
      <c r="AC102" s="245" t="str">
        <f>IF(ROW()-ROW($17:$17)&gt;MAX(UserInput!$K$5:$K$292),IF(OR(AC101="End",AC101="End+"),"End+","End"),"")</f>
        <v>End+</v>
      </c>
    </row>
    <row r="103" spans="3:29" s="24" customFormat="1" x14ac:dyDescent="0.25">
      <c r="C103" s="90" t="str">
        <f>IF(ISNA(VLOOKUP($E103,UserInput!$M$5:$R$264,2,FALSE)),"",VLOOKUP($E103,UserInput!$M$5:$R$264,2,FALSE))</f>
        <v/>
      </c>
      <c r="D103" s="90" t="str">
        <f>IF(ISNA(VLOOKUP($E103,UserInput!$M$5:$R$264,2,FALSE)),"",VLOOKUP($E103,UserInput!$M$5:$R$264,3,FALSE))</f>
        <v/>
      </c>
      <c r="E103" s="90" t="str">
        <f>IF(ROW()-ROW($17:$17)&gt;MAX(UserInput!$K$5:$K$292),"",INDEX(UserInput!$K$5:$Q$292,MATCH(ROW()-ROW($17:$17),UserInput!$K$5:$K$292,0),3))</f>
        <v/>
      </c>
      <c r="F103" s="90" t="str">
        <f t="shared" si="1"/>
        <v/>
      </c>
      <c r="G103" s="90" t="str">
        <f>IF(ISNA(VLOOKUP($E103,UserInput!$M$5:$R$264,2,FALSE)),"",VLOOKUP($E103,UserInput!$M$5:$R$264,4,FALSE))</f>
        <v/>
      </c>
      <c r="H103" s="90" t="str">
        <f>IF(ISNA(VLOOKUP($E103,UserInput!$M$5:$R$264,2,FALSE)),"",VLOOKUP($E103,UserInput!$M$5:$R$264,5,FALSE))</f>
        <v/>
      </c>
      <c r="I103" s="175"/>
      <c r="J103" s="175"/>
      <c r="AC103" s="245" t="str">
        <f>IF(ROW()-ROW($17:$17)&gt;MAX(UserInput!$K$5:$K$292),IF(OR(AC102="End",AC102="End+"),"End+","End"),"")</f>
        <v>End+</v>
      </c>
    </row>
    <row r="104" spans="3:29" s="24" customFormat="1" x14ac:dyDescent="0.25">
      <c r="C104" s="90" t="str">
        <f>IF(ISNA(VLOOKUP($E104,UserInput!$M$5:$R$264,2,FALSE)),"",VLOOKUP($E104,UserInput!$M$5:$R$264,2,FALSE))</f>
        <v/>
      </c>
      <c r="D104" s="90" t="str">
        <f>IF(ISNA(VLOOKUP($E104,UserInput!$M$5:$R$264,2,FALSE)),"",VLOOKUP($E104,UserInput!$M$5:$R$264,3,FALSE))</f>
        <v/>
      </c>
      <c r="E104" s="90" t="str">
        <f>IF(ROW()-ROW($17:$17)&gt;MAX(UserInput!$K$5:$K$292),"",INDEX(UserInput!$K$5:$Q$292,MATCH(ROW()-ROW($17:$17),UserInput!$K$5:$K$292,0),3))</f>
        <v/>
      </c>
      <c r="F104" s="90" t="str">
        <f t="shared" si="1"/>
        <v/>
      </c>
      <c r="G104" s="90" t="str">
        <f>IF(ISNA(VLOOKUP($E104,UserInput!$M$5:$R$264,2,FALSE)),"",VLOOKUP($E104,UserInput!$M$5:$R$264,4,FALSE))</f>
        <v/>
      </c>
      <c r="H104" s="90" t="str">
        <f>IF(ISNA(VLOOKUP($E104,UserInput!$M$5:$R$264,2,FALSE)),"",VLOOKUP($E104,UserInput!$M$5:$R$264,5,FALSE))</f>
        <v/>
      </c>
      <c r="I104" s="175"/>
      <c r="J104" s="175"/>
      <c r="AC104" s="245" t="str">
        <f>IF(ROW()-ROW($17:$17)&gt;MAX(UserInput!$K$5:$K$292),IF(OR(AC103="End",AC103="End+"),"End+","End"),"")</f>
        <v>End+</v>
      </c>
    </row>
    <row r="105" spans="3:29" s="24" customFormat="1" x14ac:dyDescent="0.25">
      <c r="C105" s="90" t="str">
        <f>IF(ISNA(VLOOKUP($E105,UserInput!$M$5:$R$264,2,FALSE)),"",VLOOKUP($E105,UserInput!$M$5:$R$264,2,FALSE))</f>
        <v/>
      </c>
      <c r="D105" s="90" t="str">
        <f>IF(ISNA(VLOOKUP($E105,UserInput!$M$5:$R$264,2,FALSE)),"",VLOOKUP($E105,UserInput!$M$5:$R$264,3,FALSE))</f>
        <v/>
      </c>
      <c r="E105" s="90" t="str">
        <f>IF(ROW()-ROW($17:$17)&gt;MAX(UserInput!$K$5:$K$292),"",INDEX(UserInput!$K$5:$Q$292,MATCH(ROW()-ROW($17:$17),UserInput!$K$5:$K$292,0),3))</f>
        <v/>
      </c>
      <c r="F105" s="90" t="str">
        <f t="shared" si="1"/>
        <v/>
      </c>
      <c r="G105" s="90" t="str">
        <f>IF(ISNA(VLOOKUP($E105,UserInput!$M$5:$R$264,2,FALSE)),"",VLOOKUP($E105,UserInput!$M$5:$R$264,4,FALSE))</f>
        <v/>
      </c>
      <c r="H105" s="90" t="str">
        <f>IF(ISNA(VLOOKUP($E105,UserInput!$M$5:$R$264,2,FALSE)),"",VLOOKUP($E105,UserInput!$M$5:$R$264,5,FALSE))</f>
        <v/>
      </c>
      <c r="I105" s="175"/>
      <c r="J105" s="175"/>
      <c r="AC105" s="245" t="str">
        <f>IF(ROW()-ROW($17:$17)&gt;MAX(UserInput!$K$5:$K$292),IF(OR(AC104="End",AC104="End+"),"End+","End"),"")</f>
        <v>End+</v>
      </c>
    </row>
    <row r="106" spans="3:29" s="24" customFormat="1" x14ac:dyDescent="0.25">
      <c r="C106" s="90" t="str">
        <f>IF(ISNA(VLOOKUP($E106,UserInput!$M$5:$R$264,2,FALSE)),"",VLOOKUP($E106,UserInput!$M$5:$R$264,2,FALSE))</f>
        <v/>
      </c>
      <c r="D106" s="90" t="str">
        <f>IF(ISNA(VLOOKUP($E106,UserInput!$M$5:$R$264,2,FALSE)),"",VLOOKUP($E106,UserInput!$M$5:$R$264,3,FALSE))</f>
        <v/>
      </c>
      <c r="E106" s="90" t="str">
        <f>IF(ROW()-ROW($17:$17)&gt;MAX(UserInput!$K$5:$K$292),"",INDEX(UserInput!$K$5:$Q$292,MATCH(ROW()-ROW($17:$17),UserInput!$K$5:$K$292,0),3))</f>
        <v/>
      </c>
      <c r="F106" s="90" t="str">
        <f t="shared" si="1"/>
        <v/>
      </c>
      <c r="G106" s="90" t="str">
        <f>IF(ISNA(VLOOKUP($E106,UserInput!$M$5:$R$264,2,FALSE)),"",VLOOKUP($E106,UserInput!$M$5:$R$264,4,FALSE))</f>
        <v/>
      </c>
      <c r="H106" s="90" t="str">
        <f>IF(ISNA(VLOOKUP($E106,UserInput!$M$5:$R$264,2,FALSE)),"",VLOOKUP($E106,UserInput!$M$5:$R$264,5,FALSE))</f>
        <v/>
      </c>
      <c r="I106" s="175"/>
      <c r="J106" s="175"/>
      <c r="AC106" s="245" t="str">
        <f>IF(ROW()-ROW($17:$17)&gt;MAX(UserInput!$K$5:$K$292),IF(OR(AC105="End",AC105="End+"),"End+","End"),"")</f>
        <v>End+</v>
      </c>
    </row>
    <row r="107" spans="3:29" s="24" customFormat="1" x14ac:dyDescent="0.25">
      <c r="C107" s="90" t="str">
        <f>IF(ISNA(VLOOKUP($E107,UserInput!$M$5:$R$264,2,FALSE)),"",VLOOKUP($E107,UserInput!$M$5:$R$264,2,FALSE))</f>
        <v/>
      </c>
      <c r="D107" s="90" t="str">
        <f>IF(ISNA(VLOOKUP($E107,UserInput!$M$5:$R$264,2,FALSE)),"",VLOOKUP($E107,UserInput!$M$5:$R$264,3,FALSE))</f>
        <v/>
      </c>
      <c r="E107" s="90" t="str">
        <f>IF(ROW()-ROW($17:$17)&gt;MAX(UserInput!$K$5:$K$292),"",INDEX(UserInput!$K$5:$Q$292,MATCH(ROW()-ROW($17:$17),UserInput!$K$5:$K$292,0),3))</f>
        <v/>
      </c>
      <c r="F107" s="90" t="str">
        <f t="shared" si="1"/>
        <v/>
      </c>
      <c r="G107" s="90" t="str">
        <f>IF(ISNA(VLOOKUP($E107,UserInput!$M$5:$R$264,2,FALSE)),"",VLOOKUP($E107,UserInput!$M$5:$R$264,4,FALSE))</f>
        <v/>
      </c>
      <c r="H107" s="90" t="str">
        <f>IF(ISNA(VLOOKUP($E107,UserInput!$M$5:$R$264,2,FALSE)),"",VLOOKUP($E107,UserInput!$M$5:$R$264,5,FALSE))</f>
        <v/>
      </c>
      <c r="I107" s="175"/>
      <c r="J107" s="175"/>
      <c r="AC107" s="245" t="str">
        <f>IF(ROW()-ROW($17:$17)&gt;MAX(UserInput!$K$5:$K$292),IF(OR(AC106="End",AC106="End+"),"End+","End"),"")</f>
        <v>End+</v>
      </c>
    </row>
    <row r="108" spans="3:29" s="24" customFormat="1" x14ac:dyDescent="0.25">
      <c r="C108" s="90" t="str">
        <f>IF(ISNA(VLOOKUP($E108,UserInput!$M$5:$R$264,2,FALSE)),"",VLOOKUP($E108,UserInput!$M$5:$R$264,2,FALSE))</f>
        <v/>
      </c>
      <c r="D108" s="90" t="str">
        <f>IF(ISNA(VLOOKUP($E108,UserInput!$M$5:$R$264,2,FALSE)),"",VLOOKUP($E108,UserInput!$M$5:$R$264,3,FALSE))</f>
        <v/>
      </c>
      <c r="E108" s="90" t="str">
        <f>IF(ROW()-ROW($17:$17)&gt;MAX(UserInput!$K$5:$K$292),"",INDEX(UserInput!$K$5:$Q$292,MATCH(ROW()-ROW($17:$17),UserInput!$K$5:$K$292,0),3))</f>
        <v/>
      </c>
      <c r="F108" s="90" t="str">
        <f t="shared" si="1"/>
        <v/>
      </c>
      <c r="G108" s="90" t="str">
        <f>IF(ISNA(VLOOKUP($E108,UserInput!$M$5:$R$264,2,FALSE)),"",VLOOKUP($E108,UserInput!$M$5:$R$264,4,FALSE))</f>
        <v/>
      </c>
      <c r="H108" s="90" t="str">
        <f>IF(ISNA(VLOOKUP($E108,UserInput!$M$5:$R$264,2,FALSE)),"",VLOOKUP($E108,UserInput!$M$5:$R$264,5,FALSE))</f>
        <v/>
      </c>
      <c r="I108" s="175"/>
      <c r="J108" s="175"/>
      <c r="AC108" s="245" t="str">
        <f>IF(ROW()-ROW($17:$17)&gt;MAX(UserInput!$K$5:$K$292),IF(OR(AC107="End",AC107="End+"),"End+","End"),"")</f>
        <v>End+</v>
      </c>
    </row>
    <row r="109" spans="3:29" s="24" customFormat="1" x14ac:dyDescent="0.25">
      <c r="C109" s="90" t="str">
        <f>IF(ISNA(VLOOKUP($E109,UserInput!$M$5:$R$264,2,FALSE)),"",VLOOKUP($E109,UserInput!$M$5:$R$264,2,FALSE))</f>
        <v/>
      </c>
      <c r="D109" s="90" t="str">
        <f>IF(ISNA(VLOOKUP($E109,UserInput!$M$5:$R$264,2,FALSE)),"",VLOOKUP($E109,UserInput!$M$5:$R$264,3,FALSE))</f>
        <v/>
      </c>
      <c r="E109" s="90" t="str">
        <f>IF(ROW()-ROW($17:$17)&gt;MAX(UserInput!$K$5:$K$292),"",INDEX(UserInput!$K$5:$Q$292,MATCH(ROW()-ROW($17:$17),UserInput!$K$5:$K$292,0),3))</f>
        <v/>
      </c>
      <c r="F109" s="90" t="str">
        <f t="shared" si="1"/>
        <v/>
      </c>
      <c r="G109" s="90" t="str">
        <f>IF(ISNA(VLOOKUP($E109,UserInput!$M$5:$R$264,2,FALSE)),"",VLOOKUP($E109,UserInput!$M$5:$R$264,4,FALSE))</f>
        <v/>
      </c>
      <c r="H109" s="90" t="str">
        <f>IF(ISNA(VLOOKUP($E109,UserInput!$M$5:$R$264,2,FALSE)),"",VLOOKUP($E109,UserInput!$M$5:$R$264,5,FALSE))</f>
        <v/>
      </c>
      <c r="I109" s="175"/>
      <c r="J109" s="175"/>
      <c r="AC109" s="245" t="str">
        <f>IF(ROW()-ROW($17:$17)&gt;MAX(UserInput!$K$5:$K$292),IF(OR(AC108="End",AC108="End+"),"End+","End"),"")</f>
        <v>End+</v>
      </c>
    </row>
    <row r="110" spans="3:29" s="24" customFormat="1" x14ac:dyDescent="0.25">
      <c r="C110" s="90" t="str">
        <f>IF(ISNA(VLOOKUP($E110,UserInput!$M$5:$R$264,2,FALSE)),"",VLOOKUP($E110,UserInput!$M$5:$R$264,2,FALSE))</f>
        <v/>
      </c>
      <c r="D110" s="90" t="str">
        <f>IF(ISNA(VLOOKUP($E110,UserInput!$M$5:$R$264,2,FALSE)),"",VLOOKUP($E110,UserInput!$M$5:$R$264,3,FALSE))</f>
        <v/>
      </c>
      <c r="E110" s="90" t="str">
        <f>IF(ROW()-ROW($17:$17)&gt;MAX(UserInput!$K$5:$K$292),"",INDEX(UserInput!$K$5:$Q$292,MATCH(ROW()-ROW($17:$17),UserInput!$K$5:$K$292,0),3))</f>
        <v/>
      </c>
      <c r="F110" s="90" t="str">
        <f t="shared" si="1"/>
        <v/>
      </c>
      <c r="G110" s="90" t="str">
        <f>IF(ISNA(VLOOKUP($E110,UserInput!$M$5:$R$264,2,FALSE)),"",VLOOKUP($E110,UserInput!$M$5:$R$264,4,FALSE))</f>
        <v/>
      </c>
      <c r="H110" s="90" t="str">
        <f>IF(ISNA(VLOOKUP($E110,UserInput!$M$5:$R$264,2,FALSE)),"",VLOOKUP($E110,UserInput!$M$5:$R$264,5,FALSE))</f>
        <v/>
      </c>
      <c r="I110" s="175"/>
      <c r="J110" s="175"/>
      <c r="AC110" s="245" t="str">
        <f>IF(ROW()-ROW($17:$17)&gt;MAX(UserInput!$K$5:$K$292),IF(OR(AC109="End",AC109="End+"),"End+","End"),"")</f>
        <v>End+</v>
      </c>
    </row>
    <row r="111" spans="3:29" s="24" customFormat="1" x14ac:dyDescent="0.25">
      <c r="C111" s="90" t="str">
        <f>IF(ISNA(VLOOKUP($E111,UserInput!$M$5:$R$264,2,FALSE)),"",VLOOKUP($E111,UserInput!$M$5:$R$264,2,FALSE))</f>
        <v/>
      </c>
      <c r="D111" s="90" t="str">
        <f>IF(ISNA(VLOOKUP($E111,UserInput!$M$5:$R$264,2,FALSE)),"",VLOOKUP($E111,UserInput!$M$5:$R$264,3,FALSE))</f>
        <v/>
      </c>
      <c r="E111" s="90" t="str">
        <f>IF(ROW()-ROW($17:$17)&gt;MAX(UserInput!$K$5:$K$292),"",INDEX(UserInput!$K$5:$Q$292,MATCH(ROW()-ROW($17:$17),UserInput!$K$5:$K$292,0),3))</f>
        <v/>
      </c>
      <c r="F111" s="90" t="str">
        <f t="shared" si="1"/>
        <v/>
      </c>
      <c r="G111" s="90" t="str">
        <f>IF(ISNA(VLOOKUP($E111,UserInput!$M$5:$R$264,2,FALSE)),"",VLOOKUP($E111,UserInput!$M$5:$R$264,4,FALSE))</f>
        <v/>
      </c>
      <c r="H111" s="90" t="str">
        <f>IF(ISNA(VLOOKUP($E111,UserInput!$M$5:$R$264,2,FALSE)),"",VLOOKUP($E111,UserInput!$M$5:$R$264,5,FALSE))</f>
        <v/>
      </c>
      <c r="I111" s="175"/>
      <c r="J111" s="175"/>
      <c r="AC111" s="245" t="str">
        <f>IF(ROW()-ROW($17:$17)&gt;MAX(UserInput!$K$5:$K$292),IF(OR(AC110="End",AC110="End+"),"End+","End"),"")</f>
        <v>End+</v>
      </c>
    </row>
    <row r="112" spans="3:29" s="24" customFormat="1" x14ac:dyDescent="0.25">
      <c r="C112" s="90" t="str">
        <f>IF(ISNA(VLOOKUP($E112,UserInput!$M$5:$R$264,2,FALSE)),"",VLOOKUP($E112,UserInput!$M$5:$R$264,2,FALSE))</f>
        <v/>
      </c>
      <c r="D112" s="90" t="str">
        <f>IF(ISNA(VLOOKUP($E112,UserInput!$M$5:$R$264,2,FALSE)),"",VLOOKUP($E112,UserInput!$M$5:$R$264,3,FALSE))</f>
        <v/>
      </c>
      <c r="E112" s="90" t="str">
        <f>IF(ROW()-ROW($17:$17)&gt;MAX(UserInput!$K$5:$K$292),"",INDEX(UserInput!$K$5:$Q$292,MATCH(ROW()-ROW($17:$17),UserInput!$K$5:$K$292,0),3))</f>
        <v/>
      </c>
      <c r="F112" s="90" t="str">
        <f t="shared" si="1"/>
        <v/>
      </c>
      <c r="G112" s="90" t="str">
        <f>IF(ISNA(VLOOKUP($E112,UserInput!$M$5:$R$264,2,FALSE)),"",VLOOKUP($E112,UserInput!$M$5:$R$264,4,FALSE))</f>
        <v/>
      </c>
      <c r="H112" s="90" t="str">
        <f>IF(ISNA(VLOOKUP($E112,UserInput!$M$5:$R$264,2,FALSE)),"",VLOOKUP($E112,UserInput!$M$5:$R$264,5,FALSE))</f>
        <v/>
      </c>
      <c r="I112" s="175"/>
      <c r="J112" s="175"/>
      <c r="AC112" s="245" t="str">
        <f>IF(ROW()-ROW($17:$17)&gt;MAX(UserInput!$K$5:$K$292),IF(OR(AC111="End",AC111="End+"),"End+","End"),"")</f>
        <v>End+</v>
      </c>
    </row>
    <row r="113" spans="3:29" s="24" customFormat="1" x14ac:dyDescent="0.25">
      <c r="C113" s="90" t="str">
        <f>IF(ISNA(VLOOKUP($E113,UserInput!$M$5:$R$264,2,FALSE)),"",VLOOKUP($E113,UserInput!$M$5:$R$264,2,FALSE))</f>
        <v/>
      </c>
      <c r="D113" s="90" t="str">
        <f>IF(ISNA(VLOOKUP($E113,UserInput!$M$5:$R$264,2,FALSE)),"",VLOOKUP($E113,UserInput!$M$5:$R$264,3,FALSE))</f>
        <v/>
      </c>
      <c r="E113" s="90" t="str">
        <f>IF(ROW()-ROW($17:$17)&gt;MAX(UserInput!$K$5:$K$292),"",INDEX(UserInput!$K$5:$Q$292,MATCH(ROW()-ROW($17:$17),UserInput!$K$5:$K$292,0),3))</f>
        <v/>
      </c>
      <c r="F113" s="90" t="str">
        <f t="shared" si="1"/>
        <v/>
      </c>
      <c r="G113" s="90" t="str">
        <f>IF(ISNA(VLOOKUP($E113,UserInput!$M$5:$R$264,2,FALSE)),"",VLOOKUP($E113,UserInput!$M$5:$R$264,4,FALSE))</f>
        <v/>
      </c>
      <c r="H113" s="90" t="str">
        <f>IF(ISNA(VLOOKUP($E113,UserInput!$M$5:$R$264,2,FALSE)),"",VLOOKUP($E113,UserInput!$M$5:$R$264,5,FALSE))</f>
        <v/>
      </c>
      <c r="I113" s="175"/>
      <c r="J113" s="175"/>
      <c r="AC113" s="245" t="str">
        <f>IF(ROW()-ROW($17:$17)&gt;MAX(UserInput!$K$5:$K$292),IF(OR(AC112="End",AC112="End+"),"End+","End"),"")</f>
        <v>End+</v>
      </c>
    </row>
    <row r="114" spans="3:29" s="24" customFormat="1" x14ac:dyDescent="0.25">
      <c r="C114" s="90" t="str">
        <f>IF(ISNA(VLOOKUP($E114,UserInput!$M$5:$R$264,2,FALSE)),"",VLOOKUP($E114,UserInput!$M$5:$R$264,2,FALSE))</f>
        <v/>
      </c>
      <c r="D114" s="90" t="str">
        <f>IF(ISNA(VLOOKUP($E114,UserInput!$M$5:$R$264,2,FALSE)),"",VLOOKUP($E114,UserInput!$M$5:$R$264,3,FALSE))</f>
        <v/>
      </c>
      <c r="E114" s="90" t="str">
        <f>IF(ROW()-ROW($17:$17)&gt;MAX(UserInput!$K$5:$K$292),"",INDEX(UserInput!$K$5:$Q$292,MATCH(ROW()-ROW($17:$17),UserInput!$K$5:$K$292,0),3))</f>
        <v/>
      </c>
      <c r="F114" s="90" t="str">
        <f t="shared" si="1"/>
        <v/>
      </c>
      <c r="G114" s="90" t="str">
        <f>IF(ISNA(VLOOKUP($E114,UserInput!$M$5:$R$264,2,FALSE)),"",VLOOKUP($E114,UserInput!$M$5:$R$264,4,FALSE))</f>
        <v/>
      </c>
      <c r="H114" s="90" t="str">
        <f>IF(ISNA(VLOOKUP($E114,UserInput!$M$5:$R$264,2,FALSE)),"",VLOOKUP($E114,UserInput!$M$5:$R$264,5,FALSE))</f>
        <v/>
      </c>
      <c r="I114" s="175"/>
      <c r="J114" s="175"/>
      <c r="AC114" s="245" t="str">
        <f>IF(ROW()-ROW($17:$17)&gt;MAX(UserInput!$K$5:$K$292),IF(OR(AC113="End",AC113="End+"),"End+","End"),"")</f>
        <v>End+</v>
      </c>
    </row>
    <row r="115" spans="3:29" s="24" customFormat="1" x14ac:dyDescent="0.25">
      <c r="C115" s="90" t="str">
        <f>IF(ISNA(VLOOKUP($E115,UserInput!$M$5:$R$264,2,FALSE)),"",VLOOKUP($E115,UserInput!$M$5:$R$264,2,FALSE))</f>
        <v/>
      </c>
      <c r="D115" s="90" t="str">
        <f>IF(ISNA(VLOOKUP($E115,UserInput!$M$5:$R$264,2,FALSE)),"",VLOOKUP($E115,UserInput!$M$5:$R$264,3,FALSE))</f>
        <v/>
      </c>
      <c r="E115" s="90" t="str">
        <f>IF(ROW()-ROW($17:$17)&gt;MAX(UserInput!$K$5:$K$292),"",INDEX(UserInput!$K$5:$Q$292,MATCH(ROW()-ROW($17:$17),UserInput!$K$5:$K$292,0),3))</f>
        <v/>
      </c>
      <c r="F115" s="90" t="str">
        <f t="shared" si="1"/>
        <v/>
      </c>
      <c r="G115" s="90" t="str">
        <f>IF(ISNA(VLOOKUP($E115,UserInput!$M$5:$R$264,2,FALSE)),"",VLOOKUP($E115,UserInput!$M$5:$R$264,4,FALSE))</f>
        <v/>
      </c>
      <c r="H115" s="90" t="str">
        <f>IF(ISNA(VLOOKUP($E115,UserInput!$M$5:$R$264,2,FALSE)),"",VLOOKUP($E115,UserInput!$M$5:$R$264,5,FALSE))</f>
        <v/>
      </c>
      <c r="I115" s="175"/>
      <c r="J115" s="175"/>
      <c r="AC115" s="245" t="str">
        <f>IF(ROW()-ROW($17:$17)&gt;MAX(UserInput!$K$5:$K$292),IF(OR(AC114="End",AC114="End+"),"End+","End"),"")</f>
        <v>End+</v>
      </c>
    </row>
    <row r="116" spans="3:29" s="24" customFormat="1" x14ac:dyDescent="0.25">
      <c r="C116" s="90" t="str">
        <f>IF(ISNA(VLOOKUP($E116,UserInput!$M$5:$R$264,2,FALSE)),"",VLOOKUP($E116,UserInput!$M$5:$R$264,2,FALSE))</f>
        <v/>
      </c>
      <c r="D116" s="90" t="str">
        <f>IF(ISNA(VLOOKUP($E116,UserInput!$M$5:$R$264,2,FALSE)),"",VLOOKUP($E116,UserInput!$M$5:$R$264,3,FALSE))</f>
        <v/>
      </c>
      <c r="E116" s="90" t="str">
        <f>IF(ROW()-ROW($17:$17)&gt;MAX(UserInput!$K$5:$K$292),"",INDEX(UserInput!$K$5:$Q$292,MATCH(ROW()-ROW($17:$17),UserInput!$K$5:$K$292,0),3))</f>
        <v/>
      </c>
      <c r="F116" s="90" t="str">
        <f t="shared" si="1"/>
        <v/>
      </c>
      <c r="G116" s="90" t="str">
        <f>IF(ISNA(VLOOKUP($E116,UserInput!$M$5:$R$264,2,FALSE)),"",VLOOKUP($E116,UserInput!$M$5:$R$264,4,FALSE))</f>
        <v/>
      </c>
      <c r="H116" s="90" t="str">
        <f>IF(ISNA(VLOOKUP($E116,UserInput!$M$5:$R$264,2,FALSE)),"",VLOOKUP($E116,UserInput!$M$5:$R$264,5,FALSE))</f>
        <v/>
      </c>
      <c r="I116" s="175"/>
      <c r="J116" s="175"/>
      <c r="AC116" s="245" t="str">
        <f>IF(ROW()-ROW($17:$17)&gt;MAX(UserInput!$K$5:$K$292),IF(OR(AC115="End",AC115="End+"),"End+","End"),"")</f>
        <v>End+</v>
      </c>
    </row>
    <row r="117" spans="3:29" s="24" customFormat="1" x14ac:dyDescent="0.25">
      <c r="C117" s="90" t="str">
        <f>IF(ISNA(VLOOKUP($E117,UserInput!$M$5:$R$264,2,FALSE)),"",VLOOKUP($E117,UserInput!$M$5:$R$264,2,FALSE))</f>
        <v/>
      </c>
      <c r="D117" s="90" t="str">
        <f>IF(ISNA(VLOOKUP($E117,UserInput!$M$5:$R$264,2,FALSE)),"",VLOOKUP($E117,UserInput!$M$5:$R$264,3,FALSE))</f>
        <v/>
      </c>
      <c r="E117" s="90" t="str">
        <f>IF(ROW()-ROW($17:$17)&gt;MAX(UserInput!$K$5:$K$292),"",INDEX(UserInput!$K$5:$Q$292,MATCH(ROW()-ROW($17:$17),UserInput!$K$5:$K$292,0),3))</f>
        <v/>
      </c>
      <c r="F117" s="90" t="str">
        <f t="shared" si="1"/>
        <v/>
      </c>
      <c r="G117" s="90" t="str">
        <f>IF(ISNA(VLOOKUP($E117,UserInput!$M$5:$R$264,2,FALSE)),"",VLOOKUP($E117,UserInput!$M$5:$R$264,4,FALSE))</f>
        <v/>
      </c>
      <c r="H117" s="90" t="str">
        <f>IF(ISNA(VLOOKUP($E117,UserInput!$M$5:$R$264,2,FALSE)),"",VLOOKUP($E117,UserInput!$M$5:$R$264,5,FALSE))</f>
        <v/>
      </c>
      <c r="I117" s="175"/>
      <c r="J117" s="175"/>
      <c r="AC117" s="245" t="str">
        <f>IF(ROW()-ROW($17:$17)&gt;MAX(UserInput!$K$5:$K$292),IF(OR(AC116="End",AC116="End+"),"End+","End"),"")</f>
        <v>End+</v>
      </c>
    </row>
    <row r="118" spans="3:29" s="24" customFormat="1" x14ac:dyDescent="0.25">
      <c r="C118" s="90" t="str">
        <f>IF(ISNA(VLOOKUP($E118,UserInput!$M$5:$R$264,2,FALSE)),"",VLOOKUP($E118,UserInput!$M$5:$R$264,2,FALSE))</f>
        <v/>
      </c>
      <c r="D118" s="90" t="str">
        <f>IF(ISNA(VLOOKUP($E118,UserInput!$M$5:$R$264,2,FALSE)),"",VLOOKUP($E118,UserInput!$M$5:$R$264,3,FALSE))</f>
        <v/>
      </c>
      <c r="E118" s="90" t="str">
        <f>IF(ROW()-ROW($17:$17)&gt;MAX(UserInput!$K$5:$K$292),"",INDEX(UserInput!$K$5:$Q$292,MATCH(ROW()-ROW($17:$17),UserInput!$K$5:$K$292,0),3))</f>
        <v/>
      </c>
      <c r="F118" s="90" t="str">
        <f t="shared" si="1"/>
        <v/>
      </c>
      <c r="G118" s="90" t="str">
        <f>IF(ISNA(VLOOKUP($E118,UserInput!$M$5:$R$264,2,FALSE)),"",VLOOKUP($E118,UserInput!$M$5:$R$264,4,FALSE))</f>
        <v/>
      </c>
      <c r="H118" s="90" t="str">
        <f>IF(ISNA(VLOOKUP($E118,UserInput!$M$5:$R$264,2,FALSE)),"",VLOOKUP($E118,UserInput!$M$5:$R$264,5,FALSE))</f>
        <v/>
      </c>
      <c r="I118" s="175"/>
      <c r="J118" s="175"/>
      <c r="AC118" s="245" t="str">
        <f>IF(ROW()-ROW($17:$17)&gt;MAX(UserInput!$K$5:$K$292),IF(OR(AC117="End",AC117="End+"),"End+","End"),"")</f>
        <v>End+</v>
      </c>
    </row>
    <row r="119" spans="3:29" s="24" customFormat="1" x14ac:dyDescent="0.25">
      <c r="C119" s="90" t="str">
        <f>IF(ISNA(VLOOKUP($E119,UserInput!$M$5:$R$264,2,FALSE)),"",VLOOKUP($E119,UserInput!$M$5:$R$264,2,FALSE))</f>
        <v/>
      </c>
      <c r="D119" s="90" t="str">
        <f>IF(ISNA(VLOOKUP($E119,UserInput!$M$5:$R$264,2,FALSE)),"",VLOOKUP($E119,UserInput!$M$5:$R$264,3,FALSE))</f>
        <v/>
      </c>
      <c r="E119" s="90" t="str">
        <f>IF(ROW()-ROW($17:$17)&gt;MAX(UserInput!$K$5:$K$292),"",INDEX(UserInput!$K$5:$Q$292,MATCH(ROW()-ROW($17:$17),UserInput!$K$5:$K$292,0),3))</f>
        <v/>
      </c>
      <c r="F119" s="90" t="str">
        <f t="shared" si="1"/>
        <v/>
      </c>
      <c r="G119" s="90" t="str">
        <f>IF(ISNA(VLOOKUP($E119,UserInput!$M$5:$R$264,2,FALSE)),"",VLOOKUP($E119,UserInput!$M$5:$R$264,4,FALSE))</f>
        <v/>
      </c>
      <c r="H119" s="90" t="str">
        <f>IF(ISNA(VLOOKUP($E119,UserInput!$M$5:$R$264,2,FALSE)),"",VLOOKUP($E119,UserInput!$M$5:$R$264,5,FALSE))</f>
        <v/>
      </c>
      <c r="I119" s="175"/>
      <c r="J119" s="175"/>
      <c r="AC119" s="245" t="str">
        <f>IF(ROW()-ROW($17:$17)&gt;MAX(UserInput!$K$5:$K$292),IF(OR(AC118="End",AC118="End+"),"End+","End"),"")</f>
        <v>End+</v>
      </c>
    </row>
    <row r="120" spans="3:29" s="24" customFormat="1" x14ac:dyDescent="0.25">
      <c r="C120" s="90" t="str">
        <f>IF(ISNA(VLOOKUP($E120,UserInput!$M$5:$R$264,2,FALSE)),"",VLOOKUP($E120,UserInput!$M$5:$R$264,2,FALSE))</f>
        <v/>
      </c>
      <c r="D120" s="90" t="str">
        <f>IF(ISNA(VLOOKUP($E120,UserInput!$M$5:$R$264,2,FALSE)),"",VLOOKUP($E120,UserInput!$M$5:$R$264,3,FALSE))</f>
        <v/>
      </c>
      <c r="E120" s="90" t="str">
        <f>IF(ROW()-ROW($17:$17)&gt;MAX(UserInput!$K$5:$K$292),"",INDEX(UserInput!$K$5:$Q$292,MATCH(ROW()-ROW($17:$17),UserInput!$K$5:$K$292,0),3))</f>
        <v/>
      </c>
      <c r="F120" s="90" t="str">
        <f t="shared" si="1"/>
        <v/>
      </c>
      <c r="G120" s="90" t="str">
        <f>IF(ISNA(VLOOKUP($E120,UserInput!$M$5:$R$264,2,FALSE)),"",VLOOKUP($E120,UserInput!$M$5:$R$264,4,FALSE))</f>
        <v/>
      </c>
      <c r="H120" s="90" t="str">
        <f>IF(ISNA(VLOOKUP($E120,UserInput!$M$5:$R$264,2,FALSE)),"",VLOOKUP($E120,UserInput!$M$5:$R$264,5,FALSE))</f>
        <v/>
      </c>
      <c r="I120" s="175"/>
      <c r="J120" s="175"/>
      <c r="AC120" s="245" t="str">
        <f>IF(ROW()-ROW($17:$17)&gt;MAX(UserInput!$K$5:$K$292),IF(OR(AC119="End",AC119="End+"),"End+","End"),"")</f>
        <v>End+</v>
      </c>
    </row>
    <row r="121" spans="3:29" s="24" customFormat="1" x14ac:dyDescent="0.25">
      <c r="C121" s="90" t="str">
        <f>IF(ISNA(VLOOKUP($E121,UserInput!$M$5:$R$264,2,FALSE)),"",VLOOKUP($E121,UserInput!$M$5:$R$264,2,FALSE))</f>
        <v/>
      </c>
      <c r="D121" s="90" t="str">
        <f>IF(ISNA(VLOOKUP($E121,UserInput!$M$5:$R$264,2,FALSE)),"",VLOOKUP($E121,UserInput!$M$5:$R$264,3,FALSE))</f>
        <v/>
      </c>
      <c r="E121" s="90" t="str">
        <f>IF(ROW()-ROW($17:$17)&gt;MAX(UserInput!$K$5:$K$292),"",INDEX(UserInput!$K$5:$Q$292,MATCH(ROW()-ROW($17:$17),UserInput!$K$5:$K$292,0),3))</f>
        <v/>
      </c>
      <c r="F121" s="90" t="str">
        <f t="shared" si="1"/>
        <v/>
      </c>
      <c r="G121" s="90" t="str">
        <f>IF(ISNA(VLOOKUP($E121,UserInput!$M$5:$R$264,2,FALSE)),"",VLOOKUP($E121,UserInput!$M$5:$R$264,4,FALSE))</f>
        <v/>
      </c>
      <c r="H121" s="90" t="str">
        <f>IF(ISNA(VLOOKUP($E121,UserInput!$M$5:$R$264,2,FALSE)),"",VLOOKUP($E121,UserInput!$M$5:$R$264,5,FALSE))</f>
        <v/>
      </c>
      <c r="I121" s="175"/>
      <c r="J121" s="175"/>
      <c r="AC121" s="245" t="str">
        <f>IF(ROW()-ROW($17:$17)&gt;MAX(UserInput!$K$5:$K$292),IF(OR(AC120="End",AC120="End+"),"End+","End"),"")</f>
        <v>End+</v>
      </c>
    </row>
    <row r="122" spans="3:29" s="24" customFormat="1" x14ac:dyDescent="0.25">
      <c r="C122" s="90" t="str">
        <f>IF(ISNA(VLOOKUP($E122,UserInput!$M$5:$R$264,2,FALSE)),"",VLOOKUP($E122,UserInput!$M$5:$R$264,2,FALSE))</f>
        <v/>
      </c>
      <c r="D122" s="90" t="str">
        <f>IF(ISNA(VLOOKUP($E122,UserInput!$M$5:$R$264,2,FALSE)),"",VLOOKUP($E122,UserInput!$M$5:$R$264,3,FALSE))</f>
        <v/>
      </c>
      <c r="E122" s="90" t="str">
        <f>IF(ROW()-ROW($17:$17)&gt;MAX(UserInput!$K$5:$K$292),"",INDEX(UserInput!$K$5:$Q$292,MATCH(ROW()-ROW($17:$17),UserInput!$K$5:$K$292,0),3))</f>
        <v/>
      </c>
      <c r="F122" s="90" t="str">
        <f t="shared" si="1"/>
        <v/>
      </c>
      <c r="G122" s="90" t="str">
        <f>IF(ISNA(VLOOKUP($E122,UserInput!$M$5:$R$264,2,FALSE)),"",VLOOKUP($E122,UserInput!$M$5:$R$264,4,FALSE))</f>
        <v/>
      </c>
      <c r="H122" s="90" t="str">
        <f>IF(ISNA(VLOOKUP($E122,UserInput!$M$5:$R$264,2,FALSE)),"",VLOOKUP($E122,UserInput!$M$5:$R$264,5,FALSE))</f>
        <v/>
      </c>
      <c r="I122" s="175"/>
      <c r="J122" s="175"/>
      <c r="AC122" s="245" t="str">
        <f>IF(ROW()-ROW($17:$17)&gt;MAX(UserInput!$K$5:$K$292),IF(OR(AC121="End",AC121="End+"),"End+","End"),"")</f>
        <v>End+</v>
      </c>
    </row>
    <row r="123" spans="3:29" s="24" customFormat="1" x14ac:dyDescent="0.25">
      <c r="C123" s="90" t="str">
        <f>IF(ISNA(VLOOKUP($E123,UserInput!$M$5:$R$264,2,FALSE)),"",VLOOKUP($E123,UserInput!$M$5:$R$264,2,FALSE))</f>
        <v/>
      </c>
      <c r="D123" s="90" t="str">
        <f>IF(ISNA(VLOOKUP($E123,UserInput!$M$5:$R$264,2,FALSE)),"",VLOOKUP($E123,UserInput!$M$5:$R$264,3,FALSE))</f>
        <v/>
      </c>
      <c r="E123" s="90" t="str">
        <f>IF(ROW()-ROW($17:$17)&gt;MAX(UserInput!$K$5:$K$292),"",INDEX(UserInput!$K$5:$Q$292,MATCH(ROW()-ROW($17:$17),UserInput!$K$5:$K$292,0),3))</f>
        <v/>
      </c>
      <c r="F123" s="90" t="str">
        <f t="shared" si="1"/>
        <v/>
      </c>
      <c r="G123" s="90" t="str">
        <f>IF(ISNA(VLOOKUP($E123,UserInput!$M$5:$R$264,2,FALSE)),"",VLOOKUP($E123,UserInput!$M$5:$R$264,4,FALSE))</f>
        <v/>
      </c>
      <c r="H123" s="90" t="str">
        <f>IF(ISNA(VLOOKUP($E123,UserInput!$M$5:$R$264,2,FALSE)),"",VLOOKUP($E123,UserInput!$M$5:$R$264,5,FALSE))</f>
        <v/>
      </c>
      <c r="I123" s="175"/>
      <c r="J123" s="175"/>
      <c r="AC123" s="245" t="str">
        <f>IF(ROW()-ROW($17:$17)&gt;MAX(UserInput!$K$5:$K$292),IF(OR(AC122="End",AC122="End+"),"End+","End"),"")</f>
        <v>End+</v>
      </c>
    </row>
    <row r="124" spans="3:29" s="24" customFormat="1" x14ac:dyDescent="0.25">
      <c r="C124" s="90" t="str">
        <f>IF(ISNA(VLOOKUP($E124,UserInput!$M$5:$R$264,2,FALSE)),"",VLOOKUP($E124,UserInput!$M$5:$R$264,2,FALSE))</f>
        <v/>
      </c>
      <c r="D124" s="90" t="str">
        <f>IF(ISNA(VLOOKUP($E124,UserInput!$M$5:$R$264,2,FALSE)),"",VLOOKUP($E124,UserInput!$M$5:$R$264,3,FALSE))</f>
        <v/>
      </c>
      <c r="E124" s="90" t="str">
        <f>IF(ROW()-ROW($17:$17)&gt;MAX(UserInput!$K$5:$K$292),"",INDEX(UserInput!$K$5:$Q$292,MATCH(ROW()-ROW($17:$17),UserInput!$K$5:$K$292,0),3))</f>
        <v/>
      </c>
      <c r="F124" s="90" t="str">
        <f t="shared" si="1"/>
        <v/>
      </c>
      <c r="G124" s="90" t="str">
        <f>IF(ISNA(VLOOKUP($E124,UserInput!$M$5:$R$264,2,FALSE)),"",VLOOKUP($E124,UserInput!$M$5:$R$264,4,FALSE))</f>
        <v/>
      </c>
      <c r="H124" s="90" t="str">
        <f>IF(ISNA(VLOOKUP($E124,UserInput!$M$5:$R$264,2,FALSE)),"",VLOOKUP($E124,UserInput!$M$5:$R$264,5,FALSE))</f>
        <v/>
      </c>
      <c r="I124" s="175"/>
      <c r="J124" s="175"/>
      <c r="AC124" s="245" t="str">
        <f>IF(ROW()-ROW($17:$17)&gt;MAX(UserInput!$K$5:$K$292),IF(OR(AC123="End",AC123="End+"),"End+","End"),"")</f>
        <v>End+</v>
      </c>
    </row>
    <row r="125" spans="3:29" s="24" customFormat="1" x14ac:dyDescent="0.25">
      <c r="C125" s="90" t="str">
        <f>IF(ISNA(VLOOKUP($E125,UserInput!$M$5:$R$264,2,FALSE)),"",VLOOKUP($E125,UserInput!$M$5:$R$264,2,FALSE))</f>
        <v/>
      </c>
      <c r="D125" s="90" t="str">
        <f>IF(ISNA(VLOOKUP($E125,UserInput!$M$5:$R$264,2,FALSE)),"",VLOOKUP($E125,UserInput!$M$5:$R$264,3,FALSE))</f>
        <v/>
      </c>
      <c r="E125" s="90" t="str">
        <f>IF(ROW()-ROW($17:$17)&gt;MAX(UserInput!$K$5:$K$292),"",INDEX(UserInput!$K$5:$Q$292,MATCH(ROW()-ROW($17:$17),UserInput!$K$5:$K$292,0),3))</f>
        <v/>
      </c>
      <c r="F125" s="90" t="str">
        <f t="shared" si="1"/>
        <v/>
      </c>
      <c r="G125" s="90" t="str">
        <f>IF(ISNA(VLOOKUP($E125,UserInput!$M$5:$R$264,2,FALSE)),"",VLOOKUP($E125,UserInput!$M$5:$R$264,4,FALSE))</f>
        <v/>
      </c>
      <c r="H125" s="90" t="str">
        <f>IF(ISNA(VLOOKUP($E125,UserInput!$M$5:$R$264,2,FALSE)),"",VLOOKUP($E125,UserInput!$M$5:$R$264,5,FALSE))</f>
        <v/>
      </c>
      <c r="I125" s="175"/>
      <c r="J125" s="175"/>
      <c r="AC125" s="245" t="str">
        <f>IF(ROW()-ROW($17:$17)&gt;MAX(UserInput!$K$5:$K$292),IF(OR(AC124="End",AC124="End+"),"End+","End"),"")</f>
        <v>End+</v>
      </c>
    </row>
    <row r="126" spans="3:29" s="24" customFormat="1" x14ac:dyDescent="0.25">
      <c r="C126" s="90" t="str">
        <f>IF(ISNA(VLOOKUP($E126,UserInput!$M$5:$R$264,2,FALSE)),"",VLOOKUP($E126,UserInput!$M$5:$R$264,2,FALSE))</f>
        <v/>
      </c>
      <c r="D126" s="90" t="str">
        <f>IF(ISNA(VLOOKUP($E126,UserInput!$M$5:$R$264,2,FALSE)),"",VLOOKUP($E126,UserInput!$M$5:$R$264,3,FALSE))</f>
        <v/>
      </c>
      <c r="E126" s="90" t="str">
        <f>IF(ROW()-ROW($17:$17)&gt;MAX(UserInput!$K$5:$K$292),"",INDEX(UserInput!$K$5:$Q$292,MATCH(ROW()-ROW($17:$17),UserInput!$K$5:$K$292,0),3))</f>
        <v/>
      </c>
      <c r="F126" s="90" t="str">
        <f t="shared" si="1"/>
        <v/>
      </c>
      <c r="G126" s="90" t="str">
        <f>IF(ISNA(VLOOKUP($E126,UserInput!$M$5:$R$264,2,FALSE)),"",VLOOKUP($E126,UserInput!$M$5:$R$264,4,FALSE))</f>
        <v/>
      </c>
      <c r="H126" s="90" t="str">
        <f>IF(ISNA(VLOOKUP($E126,UserInput!$M$5:$R$264,2,FALSE)),"",VLOOKUP($E126,UserInput!$M$5:$R$264,5,FALSE))</f>
        <v/>
      </c>
      <c r="I126" s="175"/>
      <c r="J126" s="175"/>
      <c r="AC126" s="245" t="str">
        <f>IF(ROW()-ROW($17:$17)&gt;MAX(UserInput!$K$5:$K$292),IF(OR(AC125="End",AC125="End+"),"End+","End"),"")</f>
        <v>End+</v>
      </c>
    </row>
    <row r="127" spans="3:29" s="24" customFormat="1" x14ac:dyDescent="0.25">
      <c r="C127" s="90" t="str">
        <f>IF(ISNA(VLOOKUP($E127,UserInput!$M$5:$R$264,2,FALSE)),"",VLOOKUP($E127,UserInput!$M$5:$R$264,2,FALSE))</f>
        <v/>
      </c>
      <c r="D127" s="90" t="str">
        <f>IF(ISNA(VLOOKUP($E127,UserInput!$M$5:$R$264,2,FALSE)),"",VLOOKUP($E127,UserInput!$M$5:$R$264,3,FALSE))</f>
        <v/>
      </c>
      <c r="E127" s="90" t="str">
        <f>IF(ROW()-ROW($17:$17)&gt;MAX(UserInput!$K$5:$K$292),"",INDEX(UserInput!$K$5:$Q$292,MATCH(ROW()-ROW($17:$17),UserInput!$K$5:$K$292,0),3))</f>
        <v/>
      </c>
      <c r="F127" s="90" t="str">
        <f t="shared" si="1"/>
        <v/>
      </c>
      <c r="G127" s="90" t="str">
        <f>IF(ISNA(VLOOKUP($E127,UserInput!$M$5:$R$264,2,FALSE)),"",VLOOKUP($E127,UserInput!$M$5:$R$264,4,FALSE))</f>
        <v/>
      </c>
      <c r="H127" s="90" t="str">
        <f>IF(ISNA(VLOOKUP($E127,UserInput!$M$5:$R$264,2,FALSE)),"",VLOOKUP($E127,UserInput!$M$5:$R$264,5,FALSE))</f>
        <v/>
      </c>
      <c r="I127" s="175"/>
      <c r="J127" s="175"/>
      <c r="AC127" s="245" t="str">
        <f>IF(ROW()-ROW($17:$17)&gt;MAX(UserInput!$K$5:$K$292),IF(OR(AC126="End",AC126="End+"),"End+","End"),"")</f>
        <v>End+</v>
      </c>
    </row>
    <row r="128" spans="3:29" s="24" customFormat="1" x14ac:dyDescent="0.25">
      <c r="C128" s="90" t="str">
        <f>IF(ISNA(VLOOKUP($E128,UserInput!$M$5:$R$264,2,FALSE)),"",VLOOKUP($E128,UserInput!$M$5:$R$264,2,FALSE))</f>
        <v/>
      </c>
      <c r="D128" s="90" t="str">
        <f>IF(ISNA(VLOOKUP($E128,UserInput!$M$5:$R$264,2,FALSE)),"",VLOOKUP($E128,UserInput!$M$5:$R$264,3,FALSE))</f>
        <v/>
      </c>
      <c r="E128" s="90" t="str">
        <f>IF(ROW()-ROW($17:$17)&gt;MAX(UserInput!$K$5:$K$292),"",INDEX(UserInput!$K$5:$Q$292,MATCH(ROW()-ROW($17:$17),UserInput!$K$5:$K$292,0),3))</f>
        <v/>
      </c>
      <c r="F128" s="90" t="str">
        <f t="shared" si="1"/>
        <v/>
      </c>
      <c r="G128" s="90" t="str">
        <f>IF(ISNA(VLOOKUP($E128,UserInput!$M$5:$R$264,2,FALSE)),"",VLOOKUP($E128,UserInput!$M$5:$R$264,4,FALSE))</f>
        <v/>
      </c>
      <c r="H128" s="90" t="str">
        <f>IF(ISNA(VLOOKUP($E128,UserInput!$M$5:$R$264,2,FALSE)),"",VLOOKUP($E128,UserInput!$M$5:$R$264,5,FALSE))</f>
        <v/>
      </c>
      <c r="I128" s="175"/>
      <c r="J128" s="175"/>
      <c r="AC128" s="245" t="str">
        <f>IF(ROW()-ROW($17:$17)&gt;MAX(UserInput!$K$5:$K$292),IF(OR(AC127="End",AC127="End+"),"End+","End"),"")</f>
        <v>End+</v>
      </c>
    </row>
    <row r="129" spans="3:29" s="24" customFormat="1" x14ac:dyDescent="0.25">
      <c r="C129" s="90" t="str">
        <f>IF(ISNA(VLOOKUP($E129,UserInput!$M$5:$R$264,2,FALSE)),"",VLOOKUP($E129,UserInput!$M$5:$R$264,2,FALSE))</f>
        <v/>
      </c>
      <c r="D129" s="90" t="str">
        <f>IF(ISNA(VLOOKUP($E129,UserInput!$M$5:$R$264,2,FALSE)),"",VLOOKUP($E129,UserInput!$M$5:$R$264,3,FALSE))</f>
        <v/>
      </c>
      <c r="E129" s="90" t="str">
        <f>IF(ROW()-ROW($17:$17)&gt;MAX(UserInput!$K$5:$K$292),"",INDEX(UserInput!$K$5:$Q$292,MATCH(ROW()-ROW($17:$17),UserInput!$K$5:$K$292,0),3))</f>
        <v/>
      </c>
      <c r="F129" s="90" t="str">
        <f t="shared" si="1"/>
        <v/>
      </c>
      <c r="G129" s="90" t="str">
        <f>IF(ISNA(VLOOKUP($E129,UserInput!$M$5:$R$264,2,FALSE)),"",VLOOKUP($E129,UserInput!$M$5:$R$264,4,FALSE))</f>
        <v/>
      </c>
      <c r="H129" s="90" t="str">
        <f>IF(ISNA(VLOOKUP($E129,UserInput!$M$5:$R$264,2,FALSE)),"",VLOOKUP($E129,UserInput!$M$5:$R$264,5,FALSE))</f>
        <v/>
      </c>
      <c r="I129" s="175"/>
      <c r="J129" s="175"/>
      <c r="AC129" s="245" t="str">
        <f>IF(ROW()-ROW($17:$17)&gt;MAX(UserInput!$K$5:$K$292),IF(OR(AC128="End",AC128="End+"),"End+","End"),"")</f>
        <v>End+</v>
      </c>
    </row>
    <row r="130" spans="3:29" s="24" customFormat="1" x14ac:dyDescent="0.25">
      <c r="C130" s="90" t="str">
        <f>IF(ISNA(VLOOKUP($E130,UserInput!$M$5:$R$264,2,FALSE)),"",VLOOKUP($E130,UserInput!$M$5:$R$264,2,FALSE))</f>
        <v/>
      </c>
      <c r="D130" s="90" t="str">
        <f>IF(ISNA(VLOOKUP($E130,UserInput!$M$5:$R$264,2,FALSE)),"",VLOOKUP($E130,UserInput!$M$5:$R$264,3,FALSE))</f>
        <v/>
      </c>
      <c r="E130" s="90" t="str">
        <f>IF(ROW()-ROW($17:$17)&gt;MAX(UserInput!$K$5:$K$292),"",INDEX(UserInput!$K$5:$Q$292,MATCH(ROW()-ROW($17:$17),UserInput!$K$5:$K$292,0),3))</f>
        <v/>
      </c>
      <c r="F130" s="90" t="str">
        <f t="shared" si="1"/>
        <v/>
      </c>
      <c r="G130" s="90" t="str">
        <f>IF(ISNA(VLOOKUP($E130,UserInput!$M$5:$R$264,2,FALSE)),"",VLOOKUP($E130,UserInput!$M$5:$R$264,4,FALSE))</f>
        <v/>
      </c>
      <c r="H130" s="90" t="str">
        <f>IF(ISNA(VLOOKUP($E130,UserInput!$M$5:$R$264,2,FALSE)),"",VLOOKUP($E130,UserInput!$M$5:$R$264,5,FALSE))</f>
        <v/>
      </c>
      <c r="I130" s="175"/>
      <c r="J130" s="175"/>
      <c r="AC130" s="245" t="str">
        <f>IF(ROW()-ROW($17:$17)&gt;MAX(UserInput!$K$5:$K$292),IF(OR(AC129="End",AC129="End+"),"End+","End"),"")</f>
        <v>End+</v>
      </c>
    </row>
    <row r="131" spans="3:29" s="24" customFormat="1" x14ac:dyDescent="0.25">
      <c r="C131" s="90" t="str">
        <f>IF(ISNA(VLOOKUP($E131,UserInput!$M$5:$R$264,2,FALSE)),"",VLOOKUP($E131,UserInput!$M$5:$R$264,2,FALSE))</f>
        <v/>
      </c>
      <c r="D131" s="90" t="str">
        <f>IF(ISNA(VLOOKUP($E131,UserInput!$M$5:$R$264,2,FALSE)),"",VLOOKUP($E131,UserInput!$M$5:$R$264,3,FALSE))</f>
        <v/>
      </c>
      <c r="E131" s="90" t="str">
        <f>IF(ROW()-ROW($17:$17)&gt;MAX(UserInput!$K$5:$K$292),"",INDEX(UserInput!$K$5:$Q$292,MATCH(ROW()-ROW($17:$17),UserInput!$K$5:$K$292,0),3))</f>
        <v/>
      </c>
      <c r="F131" s="90" t="str">
        <f t="shared" si="1"/>
        <v/>
      </c>
      <c r="G131" s="90" t="str">
        <f>IF(ISNA(VLOOKUP($E131,UserInput!$M$5:$R$264,2,FALSE)),"",VLOOKUP($E131,UserInput!$M$5:$R$264,4,FALSE))</f>
        <v/>
      </c>
      <c r="H131" s="90" t="str">
        <f>IF(ISNA(VLOOKUP($E131,UserInput!$M$5:$R$264,2,FALSE)),"",VLOOKUP($E131,UserInput!$M$5:$R$264,5,FALSE))</f>
        <v/>
      </c>
      <c r="I131" s="175"/>
      <c r="J131" s="175"/>
      <c r="AC131" s="245" t="str">
        <f>IF(ROW()-ROW($17:$17)&gt;MAX(UserInput!$K$5:$K$292),IF(OR(AC130="End",AC130="End+"),"End+","End"),"")</f>
        <v>End+</v>
      </c>
    </row>
    <row r="132" spans="3:29" s="24" customFormat="1" x14ac:dyDescent="0.25">
      <c r="C132" s="90" t="str">
        <f>IF(ISNA(VLOOKUP($E132,UserInput!$M$5:$R$264,2,FALSE)),"",VLOOKUP($E132,UserInput!$M$5:$R$264,2,FALSE))</f>
        <v/>
      </c>
      <c r="D132" s="90" t="str">
        <f>IF(ISNA(VLOOKUP($E132,UserInput!$M$5:$R$264,2,FALSE)),"",VLOOKUP($E132,UserInput!$M$5:$R$264,3,FALSE))</f>
        <v/>
      </c>
      <c r="E132" s="90" t="str">
        <f>IF(ROW()-ROW($17:$17)&gt;MAX(UserInput!$K$5:$K$292),"",INDEX(UserInput!$K$5:$Q$292,MATCH(ROW()-ROW($17:$17),UserInput!$K$5:$K$292,0),3))</f>
        <v/>
      </c>
      <c r="F132" s="90" t="str">
        <f t="shared" si="1"/>
        <v/>
      </c>
      <c r="G132" s="90" t="str">
        <f>IF(ISNA(VLOOKUP($E132,UserInput!$M$5:$R$264,2,FALSE)),"",VLOOKUP($E132,UserInput!$M$5:$R$264,4,FALSE))</f>
        <v/>
      </c>
      <c r="H132" s="90" t="str">
        <f>IF(ISNA(VLOOKUP($E132,UserInput!$M$5:$R$264,2,FALSE)),"",VLOOKUP($E132,UserInput!$M$5:$R$264,5,FALSE))</f>
        <v/>
      </c>
      <c r="I132" s="175"/>
      <c r="J132" s="175"/>
      <c r="AC132" s="245" t="str">
        <f>IF(ROW()-ROW($17:$17)&gt;MAX(UserInput!$K$5:$K$292),IF(OR(AC131="End",AC131="End+"),"End+","End"),"")</f>
        <v>End+</v>
      </c>
    </row>
    <row r="133" spans="3:29" s="24" customFormat="1" x14ac:dyDescent="0.25">
      <c r="C133" s="90" t="str">
        <f>IF(ISNA(VLOOKUP($E133,UserInput!$M$5:$R$264,2,FALSE)),"",VLOOKUP($E133,UserInput!$M$5:$R$264,2,FALSE))</f>
        <v/>
      </c>
      <c r="D133" s="90" t="str">
        <f>IF(ISNA(VLOOKUP($E133,UserInput!$M$5:$R$264,2,FALSE)),"",VLOOKUP($E133,UserInput!$M$5:$R$264,3,FALSE))</f>
        <v/>
      </c>
      <c r="E133" s="90" t="str">
        <f>IF(ROW()-ROW($17:$17)&gt;MAX(UserInput!$K$5:$K$292),"",INDEX(UserInput!$K$5:$Q$292,MATCH(ROW()-ROW($17:$17),UserInput!$K$5:$K$292,0),3))</f>
        <v/>
      </c>
      <c r="F133" s="90" t="str">
        <f t="shared" si="1"/>
        <v/>
      </c>
      <c r="G133" s="90" t="str">
        <f>IF(ISNA(VLOOKUP($E133,UserInput!$M$5:$R$264,2,FALSE)),"",VLOOKUP($E133,UserInput!$M$5:$R$264,4,FALSE))</f>
        <v/>
      </c>
      <c r="H133" s="90" t="str">
        <f>IF(ISNA(VLOOKUP($E133,UserInput!$M$5:$R$264,2,FALSE)),"",VLOOKUP($E133,UserInput!$M$5:$R$264,5,FALSE))</f>
        <v/>
      </c>
      <c r="I133" s="175"/>
      <c r="J133" s="175"/>
      <c r="AC133" s="245" t="str">
        <f>IF(ROW()-ROW($17:$17)&gt;MAX(UserInput!$K$5:$K$292),IF(OR(AC132="End",AC132="End+"),"End+","End"),"")</f>
        <v>End+</v>
      </c>
    </row>
    <row r="134" spans="3:29" s="24" customFormat="1" x14ac:dyDescent="0.25">
      <c r="C134" s="90" t="str">
        <f>IF(ISNA(VLOOKUP($E134,UserInput!$M$5:$R$264,2,FALSE)),"",VLOOKUP($E134,UserInput!$M$5:$R$264,2,FALSE))</f>
        <v/>
      </c>
      <c r="D134" s="90" t="str">
        <f>IF(ISNA(VLOOKUP($E134,UserInput!$M$5:$R$264,2,FALSE)),"",VLOOKUP($E134,UserInput!$M$5:$R$264,3,FALSE))</f>
        <v/>
      </c>
      <c r="E134" s="90" t="str">
        <f>IF(ROW()-ROW($17:$17)&gt;MAX(UserInput!$K$5:$K$292),"",INDEX(UserInput!$K$5:$Q$292,MATCH(ROW()-ROW($17:$17),UserInput!$K$5:$K$292,0),3))</f>
        <v/>
      </c>
      <c r="F134" s="90" t="str">
        <f t="shared" si="1"/>
        <v/>
      </c>
      <c r="G134" s="90" t="str">
        <f>IF(ISNA(VLOOKUP($E134,UserInput!$M$5:$R$264,2,FALSE)),"",VLOOKUP($E134,UserInput!$M$5:$R$264,4,FALSE))</f>
        <v/>
      </c>
      <c r="H134" s="90" t="str">
        <f>IF(ISNA(VLOOKUP($E134,UserInput!$M$5:$R$264,2,FALSE)),"",VLOOKUP($E134,UserInput!$M$5:$R$264,5,FALSE))</f>
        <v/>
      </c>
      <c r="I134" s="175"/>
      <c r="J134" s="175"/>
      <c r="AC134" s="245" t="str">
        <f>IF(ROW()-ROW($17:$17)&gt;MAX(UserInput!$K$5:$K$292),IF(OR(AC133="End",AC133="End+"),"End+","End"),"")</f>
        <v>End+</v>
      </c>
    </row>
    <row r="135" spans="3:29" s="24" customFormat="1" x14ac:dyDescent="0.25">
      <c r="C135" s="90" t="str">
        <f>IF(ISNA(VLOOKUP($E135,UserInput!$M$5:$R$264,2,FALSE)),"",VLOOKUP($E135,UserInput!$M$5:$R$264,2,FALSE))</f>
        <v/>
      </c>
      <c r="D135" s="90" t="str">
        <f>IF(ISNA(VLOOKUP($E135,UserInput!$M$5:$R$264,2,FALSE)),"",VLOOKUP($E135,UserInput!$M$5:$R$264,3,FALSE))</f>
        <v/>
      </c>
      <c r="E135" s="90" t="str">
        <f>IF(ROW()-ROW($17:$17)&gt;MAX(UserInput!$K$5:$K$292),"",INDEX(UserInput!$K$5:$Q$292,MATCH(ROW()-ROW($17:$17),UserInput!$K$5:$K$292,0),3))</f>
        <v/>
      </c>
      <c r="F135" s="90" t="str">
        <f t="shared" si="1"/>
        <v/>
      </c>
      <c r="G135" s="90" t="str">
        <f>IF(ISNA(VLOOKUP($E135,UserInput!$M$5:$R$264,2,FALSE)),"",VLOOKUP($E135,UserInput!$M$5:$R$264,4,FALSE))</f>
        <v/>
      </c>
      <c r="H135" s="90" t="str">
        <f>IF(ISNA(VLOOKUP($E135,UserInput!$M$5:$R$264,2,FALSE)),"",VLOOKUP($E135,UserInput!$M$5:$R$264,5,FALSE))</f>
        <v/>
      </c>
      <c r="I135" s="175"/>
      <c r="J135" s="175"/>
      <c r="AC135" s="245" t="str">
        <f>IF(ROW()-ROW($17:$17)&gt;MAX(UserInput!$K$5:$K$292),IF(OR(AC134="End",AC134="End+"),"End+","End"),"")</f>
        <v>End+</v>
      </c>
    </row>
    <row r="136" spans="3:29" s="24" customFormat="1" x14ac:dyDescent="0.25">
      <c r="C136" s="90" t="str">
        <f>IF(ISNA(VLOOKUP($E136,UserInput!$M$5:$R$264,2,FALSE)),"",VLOOKUP($E136,UserInput!$M$5:$R$264,2,FALSE))</f>
        <v/>
      </c>
      <c r="D136" s="90" t="str">
        <f>IF(ISNA(VLOOKUP($E136,UserInput!$M$5:$R$264,2,FALSE)),"",VLOOKUP($E136,UserInput!$M$5:$R$264,3,FALSE))</f>
        <v/>
      </c>
      <c r="E136" s="90" t="str">
        <f>IF(ROW()-ROW($17:$17)&gt;MAX(UserInput!$K$5:$K$292),"",INDEX(UserInput!$K$5:$Q$292,MATCH(ROW()-ROW($17:$17),UserInput!$K$5:$K$292,0),3))</f>
        <v/>
      </c>
      <c r="F136" s="90" t="str">
        <f t="shared" si="1"/>
        <v/>
      </c>
      <c r="G136" s="90" t="str">
        <f>IF(ISNA(VLOOKUP($E136,UserInput!$M$5:$R$264,2,FALSE)),"",VLOOKUP($E136,UserInput!$M$5:$R$264,4,FALSE))</f>
        <v/>
      </c>
      <c r="H136" s="90" t="str">
        <f>IF(ISNA(VLOOKUP($E136,UserInput!$M$5:$R$264,2,FALSE)),"",VLOOKUP($E136,UserInput!$M$5:$R$264,5,FALSE))</f>
        <v/>
      </c>
      <c r="I136" s="175"/>
      <c r="J136" s="175"/>
      <c r="AC136" s="245" t="str">
        <f>IF(ROW()-ROW($17:$17)&gt;MAX(UserInput!$K$5:$K$292),IF(OR(AC135="End",AC135="End+"),"End+","End"),"")</f>
        <v>End+</v>
      </c>
    </row>
    <row r="137" spans="3:29" s="24" customFormat="1" x14ac:dyDescent="0.25">
      <c r="C137" s="90" t="str">
        <f>IF(ISNA(VLOOKUP($E137,UserInput!$M$5:$R$264,2,FALSE)),"",VLOOKUP($E137,UserInput!$M$5:$R$264,2,FALSE))</f>
        <v/>
      </c>
      <c r="D137" s="90" t="str">
        <f>IF(ISNA(VLOOKUP($E137,UserInput!$M$5:$R$264,2,FALSE)),"",VLOOKUP($E137,UserInput!$M$5:$R$264,3,FALSE))</f>
        <v/>
      </c>
      <c r="E137" s="90" t="str">
        <f>IF(ROW()-ROW($17:$17)&gt;MAX(UserInput!$K$5:$K$292),"",INDEX(UserInput!$K$5:$Q$292,MATCH(ROW()-ROW($17:$17),UserInput!$K$5:$K$292,0),3))</f>
        <v/>
      </c>
      <c r="F137" s="90" t="str">
        <f t="shared" si="1"/>
        <v/>
      </c>
      <c r="G137" s="90" t="str">
        <f>IF(ISNA(VLOOKUP($E137,UserInput!$M$5:$R$264,2,FALSE)),"",VLOOKUP($E137,UserInput!$M$5:$R$264,4,FALSE))</f>
        <v/>
      </c>
      <c r="H137" s="90" t="str">
        <f>IF(ISNA(VLOOKUP($E137,UserInput!$M$5:$R$264,2,FALSE)),"",VLOOKUP($E137,UserInput!$M$5:$R$264,5,FALSE))</f>
        <v/>
      </c>
      <c r="I137" s="175"/>
      <c r="J137" s="175"/>
      <c r="AC137" s="245" t="str">
        <f>IF(ROW()-ROW($17:$17)&gt;MAX(UserInput!$K$5:$K$292),IF(OR(AC136="End",AC136="End+"),"End+","End"),"")</f>
        <v>End+</v>
      </c>
    </row>
    <row r="138" spans="3:29" s="24" customFormat="1" x14ac:dyDescent="0.25">
      <c r="C138" s="90" t="str">
        <f>IF(ISNA(VLOOKUP($E138,UserInput!$M$5:$R$264,2,FALSE)),"",VLOOKUP($E138,UserInput!$M$5:$R$264,2,FALSE))</f>
        <v/>
      </c>
      <c r="D138" s="90" t="str">
        <f>IF(ISNA(VLOOKUP($E138,UserInput!$M$5:$R$264,2,FALSE)),"",VLOOKUP($E138,UserInput!$M$5:$R$264,3,FALSE))</f>
        <v/>
      </c>
      <c r="E138" s="90" t="str">
        <f>IF(ROW()-ROW($17:$17)&gt;MAX(UserInput!$K$5:$K$292),"",INDEX(UserInput!$K$5:$Q$292,MATCH(ROW()-ROW($17:$17),UserInput!$K$5:$K$292,0),3))</f>
        <v/>
      </c>
      <c r="F138" s="90" t="str">
        <f t="shared" si="1"/>
        <v/>
      </c>
      <c r="G138" s="90" t="str">
        <f>IF(ISNA(VLOOKUP($E138,UserInput!$M$5:$R$264,2,FALSE)),"",VLOOKUP($E138,UserInput!$M$5:$R$264,4,FALSE))</f>
        <v/>
      </c>
      <c r="H138" s="90" t="str">
        <f>IF(ISNA(VLOOKUP($E138,UserInput!$M$5:$R$264,2,FALSE)),"",VLOOKUP($E138,UserInput!$M$5:$R$264,5,FALSE))</f>
        <v/>
      </c>
      <c r="I138" s="175"/>
      <c r="J138" s="175"/>
      <c r="AC138" s="245" t="str">
        <f>IF(ROW()-ROW($17:$17)&gt;MAX(UserInput!$K$5:$K$292),IF(OR(AC137="End",AC137="End+"),"End+","End"),"")</f>
        <v>End+</v>
      </c>
    </row>
    <row r="139" spans="3:29" s="24" customFormat="1" x14ac:dyDescent="0.25">
      <c r="C139" s="90" t="str">
        <f>IF(ISNA(VLOOKUP($E139,UserInput!$M$5:$R$264,2,FALSE)),"",VLOOKUP($E139,UserInput!$M$5:$R$264,2,FALSE))</f>
        <v/>
      </c>
      <c r="D139" s="90" t="str">
        <f>IF(ISNA(VLOOKUP($E139,UserInput!$M$5:$R$264,2,FALSE)),"",VLOOKUP($E139,UserInput!$M$5:$R$264,3,FALSE))</f>
        <v/>
      </c>
      <c r="E139" s="90" t="str">
        <f>IF(ROW()-ROW($17:$17)&gt;MAX(UserInput!$K$5:$K$292),"",INDEX(UserInput!$K$5:$Q$292,MATCH(ROW()-ROW($17:$17),UserInput!$K$5:$K$292,0),3))</f>
        <v/>
      </c>
      <c r="F139" s="90" t="str">
        <f t="shared" si="1"/>
        <v/>
      </c>
      <c r="G139" s="90" t="str">
        <f>IF(ISNA(VLOOKUP($E139,UserInput!$M$5:$R$264,2,FALSE)),"",VLOOKUP($E139,UserInput!$M$5:$R$264,4,FALSE))</f>
        <v/>
      </c>
      <c r="H139" s="90" t="str">
        <f>IF(ISNA(VLOOKUP($E139,UserInput!$M$5:$R$264,2,FALSE)),"",VLOOKUP($E139,UserInput!$M$5:$R$264,5,FALSE))</f>
        <v/>
      </c>
      <c r="I139" s="175"/>
      <c r="J139" s="175"/>
      <c r="AC139" s="245" t="str">
        <f>IF(ROW()-ROW($17:$17)&gt;MAX(UserInput!$K$5:$K$292),IF(OR(AC138="End",AC138="End+"),"End+","End"),"")</f>
        <v>End+</v>
      </c>
    </row>
    <row r="140" spans="3:29" s="24" customFormat="1" x14ac:dyDescent="0.25">
      <c r="C140" s="90" t="str">
        <f>IF(ISNA(VLOOKUP($E140,UserInput!$M$5:$R$264,2,FALSE)),"",VLOOKUP($E140,UserInput!$M$5:$R$264,2,FALSE))</f>
        <v/>
      </c>
      <c r="D140" s="90" t="str">
        <f>IF(ISNA(VLOOKUP($E140,UserInput!$M$5:$R$264,2,FALSE)),"",VLOOKUP($E140,UserInput!$M$5:$R$264,3,FALSE))</f>
        <v/>
      </c>
      <c r="E140" s="90" t="str">
        <f>IF(ROW()-ROW($17:$17)&gt;MAX(UserInput!$K$5:$K$292),"",INDEX(UserInput!$K$5:$Q$292,MATCH(ROW()-ROW($17:$17),UserInput!$K$5:$K$292,0),3))</f>
        <v/>
      </c>
      <c r="F140" s="90" t="str">
        <f t="shared" si="1"/>
        <v/>
      </c>
      <c r="G140" s="90" t="str">
        <f>IF(ISNA(VLOOKUP($E140,UserInput!$M$5:$R$264,2,FALSE)),"",VLOOKUP($E140,UserInput!$M$5:$R$264,4,FALSE))</f>
        <v/>
      </c>
      <c r="H140" s="90" t="str">
        <f>IF(ISNA(VLOOKUP($E140,UserInput!$M$5:$R$264,2,FALSE)),"",VLOOKUP($E140,UserInput!$M$5:$R$264,5,FALSE))</f>
        <v/>
      </c>
      <c r="I140" s="175"/>
      <c r="J140" s="175"/>
      <c r="AC140" s="245" t="str">
        <f>IF(ROW()-ROW($17:$17)&gt;MAX(UserInput!$K$5:$K$292),IF(OR(AC139="End",AC139="End+"),"End+","End"),"")</f>
        <v>End+</v>
      </c>
    </row>
    <row r="141" spans="3:29" s="24" customFormat="1" x14ac:dyDescent="0.25">
      <c r="C141" s="90" t="str">
        <f>IF(ISNA(VLOOKUP($E141,UserInput!$M$5:$R$264,2,FALSE)),"",VLOOKUP($E141,UserInput!$M$5:$R$264,2,FALSE))</f>
        <v/>
      </c>
      <c r="D141" s="90" t="str">
        <f>IF(ISNA(VLOOKUP($E141,UserInput!$M$5:$R$264,2,FALSE)),"",VLOOKUP($E141,UserInput!$M$5:$R$264,3,FALSE))</f>
        <v/>
      </c>
      <c r="E141" s="90" t="str">
        <f>IF(ROW()-ROW($17:$17)&gt;MAX(UserInput!$K$5:$K$292),"",INDEX(UserInput!$K$5:$Q$292,MATCH(ROW()-ROW($17:$17),UserInput!$K$5:$K$292,0),3))</f>
        <v/>
      </c>
      <c r="F141" s="90" t="str">
        <f t="shared" si="1"/>
        <v/>
      </c>
      <c r="G141" s="90" t="str">
        <f>IF(ISNA(VLOOKUP($E141,UserInput!$M$5:$R$264,2,FALSE)),"",VLOOKUP($E141,UserInput!$M$5:$R$264,4,FALSE))</f>
        <v/>
      </c>
      <c r="H141" s="90" t="str">
        <f>IF(ISNA(VLOOKUP($E141,UserInput!$M$5:$R$264,2,FALSE)),"",VLOOKUP($E141,UserInput!$M$5:$R$264,5,FALSE))</f>
        <v/>
      </c>
      <c r="I141" s="175"/>
      <c r="J141" s="175"/>
      <c r="AC141" s="245" t="str">
        <f>IF(ROW()-ROW($17:$17)&gt;MAX(UserInput!$K$5:$K$292),IF(OR(AC140="End",AC140="End+"),"End+","End"),"")</f>
        <v>End+</v>
      </c>
    </row>
    <row r="142" spans="3:29" s="24" customFormat="1" x14ac:dyDescent="0.25">
      <c r="C142" s="90" t="str">
        <f>IF(ISNA(VLOOKUP($E142,UserInput!$M$5:$R$264,2,FALSE)),"",VLOOKUP($E142,UserInput!$M$5:$R$264,2,FALSE))</f>
        <v/>
      </c>
      <c r="D142" s="90" t="str">
        <f>IF(ISNA(VLOOKUP($E142,UserInput!$M$5:$R$264,2,FALSE)),"",VLOOKUP($E142,UserInput!$M$5:$R$264,3,FALSE))</f>
        <v/>
      </c>
      <c r="E142" s="90" t="str">
        <f>IF(ROW()-ROW($17:$17)&gt;MAX(UserInput!$K$5:$K$292),"",INDEX(UserInput!$K$5:$Q$292,MATCH(ROW()-ROW($17:$17),UserInput!$K$5:$K$292,0),3))</f>
        <v/>
      </c>
      <c r="F142" s="90" t="str">
        <f t="shared" si="1"/>
        <v/>
      </c>
      <c r="G142" s="90" t="str">
        <f>IF(ISNA(VLOOKUP($E142,UserInput!$M$5:$R$264,2,FALSE)),"",VLOOKUP($E142,UserInput!$M$5:$R$264,4,FALSE))</f>
        <v/>
      </c>
      <c r="H142" s="90" t="str">
        <f>IF(ISNA(VLOOKUP($E142,UserInput!$M$5:$R$264,2,FALSE)),"",VLOOKUP($E142,UserInput!$M$5:$R$264,5,FALSE))</f>
        <v/>
      </c>
      <c r="I142" s="175"/>
      <c r="J142" s="175"/>
      <c r="AC142" s="245" t="str">
        <f>IF(ROW()-ROW($17:$17)&gt;MAX(UserInput!$K$5:$K$292),IF(OR(AC141="End",AC141="End+"),"End+","End"),"")</f>
        <v>End+</v>
      </c>
    </row>
    <row r="143" spans="3:29" s="24" customFormat="1" x14ac:dyDescent="0.25">
      <c r="C143" s="90" t="str">
        <f>IF(ISNA(VLOOKUP($E143,UserInput!$M$5:$R$264,2,FALSE)),"",VLOOKUP($E143,UserInput!$M$5:$R$264,2,FALSE))</f>
        <v/>
      </c>
      <c r="D143" s="90" t="str">
        <f>IF(ISNA(VLOOKUP($E143,UserInput!$M$5:$R$264,2,FALSE)),"",VLOOKUP($E143,UserInput!$M$5:$R$264,3,FALSE))</f>
        <v/>
      </c>
      <c r="E143" s="90" t="str">
        <f>IF(ROW()-ROW($17:$17)&gt;MAX(UserInput!$K$5:$K$292),"",INDEX(UserInput!$K$5:$Q$292,MATCH(ROW()-ROW($17:$17),UserInput!$K$5:$K$292,0),3))</f>
        <v/>
      </c>
      <c r="F143" s="90" t="str">
        <f t="shared" si="1"/>
        <v/>
      </c>
      <c r="G143" s="90" t="str">
        <f>IF(ISNA(VLOOKUP($E143,UserInput!$M$5:$R$264,2,FALSE)),"",VLOOKUP($E143,UserInput!$M$5:$R$264,4,FALSE))</f>
        <v/>
      </c>
      <c r="H143" s="90" t="str">
        <f>IF(ISNA(VLOOKUP($E143,UserInput!$M$5:$R$264,2,FALSE)),"",VLOOKUP($E143,UserInput!$M$5:$R$264,5,FALSE))</f>
        <v/>
      </c>
      <c r="I143" s="175"/>
      <c r="J143" s="175"/>
      <c r="AC143" s="245" t="str">
        <f>IF(ROW()-ROW($17:$17)&gt;MAX(UserInput!$K$5:$K$292),IF(OR(AC142="End",AC142="End+"),"End+","End"),"")</f>
        <v>End+</v>
      </c>
    </row>
    <row r="144" spans="3:29" s="24" customFormat="1" x14ac:dyDescent="0.25">
      <c r="C144" s="90" t="str">
        <f>IF(ISNA(VLOOKUP($E144,UserInput!$M$5:$R$264,2,FALSE)),"",VLOOKUP($E144,UserInput!$M$5:$R$264,2,FALSE))</f>
        <v/>
      </c>
      <c r="D144" s="90" t="str">
        <f>IF(ISNA(VLOOKUP($E144,UserInput!$M$5:$R$264,2,FALSE)),"",VLOOKUP($E144,UserInput!$M$5:$R$264,3,FALSE))</f>
        <v/>
      </c>
      <c r="E144" s="90" t="str">
        <f>IF(ROW()-ROW($17:$17)&gt;MAX(UserInput!$K$5:$K$292),"",INDEX(UserInput!$K$5:$Q$292,MATCH(ROW()-ROW($17:$17),UserInput!$K$5:$K$292,0),3))</f>
        <v/>
      </c>
      <c r="F144" s="90" t="str">
        <f t="shared" si="1"/>
        <v/>
      </c>
      <c r="G144" s="90" t="str">
        <f>IF(ISNA(VLOOKUP($E144,UserInput!$M$5:$R$264,2,FALSE)),"",VLOOKUP($E144,UserInput!$M$5:$R$264,4,FALSE))</f>
        <v/>
      </c>
      <c r="H144" s="90" t="str">
        <f>IF(ISNA(VLOOKUP($E144,UserInput!$M$5:$R$264,2,FALSE)),"",VLOOKUP($E144,UserInput!$M$5:$R$264,5,FALSE))</f>
        <v/>
      </c>
      <c r="I144" s="175"/>
      <c r="J144" s="175"/>
      <c r="AC144" s="245" t="str">
        <f>IF(ROW()-ROW($17:$17)&gt;MAX(UserInput!$K$5:$K$292),IF(OR(AC143="End",AC143="End+"),"End+","End"),"")</f>
        <v>End+</v>
      </c>
    </row>
    <row r="145" spans="3:29" s="24" customFormat="1" x14ac:dyDescent="0.25">
      <c r="C145" s="90" t="str">
        <f>IF(ISNA(VLOOKUP($E145,UserInput!$M$5:$R$264,2,FALSE)),"",VLOOKUP($E145,UserInput!$M$5:$R$264,2,FALSE))</f>
        <v/>
      </c>
      <c r="D145" s="90" t="str">
        <f>IF(ISNA(VLOOKUP($E145,UserInput!$M$5:$R$264,2,FALSE)),"",VLOOKUP($E145,UserInput!$M$5:$R$264,3,FALSE))</f>
        <v/>
      </c>
      <c r="E145" s="90" t="str">
        <f>IF(ROW()-ROW($17:$17)&gt;MAX(UserInput!$K$5:$K$292),"",INDEX(UserInput!$K$5:$Q$292,MATCH(ROW()-ROW($17:$17),UserInput!$K$5:$K$292,0),3))</f>
        <v/>
      </c>
      <c r="F145" s="90" t="str">
        <f t="shared" si="1"/>
        <v/>
      </c>
      <c r="G145" s="90" t="str">
        <f>IF(ISNA(VLOOKUP($E145,UserInput!$M$5:$R$264,2,FALSE)),"",VLOOKUP($E145,UserInput!$M$5:$R$264,4,FALSE))</f>
        <v/>
      </c>
      <c r="H145" s="90" t="str">
        <f>IF(ISNA(VLOOKUP($E145,UserInput!$M$5:$R$264,2,FALSE)),"",VLOOKUP($E145,UserInput!$M$5:$R$264,5,FALSE))</f>
        <v/>
      </c>
      <c r="I145" s="175"/>
      <c r="J145" s="175"/>
      <c r="AC145" s="245" t="str">
        <f>IF(ROW()-ROW($17:$17)&gt;MAX(UserInput!$K$5:$K$292),IF(OR(AC144="End",AC144="End+"),"End+","End"),"")</f>
        <v>End+</v>
      </c>
    </row>
    <row r="146" spans="3:29" s="24" customFormat="1" x14ac:dyDescent="0.25">
      <c r="C146" s="90" t="str">
        <f>IF(ISNA(VLOOKUP($E146,UserInput!$M$5:$R$264,2,FALSE)),"",VLOOKUP($E146,UserInput!$M$5:$R$264,2,FALSE))</f>
        <v/>
      </c>
      <c r="D146" s="90" t="str">
        <f>IF(ISNA(VLOOKUP($E146,UserInput!$M$5:$R$264,2,FALSE)),"",VLOOKUP($E146,UserInput!$M$5:$R$264,3,FALSE))</f>
        <v/>
      </c>
      <c r="E146" s="90" t="str">
        <f>IF(ROW()-ROW($17:$17)&gt;MAX(UserInput!$K$5:$K$292),"",INDEX(UserInput!$K$5:$Q$292,MATCH(ROW()-ROW($17:$17),UserInput!$K$5:$K$292,0),3))</f>
        <v/>
      </c>
      <c r="F146" s="90" t="str">
        <f t="shared" si="1"/>
        <v/>
      </c>
      <c r="G146" s="90" t="str">
        <f>IF(ISNA(VLOOKUP($E146,UserInput!$M$5:$R$264,2,FALSE)),"",VLOOKUP($E146,UserInput!$M$5:$R$264,4,FALSE))</f>
        <v/>
      </c>
      <c r="H146" s="90" t="str">
        <f>IF(ISNA(VLOOKUP($E146,UserInput!$M$5:$R$264,2,FALSE)),"",VLOOKUP($E146,UserInput!$M$5:$R$264,5,FALSE))</f>
        <v/>
      </c>
      <c r="I146" s="175"/>
      <c r="J146" s="175"/>
      <c r="AC146" s="245" t="str">
        <f>IF(ROW()-ROW($17:$17)&gt;MAX(UserInput!$K$5:$K$292),IF(OR(AC145="End",AC145="End+"),"End+","End"),"")</f>
        <v>End+</v>
      </c>
    </row>
    <row r="147" spans="3:29" s="24" customFormat="1" x14ac:dyDescent="0.25">
      <c r="C147" s="90" t="str">
        <f>IF(ISNA(VLOOKUP($E147,UserInput!$M$5:$R$264,2,FALSE)),"",VLOOKUP($E147,UserInput!$M$5:$R$264,2,FALSE))</f>
        <v/>
      </c>
      <c r="D147" s="90" t="str">
        <f>IF(ISNA(VLOOKUP($E147,UserInput!$M$5:$R$264,2,FALSE)),"",VLOOKUP($E147,UserInput!$M$5:$R$264,3,FALSE))</f>
        <v/>
      </c>
      <c r="E147" s="90" t="str">
        <f>IF(ROW()-ROW($17:$17)&gt;MAX(UserInput!$K$5:$K$292),"",INDEX(UserInput!$K$5:$Q$292,MATCH(ROW()-ROW($17:$17),UserInput!$K$5:$K$292,0),3))</f>
        <v/>
      </c>
      <c r="F147" s="90" t="str">
        <f t="shared" ref="F147:F209" si="2">IF(AC147="End","",IF(H147="Initiate action","No",IF(H147="Gather more information","Unclear",IF(H147="Continue Action","To some extent",IF(H147="Make improvements","Description","")))))</f>
        <v/>
      </c>
      <c r="G147" s="90" t="str">
        <f>IF(ISNA(VLOOKUP($E147,UserInput!$M$5:$R$264,2,FALSE)),"",VLOOKUP($E147,UserInput!$M$5:$R$264,4,FALSE))</f>
        <v/>
      </c>
      <c r="H147" s="90" t="str">
        <f>IF(ISNA(VLOOKUP($E147,UserInput!$M$5:$R$264,2,FALSE)),"",VLOOKUP($E147,UserInput!$M$5:$R$264,5,FALSE))</f>
        <v/>
      </c>
      <c r="I147" s="175"/>
      <c r="J147" s="175"/>
      <c r="AC147" s="245" t="str">
        <f>IF(ROW()-ROW($17:$17)&gt;MAX(UserInput!$K$5:$K$292),IF(OR(AC146="End",AC146="End+"),"End+","End"),"")</f>
        <v>End+</v>
      </c>
    </row>
    <row r="148" spans="3:29" s="24" customFormat="1" x14ac:dyDescent="0.25">
      <c r="C148" s="90" t="str">
        <f>IF(ISNA(VLOOKUP($E148,UserInput!$M$5:$R$264,2,FALSE)),"",VLOOKUP($E148,UserInput!$M$5:$R$264,2,FALSE))</f>
        <v/>
      </c>
      <c r="D148" s="90" t="str">
        <f>IF(ISNA(VLOOKUP($E148,UserInput!$M$5:$R$264,2,FALSE)),"",VLOOKUP($E148,UserInput!$M$5:$R$264,3,FALSE))</f>
        <v/>
      </c>
      <c r="E148" s="90" t="str">
        <f>IF(ROW()-ROW($17:$17)&gt;MAX(UserInput!$K$5:$K$292),"",INDEX(UserInput!$K$5:$Q$292,MATCH(ROW()-ROW($17:$17),UserInput!$K$5:$K$292,0),3))</f>
        <v/>
      </c>
      <c r="F148" s="90" t="str">
        <f t="shared" si="2"/>
        <v/>
      </c>
      <c r="G148" s="90" t="str">
        <f>IF(ISNA(VLOOKUP($E148,UserInput!$M$5:$R$264,2,FALSE)),"",VLOOKUP($E148,UserInput!$M$5:$R$264,4,FALSE))</f>
        <v/>
      </c>
      <c r="H148" s="90" t="str">
        <f>IF(ISNA(VLOOKUP($E148,UserInput!$M$5:$R$264,2,FALSE)),"",VLOOKUP($E148,UserInput!$M$5:$R$264,5,FALSE))</f>
        <v/>
      </c>
      <c r="I148" s="175"/>
      <c r="J148" s="175"/>
      <c r="AC148" s="245" t="str">
        <f>IF(ROW()-ROW($17:$17)&gt;MAX(UserInput!$K$5:$K$292),IF(OR(AC147="End",AC147="End+"),"End+","End"),"")</f>
        <v>End+</v>
      </c>
    </row>
    <row r="149" spans="3:29" s="24" customFormat="1" x14ac:dyDescent="0.25">
      <c r="C149" s="90" t="str">
        <f>IF(ISNA(VLOOKUP($E149,UserInput!$M$5:$R$264,2,FALSE)),"",VLOOKUP($E149,UserInput!$M$5:$R$264,2,FALSE))</f>
        <v/>
      </c>
      <c r="D149" s="90" t="str">
        <f>IF(ISNA(VLOOKUP($E149,UserInput!$M$5:$R$264,2,FALSE)),"",VLOOKUP($E149,UserInput!$M$5:$R$264,3,FALSE))</f>
        <v/>
      </c>
      <c r="E149" s="90" t="str">
        <f>IF(ROW()-ROW($17:$17)&gt;MAX(UserInput!$K$5:$K$292),"",INDEX(UserInput!$K$5:$Q$292,MATCH(ROW()-ROW($17:$17),UserInput!$K$5:$K$292,0),3))</f>
        <v/>
      </c>
      <c r="F149" s="90" t="str">
        <f t="shared" si="2"/>
        <v/>
      </c>
      <c r="G149" s="90" t="str">
        <f>IF(ISNA(VLOOKUP($E149,UserInput!$M$5:$R$264,2,FALSE)),"",VLOOKUP($E149,UserInput!$M$5:$R$264,4,FALSE))</f>
        <v/>
      </c>
      <c r="H149" s="90" t="str">
        <f>IF(ISNA(VLOOKUP($E149,UserInput!$M$5:$R$264,2,FALSE)),"",VLOOKUP($E149,UserInput!$M$5:$R$264,5,FALSE))</f>
        <v/>
      </c>
      <c r="I149" s="175"/>
      <c r="J149" s="175"/>
      <c r="AC149" s="245" t="str">
        <f>IF(ROW()-ROW($17:$17)&gt;MAX(UserInput!$K$5:$K$292),IF(OR(AC148="End",AC148="End+"),"End+","End"),"")</f>
        <v>End+</v>
      </c>
    </row>
    <row r="150" spans="3:29" s="24" customFormat="1" x14ac:dyDescent="0.25">
      <c r="C150" s="90" t="str">
        <f>IF(ISNA(VLOOKUP($E150,UserInput!$M$5:$R$264,2,FALSE)),"",VLOOKUP($E150,UserInput!$M$5:$R$264,2,FALSE))</f>
        <v/>
      </c>
      <c r="D150" s="90" t="str">
        <f>IF(ISNA(VLOOKUP($E150,UserInput!$M$5:$R$264,2,FALSE)),"",VLOOKUP($E150,UserInput!$M$5:$R$264,3,FALSE))</f>
        <v/>
      </c>
      <c r="E150" s="90" t="str">
        <f>IF(ROW()-ROW($17:$17)&gt;MAX(UserInput!$K$5:$K$292),"",INDEX(UserInput!$K$5:$Q$292,MATCH(ROW()-ROW($17:$17),UserInput!$K$5:$K$292,0),3))</f>
        <v/>
      </c>
      <c r="F150" s="90" t="str">
        <f t="shared" si="2"/>
        <v/>
      </c>
      <c r="G150" s="90" t="str">
        <f>IF(ISNA(VLOOKUP($E150,UserInput!$M$5:$R$264,2,FALSE)),"",VLOOKUP($E150,UserInput!$M$5:$R$264,4,FALSE))</f>
        <v/>
      </c>
      <c r="H150" s="90" t="str">
        <f>IF(ISNA(VLOOKUP($E150,UserInput!$M$5:$R$264,2,FALSE)),"",VLOOKUP($E150,UserInput!$M$5:$R$264,5,FALSE))</f>
        <v/>
      </c>
      <c r="I150" s="175"/>
      <c r="J150" s="175"/>
      <c r="AC150" s="245" t="str">
        <f>IF(ROW()-ROW($17:$17)&gt;MAX(UserInput!$K$5:$K$292),IF(OR(AC149="End",AC149="End+"),"End+","End"),"")</f>
        <v>End+</v>
      </c>
    </row>
    <row r="151" spans="3:29" s="24" customFormat="1" x14ac:dyDescent="0.25">
      <c r="C151" s="90" t="str">
        <f>IF(ISNA(VLOOKUP($E151,UserInput!$M$5:$R$264,2,FALSE)),"",VLOOKUP($E151,UserInput!$M$5:$R$264,2,FALSE))</f>
        <v/>
      </c>
      <c r="D151" s="90" t="str">
        <f>IF(ISNA(VLOOKUP($E151,UserInput!$M$5:$R$264,2,FALSE)),"",VLOOKUP($E151,UserInput!$M$5:$R$264,3,FALSE))</f>
        <v/>
      </c>
      <c r="E151" s="90" t="str">
        <f>IF(ROW()-ROW($17:$17)&gt;MAX(UserInput!$K$5:$K$292),"",INDEX(UserInput!$K$5:$Q$292,MATCH(ROW()-ROW($17:$17),UserInput!$K$5:$K$292,0),3))</f>
        <v/>
      </c>
      <c r="F151" s="90" t="str">
        <f t="shared" si="2"/>
        <v/>
      </c>
      <c r="G151" s="90" t="str">
        <f>IF(ISNA(VLOOKUP($E151,UserInput!$M$5:$R$264,2,FALSE)),"",VLOOKUP($E151,UserInput!$M$5:$R$264,4,FALSE))</f>
        <v/>
      </c>
      <c r="H151" s="90" t="str">
        <f>IF(ISNA(VLOOKUP($E151,UserInput!$M$5:$R$264,2,FALSE)),"",VLOOKUP($E151,UserInput!$M$5:$R$264,5,FALSE))</f>
        <v/>
      </c>
      <c r="I151" s="175"/>
      <c r="J151" s="175"/>
      <c r="AC151" s="245" t="str">
        <f>IF(ROW()-ROW($17:$17)&gt;MAX(UserInput!$K$5:$K$292),IF(OR(AC150="End",AC150="End+"),"End+","End"),"")</f>
        <v>End+</v>
      </c>
    </row>
    <row r="152" spans="3:29" s="24" customFormat="1" x14ac:dyDescent="0.25">
      <c r="C152" s="90" t="str">
        <f>IF(ISNA(VLOOKUP($E152,UserInput!$M$5:$R$264,2,FALSE)),"",VLOOKUP($E152,UserInput!$M$5:$R$264,2,FALSE))</f>
        <v/>
      </c>
      <c r="D152" s="90" t="str">
        <f>IF(ISNA(VLOOKUP($E152,UserInput!$M$5:$R$264,2,FALSE)),"",VLOOKUP($E152,UserInput!$M$5:$R$264,3,FALSE))</f>
        <v/>
      </c>
      <c r="E152" s="90" t="str">
        <f>IF(ROW()-ROW($17:$17)&gt;MAX(UserInput!$K$5:$K$292),"",INDEX(UserInput!$K$5:$Q$292,MATCH(ROW()-ROW($17:$17),UserInput!$K$5:$K$292,0),3))</f>
        <v/>
      </c>
      <c r="F152" s="90" t="str">
        <f t="shared" si="2"/>
        <v/>
      </c>
      <c r="G152" s="90" t="str">
        <f>IF(ISNA(VLOOKUP($E152,UserInput!$M$5:$R$264,2,FALSE)),"",VLOOKUP($E152,UserInput!$M$5:$R$264,4,FALSE))</f>
        <v/>
      </c>
      <c r="H152" s="90" t="str">
        <f>IF(ISNA(VLOOKUP($E152,UserInput!$M$5:$R$264,2,FALSE)),"",VLOOKUP($E152,UserInput!$M$5:$R$264,5,FALSE))</f>
        <v/>
      </c>
      <c r="I152" s="175"/>
      <c r="J152" s="175"/>
      <c r="AC152" s="245" t="str">
        <f>IF(ROW()-ROW($17:$17)&gt;MAX(UserInput!$K$5:$K$292),IF(OR(AC151="End",AC151="End+"),"End+","End"),"")</f>
        <v>End+</v>
      </c>
    </row>
    <row r="153" spans="3:29" s="24" customFormat="1" x14ac:dyDescent="0.25">
      <c r="C153" s="90" t="str">
        <f>IF(ISNA(VLOOKUP($E153,UserInput!$M$5:$R$264,2,FALSE)),"",VLOOKUP($E153,UserInput!$M$5:$R$264,2,FALSE))</f>
        <v/>
      </c>
      <c r="D153" s="90" t="str">
        <f>IF(ISNA(VLOOKUP($E153,UserInput!$M$5:$R$264,2,FALSE)),"",VLOOKUP($E153,UserInput!$M$5:$R$264,3,FALSE))</f>
        <v/>
      </c>
      <c r="E153" s="90" t="str">
        <f>IF(ROW()-ROW($17:$17)&gt;MAX(UserInput!$K$5:$K$292),"",INDEX(UserInput!$K$5:$Q$292,MATCH(ROW()-ROW($17:$17),UserInput!$K$5:$K$292,0),3))</f>
        <v/>
      </c>
      <c r="F153" s="90" t="str">
        <f t="shared" si="2"/>
        <v/>
      </c>
      <c r="G153" s="90" t="str">
        <f>IF(ISNA(VLOOKUP($E153,UserInput!$M$5:$R$264,2,FALSE)),"",VLOOKUP($E153,UserInput!$M$5:$R$264,4,FALSE))</f>
        <v/>
      </c>
      <c r="H153" s="90" t="str">
        <f>IF(ISNA(VLOOKUP($E153,UserInput!$M$5:$R$264,2,FALSE)),"",VLOOKUP($E153,UserInput!$M$5:$R$264,5,FALSE))</f>
        <v/>
      </c>
      <c r="I153" s="175"/>
      <c r="J153" s="175"/>
      <c r="AC153" s="245" t="str">
        <f>IF(ROW()-ROW($17:$17)&gt;MAX(UserInput!$K$5:$K$292),IF(OR(AC152="End",AC152="End+"),"End+","End"),"")</f>
        <v>End+</v>
      </c>
    </row>
    <row r="154" spans="3:29" s="24" customFormat="1" x14ac:dyDescent="0.25">
      <c r="C154" s="90" t="str">
        <f>IF(ISNA(VLOOKUP($E154,UserInput!$M$5:$R$264,2,FALSE)),"",VLOOKUP($E154,UserInput!$M$5:$R$264,2,FALSE))</f>
        <v/>
      </c>
      <c r="D154" s="90" t="str">
        <f>IF(ISNA(VLOOKUP($E154,UserInput!$M$5:$R$264,2,FALSE)),"",VLOOKUP($E154,UserInput!$M$5:$R$264,3,FALSE))</f>
        <v/>
      </c>
      <c r="E154" s="90" t="str">
        <f>IF(ROW()-ROW($17:$17)&gt;MAX(UserInput!$K$5:$K$292),"",INDEX(UserInput!$K$5:$Q$292,MATCH(ROW()-ROW($17:$17),UserInput!$K$5:$K$292,0),3))</f>
        <v/>
      </c>
      <c r="F154" s="90" t="str">
        <f t="shared" si="2"/>
        <v/>
      </c>
      <c r="G154" s="90" t="str">
        <f>IF(ISNA(VLOOKUP($E154,UserInput!$M$5:$R$264,2,FALSE)),"",VLOOKUP($E154,UserInput!$M$5:$R$264,4,FALSE))</f>
        <v/>
      </c>
      <c r="H154" s="90" t="str">
        <f>IF(ISNA(VLOOKUP($E154,UserInput!$M$5:$R$264,2,FALSE)),"",VLOOKUP($E154,UserInput!$M$5:$R$264,5,FALSE))</f>
        <v/>
      </c>
      <c r="I154" s="175"/>
      <c r="J154" s="175"/>
      <c r="AC154" s="245" t="str">
        <f>IF(ROW()-ROW($17:$17)&gt;MAX(UserInput!$K$5:$K$292),IF(OR(AC153="End",AC153="End+"),"End+","End"),"")</f>
        <v>End+</v>
      </c>
    </row>
    <row r="155" spans="3:29" s="24" customFormat="1" x14ac:dyDescent="0.25">
      <c r="C155" s="90" t="str">
        <f>IF(ISNA(VLOOKUP($E155,UserInput!$M$5:$R$264,2,FALSE)),"",VLOOKUP($E155,UserInput!$M$5:$R$264,2,FALSE))</f>
        <v/>
      </c>
      <c r="D155" s="90" t="str">
        <f>IF(ISNA(VLOOKUP($E155,UserInput!$M$5:$R$264,2,FALSE)),"",VLOOKUP($E155,UserInput!$M$5:$R$264,3,FALSE))</f>
        <v/>
      </c>
      <c r="E155" s="90" t="str">
        <f>IF(ROW()-ROW($17:$17)&gt;MAX(UserInput!$K$5:$K$292),"",INDEX(UserInput!$K$5:$Q$292,MATCH(ROW()-ROW($17:$17),UserInput!$K$5:$K$292,0),3))</f>
        <v/>
      </c>
      <c r="F155" s="90" t="str">
        <f t="shared" si="2"/>
        <v/>
      </c>
      <c r="G155" s="90" t="str">
        <f>IF(ISNA(VLOOKUP($E155,UserInput!$M$5:$R$264,2,FALSE)),"",VLOOKUP($E155,UserInput!$M$5:$R$264,4,FALSE))</f>
        <v/>
      </c>
      <c r="H155" s="90" t="str">
        <f>IF(ISNA(VLOOKUP($E155,UserInput!$M$5:$R$264,2,FALSE)),"",VLOOKUP($E155,UserInput!$M$5:$R$264,5,FALSE))</f>
        <v/>
      </c>
      <c r="I155" s="175"/>
      <c r="J155" s="175"/>
      <c r="AC155" s="245" t="str">
        <f>IF(ROW()-ROW($17:$17)&gt;MAX(UserInput!$K$5:$K$292),IF(OR(AC154="End",AC154="End+"),"End+","End"),"")</f>
        <v>End+</v>
      </c>
    </row>
    <row r="156" spans="3:29" s="24" customFormat="1" x14ac:dyDescent="0.25">
      <c r="C156" s="90" t="str">
        <f>IF(ISNA(VLOOKUP($E156,UserInput!$M$5:$R$264,2,FALSE)),"",VLOOKUP($E156,UserInput!$M$5:$R$264,2,FALSE))</f>
        <v/>
      </c>
      <c r="D156" s="90" t="str">
        <f>IF(ISNA(VLOOKUP($E156,UserInput!$M$5:$R$264,2,FALSE)),"",VLOOKUP($E156,UserInput!$M$5:$R$264,3,FALSE))</f>
        <v/>
      </c>
      <c r="E156" s="90" t="str">
        <f>IF(ROW()-ROW($17:$17)&gt;MAX(UserInput!$K$5:$K$292),"",INDEX(UserInput!$K$5:$Q$292,MATCH(ROW()-ROW($17:$17),UserInput!$K$5:$K$292,0),3))</f>
        <v/>
      </c>
      <c r="F156" s="90" t="str">
        <f t="shared" si="2"/>
        <v/>
      </c>
      <c r="G156" s="90" t="str">
        <f>IF(ISNA(VLOOKUP($E156,UserInput!$M$5:$R$264,2,FALSE)),"",VLOOKUP($E156,UserInput!$M$5:$R$264,4,FALSE))</f>
        <v/>
      </c>
      <c r="H156" s="90" t="str">
        <f>IF(ISNA(VLOOKUP($E156,UserInput!$M$5:$R$264,2,FALSE)),"",VLOOKUP($E156,UserInput!$M$5:$R$264,5,FALSE))</f>
        <v/>
      </c>
      <c r="I156" s="175"/>
      <c r="J156" s="175"/>
      <c r="AC156" s="245" t="str">
        <f>IF(ROW()-ROW($17:$17)&gt;MAX(UserInput!$K$5:$K$292),IF(OR(AC155="End",AC155="End+"),"End+","End"),"")</f>
        <v>End+</v>
      </c>
    </row>
    <row r="157" spans="3:29" s="24" customFormat="1" x14ac:dyDescent="0.25">
      <c r="C157" s="90" t="str">
        <f>IF(ISNA(VLOOKUP($E157,UserInput!$M$5:$R$264,2,FALSE)),"",VLOOKUP($E157,UserInput!$M$5:$R$264,2,FALSE))</f>
        <v/>
      </c>
      <c r="D157" s="90" t="str">
        <f>IF(ISNA(VLOOKUP($E157,UserInput!$M$5:$R$264,2,FALSE)),"",VLOOKUP($E157,UserInput!$M$5:$R$264,3,FALSE))</f>
        <v/>
      </c>
      <c r="E157" s="90" t="str">
        <f>IF(ROW()-ROW($17:$17)&gt;MAX(UserInput!$K$5:$K$292),"",INDEX(UserInput!$K$5:$Q$292,MATCH(ROW()-ROW($17:$17),UserInput!$K$5:$K$292,0),3))</f>
        <v/>
      </c>
      <c r="F157" s="90" t="str">
        <f t="shared" si="2"/>
        <v/>
      </c>
      <c r="G157" s="90" t="str">
        <f>IF(ISNA(VLOOKUP($E157,UserInput!$M$5:$R$264,2,FALSE)),"",VLOOKUP($E157,UserInput!$M$5:$R$264,4,FALSE))</f>
        <v/>
      </c>
      <c r="H157" s="90" t="str">
        <f>IF(ISNA(VLOOKUP($E157,UserInput!$M$5:$R$264,2,FALSE)),"",VLOOKUP($E157,UserInput!$M$5:$R$264,5,FALSE))</f>
        <v/>
      </c>
      <c r="I157" s="175"/>
      <c r="J157" s="175"/>
      <c r="AC157" s="245" t="str">
        <f>IF(ROW()-ROW($17:$17)&gt;MAX(UserInput!$K$5:$K$292),IF(OR(AC156="End",AC156="End+"),"End+","End"),"")</f>
        <v>End+</v>
      </c>
    </row>
    <row r="158" spans="3:29" s="24" customFormat="1" x14ac:dyDescent="0.25">
      <c r="C158" s="90" t="str">
        <f>IF(ISNA(VLOOKUP($E158,UserInput!$M$5:$R$264,2,FALSE)),"",VLOOKUP($E158,UserInput!$M$5:$R$264,2,FALSE))</f>
        <v/>
      </c>
      <c r="D158" s="90" t="str">
        <f>IF(ISNA(VLOOKUP($E158,UserInput!$M$5:$R$264,2,FALSE)),"",VLOOKUP($E158,UserInput!$M$5:$R$264,3,FALSE))</f>
        <v/>
      </c>
      <c r="E158" s="90" t="str">
        <f>IF(ROW()-ROW($17:$17)&gt;MAX(UserInput!$K$5:$K$292),"",INDEX(UserInput!$K$5:$Q$292,MATCH(ROW()-ROW($17:$17),UserInput!$K$5:$K$292,0),3))</f>
        <v/>
      </c>
      <c r="F158" s="90" t="str">
        <f t="shared" si="2"/>
        <v/>
      </c>
      <c r="G158" s="90" t="str">
        <f>IF(ISNA(VLOOKUP($E158,UserInput!$M$5:$R$264,2,FALSE)),"",VLOOKUP($E158,UserInput!$M$5:$R$264,4,FALSE))</f>
        <v/>
      </c>
      <c r="H158" s="90" t="str">
        <f>IF(ISNA(VLOOKUP($E158,UserInput!$M$5:$R$264,2,FALSE)),"",VLOOKUP($E158,UserInput!$M$5:$R$264,5,FALSE))</f>
        <v/>
      </c>
      <c r="I158" s="175"/>
      <c r="J158" s="175"/>
      <c r="AC158" s="245" t="str">
        <f>IF(ROW()-ROW($17:$17)&gt;MAX(UserInput!$K$5:$K$292),IF(OR(AC157="End",AC157="End+"),"End+","End"),"")</f>
        <v>End+</v>
      </c>
    </row>
    <row r="159" spans="3:29" s="24" customFormat="1" x14ac:dyDescent="0.25">
      <c r="C159" s="90" t="str">
        <f>IF(ISNA(VLOOKUP($E159,UserInput!$M$5:$R$264,2,FALSE)),"",VLOOKUP($E159,UserInput!$M$5:$R$264,2,FALSE))</f>
        <v/>
      </c>
      <c r="D159" s="90" t="str">
        <f>IF(ISNA(VLOOKUP($E159,UserInput!$M$5:$R$264,2,FALSE)),"",VLOOKUP($E159,UserInput!$M$5:$R$264,3,FALSE))</f>
        <v/>
      </c>
      <c r="E159" s="90" t="str">
        <f>IF(ROW()-ROW($17:$17)&gt;MAX(UserInput!$K$5:$K$292),"",INDEX(UserInput!$K$5:$Q$292,MATCH(ROW()-ROW($17:$17),UserInput!$K$5:$K$292,0),3))</f>
        <v/>
      </c>
      <c r="F159" s="90" t="str">
        <f t="shared" si="2"/>
        <v/>
      </c>
      <c r="G159" s="90" t="str">
        <f>IF(ISNA(VLOOKUP($E159,UserInput!$M$5:$R$264,2,FALSE)),"",VLOOKUP($E159,UserInput!$M$5:$R$264,4,FALSE))</f>
        <v/>
      </c>
      <c r="H159" s="90" t="str">
        <f>IF(ISNA(VLOOKUP($E159,UserInput!$M$5:$R$264,2,FALSE)),"",VLOOKUP($E159,UserInput!$M$5:$R$264,5,FALSE))</f>
        <v/>
      </c>
      <c r="I159" s="175"/>
      <c r="J159" s="175"/>
      <c r="AC159" s="245" t="str">
        <f>IF(ROW()-ROW($17:$17)&gt;MAX(UserInput!$K$5:$K$292),IF(OR(AC158="End",AC158="End+"),"End+","End"),"")</f>
        <v>End+</v>
      </c>
    </row>
    <row r="160" spans="3:29" s="24" customFormat="1" x14ac:dyDescent="0.25">
      <c r="C160" s="90" t="str">
        <f>IF(ISNA(VLOOKUP($E160,UserInput!$M$5:$R$264,2,FALSE)),"",VLOOKUP($E160,UserInput!$M$5:$R$264,2,FALSE))</f>
        <v/>
      </c>
      <c r="D160" s="90" t="str">
        <f>IF(ISNA(VLOOKUP($E160,UserInput!$M$5:$R$264,2,FALSE)),"",VLOOKUP($E160,UserInput!$M$5:$R$264,3,FALSE))</f>
        <v/>
      </c>
      <c r="E160" s="90" t="str">
        <f>IF(ROW()-ROW($17:$17)&gt;MAX(UserInput!$K$5:$K$292),"",INDEX(UserInput!$K$5:$Q$292,MATCH(ROW()-ROW($17:$17),UserInput!$K$5:$K$292,0),3))</f>
        <v/>
      </c>
      <c r="F160" s="90" t="str">
        <f t="shared" si="2"/>
        <v/>
      </c>
      <c r="G160" s="90" t="str">
        <f>IF(ISNA(VLOOKUP($E160,UserInput!$M$5:$R$264,2,FALSE)),"",VLOOKUP($E160,UserInput!$M$5:$R$264,4,FALSE))</f>
        <v/>
      </c>
      <c r="H160" s="90" t="str">
        <f>IF(ISNA(VLOOKUP($E160,UserInput!$M$5:$R$264,2,FALSE)),"",VLOOKUP($E160,UserInput!$M$5:$R$264,5,FALSE))</f>
        <v/>
      </c>
      <c r="I160" s="175"/>
      <c r="J160" s="175"/>
      <c r="AC160" s="245" t="str">
        <f>IF(ROW()-ROW($17:$17)&gt;MAX(UserInput!$K$5:$K$292),IF(OR(AC159="End",AC159="End+"),"End+","End"),"")</f>
        <v>End+</v>
      </c>
    </row>
    <row r="161" spans="3:29" s="24" customFormat="1" x14ac:dyDescent="0.25">
      <c r="C161" s="90" t="str">
        <f>IF(ISNA(VLOOKUP($E161,UserInput!$M$5:$R$264,2,FALSE)),"",VLOOKUP($E161,UserInput!$M$5:$R$264,2,FALSE))</f>
        <v/>
      </c>
      <c r="D161" s="90" t="str">
        <f>IF(ISNA(VLOOKUP($E161,UserInput!$M$5:$R$264,2,FALSE)),"",VLOOKUP($E161,UserInput!$M$5:$R$264,3,FALSE))</f>
        <v/>
      </c>
      <c r="E161" s="90" t="str">
        <f>IF(ROW()-ROW($17:$17)&gt;MAX(UserInput!$K$5:$K$292),"",INDEX(UserInput!$K$5:$Q$292,MATCH(ROW()-ROW($17:$17),UserInput!$K$5:$K$292,0),3))</f>
        <v/>
      </c>
      <c r="F161" s="90" t="str">
        <f t="shared" si="2"/>
        <v/>
      </c>
      <c r="G161" s="90" t="str">
        <f>IF(ISNA(VLOOKUP($E161,UserInput!$M$5:$R$264,2,FALSE)),"",VLOOKUP($E161,UserInput!$M$5:$R$264,4,FALSE))</f>
        <v/>
      </c>
      <c r="H161" s="90" t="str">
        <f>IF(ISNA(VLOOKUP($E161,UserInput!$M$5:$R$264,2,FALSE)),"",VLOOKUP($E161,UserInput!$M$5:$R$264,5,FALSE))</f>
        <v/>
      </c>
      <c r="I161" s="175"/>
      <c r="J161" s="175"/>
      <c r="AC161" s="245" t="str">
        <f>IF(ROW()-ROW($17:$17)&gt;MAX(UserInput!$K$5:$K$292),IF(OR(AC160="End",AC160="End+"),"End+","End"),"")</f>
        <v>End+</v>
      </c>
    </row>
    <row r="162" spans="3:29" s="24" customFormat="1" x14ac:dyDescent="0.25">
      <c r="C162" s="90" t="str">
        <f>IF(ISNA(VLOOKUP($E162,UserInput!$M$5:$R$264,2,FALSE)),"",VLOOKUP($E162,UserInput!$M$5:$R$264,2,FALSE))</f>
        <v/>
      </c>
      <c r="D162" s="90" t="str">
        <f>IF(ISNA(VLOOKUP($E162,UserInput!$M$5:$R$264,2,FALSE)),"",VLOOKUP($E162,UserInput!$M$5:$R$264,3,FALSE))</f>
        <v/>
      </c>
      <c r="E162" s="90" t="str">
        <f>IF(ROW()-ROW($17:$17)&gt;MAX(UserInput!$K$5:$K$292),"",INDEX(UserInput!$K$5:$Q$292,MATCH(ROW()-ROW($17:$17),UserInput!$K$5:$K$292,0),3))</f>
        <v/>
      </c>
      <c r="F162" s="90" t="str">
        <f t="shared" si="2"/>
        <v/>
      </c>
      <c r="G162" s="90" t="str">
        <f>IF(ISNA(VLOOKUP($E162,UserInput!$M$5:$R$264,2,FALSE)),"",VLOOKUP($E162,UserInput!$M$5:$R$264,4,FALSE))</f>
        <v/>
      </c>
      <c r="H162" s="90" t="str">
        <f>IF(ISNA(VLOOKUP($E162,UserInput!$M$5:$R$264,2,FALSE)),"",VLOOKUP($E162,UserInput!$M$5:$R$264,5,FALSE))</f>
        <v/>
      </c>
      <c r="I162" s="175"/>
      <c r="J162" s="175"/>
      <c r="AC162" s="245" t="str">
        <f>IF(ROW()-ROW($17:$17)&gt;MAX(UserInput!$K$5:$K$292),IF(OR(AC161="End",AC161="End+"),"End+","End"),"")</f>
        <v>End+</v>
      </c>
    </row>
    <row r="163" spans="3:29" s="24" customFormat="1" x14ac:dyDescent="0.25">
      <c r="C163" s="90" t="str">
        <f>IF(ISNA(VLOOKUP($E163,UserInput!$M$5:$R$264,2,FALSE)),"",VLOOKUP($E163,UserInput!$M$5:$R$264,2,FALSE))</f>
        <v/>
      </c>
      <c r="D163" s="90" t="str">
        <f>IF(ISNA(VLOOKUP($E163,UserInput!$M$5:$R$264,2,FALSE)),"",VLOOKUP($E163,UserInput!$M$5:$R$264,3,FALSE))</f>
        <v/>
      </c>
      <c r="E163" s="90" t="str">
        <f>IF(ROW()-ROW($17:$17)&gt;MAX(UserInput!$K$5:$K$292),"",INDEX(UserInput!$K$5:$Q$292,MATCH(ROW()-ROW($17:$17),UserInput!$K$5:$K$292,0),3))</f>
        <v/>
      </c>
      <c r="F163" s="90" t="str">
        <f t="shared" si="2"/>
        <v/>
      </c>
      <c r="G163" s="90" t="str">
        <f>IF(ISNA(VLOOKUP($E163,UserInput!$M$5:$R$264,2,FALSE)),"",VLOOKUP($E163,UserInput!$M$5:$R$264,4,FALSE))</f>
        <v/>
      </c>
      <c r="H163" s="90" t="str">
        <f>IF(ISNA(VLOOKUP($E163,UserInput!$M$5:$R$264,2,FALSE)),"",VLOOKUP($E163,UserInput!$M$5:$R$264,5,FALSE))</f>
        <v/>
      </c>
      <c r="I163" s="175"/>
      <c r="J163" s="175"/>
      <c r="AC163" s="245" t="str">
        <f>IF(ROW()-ROW($17:$17)&gt;MAX(UserInput!$K$5:$K$292),IF(OR(AC162="End",AC162="End+"),"End+","End"),"")</f>
        <v>End+</v>
      </c>
    </row>
    <row r="164" spans="3:29" s="24" customFormat="1" x14ac:dyDescent="0.25">
      <c r="C164" s="90" t="str">
        <f>IF(ISNA(VLOOKUP($E164,UserInput!$M$5:$R$264,2,FALSE)),"",VLOOKUP($E164,UserInput!$M$5:$R$264,2,FALSE))</f>
        <v/>
      </c>
      <c r="D164" s="90" t="str">
        <f>IF(ISNA(VLOOKUP($E164,UserInput!$M$5:$R$264,2,FALSE)),"",VLOOKUP($E164,UserInput!$M$5:$R$264,3,FALSE))</f>
        <v/>
      </c>
      <c r="E164" s="90" t="str">
        <f>IF(ROW()-ROW($17:$17)&gt;MAX(UserInput!$K$5:$K$292),"",INDEX(UserInput!$K$5:$Q$292,MATCH(ROW()-ROW($17:$17),UserInput!$K$5:$K$292,0),3))</f>
        <v/>
      </c>
      <c r="F164" s="90" t="str">
        <f t="shared" si="2"/>
        <v/>
      </c>
      <c r="G164" s="90" t="str">
        <f>IF(ISNA(VLOOKUP($E164,UserInput!$M$5:$R$264,2,FALSE)),"",VLOOKUP($E164,UserInput!$M$5:$R$264,4,FALSE))</f>
        <v/>
      </c>
      <c r="H164" s="90" t="str">
        <f>IF(ISNA(VLOOKUP($E164,UserInput!$M$5:$R$264,2,FALSE)),"",VLOOKUP($E164,UserInput!$M$5:$R$264,5,FALSE))</f>
        <v/>
      </c>
      <c r="I164" s="175"/>
      <c r="J164" s="175"/>
      <c r="AC164" s="245" t="str">
        <f>IF(ROW()-ROW($17:$17)&gt;MAX(UserInput!$K$5:$K$292),IF(OR(AC163="End",AC163="End+"),"End+","End"),"")</f>
        <v>End+</v>
      </c>
    </row>
    <row r="165" spans="3:29" s="24" customFormat="1" x14ac:dyDescent="0.25">
      <c r="C165" s="90" t="str">
        <f>IF(ISNA(VLOOKUP($E165,UserInput!$M$5:$R$264,2,FALSE)),"",VLOOKUP($E165,UserInput!$M$5:$R$264,2,FALSE))</f>
        <v/>
      </c>
      <c r="D165" s="90" t="str">
        <f>IF(ISNA(VLOOKUP($E165,UserInput!$M$5:$R$264,2,FALSE)),"",VLOOKUP($E165,UserInput!$M$5:$R$264,3,FALSE))</f>
        <v/>
      </c>
      <c r="E165" s="90" t="str">
        <f>IF(ROW()-ROW($17:$17)&gt;MAX(UserInput!$K$5:$K$292),"",INDEX(UserInput!$K$5:$Q$292,MATCH(ROW()-ROW($17:$17),UserInput!$K$5:$K$292,0),3))</f>
        <v/>
      </c>
      <c r="F165" s="90" t="str">
        <f t="shared" si="2"/>
        <v/>
      </c>
      <c r="G165" s="90" t="str">
        <f>IF(ISNA(VLOOKUP($E165,UserInput!$M$5:$R$264,2,FALSE)),"",VLOOKUP($E165,UserInput!$M$5:$R$264,4,FALSE))</f>
        <v/>
      </c>
      <c r="H165" s="90" t="str">
        <f>IF(ISNA(VLOOKUP($E165,UserInput!$M$5:$R$264,2,FALSE)),"",VLOOKUP($E165,UserInput!$M$5:$R$264,5,FALSE))</f>
        <v/>
      </c>
      <c r="I165" s="175"/>
      <c r="J165" s="175"/>
      <c r="AC165" s="245" t="str">
        <f>IF(ROW()-ROW($17:$17)&gt;MAX(UserInput!$K$5:$K$292),IF(OR(AC164="End",AC164="End+"),"End+","End"),"")</f>
        <v>End+</v>
      </c>
    </row>
    <row r="166" spans="3:29" s="24" customFormat="1" x14ac:dyDescent="0.25">
      <c r="C166" s="90" t="str">
        <f>IF(ISNA(VLOOKUP($E166,UserInput!$M$5:$R$264,2,FALSE)),"",VLOOKUP($E166,UserInput!$M$5:$R$264,2,FALSE))</f>
        <v/>
      </c>
      <c r="D166" s="90" t="str">
        <f>IF(ISNA(VLOOKUP($E166,UserInput!$M$5:$R$264,2,FALSE)),"",VLOOKUP($E166,UserInput!$M$5:$R$264,3,FALSE))</f>
        <v/>
      </c>
      <c r="E166" s="90" t="str">
        <f>IF(ROW()-ROW($17:$17)&gt;MAX(UserInput!$K$5:$K$292),"",INDEX(UserInput!$K$5:$Q$292,MATCH(ROW()-ROW($17:$17),UserInput!$K$5:$K$292,0),3))</f>
        <v/>
      </c>
      <c r="F166" s="90" t="str">
        <f t="shared" si="2"/>
        <v/>
      </c>
      <c r="G166" s="90" t="str">
        <f>IF(ISNA(VLOOKUP($E166,UserInput!$M$5:$R$264,2,FALSE)),"",VLOOKUP($E166,UserInput!$M$5:$R$264,4,FALSE))</f>
        <v/>
      </c>
      <c r="H166" s="90" t="str">
        <f>IF(ISNA(VLOOKUP($E166,UserInput!$M$5:$R$264,2,FALSE)),"",VLOOKUP($E166,UserInput!$M$5:$R$264,5,FALSE))</f>
        <v/>
      </c>
      <c r="I166" s="175"/>
      <c r="J166" s="175"/>
      <c r="AC166" s="245" t="str">
        <f>IF(ROW()-ROW($17:$17)&gt;MAX(UserInput!$K$5:$K$292),IF(OR(AC165="End",AC165="End+"),"End+","End"),"")</f>
        <v>End+</v>
      </c>
    </row>
    <row r="167" spans="3:29" s="24" customFormat="1" x14ac:dyDescent="0.25">
      <c r="C167" s="90" t="str">
        <f>IF(ISNA(VLOOKUP($E167,UserInput!$M$5:$R$264,2,FALSE)),"",VLOOKUP($E167,UserInput!$M$5:$R$264,2,FALSE))</f>
        <v/>
      </c>
      <c r="D167" s="90" t="str">
        <f>IF(ISNA(VLOOKUP($E167,UserInput!$M$5:$R$264,2,FALSE)),"",VLOOKUP($E167,UserInput!$M$5:$R$264,3,FALSE))</f>
        <v/>
      </c>
      <c r="E167" s="90" t="str">
        <f>IF(ROW()-ROW($17:$17)&gt;MAX(UserInput!$K$5:$K$292),"",INDEX(UserInput!$K$5:$Q$292,MATCH(ROW()-ROW($17:$17),UserInput!$K$5:$K$292,0),3))</f>
        <v/>
      </c>
      <c r="F167" s="90" t="str">
        <f t="shared" si="2"/>
        <v/>
      </c>
      <c r="G167" s="90" t="str">
        <f>IF(ISNA(VLOOKUP($E167,UserInput!$M$5:$R$264,2,FALSE)),"",VLOOKUP($E167,UserInput!$M$5:$R$264,4,FALSE))</f>
        <v/>
      </c>
      <c r="H167" s="90" t="str">
        <f>IF(ISNA(VLOOKUP($E167,UserInput!$M$5:$R$264,2,FALSE)),"",VLOOKUP($E167,UserInput!$M$5:$R$264,5,FALSE))</f>
        <v/>
      </c>
      <c r="I167" s="175"/>
      <c r="J167" s="175"/>
      <c r="AC167" s="245" t="str">
        <f>IF(ROW()-ROW($17:$17)&gt;MAX(UserInput!$K$5:$K$292),IF(OR(AC166="End",AC166="End+"),"End+","End"),"")</f>
        <v>End+</v>
      </c>
    </row>
    <row r="168" spans="3:29" s="24" customFormat="1" x14ac:dyDescent="0.25">
      <c r="C168" s="90" t="str">
        <f>IF(ISNA(VLOOKUP($E168,UserInput!$M$5:$R$264,2,FALSE)),"",VLOOKUP($E168,UserInput!$M$5:$R$264,2,FALSE))</f>
        <v/>
      </c>
      <c r="D168" s="90" t="str">
        <f>IF(ISNA(VLOOKUP($E168,UserInput!$M$5:$R$264,2,FALSE)),"",VLOOKUP($E168,UserInput!$M$5:$R$264,3,FALSE))</f>
        <v/>
      </c>
      <c r="E168" s="90" t="str">
        <f>IF(ROW()-ROW($17:$17)&gt;MAX(UserInput!$K$5:$K$292),"",INDEX(UserInput!$K$5:$Q$292,MATCH(ROW()-ROW($17:$17),UserInput!$K$5:$K$292,0),3))</f>
        <v/>
      </c>
      <c r="F168" s="90" t="str">
        <f t="shared" si="2"/>
        <v/>
      </c>
      <c r="G168" s="90" t="str">
        <f>IF(ISNA(VLOOKUP($E168,UserInput!$M$5:$R$264,2,FALSE)),"",VLOOKUP($E168,UserInput!$M$5:$R$264,4,FALSE))</f>
        <v/>
      </c>
      <c r="H168" s="90" t="str">
        <f>IF(ISNA(VLOOKUP($E168,UserInput!$M$5:$R$264,2,FALSE)),"",VLOOKUP($E168,UserInput!$M$5:$R$264,5,FALSE))</f>
        <v/>
      </c>
      <c r="I168" s="175"/>
      <c r="J168" s="175"/>
      <c r="AC168" s="245" t="str">
        <f>IF(ROW()-ROW($17:$17)&gt;MAX(UserInput!$K$5:$K$292),IF(OR(AC167="End",AC167="End+"),"End+","End"),"")</f>
        <v>End+</v>
      </c>
    </row>
    <row r="169" spans="3:29" s="24" customFormat="1" x14ac:dyDescent="0.25">
      <c r="C169" s="90" t="str">
        <f>IF(ISNA(VLOOKUP($E169,UserInput!$M$5:$R$264,2,FALSE)),"",VLOOKUP($E169,UserInput!$M$5:$R$264,2,FALSE))</f>
        <v/>
      </c>
      <c r="D169" s="90" t="str">
        <f>IF(ISNA(VLOOKUP($E169,UserInput!$M$5:$R$264,2,FALSE)),"",VLOOKUP($E169,UserInput!$M$5:$R$264,3,FALSE))</f>
        <v/>
      </c>
      <c r="E169" s="90" t="str">
        <f>IF(ROW()-ROW($17:$17)&gt;MAX(UserInput!$K$5:$K$292),"",INDEX(UserInput!$K$5:$Q$292,MATCH(ROW()-ROW($17:$17),UserInput!$K$5:$K$292,0),3))</f>
        <v/>
      </c>
      <c r="F169" s="90" t="str">
        <f t="shared" si="2"/>
        <v/>
      </c>
      <c r="G169" s="90" t="str">
        <f>IF(ISNA(VLOOKUP($E169,UserInput!$M$5:$R$264,2,FALSE)),"",VLOOKUP($E169,UserInput!$M$5:$R$264,4,FALSE))</f>
        <v/>
      </c>
      <c r="H169" s="90" t="str">
        <f>IF(ISNA(VLOOKUP($E169,UserInput!$M$5:$R$264,2,FALSE)),"",VLOOKUP($E169,UserInput!$M$5:$R$264,5,FALSE))</f>
        <v/>
      </c>
      <c r="I169" s="175"/>
      <c r="J169" s="175"/>
      <c r="AC169" s="245" t="str">
        <f>IF(ROW()-ROW($17:$17)&gt;MAX(UserInput!$K$5:$K$292),IF(OR(AC168="End",AC168="End+"),"End+","End"),"")</f>
        <v>End+</v>
      </c>
    </row>
    <row r="170" spans="3:29" s="24" customFormat="1" x14ac:dyDescent="0.25">
      <c r="C170" s="90" t="str">
        <f>IF(ISNA(VLOOKUP($E170,UserInput!$M$5:$R$264,2,FALSE)),"",VLOOKUP($E170,UserInput!$M$5:$R$264,2,FALSE))</f>
        <v/>
      </c>
      <c r="D170" s="90" t="str">
        <f>IF(ISNA(VLOOKUP($E170,UserInput!$M$5:$R$264,2,FALSE)),"",VLOOKUP($E170,UserInput!$M$5:$R$264,3,FALSE))</f>
        <v/>
      </c>
      <c r="E170" s="90" t="str">
        <f>IF(ROW()-ROW($17:$17)&gt;MAX(UserInput!$K$5:$K$292),"",INDEX(UserInput!$K$5:$Q$292,MATCH(ROW()-ROW($17:$17),UserInput!$K$5:$K$292,0),3))</f>
        <v/>
      </c>
      <c r="F170" s="90" t="str">
        <f t="shared" si="2"/>
        <v/>
      </c>
      <c r="G170" s="90" t="str">
        <f>IF(ISNA(VLOOKUP($E170,UserInput!$M$5:$R$264,2,FALSE)),"",VLOOKUP($E170,UserInput!$M$5:$R$264,4,FALSE))</f>
        <v/>
      </c>
      <c r="H170" s="90" t="str">
        <f>IF(ISNA(VLOOKUP($E170,UserInput!$M$5:$R$264,2,FALSE)),"",VLOOKUP($E170,UserInput!$M$5:$R$264,5,FALSE))</f>
        <v/>
      </c>
      <c r="I170" s="175"/>
      <c r="J170" s="175"/>
      <c r="AC170" s="245" t="str">
        <f>IF(ROW()-ROW($17:$17)&gt;MAX(UserInput!$K$5:$K$292),IF(OR(AC169="End",AC169="End+"),"End+","End"),"")</f>
        <v>End+</v>
      </c>
    </row>
    <row r="171" spans="3:29" s="24" customFormat="1" x14ac:dyDescent="0.25">
      <c r="C171" s="90" t="str">
        <f>IF(ISNA(VLOOKUP($E171,UserInput!$M$5:$R$264,2,FALSE)),"",VLOOKUP($E171,UserInput!$M$5:$R$264,2,FALSE))</f>
        <v/>
      </c>
      <c r="D171" s="90" t="str">
        <f>IF(ISNA(VLOOKUP($E171,UserInput!$M$5:$R$264,2,FALSE)),"",VLOOKUP($E171,UserInput!$M$5:$R$264,3,FALSE))</f>
        <v/>
      </c>
      <c r="E171" s="90" t="str">
        <f>IF(ROW()-ROW($17:$17)&gt;MAX(UserInput!$K$5:$K$292),"",INDEX(UserInput!$K$5:$Q$292,MATCH(ROW()-ROW($17:$17),UserInput!$K$5:$K$292,0),3))</f>
        <v/>
      </c>
      <c r="F171" s="90" t="str">
        <f t="shared" si="2"/>
        <v/>
      </c>
      <c r="G171" s="90" t="str">
        <f>IF(ISNA(VLOOKUP($E171,UserInput!$M$5:$R$264,2,FALSE)),"",VLOOKUP($E171,UserInput!$M$5:$R$264,4,FALSE))</f>
        <v/>
      </c>
      <c r="H171" s="90" t="str">
        <f>IF(ISNA(VLOOKUP($E171,UserInput!$M$5:$R$264,2,FALSE)),"",VLOOKUP($E171,UserInput!$M$5:$R$264,5,FALSE))</f>
        <v/>
      </c>
      <c r="I171" s="175"/>
      <c r="J171" s="175"/>
      <c r="AC171" s="245" t="str">
        <f>IF(ROW()-ROW($17:$17)&gt;MAX(UserInput!$K$5:$K$292),IF(OR(AC170="End",AC170="End+"),"End+","End"),"")</f>
        <v>End+</v>
      </c>
    </row>
    <row r="172" spans="3:29" s="24" customFormat="1" x14ac:dyDescent="0.25">
      <c r="C172" s="90" t="str">
        <f>IF(ISNA(VLOOKUP($E172,UserInput!$M$5:$R$264,2,FALSE)),"",VLOOKUP($E172,UserInput!$M$5:$R$264,2,FALSE))</f>
        <v/>
      </c>
      <c r="D172" s="90" t="str">
        <f>IF(ISNA(VLOOKUP($E172,UserInput!$M$5:$R$264,2,FALSE)),"",VLOOKUP($E172,UserInput!$M$5:$R$264,3,FALSE))</f>
        <v/>
      </c>
      <c r="E172" s="90" t="str">
        <f>IF(ROW()-ROW($17:$17)&gt;MAX(UserInput!$K$5:$K$292),"",INDEX(UserInput!$K$5:$Q$292,MATCH(ROW()-ROW($17:$17),UserInput!$K$5:$K$292,0),3))</f>
        <v/>
      </c>
      <c r="F172" s="90" t="str">
        <f t="shared" si="2"/>
        <v/>
      </c>
      <c r="G172" s="90" t="str">
        <f>IF(ISNA(VLOOKUP($E172,UserInput!$M$5:$R$264,2,FALSE)),"",VLOOKUP($E172,UserInput!$M$5:$R$264,4,FALSE))</f>
        <v/>
      </c>
      <c r="H172" s="90" t="str">
        <f>IF(ISNA(VLOOKUP($E172,UserInput!$M$5:$R$264,2,FALSE)),"",VLOOKUP($E172,UserInput!$M$5:$R$264,5,FALSE))</f>
        <v/>
      </c>
      <c r="I172" s="175"/>
      <c r="J172" s="175"/>
      <c r="AC172" s="245" t="str">
        <f>IF(ROW()-ROW($17:$17)&gt;MAX(UserInput!$K$5:$K$292),IF(OR(AC171="End",AC171="End+"),"End+","End"),"")</f>
        <v>End+</v>
      </c>
    </row>
    <row r="173" spans="3:29" s="24" customFormat="1" x14ac:dyDescent="0.25">
      <c r="C173" s="90" t="str">
        <f>IF(ISNA(VLOOKUP($E173,UserInput!$M$5:$R$264,2,FALSE)),"",VLOOKUP($E173,UserInput!$M$5:$R$264,2,FALSE))</f>
        <v/>
      </c>
      <c r="D173" s="90" t="str">
        <f>IF(ISNA(VLOOKUP($E173,UserInput!$M$5:$R$264,2,FALSE)),"",VLOOKUP($E173,UserInput!$M$5:$R$264,3,FALSE))</f>
        <v/>
      </c>
      <c r="E173" s="90" t="str">
        <f>IF(ROW()-ROW($17:$17)&gt;MAX(UserInput!$K$5:$K$292),"",INDEX(UserInput!$K$5:$Q$292,MATCH(ROW()-ROW($17:$17),UserInput!$K$5:$K$292,0),3))</f>
        <v/>
      </c>
      <c r="F173" s="90" t="str">
        <f t="shared" si="2"/>
        <v/>
      </c>
      <c r="G173" s="90" t="str">
        <f>IF(ISNA(VLOOKUP($E173,UserInput!$M$5:$R$264,2,FALSE)),"",VLOOKUP($E173,UserInput!$M$5:$R$264,4,FALSE))</f>
        <v/>
      </c>
      <c r="H173" s="90" t="str">
        <f>IF(ISNA(VLOOKUP($E173,UserInput!$M$5:$R$264,2,FALSE)),"",VLOOKUP($E173,UserInput!$M$5:$R$264,5,FALSE))</f>
        <v/>
      </c>
      <c r="I173" s="175"/>
      <c r="J173" s="175"/>
      <c r="AC173" s="245" t="str">
        <f>IF(ROW()-ROW($17:$17)&gt;MAX(UserInput!$K$5:$K$292),IF(OR(AC172="End",AC172="End+"),"End+","End"),"")</f>
        <v>End+</v>
      </c>
    </row>
    <row r="174" spans="3:29" s="24" customFormat="1" x14ac:dyDescent="0.25">
      <c r="C174" s="90" t="str">
        <f>IF(ISNA(VLOOKUP($E174,UserInput!$M$5:$R$264,2,FALSE)),"",VLOOKUP($E174,UserInput!$M$5:$R$264,2,FALSE))</f>
        <v/>
      </c>
      <c r="D174" s="90" t="str">
        <f>IF(ISNA(VLOOKUP($E174,UserInput!$M$5:$R$264,2,FALSE)),"",VLOOKUP($E174,UserInput!$M$5:$R$264,3,FALSE))</f>
        <v/>
      </c>
      <c r="E174" s="90" t="str">
        <f>IF(ROW()-ROW($17:$17)&gt;MAX(UserInput!$K$5:$K$292),"",INDEX(UserInput!$K$5:$Q$292,MATCH(ROW()-ROW($17:$17),UserInput!$K$5:$K$292,0),3))</f>
        <v/>
      </c>
      <c r="F174" s="90" t="str">
        <f t="shared" si="2"/>
        <v/>
      </c>
      <c r="G174" s="90" t="str">
        <f>IF(ISNA(VLOOKUP($E174,UserInput!$M$5:$R$264,2,FALSE)),"",VLOOKUP($E174,UserInput!$M$5:$R$264,4,FALSE))</f>
        <v/>
      </c>
      <c r="H174" s="90" t="str">
        <f>IF(ISNA(VLOOKUP($E174,UserInput!$M$5:$R$264,2,FALSE)),"",VLOOKUP($E174,UserInput!$M$5:$R$264,5,FALSE))</f>
        <v/>
      </c>
      <c r="I174" s="175"/>
      <c r="J174" s="175"/>
      <c r="AC174" s="245" t="str">
        <f>IF(ROW()-ROW($17:$17)&gt;MAX(UserInput!$K$5:$K$292),IF(OR(AC173="End",AC173="End+"),"End+","End"),"")</f>
        <v>End+</v>
      </c>
    </row>
    <row r="175" spans="3:29" s="24" customFormat="1" x14ac:dyDescent="0.25">
      <c r="C175" s="90" t="str">
        <f>IF(ISNA(VLOOKUP($E175,UserInput!$M$5:$R$264,2,FALSE)),"",VLOOKUP($E175,UserInput!$M$5:$R$264,2,FALSE))</f>
        <v/>
      </c>
      <c r="D175" s="90" t="str">
        <f>IF(ISNA(VLOOKUP($E175,UserInput!$M$5:$R$264,2,FALSE)),"",VLOOKUP($E175,UserInput!$M$5:$R$264,3,FALSE))</f>
        <v/>
      </c>
      <c r="E175" s="90" t="str">
        <f>IF(ROW()-ROW($17:$17)&gt;MAX(UserInput!$K$5:$K$292),"",INDEX(UserInput!$K$5:$Q$292,MATCH(ROW()-ROW($17:$17),UserInput!$K$5:$K$292,0),3))</f>
        <v/>
      </c>
      <c r="F175" s="90" t="str">
        <f t="shared" si="2"/>
        <v/>
      </c>
      <c r="G175" s="90" t="str">
        <f>IF(ISNA(VLOOKUP($E175,UserInput!$M$5:$R$264,2,FALSE)),"",VLOOKUP($E175,UserInput!$M$5:$R$264,4,FALSE))</f>
        <v/>
      </c>
      <c r="H175" s="90" t="str">
        <f>IF(ISNA(VLOOKUP($E175,UserInput!$M$5:$R$264,2,FALSE)),"",VLOOKUP($E175,UserInput!$M$5:$R$264,5,FALSE))</f>
        <v/>
      </c>
      <c r="I175" s="175"/>
      <c r="J175" s="175"/>
      <c r="AC175" s="245" t="str">
        <f>IF(ROW()-ROW($17:$17)&gt;MAX(UserInput!$K$5:$K$292),IF(OR(AC174="End",AC174="End+"),"End+","End"),"")</f>
        <v>End+</v>
      </c>
    </row>
    <row r="176" spans="3:29" s="24" customFormat="1" x14ac:dyDescent="0.25">
      <c r="C176" s="90" t="str">
        <f>IF(ISNA(VLOOKUP($E176,UserInput!$M$5:$R$264,2,FALSE)),"",VLOOKUP($E176,UserInput!$M$5:$R$264,2,FALSE))</f>
        <v/>
      </c>
      <c r="D176" s="90" t="str">
        <f>IF(ISNA(VLOOKUP($E176,UserInput!$M$5:$R$264,2,FALSE)),"",VLOOKUP($E176,UserInput!$M$5:$R$264,3,FALSE))</f>
        <v/>
      </c>
      <c r="E176" s="90" t="str">
        <f>IF(ROW()-ROW($17:$17)&gt;MAX(UserInput!$K$5:$K$292),"",INDEX(UserInput!$K$5:$Q$292,MATCH(ROW()-ROW($17:$17),UserInput!$K$5:$K$292,0),3))</f>
        <v/>
      </c>
      <c r="F176" s="90" t="str">
        <f t="shared" si="2"/>
        <v/>
      </c>
      <c r="G176" s="90" t="str">
        <f>IF(ISNA(VLOOKUP($E176,UserInput!$M$5:$R$264,2,FALSE)),"",VLOOKUP($E176,UserInput!$M$5:$R$264,4,FALSE))</f>
        <v/>
      </c>
      <c r="H176" s="90" t="str">
        <f>IF(ISNA(VLOOKUP($E176,UserInput!$M$5:$R$264,2,FALSE)),"",VLOOKUP($E176,UserInput!$M$5:$R$264,5,FALSE))</f>
        <v/>
      </c>
      <c r="I176" s="176"/>
      <c r="J176" s="175"/>
      <c r="AC176" s="245" t="str">
        <f>IF(ROW()-ROW($17:$17)&gt;MAX(UserInput!$K$5:$K$292),IF(OR(AC175="End",AC175="End+"),"End+","End"),"")</f>
        <v>End+</v>
      </c>
    </row>
    <row r="177" spans="3:29" s="24" customFormat="1" x14ac:dyDescent="0.25">
      <c r="C177" s="90" t="str">
        <f>IF(ISNA(VLOOKUP($E177,UserInput!$M$5:$R$264,2,FALSE)),"",VLOOKUP($E177,UserInput!$M$5:$R$264,2,FALSE))</f>
        <v/>
      </c>
      <c r="D177" s="90" t="str">
        <f>IF(ISNA(VLOOKUP($E177,UserInput!$M$5:$R$264,2,FALSE)),"",VLOOKUP($E177,UserInput!$M$5:$R$264,3,FALSE))</f>
        <v/>
      </c>
      <c r="E177" s="90" t="str">
        <f>IF(ROW()-ROW($17:$17)&gt;MAX(UserInput!$K$5:$K$292),"",INDEX(UserInput!$K$5:$Q$292,MATCH(ROW()-ROW($17:$17),UserInput!$K$5:$K$292,0),3))</f>
        <v/>
      </c>
      <c r="F177" s="90" t="str">
        <f t="shared" si="2"/>
        <v/>
      </c>
      <c r="G177" s="90" t="str">
        <f>IF(ISNA(VLOOKUP($E177,UserInput!$M$5:$R$264,2,FALSE)),"",VLOOKUP($E177,UserInput!$M$5:$R$264,4,FALSE))</f>
        <v/>
      </c>
      <c r="H177" s="90" t="str">
        <f>IF(ISNA(VLOOKUP($E177,UserInput!$M$5:$R$264,2,FALSE)),"",VLOOKUP($E177,UserInput!$M$5:$R$264,5,FALSE))</f>
        <v/>
      </c>
      <c r="I177" s="176"/>
      <c r="J177" s="175"/>
      <c r="AC177" s="245" t="str">
        <f>IF(ROW()-ROW($17:$17)&gt;MAX(UserInput!$K$5:$K$292),IF(OR(AC176="End",AC176="End+"),"End+","End"),"")</f>
        <v>End+</v>
      </c>
    </row>
    <row r="178" spans="3:29" s="24" customFormat="1" x14ac:dyDescent="0.25">
      <c r="C178" s="90" t="str">
        <f>IF(ISNA(VLOOKUP($E178,UserInput!$M$5:$R$264,2,FALSE)),"",VLOOKUP($E178,UserInput!$M$5:$R$264,2,FALSE))</f>
        <v/>
      </c>
      <c r="D178" s="90" t="str">
        <f>IF(ISNA(VLOOKUP($E178,UserInput!$M$5:$R$264,2,FALSE)),"",VLOOKUP($E178,UserInput!$M$5:$R$264,3,FALSE))</f>
        <v/>
      </c>
      <c r="E178" s="90" t="str">
        <f>IF(ROW()-ROW($17:$17)&gt;MAX(UserInput!$K$5:$K$292),"",INDEX(UserInput!$K$5:$Q$292,MATCH(ROW()-ROW($17:$17),UserInput!$K$5:$K$292,0),3))</f>
        <v/>
      </c>
      <c r="F178" s="90" t="str">
        <f t="shared" si="2"/>
        <v/>
      </c>
      <c r="G178" s="90" t="str">
        <f>IF(ISNA(VLOOKUP($E178,UserInput!$M$5:$R$264,2,FALSE)),"",VLOOKUP($E178,UserInput!$M$5:$R$264,4,FALSE))</f>
        <v/>
      </c>
      <c r="H178" s="90" t="str">
        <f>IF(ISNA(VLOOKUP($E178,UserInput!$M$5:$R$264,2,FALSE)),"",VLOOKUP($E178,UserInput!$M$5:$R$264,5,FALSE))</f>
        <v/>
      </c>
      <c r="I178" s="176"/>
      <c r="J178" s="175"/>
      <c r="AC178" s="245" t="str">
        <f>IF(ROW()-ROW($17:$17)&gt;MAX(UserInput!$K$5:$K$292),IF(OR(AC177="End",AC177="End+"),"End+","End"),"")</f>
        <v>End+</v>
      </c>
    </row>
    <row r="179" spans="3:29" s="24" customFormat="1" x14ac:dyDescent="0.25">
      <c r="C179" s="90" t="str">
        <f>IF(ISNA(VLOOKUP($E179,UserInput!$M$5:$R$264,2,FALSE)),"",VLOOKUP($E179,UserInput!$M$5:$R$264,2,FALSE))</f>
        <v/>
      </c>
      <c r="D179" s="90" t="str">
        <f>IF(ISNA(VLOOKUP($E179,UserInput!$M$5:$R$264,2,FALSE)),"",VLOOKUP($E179,UserInput!$M$5:$R$264,3,FALSE))</f>
        <v/>
      </c>
      <c r="E179" s="90" t="str">
        <f>IF(ROW()-ROW($17:$17)&gt;MAX(UserInput!$K$5:$K$292),"",INDEX(UserInput!$K$5:$Q$292,MATCH(ROW()-ROW($17:$17),UserInput!$K$5:$K$292,0),3))</f>
        <v/>
      </c>
      <c r="F179" s="90" t="str">
        <f t="shared" si="2"/>
        <v/>
      </c>
      <c r="G179" s="90" t="str">
        <f>IF(ISNA(VLOOKUP($E179,UserInput!$M$5:$R$264,2,FALSE)),"",VLOOKUP($E179,UserInput!$M$5:$R$264,4,FALSE))</f>
        <v/>
      </c>
      <c r="H179" s="90" t="str">
        <f>IF(ISNA(VLOOKUP($E179,UserInput!$M$5:$R$264,2,FALSE)),"",VLOOKUP($E179,UserInput!$M$5:$R$264,5,FALSE))</f>
        <v/>
      </c>
      <c r="I179" s="176"/>
      <c r="J179" s="175"/>
      <c r="AC179" s="245" t="str">
        <f>IF(ROW()-ROW($17:$17)&gt;MAX(UserInput!$K$5:$K$292),IF(OR(AC178="End",AC178="End+"),"End+","End"),"")</f>
        <v>End+</v>
      </c>
    </row>
    <row r="180" spans="3:29" s="24" customFormat="1" x14ac:dyDescent="0.25">
      <c r="C180" s="90" t="str">
        <f>IF(ISNA(VLOOKUP($E180,UserInput!$M$5:$R$264,2,FALSE)),"",VLOOKUP($E180,UserInput!$M$5:$R$264,2,FALSE))</f>
        <v/>
      </c>
      <c r="D180" s="90" t="str">
        <f>IF(ISNA(VLOOKUP($E180,UserInput!$M$5:$R$264,2,FALSE)),"",VLOOKUP($E180,UserInput!$M$5:$R$264,3,FALSE))</f>
        <v/>
      </c>
      <c r="E180" s="90" t="str">
        <f>IF(ROW()-ROW($17:$17)&gt;MAX(UserInput!$K$5:$K$292),"",INDEX(UserInput!$K$5:$Q$292,MATCH(ROW()-ROW($17:$17),UserInput!$K$5:$K$292,0),3))</f>
        <v/>
      </c>
      <c r="F180" s="90" t="str">
        <f t="shared" si="2"/>
        <v/>
      </c>
      <c r="G180" s="90" t="str">
        <f>IF(ISNA(VLOOKUP($E180,UserInput!$M$5:$R$264,2,FALSE)),"",VLOOKUP($E180,UserInput!$M$5:$R$264,4,FALSE))</f>
        <v/>
      </c>
      <c r="H180" s="90" t="str">
        <f>IF(ISNA(VLOOKUP($E180,UserInput!$M$5:$R$264,2,FALSE)),"",VLOOKUP($E180,UserInput!$M$5:$R$264,5,FALSE))</f>
        <v/>
      </c>
      <c r="I180" s="176"/>
      <c r="J180" s="175"/>
      <c r="AC180" s="245" t="str">
        <f>IF(ROW()-ROW($17:$17)&gt;MAX(UserInput!$K$5:$K$292),IF(OR(AC179="End",AC179="End+"),"End+","End"),"")</f>
        <v>End+</v>
      </c>
    </row>
    <row r="181" spans="3:29" s="24" customFormat="1" x14ac:dyDescent="0.25">
      <c r="C181" s="90" t="str">
        <f>IF(ISNA(VLOOKUP($E181,UserInput!$M$5:$R$264,2,FALSE)),"",VLOOKUP($E181,UserInput!$M$5:$R$264,2,FALSE))</f>
        <v/>
      </c>
      <c r="D181" s="90" t="str">
        <f>IF(ISNA(VLOOKUP($E181,UserInput!$M$5:$R$264,2,FALSE)),"",VLOOKUP($E181,UserInput!$M$5:$R$264,3,FALSE))</f>
        <v/>
      </c>
      <c r="E181" s="90" t="str">
        <f>IF(ROW()-ROW($17:$17)&gt;MAX(UserInput!$K$5:$K$292),"",INDEX(UserInput!$K$5:$Q$292,MATCH(ROW()-ROW($17:$17),UserInput!$K$5:$K$292,0),3))</f>
        <v/>
      </c>
      <c r="F181" s="90" t="str">
        <f t="shared" si="2"/>
        <v/>
      </c>
      <c r="G181" s="90" t="str">
        <f>IF(ISNA(VLOOKUP($E181,UserInput!$M$5:$R$264,2,FALSE)),"",VLOOKUP($E181,UserInput!$M$5:$R$264,4,FALSE))</f>
        <v/>
      </c>
      <c r="H181" s="90" t="str">
        <f>IF(ISNA(VLOOKUP($E181,UserInput!$M$5:$R$264,2,FALSE)),"",VLOOKUP($E181,UserInput!$M$5:$R$264,5,FALSE))</f>
        <v/>
      </c>
      <c r="I181" s="176"/>
      <c r="J181" s="175"/>
      <c r="AC181" s="245" t="str">
        <f>IF(ROW()-ROW($17:$17)&gt;MAX(UserInput!$K$5:$K$292),IF(OR(AC180="End",AC180="End+"),"End+","End"),"")</f>
        <v>End+</v>
      </c>
    </row>
    <row r="182" spans="3:29" s="24" customFormat="1" x14ac:dyDescent="0.25">
      <c r="C182" s="90" t="str">
        <f>IF(ISNA(VLOOKUP($E182,UserInput!$M$5:$R$264,2,FALSE)),"",VLOOKUP($E182,UserInput!$M$5:$R$264,2,FALSE))</f>
        <v/>
      </c>
      <c r="D182" s="90" t="str">
        <f>IF(ISNA(VLOOKUP($E182,UserInput!$M$5:$R$264,2,FALSE)),"",VLOOKUP($E182,UserInput!$M$5:$R$264,3,FALSE))</f>
        <v/>
      </c>
      <c r="E182" s="90" t="str">
        <f>IF(ROW()-ROW($17:$17)&gt;MAX(UserInput!$K$5:$K$292),"",INDEX(UserInput!$K$5:$Q$292,MATCH(ROW()-ROW($17:$17),UserInput!$K$5:$K$292,0),3))</f>
        <v/>
      </c>
      <c r="F182" s="90" t="str">
        <f t="shared" si="2"/>
        <v/>
      </c>
      <c r="G182" s="90" t="str">
        <f>IF(ISNA(VLOOKUP($E182,UserInput!$M$5:$R$264,2,FALSE)),"",VLOOKUP($E182,UserInput!$M$5:$R$264,4,FALSE))</f>
        <v/>
      </c>
      <c r="H182" s="90" t="str">
        <f>IF(ISNA(VLOOKUP($E182,UserInput!$M$5:$R$264,2,FALSE)),"",VLOOKUP($E182,UserInput!$M$5:$R$264,5,FALSE))</f>
        <v/>
      </c>
      <c r="I182" s="176"/>
      <c r="J182" s="175"/>
      <c r="AC182" s="245" t="str">
        <f>IF(ROW()-ROW($17:$17)&gt;MAX(UserInput!$K$5:$K$292),IF(OR(AC181="End",AC181="End+"),"End+","End"),"")</f>
        <v>End+</v>
      </c>
    </row>
    <row r="183" spans="3:29" s="24" customFormat="1" x14ac:dyDescent="0.25">
      <c r="C183" s="90" t="str">
        <f>IF(ISNA(VLOOKUP($E183,UserInput!$M$5:$R$264,2,FALSE)),"",VLOOKUP($E183,UserInput!$M$5:$R$264,2,FALSE))</f>
        <v/>
      </c>
      <c r="D183" s="90" t="str">
        <f>IF(ISNA(VLOOKUP($E183,UserInput!$M$5:$R$264,2,FALSE)),"",VLOOKUP($E183,UserInput!$M$5:$R$264,3,FALSE))</f>
        <v/>
      </c>
      <c r="E183" s="90" t="str">
        <f>IF(ROW()-ROW($17:$17)&gt;MAX(UserInput!$K$5:$K$292),"",INDEX(UserInput!$K$5:$Q$292,MATCH(ROW()-ROW($17:$17),UserInput!$K$5:$K$292,0),3))</f>
        <v/>
      </c>
      <c r="F183" s="90" t="str">
        <f t="shared" si="2"/>
        <v/>
      </c>
      <c r="G183" s="90" t="str">
        <f>IF(ISNA(VLOOKUP($E183,UserInput!$M$5:$R$264,2,FALSE)),"",VLOOKUP($E183,UserInput!$M$5:$R$264,4,FALSE))</f>
        <v/>
      </c>
      <c r="H183" s="90" t="str">
        <f>IF(ISNA(VLOOKUP($E183,UserInput!$M$5:$R$264,2,FALSE)),"",VLOOKUP($E183,UserInput!$M$5:$R$264,5,FALSE))</f>
        <v/>
      </c>
      <c r="I183" s="176"/>
      <c r="J183" s="175"/>
      <c r="AC183" s="245" t="str">
        <f>IF(ROW()-ROW($17:$17)&gt;MAX(UserInput!$K$5:$K$292),IF(OR(AC182="End",AC182="End+"),"End+","End"),"")</f>
        <v>End+</v>
      </c>
    </row>
    <row r="184" spans="3:29" s="24" customFormat="1" x14ac:dyDescent="0.25">
      <c r="C184" s="90" t="str">
        <f>IF(ISNA(VLOOKUP($E184,UserInput!$M$5:$R$264,2,FALSE)),"",VLOOKUP($E184,UserInput!$M$5:$R$264,2,FALSE))</f>
        <v/>
      </c>
      <c r="D184" s="90" t="str">
        <f>IF(ISNA(VLOOKUP($E184,UserInput!$M$5:$R$264,2,FALSE)),"",VLOOKUP($E184,UserInput!$M$5:$R$264,3,FALSE))</f>
        <v/>
      </c>
      <c r="E184" s="90" t="str">
        <f>IF(ROW()-ROW($17:$17)&gt;MAX(UserInput!$K$5:$K$292),"",INDEX(UserInput!$K$5:$Q$292,MATCH(ROW()-ROW($17:$17),UserInput!$K$5:$K$292,0),3))</f>
        <v/>
      </c>
      <c r="F184" s="90" t="str">
        <f t="shared" si="2"/>
        <v/>
      </c>
      <c r="G184" s="90" t="str">
        <f>IF(ISNA(VLOOKUP($E184,UserInput!$M$5:$R$264,2,FALSE)),"",VLOOKUP($E184,UserInput!$M$5:$R$264,4,FALSE))</f>
        <v/>
      </c>
      <c r="H184" s="90" t="str">
        <f>IF(ISNA(VLOOKUP($E184,UserInput!$M$5:$R$264,2,FALSE)),"",VLOOKUP($E184,UserInput!$M$5:$R$264,5,FALSE))</f>
        <v/>
      </c>
      <c r="I184" s="176"/>
      <c r="J184" s="175"/>
      <c r="AC184" s="245" t="str">
        <f>IF(ROW()-ROW($17:$17)&gt;MAX(UserInput!$K$5:$K$292),IF(OR(AC183="End",AC183="End+"),"End+","End"),"")</f>
        <v>End+</v>
      </c>
    </row>
    <row r="185" spans="3:29" s="24" customFormat="1" x14ac:dyDescent="0.25">
      <c r="C185" s="90" t="str">
        <f>IF(ISNA(VLOOKUP($E185,UserInput!$M$5:$R$264,2,FALSE)),"",VLOOKUP($E185,UserInput!$M$5:$R$264,2,FALSE))</f>
        <v/>
      </c>
      <c r="D185" s="90" t="str">
        <f>IF(ISNA(VLOOKUP($E185,UserInput!$M$5:$R$264,2,FALSE)),"",VLOOKUP($E185,UserInput!$M$5:$R$264,3,FALSE))</f>
        <v/>
      </c>
      <c r="E185" s="90" t="str">
        <f>IF(ROW()-ROW($17:$17)&gt;MAX(UserInput!$K$5:$K$292),"",INDEX(UserInput!$K$5:$Q$292,MATCH(ROW()-ROW($17:$17),UserInput!$K$5:$K$292,0),3))</f>
        <v/>
      </c>
      <c r="F185" s="90" t="str">
        <f t="shared" si="2"/>
        <v/>
      </c>
      <c r="G185" s="90" t="str">
        <f>IF(ISNA(VLOOKUP($E185,UserInput!$M$5:$R$264,2,FALSE)),"",VLOOKUP($E185,UserInput!$M$5:$R$264,4,FALSE))</f>
        <v/>
      </c>
      <c r="H185" s="90" t="str">
        <f>IF(ISNA(VLOOKUP($E185,UserInput!$M$5:$R$264,2,FALSE)),"",VLOOKUP($E185,UserInput!$M$5:$R$264,5,FALSE))</f>
        <v/>
      </c>
      <c r="I185" s="176"/>
      <c r="J185" s="175"/>
      <c r="AC185" s="245" t="str">
        <f>IF(ROW()-ROW($17:$17)&gt;MAX(UserInput!$K$5:$K$292),IF(OR(AC184="End",AC184="End+"),"End+","End"),"")</f>
        <v>End+</v>
      </c>
    </row>
    <row r="186" spans="3:29" s="24" customFormat="1" x14ac:dyDescent="0.25">
      <c r="C186" s="90" t="str">
        <f>IF(ISNA(VLOOKUP($E186,UserInput!$M$5:$R$264,2,FALSE)),"",VLOOKUP($E186,UserInput!$M$5:$R$264,2,FALSE))</f>
        <v/>
      </c>
      <c r="D186" s="90" t="str">
        <f>IF(ISNA(VLOOKUP($E186,UserInput!$M$5:$R$264,2,FALSE)),"",VLOOKUP($E186,UserInput!$M$5:$R$264,3,FALSE))</f>
        <v/>
      </c>
      <c r="E186" s="90" t="str">
        <f>IF(ROW()-ROW($17:$17)&gt;MAX(UserInput!$K$5:$K$292),"",INDEX(UserInput!$K$5:$Q$292,MATCH(ROW()-ROW($17:$17),UserInput!$K$5:$K$292,0),3))</f>
        <v/>
      </c>
      <c r="F186" s="90" t="str">
        <f t="shared" si="2"/>
        <v/>
      </c>
      <c r="G186" s="90" t="str">
        <f>IF(ISNA(VLOOKUP($E186,UserInput!$M$5:$R$264,2,FALSE)),"",VLOOKUP($E186,UserInput!$M$5:$R$264,4,FALSE))</f>
        <v/>
      </c>
      <c r="H186" s="90" t="str">
        <f>IF(ISNA(VLOOKUP($E186,UserInput!$M$5:$R$264,2,FALSE)),"",VLOOKUP($E186,UserInput!$M$5:$R$264,5,FALSE))</f>
        <v/>
      </c>
      <c r="I186" s="176"/>
      <c r="J186" s="175"/>
      <c r="AC186" s="245" t="str">
        <f>IF(ROW()-ROW($17:$17)&gt;MAX(UserInput!$K$5:$K$292),IF(OR(AC185="End",AC185="End+"),"End+","End"),"")</f>
        <v>End+</v>
      </c>
    </row>
    <row r="187" spans="3:29" s="24" customFormat="1" x14ac:dyDescent="0.25">
      <c r="C187" s="90" t="str">
        <f>IF(ISNA(VLOOKUP($E187,UserInput!$M$5:$R$264,2,FALSE)),"",VLOOKUP($E187,UserInput!$M$5:$R$264,2,FALSE))</f>
        <v/>
      </c>
      <c r="D187" s="90" t="str">
        <f>IF(ISNA(VLOOKUP($E187,UserInput!$M$5:$R$264,2,FALSE)),"",VLOOKUP($E187,UserInput!$M$5:$R$264,3,FALSE))</f>
        <v/>
      </c>
      <c r="E187" s="90" t="str">
        <f>IF(ROW()-ROW($17:$17)&gt;MAX(UserInput!$K$5:$K$292),"",INDEX(UserInput!$K$5:$Q$292,MATCH(ROW()-ROW($17:$17),UserInput!$K$5:$K$292,0),3))</f>
        <v/>
      </c>
      <c r="F187" s="90" t="str">
        <f t="shared" si="2"/>
        <v/>
      </c>
      <c r="G187" s="90" t="str">
        <f>IF(ISNA(VLOOKUP($E187,UserInput!$M$5:$R$264,2,FALSE)),"",VLOOKUP($E187,UserInput!$M$5:$R$264,4,FALSE))</f>
        <v/>
      </c>
      <c r="H187" s="90" t="str">
        <f>IF(ISNA(VLOOKUP($E187,UserInput!$M$5:$R$264,2,FALSE)),"",VLOOKUP($E187,UserInput!$M$5:$R$264,5,FALSE))</f>
        <v/>
      </c>
      <c r="I187" s="176"/>
      <c r="J187" s="175"/>
      <c r="AC187" s="245" t="str">
        <f>IF(ROW()-ROW($17:$17)&gt;MAX(UserInput!$K$5:$K$292),IF(OR(AC186="End",AC186="End+"),"End+","End"),"")</f>
        <v>End+</v>
      </c>
    </row>
    <row r="188" spans="3:29" s="24" customFormat="1" x14ac:dyDescent="0.25">
      <c r="C188" s="90" t="str">
        <f>IF(ISNA(VLOOKUP($E188,UserInput!$M$5:$R$264,2,FALSE)),"",VLOOKUP($E188,UserInput!$M$5:$R$264,2,FALSE))</f>
        <v/>
      </c>
      <c r="D188" s="90" t="str">
        <f>IF(ISNA(VLOOKUP($E188,UserInput!$M$5:$R$264,2,FALSE)),"",VLOOKUP($E188,UserInput!$M$5:$R$264,3,FALSE))</f>
        <v/>
      </c>
      <c r="E188" s="90" t="str">
        <f>IF(ROW()-ROW($17:$17)&gt;MAX(UserInput!$K$5:$K$292),"",INDEX(UserInput!$K$5:$Q$292,MATCH(ROW()-ROW($17:$17),UserInput!$K$5:$K$292,0),3))</f>
        <v/>
      </c>
      <c r="F188" s="90" t="str">
        <f t="shared" si="2"/>
        <v/>
      </c>
      <c r="G188" s="90" t="str">
        <f>IF(ISNA(VLOOKUP($E188,UserInput!$M$5:$R$264,2,FALSE)),"",VLOOKUP($E188,UserInput!$M$5:$R$264,4,FALSE))</f>
        <v/>
      </c>
      <c r="H188" s="90" t="str">
        <f>IF(ISNA(VLOOKUP($E188,UserInput!$M$5:$R$264,2,FALSE)),"",VLOOKUP($E188,UserInput!$M$5:$R$264,5,FALSE))</f>
        <v/>
      </c>
      <c r="I188" s="176"/>
      <c r="J188" s="175"/>
      <c r="AC188" s="245" t="str">
        <f>IF(ROW()-ROW($17:$17)&gt;MAX(UserInput!$K$5:$K$292),IF(OR(AC187="End",AC187="End+"),"End+","End"),"")</f>
        <v>End+</v>
      </c>
    </row>
    <row r="189" spans="3:29" s="24" customFormat="1" x14ac:dyDescent="0.25">
      <c r="C189" s="90" t="str">
        <f>IF(ISNA(VLOOKUP($E189,UserInput!$M$5:$R$264,2,FALSE)),"",VLOOKUP($E189,UserInput!$M$5:$R$264,2,FALSE))</f>
        <v/>
      </c>
      <c r="D189" s="90" t="str">
        <f>IF(ISNA(VLOOKUP($E189,UserInput!$M$5:$R$264,2,FALSE)),"",VLOOKUP($E189,UserInput!$M$5:$R$264,3,FALSE))</f>
        <v/>
      </c>
      <c r="E189" s="90" t="str">
        <f>IF(ROW()-ROW($17:$17)&gt;MAX(UserInput!$K$5:$K$292),"",INDEX(UserInput!$K$5:$Q$292,MATCH(ROW()-ROW($17:$17),UserInput!$K$5:$K$292,0),3))</f>
        <v/>
      </c>
      <c r="F189" s="90" t="str">
        <f t="shared" si="2"/>
        <v/>
      </c>
      <c r="G189" s="90" t="str">
        <f>IF(ISNA(VLOOKUP($E189,UserInput!$M$5:$R$264,2,FALSE)),"",VLOOKUP($E189,UserInput!$M$5:$R$264,4,FALSE))</f>
        <v/>
      </c>
      <c r="H189" s="90" t="str">
        <f>IF(ISNA(VLOOKUP($E189,UserInput!$M$5:$R$264,2,FALSE)),"",VLOOKUP($E189,UserInput!$M$5:$R$264,5,FALSE))</f>
        <v/>
      </c>
      <c r="I189" s="176"/>
      <c r="J189" s="175"/>
      <c r="AC189" s="245" t="str">
        <f>IF(ROW()-ROW($17:$17)&gt;MAX(UserInput!$K$5:$K$292),IF(OR(AC188="End",AC188="End+"),"End+","End"),"")</f>
        <v>End+</v>
      </c>
    </row>
    <row r="190" spans="3:29" s="24" customFormat="1" x14ac:dyDescent="0.25">
      <c r="C190" s="90" t="str">
        <f>IF(ISNA(VLOOKUP($E190,UserInput!$M$5:$R$264,2,FALSE)),"",VLOOKUP($E190,UserInput!$M$5:$R$264,2,FALSE))</f>
        <v/>
      </c>
      <c r="D190" s="90" t="str">
        <f>IF(ISNA(VLOOKUP($E190,UserInput!$M$5:$R$264,2,FALSE)),"",VLOOKUP($E190,UserInput!$M$5:$R$264,3,FALSE))</f>
        <v/>
      </c>
      <c r="E190" s="90" t="str">
        <f>IF(ROW()-ROW($17:$17)&gt;MAX(UserInput!$K$5:$K$292),"",INDEX(UserInput!$K$5:$Q$292,MATCH(ROW()-ROW($17:$17),UserInput!$K$5:$K$292,0),3))</f>
        <v/>
      </c>
      <c r="F190" s="90" t="str">
        <f t="shared" si="2"/>
        <v/>
      </c>
      <c r="G190" s="90" t="str">
        <f>IF(ISNA(VLOOKUP($E190,UserInput!$M$5:$R$264,2,FALSE)),"",VLOOKUP($E190,UserInput!$M$5:$R$264,4,FALSE))</f>
        <v/>
      </c>
      <c r="H190" s="90" t="str">
        <f>IF(ISNA(VLOOKUP($E190,UserInput!$M$5:$R$264,2,FALSE)),"",VLOOKUP($E190,UserInput!$M$5:$R$264,5,FALSE))</f>
        <v/>
      </c>
      <c r="I190" s="176"/>
      <c r="J190" s="175"/>
      <c r="AC190" s="245" t="str">
        <f>IF(ROW()-ROW($17:$17)&gt;MAX(UserInput!$K$5:$K$292),IF(OR(AC189="End",AC189="End+"),"End+","End"),"")</f>
        <v>End+</v>
      </c>
    </row>
    <row r="191" spans="3:29" s="24" customFormat="1" x14ac:dyDescent="0.25">
      <c r="C191" s="90" t="str">
        <f>IF(ISNA(VLOOKUP($E191,UserInput!$M$5:$R$264,2,FALSE)),"",VLOOKUP($E191,UserInput!$M$5:$R$264,2,FALSE))</f>
        <v/>
      </c>
      <c r="D191" s="90" t="str">
        <f>IF(ISNA(VLOOKUP($E191,UserInput!$M$5:$R$264,2,FALSE)),"",VLOOKUP($E191,UserInput!$M$5:$R$264,3,FALSE))</f>
        <v/>
      </c>
      <c r="E191" s="90" t="str">
        <f>IF(ROW()-ROW($17:$17)&gt;MAX(UserInput!$K$5:$K$292),"",INDEX(UserInput!$K$5:$Q$292,MATCH(ROW()-ROW($17:$17),UserInput!$K$5:$K$292,0),3))</f>
        <v/>
      </c>
      <c r="F191" s="90" t="str">
        <f t="shared" si="2"/>
        <v/>
      </c>
      <c r="G191" s="90" t="str">
        <f>IF(ISNA(VLOOKUP($E191,UserInput!$M$5:$R$264,2,FALSE)),"",VLOOKUP($E191,UserInput!$M$5:$R$264,4,FALSE))</f>
        <v/>
      </c>
      <c r="H191" s="90" t="str">
        <f>IF(ISNA(VLOOKUP($E191,UserInput!$M$5:$R$264,2,FALSE)),"",VLOOKUP($E191,UserInput!$M$5:$R$264,5,FALSE))</f>
        <v/>
      </c>
      <c r="I191" s="176"/>
      <c r="J191" s="175"/>
      <c r="AC191" s="245" t="str">
        <f>IF(ROW()-ROW($17:$17)&gt;MAX(UserInput!$K$5:$K$292),IF(OR(AC190="End",AC190="End+"),"End+","End"),"")</f>
        <v>End+</v>
      </c>
    </row>
    <row r="192" spans="3:29" s="24" customFormat="1" x14ac:dyDescent="0.25">
      <c r="C192" s="90" t="str">
        <f>IF(ISNA(VLOOKUP($E192,UserInput!$M$5:$R$264,2,FALSE)),"",VLOOKUP($E192,UserInput!$M$5:$R$264,2,FALSE))</f>
        <v/>
      </c>
      <c r="D192" s="90" t="str">
        <f>IF(ISNA(VLOOKUP($E192,UserInput!$M$5:$R$264,2,FALSE)),"",VLOOKUP($E192,UserInput!$M$5:$R$264,3,FALSE))</f>
        <v/>
      </c>
      <c r="E192" s="90" t="str">
        <f>IF(ROW()-ROW($17:$17)&gt;MAX(UserInput!$K$5:$K$292),"",INDEX(UserInput!$K$5:$Q$292,MATCH(ROW()-ROW($17:$17),UserInput!$K$5:$K$292,0),3))</f>
        <v/>
      </c>
      <c r="F192" s="90" t="str">
        <f t="shared" si="2"/>
        <v/>
      </c>
      <c r="G192" s="90" t="str">
        <f>IF(ISNA(VLOOKUP($E192,UserInput!$M$5:$R$264,2,FALSE)),"",VLOOKUP($E192,UserInput!$M$5:$R$264,4,FALSE))</f>
        <v/>
      </c>
      <c r="H192" s="90" t="str">
        <f>IF(ISNA(VLOOKUP($E192,UserInput!$M$5:$R$264,2,FALSE)),"",VLOOKUP($E192,UserInput!$M$5:$R$264,5,FALSE))</f>
        <v/>
      </c>
      <c r="I192" s="176"/>
      <c r="J192" s="175"/>
      <c r="AC192" s="245" t="str">
        <f>IF(ROW()-ROW($17:$17)&gt;MAX(UserInput!$K$5:$K$292),IF(OR(AC191="End",AC191="End+"),"End+","End"),"")</f>
        <v>End+</v>
      </c>
    </row>
    <row r="193" spans="3:29" s="24" customFormat="1" x14ac:dyDescent="0.25">
      <c r="C193" s="90" t="str">
        <f>IF(ISNA(VLOOKUP($E193,UserInput!$M$5:$R$264,2,FALSE)),"",VLOOKUP($E193,UserInput!$M$5:$R$264,2,FALSE))</f>
        <v/>
      </c>
      <c r="D193" s="90" t="str">
        <f>IF(ISNA(VLOOKUP($E193,UserInput!$M$5:$R$264,2,FALSE)),"",VLOOKUP($E193,UserInput!$M$5:$R$264,3,FALSE))</f>
        <v/>
      </c>
      <c r="E193" s="90" t="str">
        <f>IF(ROW()-ROW($17:$17)&gt;MAX(UserInput!$K$5:$K$292),"",INDEX(UserInput!$K$5:$Q$292,MATCH(ROW()-ROW($17:$17),UserInput!$K$5:$K$292,0),3))</f>
        <v/>
      </c>
      <c r="F193" s="90" t="str">
        <f t="shared" si="2"/>
        <v/>
      </c>
      <c r="G193" s="90" t="str">
        <f>IF(ISNA(VLOOKUP($E193,UserInput!$M$5:$R$264,2,FALSE)),"",VLOOKUP($E193,UserInput!$M$5:$R$264,4,FALSE))</f>
        <v/>
      </c>
      <c r="H193" s="90" t="str">
        <f>IF(ISNA(VLOOKUP($E193,UserInput!$M$5:$R$264,2,FALSE)),"",VLOOKUP($E193,UserInput!$M$5:$R$264,5,FALSE))</f>
        <v/>
      </c>
      <c r="I193" s="176"/>
      <c r="J193" s="175"/>
      <c r="AC193" s="245" t="str">
        <f>IF(ROW()-ROW($17:$17)&gt;MAX(UserInput!$K$5:$K$292),IF(OR(AC192="End",AC192="End+"),"End+","End"),"")</f>
        <v>End+</v>
      </c>
    </row>
    <row r="194" spans="3:29" s="24" customFormat="1" x14ac:dyDescent="0.25">
      <c r="C194" s="90" t="str">
        <f>IF(ISNA(VLOOKUP($E194,UserInput!$M$5:$R$264,2,FALSE)),"",VLOOKUP($E194,UserInput!$M$5:$R$264,2,FALSE))</f>
        <v/>
      </c>
      <c r="D194" s="90" t="str">
        <f>IF(ISNA(VLOOKUP($E194,UserInput!$M$5:$R$264,2,FALSE)),"",VLOOKUP($E194,UserInput!$M$5:$R$264,3,FALSE))</f>
        <v/>
      </c>
      <c r="E194" s="90" t="str">
        <f>IF(ROW()-ROW($17:$17)&gt;MAX(UserInput!$K$5:$K$292),"",INDEX(UserInput!$K$5:$Q$292,MATCH(ROW()-ROW($17:$17),UserInput!$K$5:$K$292,0),3))</f>
        <v/>
      </c>
      <c r="F194" s="90" t="str">
        <f t="shared" si="2"/>
        <v/>
      </c>
      <c r="G194" s="90" t="str">
        <f>IF(ISNA(VLOOKUP($E194,UserInput!$M$5:$R$264,2,FALSE)),"",VLOOKUP($E194,UserInput!$M$5:$R$264,4,FALSE))</f>
        <v/>
      </c>
      <c r="H194" s="90" t="str">
        <f>IF(ISNA(VLOOKUP($E194,UserInput!$M$5:$R$264,2,FALSE)),"",VLOOKUP($E194,UserInput!$M$5:$R$264,5,FALSE))</f>
        <v/>
      </c>
      <c r="I194" s="176"/>
      <c r="J194" s="175"/>
      <c r="AC194" s="245" t="str">
        <f>IF(ROW()-ROW($17:$17)&gt;MAX(UserInput!$K$5:$K$292),IF(OR(AC193="End",AC193="End+"),"End+","End"),"")</f>
        <v>End+</v>
      </c>
    </row>
    <row r="195" spans="3:29" s="24" customFormat="1" x14ac:dyDescent="0.25">
      <c r="C195" s="90" t="str">
        <f>IF(ISNA(VLOOKUP($E195,UserInput!$M$5:$R$264,2,FALSE)),"",VLOOKUP($E195,UserInput!$M$5:$R$264,2,FALSE))</f>
        <v/>
      </c>
      <c r="D195" s="90" t="str">
        <f>IF(ISNA(VLOOKUP($E195,UserInput!$M$5:$R$264,2,FALSE)),"",VLOOKUP($E195,UserInput!$M$5:$R$264,3,FALSE))</f>
        <v/>
      </c>
      <c r="E195" s="90" t="str">
        <f>IF(ROW()-ROW($17:$17)&gt;MAX(UserInput!$K$5:$K$292),"",INDEX(UserInput!$K$5:$Q$292,MATCH(ROW()-ROW($17:$17),UserInput!$K$5:$K$292,0),3))</f>
        <v/>
      </c>
      <c r="F195" s="90" t="str">
        <f t="shared" si="2"/>
        <v/>
      </c>
      <c r="G195" s="90" t="str">
        <f>IF(ISNA(VLOOKUP($E195,UserInput!$M$5:$R$264,2,FALSE)),"",VLOOKUP($E195,UserInput!$M$5:$R$264,4,FALSE))</f>
        <v/>
      </c>
      <c r="H195" s="90" t="str">
        <f>IF(ISNA(VLOOKUP($E195,UserInput!$M$5:$R$264,2,FALSE)),"",VLOOKUP($E195,UserInput!$M$5:$R$264,5,FALSE))</f>
        <v/>
      </c>
      <c r="I195" s="176"/>
      <c r="J195" s="175"/>
      <c r="AC195" s="245" t="str">
        <f>IF(ROW()-ROW($17:$17)&gt;MAX(UserInput!$K$5:$K$292),IF(OR(AC194="End",AC194="End+"),"End+","End"),"")</f>
        <v>End+</v>
      </c>
    </row>
    <row r="196" spans="3:29" s="24" customFormat="1" x14ac:dyDescent="0.25">
      <c r="C196" s="90" t="str">
        <f>IF(ISNA(VLOOKUP($E196,UserInput!$M$5:$R$264,2,FALSE)),"",VLOOKUP($E196,UserInput!$M$5:$R$264,2,FALSE))</f>
        <v/>
      </c>
      <c r="D196" s="90" t="str">
        <f>IF(ISNA(VLOOKUP($E196,UserInput!$M$5:$R$264,2,FALSE)),"",VLOOKUP($E196,UserInput!$M$5:$R$264,3,FALSE))</f>
        <v/>
      </c>
      <c r="E196" s="90" t="str">
        <f>IF(ROW()-ROW($17:$17)&gt;MAX(UserInput!$K$5:$K$292),"",INDEX(UserInput!$K$5:$Q$292,MATCH(ROW()-ROW($17:$17),UserInput!$K$5:$K$292,0),3))</f>
        <v/>
      </c>
      <c r="F196" s="90" t="str">
        <f t="shared" si="2"/>
        <v/>
      </c>
      <c r="G196" s="90" t="str">
        <f>IF(ISNA(VLOOKUP($E196,UserInput!$M$5:$R$264,2,FALSE)),"",VLOOKUP($E196,UserInput!$M$5:$R$264,4,FALSE))</f>
        <v/>
      </c>
      <c r="H196" s="90" t="str">
        <f>IF(ISNA(VLOOKUP($E196,UserInput!$M$5:$R$264,2,FALSE)),"",VLOOKUP($E196,UserInput!$M$5:$R$264,5,FALSE))</f>
        <v/>
      </c>
      <c r="I196" s="176"/>
      <c r="J196" s="175"/>
      <c r="AC196" s="245" t="str">
        <f>IF(ROW()-ROW($17:$17)&gt;MAX(UserInput!$K$5:$K$292),IF(OR(AC195="End",AC195="End+"),"End+","End"),"")</f>
        <v>End+</v>
      </c>
    </row>
    <row r="197" spans="3:29" s="24" customFormat="1" x14ac:dyDescent="0.25">
      <c r="C197" s="90" t="str">
        <f>IF(ISNA(VLOOKUP($E197,UserInput!$M$5:$R$264,2,FALSE)),"",VLOOKUP($E197,UserInput!$M$5:$R$264,2,FALSE))</f>
        <v/>
      </c>
      <c r="D197" s="90" t="str">
        <f>IF(ISNA(VLOOKUP($E197,UserInput!$M$5:$R$264,2,FALSE)),"",VLOOKUP($E197,UserInput!$M$5:$R$264,3,FALSE))</f>
        <v/>
      </c>
      <c r="E197" s="90" t="str">
        <f>IF(ROW()-ROW($17:$17)&gt;MAX(UserInput!$K$5:$K$292),"",INDEX(UserInput!$K$5:$Q$292,MATCH(ROW()-ROW($17:$17),UserInput!$K$5:$K$292,0),3))</f>
        <v/>
      </c>
      <c r="F197" s="90" t="str">
        <f t="shared" si="2"/>
        <v/>
      </c>
      <c r="G197" s="90" t="str">
        <f>IF(ISNA(VLOOKUP($E197,UserInput!$M$5:$R$264,2,FALSE)),"",VLOOKUP($E197,UserInput!$M$5:$R$264,4,FALSE))</f>
        <v/>
      </c>
      <c r="H197" s="90" t="str">
        <f>IF(ISNA(VLOOKUP($E197,UserInput!$M$5:$R$264,2,FALSE)),"",VLOOKUP($E197,UserInput!$M$5:$R$264,5,FALSE))</f>
        <v/>
      </c>
      <c r="I197" s="176"/>
      <c r="J197" s="175"/>
      <c r="AC197" s="245" t="str">
        <f>IF(ROW()-ROW($17:$17)&gt;MAX(UserInput!$K$5:$K$292),IF(OR(AC196="End",AC196="End+"),"End+","End"),"")</f>
        <v>End+</v>
      </c>
    </row>
    <row r="198" spans="3:29" s="24" customFormat="1" x14ac:dyDescent="0.25">
      <c r="C198" s="90" t="str">
        <f>IF(ISNA(VLOOKUP($E198,UserInput!$M$5:$R$264,2,FALSE)),"",VLOOKUP($E198,UserInput!$M$5:$R$264,2,FALSE))</f>
        <v/>
      </c>
      <c r="D198" s="90" t="str">
        <f>IF(ISNA(VLOOKUP($E198,UserInput!$M$5:$R$264,2,FALSE)),"",VLOOKUP($E198,UserInput!$M$5:$R$264,3,FALSE))</f>
        <v/>
      </c>
      <c r="E198" s="90" t="str">
        <f>IF(ROW()-ROW($17:$17)&gt;MAX(UserInput!$K$5:$K$292),"",INDEX(UserInput!$K$5:$Q$292,MATCH(ROW()-ROW($17:$17),UserInput!$K$5:$K$292,0),3))</f>
        <v/>
      </c>
      <c r="F198" s="90" t="str">
        <f t="shared" si="2"/>
        <v/>
      </c>
      <c r="G198" s="90" t="str">
        <f>IF(ISNA(VLOOKUP($E198,UserInput!$M$5:$R$264,2,FALSE)),"",VLOOKUP($E198,UserInput!$M$5:$R$264,4,FALSE))</f>
        <v/>
      </c>
      <c r="H198" s="90" t="str">
        <f>IF(ISNA(VLOOKUP($E198,UserInput!$M$5:$R$264,2,FALSE)),"",VLOOKUP($E198,UserInput!$M$5:$R$264,5,FALSE))</f>
        <v/>
      </c>
      <c r="I198" s="176"/>
      <c r="J198" s="175"/>
      <c r="AC198" s="245" t="str">
        <f>IF(ROW()-ROW($17:$17)&gt;MAX(UserInput!$K$5:$K$292),IF(OR(AC197="End",AC197="End+"),"End+","End"),"")</f>
        <v>End+</v>
      </c>
    </row>
    <row r="199" spans="3:29" s="24" customFormat="1" x14ac:dyDescent="0.25">
      <c r="C199" s="90" t="str">
        <f>IF(ISNA(VLOOKUP($E199,UserInput!$M$5:$R$264,2,FALSE)),"",VLOOKUP($E199,UserInput!$M$5:$R$264,2,FALSE))</f>
        <v/>
      </c>
      <c r="D199" s="90" t="str">
        <f>IF(ISNA(VLOOKUP($E199,UserInput!$M$5:$R$264,2,FALSE)),"",VLOOKUP($E199,UserInput!$M$5:$R$264,3,FALSE))</f>
        <v/>
      </c>
      <c r="E199" s="90" t="str">
        <f>IF(ROW()-ROW($17:$17)&gt;MAX(UserInput!$K$5:$K$292),"",INDEX(UserInput!$K$5:$Q$292,MATCH(ROW()-ROW($17:$17),UserInput!$K$5:$K$292,0),3))</f>
        <v/>
      </c>
      <c r="F199" s="90" t="str">
        <f t="shared" si="2"/>
        <v/>
      </c>
      <c r="G199" s="90" t="str">
        <f>IF(ISNA(VLOOKUP($E199,UserInput!$M$5:$R$264,2,FALSE)),"",VLOOKUP($E199,UserInput!$M$5:$R$264,4,FALSE))</f>
        <v/>
      </c>
      <c r="H199" s="90" t="str">
        <f>IF(ISNA(VLOOKUP($E199,UserInput!$M$5:$R$264,2,FALSE)),"",VLOOKUP($E199,UserInput!$M$5:$R$264,5,FALSE))</f>
        <v/>
      </c>
      <c r="I199" s="176"/>
      <c r="J199" s="175"/>
      <c r="AC199" s="245" t="str">
        <f>IF(ROW()-ROW($17:$17)&gt;MAX(UserInput!$K$5:$K$292),IF(OR(AC198="End",AC198="End+"),"End+","End"),"")</f>
        <v>End+</v>
      </c>
    </row>
    <row r="200" spans="3:29" s="24" customFormat="1" x14ac:dyDescent="0.25">
      <c r="C200" s="90" t="str">
        <f>IF(ISNA(VLOOKUP($E200,UserInput!$M$5:$R$264,2,FALSE)),"",VLOOKUP($E200,UserInput!$M$5:$R$264,2,FALSE))</f>
        <v/>
      </c>
      <c r="D200" s="90" t="str">
        <f>IF(ISNA(VLOOKUP($E200,UserInput!$M$5:$R$264,2,FALSE)),"",VLOOKUP($E200,UserInput!$M$5:$R$264,3,FALSE))</f>
        <v/>
      </c>
      <c r="E200" s="90" t="str">
        <f>IF(ROW()-ROW($17:$17)&gt;MAX(UserInput!$K$5:$K$292),"",INDEX(UserInput!$K$5:$Q$292,MATCH(ROW()-ROW($17:$17),UserInput!$K$5:$K$292,0),3))</f>
        <v/>
      </c>
      <c r="F200" s="90" t="str">
        <f t="shared" si="2"/>
        <v/>
      </c>
      <c r="G200" s="90" t="str">
        <f>IF(ISNA(VLOOKUP($E200,UserInput!$M$5:$R$264,2,FALSE)),"",VLOOKUP($E200,UserInput!$M$5:$R$264,4,FALSE))</f>
        <v/>
      </c>
      <c r="H200" s="90" t="str">
        <f>IF(ISNA(VLOOKUP($E200,UserInput!$M$5:$R$264,2,FALSE)),"",VLOOKUP($E200,UserInput!$M$5:$R$264,5,FALSE))</f>
        <v/>
      </c>
      <c r="I200" s="176"/>
      <c r="J200" s="175"/>
      <c r="AC200" s="245" t="str">
        <f>IF(ROW()-ROW($17:$17)&gt;MAX(UserInput!$K$5:$K$292),IF(OR(AC199="End",AC199="End+"),"End+","End"),"")</f>
        <v>End+</v>
      </c>
    </row>
    <row r="201" spans="3:29" s="24" customFormat="1" x14ac:dyDescent="0.25">
      <c r="C201" s="90" t="str">
        <f>IF(ISNA(VLOOKUP($E201,UserInput!$M$5:$R$264,2,FALSE)),"",VLOOKUP($E201,UserInput!$M$5:$R$264,2,FALSE))</f>
        <v/>
      </c>
      <c r="D201" s="90" t="str">
        <f>IF(ISNA(VLOOKUP($E201,UserInput!$M$5:$R$264,2,FALSE)),"",VLOOKUP($E201,UserInput!$M$5:$R$264,3,FALSE))</f>
        <v/>
      </c>
      <c r="E201" s="90" t="str">
        <f>IF(ROW()-ROW($17:$17)&gt;MAX(UserInput!$K$5:$K$292),"",INDEX(UserInput!$K$5:$Q$292,MATCH(ROW()-ROW($17:$17),UserInput!$K$5:$K$292,0),3))</f>
        <v/>
      </c>
      <c r="F201" s="90" t="str">
        <f t="shared" si="2"/>
        <v/>
      </c>
      <c r="G201" s="90" t="str">
        <f>IF(ISNA(VLOOKUP($E201,UserInput!$M$5:$R$264,2,FALSE)),"",VLOOKUP($E201,UserInput!$M$5:$R$264,4,FALSE))</f>
        <v/>
      </c>
      <c r="H201" s="90" t="str">
        <f>IF(ISNA(VLOOKUP($E201,UserInput!$M$5:$R$264,2,FALSE)),"",VLOOKUP($E201,UserInput!$M$5:$R$264,5,FALSE))</f>
        <v/>
      </c>
      <c r="I201" s="176"/>
      <c r="J201" s="175"/>
      <c r="AC201" s="245" t="str">
        <f>IF(ROW()-ROW($17:$17)&gt;MAX(UserInput!$K$5:$K$292),IF(OR(AC200="End",AC200="End+"),"End+","End"),"")</f>
        <v>End+</v>
      </c>
    </row>
    <row r="202" spans="3:29" s="24" customFormat="1" x14ac:dyDescent="0.25">
      <c r="C202" s="90" t="str">
        <f>IF(ISNA(VLOOKUP($E202,UserInput!$M$5:$R$264,2,FALSE)),"",VLOOKUP($E202,UserInput!$M$5:$R$264,2,FALSE))</f>
        <v/>
      </c>
      <c r="D202" s="90" t="str">
        <f>IF(ISNA(VLOOKUP($E202,UserInput!$M$5:$R$264,2,FALSE)),"",VLOOKUP($E202,UserInput!$M$5:$R$264,3,FALSE))</f>
        <v/>
      </c>
      <c r="E202" s="90" t="str">
        <f>IF(ROW()-ROW($17:$17)&gt;MAX(UserInput!$K$5:$K$292),"",INDEX(UserInput!$K$5:$Q$292,MATCH(ROW()-ROW($17:$17),UserInput!$K$5:$K$292,0),3))</f>
        <v/>
      </c>
      <c r="F202" s="90" t="str">
        <f t="shared" si="2"/>
        <v/>
      </c>
      <c r="G202" s="90" t="str">
        <f>IF(ISNA(VLOOKUP($E202,UserInput!$M$5:$R$264,2,FALSE)),"",VLOOKUP($E202,UserInput!$M$5:$R$264,4,FALSE))</f>
        <v/>
      </c>
      <c r="H202" s="90" t="str">
        <f>IF(ISNA(VLOOKUP($E202,UserInput!$M$5:$R$264,2,FALSE)),"",VLOOKUP($E202,UserInput!$M$5:$R$264,5,FALSE))</f>
        <v/>
      </c>
      <c r="I202" s="176"/>
      <c r="J202" s="175"/>
      <c r="AC202" s="245" t="str">
        <f>IF(ROW()-ROW($17:$17)&gt;MAX(UserInput!$K$5:$K$292),IF(OR(AC201="End",AC201="End+"),"End+","End"),"")</f>
        <v>End+</v>
      </c>
    </row>
    <row r="203" spans="3:29" s="24" customFormat="1" x14ac:dyDescent="0.25">
      <c r="C203" s="90" t="str">
        <f>IF(ISNA(VLOOKUP($E203,UserInput!$M$5:$R$264,2,FALSE)),"",VLOOKUP($E203,UserInput!$M$5:$R$264,2,FALSE))</f>
        <v/>
      </c>
      <c r="D203" s="90" t="str">
        <f>IF(ISNA(VLOOKUP($E203,UserInput!$M$5:$R$264,2,FALSE)),"",VLOOKUP($E203,UserInput!$M$5:$R$264,3,FALSE))</f>
        <v/>
      </c>
      <c r="E203" s="90" t="str">
        <f>IF(ROW()-ROW($17:$17)&gt;MAX(UserInput!$K$5:$K$292),"",INDEX(UserInput!$K$5:$Q$292,MATCH(ROW()-ROW($17:$17),UserInput!$K$5:$K$292,0),3))</f>
        <v/>
      </c>
      <c r="F203" s="90" t="str">
        <f t="shared" si="2"/>
        <v/>
      </c>
      <c r="G203" s="90" t="str">
        <f>IF(ISNA(VLOOKUP($E203,UserInput!$M$5:$R$264,2,FALSE)),"",VLOOKUP($E203,UserInput!$M$5:$R$264,4,FALSE))</f>
        <v/>
      </c>
      <c r="H203" s="90" t="str">
        <f>IF(ISNA(VLOOKUP($E203,UserInput!$M$5:$R$264,2,FALSE)),"",VLOOKUP($E203,UserInput!$M$5:$R$264,5,FALSE))</f>
        <v/>
      </c>
      <c r="I203" s="176"/>
      <c r="J203" s="175"/>
      <c r="AC203" s="245" t="str">
        <f>IF(ROW()-ROW($17:$17)&gt;MAX(UserInput!$K$5:$K$292),IF(OR(AC202="End",AC202="End+"),"End+","End"),"")</f>
        <v>End+</v>
      </c>
    </row>
    <row r="204" spans="3:29" s="24" customFormat="1" x14ac:dyDescent="0.25">
      <c r="C204" s="90" t="str">
        <f>IF(ISNA(VLOOKUP($E204,UserInput!$M$5:$R$264,2,FALSE)),"",VLOOKUP($E204,UserInput!$M$5:$R$264,2,FALSE))</f>
        <v/>
      </c>
      <c r="D204" s="90" t="str">
        <f>IF(ISNA(VLOOKUP($E204,UserInput!$M$5:$R$264,2,FALSE)),"",VLOOKUP($E204,UserInput!$M$5:$R$264,3,FALSE))</f>
        <v/>
      </c>
      <c r="E204" s="90" t="str">
        <f>IF(ROW()-ROW($17:$17)&gt;MAX(UserInput!$K$5:$K$292),"",INDEX(UserInput!$K$5:$Q$292,MATCH(ROW()-ROW($17:$17),UserInput!$K$5:$K$292,0),3))</f>
        <v/>
      </c>
      <c r="F204" s="90" t="str">
        <f t="shared" si="2"/>
        <v/>
      </c>
      <c r="G204" s="90" t="str">
        <f>IF(ISNA(VLOOKUP($E204,UserInput!$M$5:$R$264,2,FALSE)),"",VLOOKUP($E204,UserInput!$M$5:$R$264,4,FALSE))</f>
        <v/>
      </c>
      <c r="H204" s="90" t="str">
        <f>IF(ISNA(VLOOKUP($E204,UserInput!$M$5:$R$264,2,FALSE)),"",VLOOKUP($E204,UserInput!$M$5:$R$264,5,FALSE))</f>
        <v/>
      </c>
      <c r="I204" s="176"/>
      <c r="J204" s="175"/>
      <c r="AC204" s="245" t="str">
        <f>IF(ROW()-ROW($17:$17)&gt;MAX(UserInput!$K$5:$K$292),IF(OR(AC203="End",AC203="End+"),"End+","End"),"")</f>
        <v>End+</v>
      </c>
    </row>
    <row r="205" spans="3:29" s="24" customFormat="1" x14ac:dyDescent="0.25">
      <c r="C205" s="90" t="str">
        <f>IF(ISNA(VLOOKUP($E205,UserInput!$M$5:$R$264,2,FALSE)),"",VLOOKUP($E205,UserInput!$M$5:$R$264,2,FALSE))</f>
        <v/>
      </c>
      <c r="D205" s="90" t="str">
        <f>IF(ISNA(VLOOKUP($E205,UserInput!$M$5:$R$264,2,FALSE)),"",VLOOKUP($E205,UserInput!$M$5:$R$264,3,FALSE))</f>
        <v/>
      </c>
      <c r="E205" s="90" t="str">
        <f>IF(ROW()-ROW($17:$17)&gt;MAX(UserInput!$K$5:$K$292),"",INDEX(UserInput!$K$5:$Q$292,MATCH(ROW()-ROW($17:$17),UserInput!$K$5:$K$292,0),3))</f>
        <v/>
      </c>
      <c r="F205" s="90" t="str">
        <f t="shared" si="2"/>
        <v/>
      </c>
      <c r="G205" s="90" t="str">
        <f>IF(ISNA(VLOOKUP($E205,UserInput!$M$5:$R$264,2,FALSE)),"",VLOOKUP($E205,UserInput!$M$5:$R$264,4,FALSE))</f>
        <v/>
      </c>
      <c r="H205" s="90" t="str">
        <f>IF(ISNA(VLOOKUP($E205,UserInput!$M$5:$R$264,2,FALSE)),"",VLOOKUP($E205,UserInput!$M$5:$R$264,5,FALSE))</f>
        <v/>
      </c>
      <c r="I205" s="176"/>
      <c r="J205" s="175"/>
      <c r="AC205" s="245" t="str">
        <f>IF(ROW()-ROW($17:$17)&gt;MAX(UserInput!$K$5:$K$292),IF(OR(AC204="End",AC204="End+"),"End+","End"),"")</f>
        <v>End+</v>
      </c>
    </row>
    <row r="206" spans="3:29" s="24" customFormat="1" x14ac:dyDescent="0.25">
      <c r="C206" s="90" t="str">
        <f>IF(ISNA(VLOOKUP($E206,UserInput!$M$5:$R$264,2,FALSE)),"",VLOOKUP($E206,UserInput!$M$5:$R$264,2,FALSE))</f>
        <v/>
      </c>
      <c r="D206" s="90" t="str">
        <f>IF(ISNA(VLOOKUP($E206,UserInput!$M$5:$R$264,2,FALSE)),"",VLOOKUP($E206,UserInput!$M$5:$R$264,3,FALSE))</f>
        <v/>
      </c>
      <c r="E206" s="90" t="str">
        <f>IF(ROW()-ROW($17:$17)&gt;MAX(UserInput!$K$5:$K$292),"",INDEX(UserInput!$K$5:$Q$292,MATCH(ROW()-ROW($17:$17),UserInput!$K$5:$K$292,0),3))</f>
        <v/>
      </c>
      <c r="F206" s="90" t="str">
        <f t="shared" si="2"/>
        <v/>
      </c>
      <c r="G206" s="90" t="str">
        <f>IF(ISNA(VLOOKUP($E206,UserInput!$M$5:$R$264,2,FALSE)),"",VLOOKUP($E206,UserInput!$M$5:$R$264,4,FALSE))</f>
        <v/>
      </c>
      <c r="H206" s="90" t="str">
        <f>IF(ISNA(VLOOKUP($E206,UserInput!$M$5:$R$264,2,FALSE)),"",VLOOKUP($E206,UserInput!$M$5:$R$264,5,FALSE))</f>
        <v/>
      </c>
      <c r="I206" s="176"/>
      <c r="J206" s="175"/>
      <c r="AC206" s="245" t="str">
        <f>IF(ROW()-ROW($17:$17)&gt;MAX(UserInput!$K$5:$K$292),IF(OR(AC205="End",AC205="End+"),"End+","End"),"")</f>
        <v>End+</v>
      </c>
    </row>
    <row r="207" spans="3:29" s="24" customFormat="1" x14ac:dyDescent="0.25">
      <c r="C207" s="90" t="str">
        <f>IF(ISNA(VLOOKUP($E207,UserInput!$M$5:$R$264,2,FALSE)),"",VLOOKUP($E207,UserInput!$M$5:$R$264,2,FALSE))</f>
        <v/>
      </c>
      <c r="D207" s="90" t="str">
        <f>IF(ISNA(VLOOKUP($E207,UserInput!$M$5:$R$264,2,FALSE)),"",VLOOKUP($E207,UserInput!$M$5:$R$264,3,FALSE))</f>
        <v/>
      </c>
      <c r="E207" s="90" t="str">
        <f>IF(ROW()-ROW($17:$17)&gt;MAX(UserInput!$K$5:$K$292),"",INDEX(UserInput!$K$5:$Q$292,MATCH(ROW()-ROW($17:$17),UserInput!$K$5:$K$292,0),3))</f>
        <v/>
      </c>
      <c r="F207" s="90" t="str">
        <f t="shared" si="2"/>
        <v/>
      </c>
      <c r="G207" s="90" t="str">
        <f>IF(ISNA(VLOOKUP($E207,UserInput!$M$5:$R$264,2,FALSE)),"",VLOOKUP($E207,UserInput!$M$5:$R$264,4,FALSE))</f>
        <v/>
      </c>
      <c r="H207" s="90" t="str">
        <f>IF(ISNA(VLOOKUP($E207,UserInput!$M$5:$R$264,2,FALSE)),"",VLOOKUP($E207,UserInput!$M$5:$R$264,5,FALSE))</f>
        <v/>
      </c>
      <c r="I207" s="176"/>
      <c r="J207" s="175"/>
      <c r="AC207" s="245" t="str">
        <f>IF(ROW()-ROW($17:$17)&gt;MAX(UserInput!$K$5:$K$292),IF(OR(AC206="End",AC206="End+"),"End+","End"),"")</f>
        <v>End+</v>
      </c>
    </row>
    <row r="208" spans="3:29" s="24" customFormat="1" x14ac:dyDescent="0.25">
      <c r="C208" s="90" t="str">
        <f>IF(ISNA(VLOOKUP($E208,UserInput!$M$5:$R$264,2,FALSE)),"",VLOOKUP($E208,UserInput!$M$5:$R$264,2,FALSE))</f>
        <v/>
      </c>
      <c r="D208" s="90" t="str">
        <f>IF(ISNA(VLOOKUP($E208,UserInput!$M$5:$R$264,2,FALSE)),"",VLOOKUP($E208,UserInput!$M$5:$R$264,3,FALSE))</f>
        <v/>
      </c>
      <c r="E208" s="90" t="str">
        <f>IF(ROW()-ROW($17:$17)&gt;MAX(UserInput!$K$5:$K$292),"",INDEX(UserInput!$K$5:$Q$292,MATCH(ROW()-ROW($17:$17),UserInput!$K$5:$K$292,0),3))</f>
        <v/>
      </c>
      <c r="F208" s="90" t="str">
        <f t="shared" si="2"/>
        <v/>
      </c>
      <c r="G208" s="90" t="str">
        <f>IF(ISNA(VLOOKUP($E208,UserInput!$M$5:$R$264,2,FALSE)),"",VLOOKUP($E208,UserInput!$M$5:$R$264,4,FALSE))</f>
        <v/>
      </c>
      <c r="H208" s="90" t="str">
        <f>IF(ISNA(VLOOKUP($E208,UserInput!$M$5:$R$264,2,FALSE)),"",VLOOKUP($E208,UserInput!$M$5:$R$264,5,FALSE))</f>
        <v/>
      </c>
      <c r="I208" s="176"/>
      <c r="J208" s="175"/>
      <c r="AC208" s="245" t="str">
        <f>IF(ROW()-ROW($17:$17)&gt;MAX(UserInput!$K$5:$K$292),IF(OR(AC207="End",AC207="End+"),"End+","End"),"")</f>
        <v>End+</v>
      </c>
    </row>
    <row r="209" spans="3:29" s="24" customFormat="1" x14ac:dyDescent="0.25">
      <c r="C209" s="90" t="str">
        <f>IF(ISNA(VLOOKUP($E209,UserInput!$M$5:$R$264,2,FALSE)),"",VLOOKUP($E209,UserInput!$M$5:$R$264,2,FALSE))</f>
        <v/>
      </c>
      <c r="D209" s="90" t="str">
        <f>IF(ISNA(VLOOKUP($E209,UserInput!$M$5:$R$264,2,FALSE)),"",VLOOKUP($E209,UserInput!$M$5:$R$264,3,FALSE))</f>
        <v/>
      </c>
      <c r="E209" s="90" t="str">
        <f>IF(ROW()-ROW($17:$17)&gt;MAX(UserInput!$K$5:$K$292),"",INDEX(UserInput!$K$5:$Q$292,MATCH(ROW()-ROW($17:$17),UserInput!$K$5:$K$292,0),3))</f>
        <v/>
      </c>
      <c r="F209" s="90" t="str">
        <f t="shared" si="2"/>
        <v/>
      </c>
      <c r="G209" s="90" t="str">
        <f>IF(ISNA(VLOOKUP($E209,UserInput!$M$5:$R$264,2,FALSE)),"",VLOOKUP($E209,UserInput!$M$5:$R$264,4,FALSE))</f>
        <v/>
      </c>
      <c r="H209" s="90" t="str">
        <f>IF(ISNA(VLOOKUP($E209,UserInput!$M$5:$R$264,2,FALSE)),"",VLOOKUP($E209,UserInput!$M$5:$R$264,5,FALSE))</f>
        <v/>
      </c>
      <c r="I209" s="177"/>
      <c r="J209" s="178"/>
      <c r="AC209" s="245" t="str">
        <f>IF(ROW()-ROW($17:$17)&gt;MAX(UserInput!$K$5:$K$292),IF(OR(AC208="End",AC208="End+"),"End+","End"),"")</f>
        <v>End+</v>
      </c>
    </row>
    <row r="210" spans="3:29" x14ac:dyDescent="0.25">
      <c r="I210" s="71"/>
      <c r="J210" s="71"/>
      <c r="AC210" s="246"/>
    </row>
    <row r="211" spans="3:29" x14ac:dyDescent="0.25">
      <c r="I211" s="71"/>
      <c r="J211" s="71"/>
      <c r="AC211" s="246"/>
    </row>
    <row r="212" spans="3:29" x14ac:dyDescent="0.25">
      <c r="I212" s="71"/>
      <c r="J212" s="71"/>
      <c r="AC212" s="246"/>
    </row>
    <row r="213" spans="3:29" x14ac:dyDescent="0.25">
      <c r="I213" s="71"/>
      <c r="J213" s="71"/>
      <c r="AC213" s="246"/>
    </row>
    <row r="214" spans="3:29" x14ac:dyDescent="0.25">
      <c r="I214" s="71"/>
      <c r="J214" s="71"/>
      <c r="AC214" s="246"/>
    </row>
    <row r="215" spans="3:29" x14ac:dyDescent="0.25">
      <c r="I215" s="71"/>
      <c r="J215" s="71"/>
      <c r="AC215" s="246"/>
    </row>
    <row r="216" spans="3:29" x14ac:dyDescent="0.25">
      <c r="I216" s="71"/>
      <c r="J216" s="71"/>
      <c r="AC216" s="246"/>
    </row>
    <row r="217" spans="3:29" x14ac:dyDescent="0.25">
      <c r="I217" s="71"/>
      <c r="J217" s="71"/>
      <c r="AC217" s="246"/>
    </row>
    <row r="218" spans="3:29" x14ac:dyDescent="0.25">
      <c r="I218" s="71"/>
      <c r="J218" s="71"/>
      <c r="AC218" s="246"/>
    </row>
    <row r="219" spans="3:29" x14ac:dyDescent="0.25">
      <c r="I219" s="71"/>
      <c r="J219" s="71"/>
      <c r="AC219" s="246"/>
    </row>
    <row r="220" spans="3:29" x14ac:dyDescent="0.25">
      <c r="I220" s="71"/>
      <c r="J220" s="71"/>
      <c r="AC220" s="246"/>
    </row>
    <row r="221" spans="3:29" x14ac:dyDescent="0.25">
      <c r="I221" s="71"/>
      <c r="J221" s="71"/>
      <c r="AC221" s="246"/>
    </row>
    <row r="222" spans="3:29" x14ac:dyDescent="0.25">
      <c r="I222" s="71"/>
      <c r="J222" s="71"/>
      <c r="AC222" s="246"/>
    </row>
    <row r="223" spans="3:29" x14ac:dyDescent="0.25">
      <c r="I223" s="71"/>
      <c r="J223" s="71"/>
      <c r="AC223" s="246"/>
    </row>
    <row r="224" spans="3:29" x14ac:dyDescent="0.25">
      <c r="I224" s="71"/>
      <c r="J224" s="71"/>
      <c r="AC224" s="246"/>
    </row>
    <row r="225" spans="9:29" x14ac:dyDescent="0.25">
      <c r="I225" s="71"/>
      <c r="J225" s="71"/>
      <c r="AC225" s="246"/>
    </row>
    <row r="226" spans="9:29" x14ac:dyDescent="0.25">
      <c r="I226" s="71"/>
      <c r="J226" s="71"/>
      <c r="AC226" s="246"/>
    </row>
    <row r="227" spans="9:29" x14ac:dyDescent="0.25">
      <c r="I227" s="71"/>
      <c r="J227" s="71"/>
      <c r="AC227" s="246"/>
    </row>
    <row r="228" spans="9:29" x14ac:dyDescent="0.25">
      <c r="I228" s="71"/>
      <c r="J228" s="71"/>
      <c r="AC228" s="246"/>
    </row>
    <row r="229" spans="9:29" x14ac:dyDescent="0.25">
      <c r="I229" s="71"/>
      <c r="J229" s="71"/>
      <c r="AC229" s="246"/>
    </row>
    <row r="230" spans="9:29" x14ac:dyDescent="0.25">
      <c r="I230" s="71"/>
      <c r="J230" s="71"/>
      <c r="AC230" s="246"/>
    </row>
    <row r="231" spans="9:29" x14ac:dyDescent="0.25">
      <c r="I231" s="71"/>
      <c r="J231" s="71"/>
      <c r="AC231" s="246"/>
    </row>
    <row r="232" spans="9:29" x14ac:dyDescent="0.25">
      <c r="I232" s="71"/>
      <c r="J232" s="71"/>
      <c r="AC232" s="246"/>
    </row>
    <row r="233" spans="9:29" x14ac:dyDescent="0.25">
      <c r="I233" s="71"/>
      <c r="J233" s="71"/>
    </row>
    <row r="234" spans="9:29" x14ac:dyDescent="0.25">
      <c r="I234" s="71"/>
      <c r="J234" s="71"/>
    </row>
    <row r="235" spans="9:29" x14ac:dyDescent="0.25">
      <c r="I235" s="71"/>
      <c r="J235" s="71"/>
    </row>
    <row r="236" spans="9:29" x14ac:dyDescent="0.25">
      <c r="I236" s="71"/>
      <c r="J236" s="71"/>
    </row>
    <row r="237" spans="9:29" x14ac:dyDescent="0.25">
      <c r="I237" s="71"/>
      <c r="J237" s="71"/>
    </row>
    <row r="238" spans="9:29" x14ac:dyDescent="0.25">
      <c r="I238" s="71"/>
      <c r="J238" s="71"/>
    </row>
    <row r="239" spans="9:29" x14ac:dyDescent="0.25">
      <c r="I239" s="71"/>
      <c r="J239" s="71"/>
    </row>
    <row r="240" spans="9:29" x14ac:dyDescent="0.25">
      <c r="I240" s="71"/>
      <c r="J240" s="71"/>
    </row>
    <row r="241" spans="9:10" x14ac:dyDescent="0.25">
      <c r="I241" s="71"/>
      <c r="J241" s="71"/>
    </row>
  </sheetData>
  <sheetProtection sheet="1" objects="1" scenarios="1" formatRows="0"/>
  <mergeCells count="1">
    <mergeCell ref="C1:J1"/>
  </mergeCells>
  <conditionalFormatting sqref="C19:J209">
    <cfRule type="expression" dxfId="158" priority="2">
      <formula>$AC19="End+"</formula>
    </cfRule>
    <cfRule type="expression" dxfId="157" priority="3">
      <formula>$AC19="End"</formula>
    </cfRule>
  </conditionalFormatting>
  <conditionalFormatting sqref="C18:J18">
    <cfRule type="expression" dxfId="156" priority="1">
      <formula>$AC$18="End"</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UserInput!$A$267:$A$270</xm:f>
          </x14:formula1>
          <xm:sqref>I18:I209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6" tint="0.39997558519241921"/>
  </sheetPr>
  <dimension ref="B1:AD376"/>
  <sheetViews>
    <sheetView showGridLines="0" zoomScaleNormal="100" workbookViewId="0"/>
  </sheetViews>
  <sheetFormatPr defaultColWidth="9.140625" defaultRowHeight="15" x14ac:dyDescent="0.25"/>
  <cols>
    <col min="1" max="2" width="2.7109375" style="24" customWidth="1"/>
    <col min="3" max="3" width="29.42578125" style="24" customWidth="1"/>
    <col min="4" max="4" width="18.5703125" style="24" customWidth="1"/>
    <col min="5" max="5" width="8.42578125" style="24" customWidth="1"/>
    <col min="6" max="6" width="40.7109375" style="24" customWidth="1"/>
    <col min="7" max="7" width="34.7109375" style="24" customWidth="1"/>
    <col min="8" max="8" width="27.28515625" style="24" customWidth="1"/>
    <col min="9" max="16384" width="9.140625" style="24"/>
  </cols>
  <sheetData>
    <row r="1" spans="2:8" ht="15" customHeight="1" x14ac:dyDescent="0.25">
      <c r="B1" s="207"/>
      <c r="C1" s="257"/>
      <c r="D1" s="257"/>
      <c r="E1" s="257"/>
      <c r="F1" s="257"/>
      <c r="G1" s="257"/>
      <c r="H1" s="257"/>
    </row>
    <row r="2" spans="2:8" ht="15.75" customHeight="1" x14ac:dyDescent="0.25">
      <c r="B2" s="207"/>
      <c r="C2" s="255"/>
      <c r="D2" s="255"/>
      <c r="E2" s="255"/>
      <c r="F2" s="255"/>
      <c r="G2" s="255"/>
      <c r="H2" s="255"/>
    </row>
    <row r="3" spans="2:8" ht="15.75" customHeight="1" x14ac:dyDescent="0.25">
      <c r="B3" s="207"/>
      <c r="C3" s="255"/>
      <c r="D3" s="255"/>
      <c r="E3" s="255"/>
      <c r="F3" s="255"/>
      <c r="G3" s="255"/>
      <c r="H3" s="255"/>
    </row>
    <row r="4" spans="2:8" ht="15.75" customHeight="1" x14ac:dyDescent="0.25">
      <c r="B4" s="207"/>
      <c r="C4" s="255"/>
      <c r="D4" s="255"/>
      <c r="E4" s="255"/>
      <c r="F4" s="255"/>
      <c r="G4" s="255"/>
      <c r="H4" s="255"/>
    </row>
    <row r="5" spans="2:8" ht="15.75" customHeight="1" x14ac:dyDescent="0.25">
      <c r="B5" s="207"/>
      <c r="C5" s="255"/>
      <c r="D5" s="255"/>
      <c r="E5" s="255"/>
      <c r="F5" s="255"/>
      <c r="G5" s="255"/>
      <c r="H5" s="255"/>
    </row>
    <row r="6" spans="2:8" ht="15.75" customHeight="1" x14ac:dyDescent="0.25">
      <c r="B6" s="207"/>
      <c r="C6" s="255"/>
      <c r="D6" s="255"/>
      <c r="E6" s="255"/>
      <c r="F6" s="255"/>
      <c r="G6" s="255"/>
      <c r="H6" s="255"/>
    </row>
    <row r="7" spans="2:8" ht="15" customHeight="1" x14ac:dyDescent="0.25">
      <c r="B7" s="207"/>
      <c r="C7" s="247"/>
      <c r="D7" s="247"/>
      <c r="E7" s="247"/>
      <c r="F7" s="247"/>
      <c r="G7" s="247"/>
      <c r="H7" s="247"/>
    </row>
    <row r="8" spans="2:8" ht="15" customHeight="1" x14ac:dyDescent="0.25">
      <c r="B8" s="207"/>
      <c r="C8" s="247"/>
      <c r="D8" s="247"/>
      <c r="E8" s="247"/>
      <c r="F8" s="247"/>
      <c r="G8" s="247"/>
      <c r="H8" s="247"/>
    </row>
    <row r="9" spans="2:8" x14ac:dyDescent="0.25">
      <c r="B9" s="207"/>
      <c r="C9" s="247"/>
      <c r="D9" s="247"/>
      <c r="E9" s="247"/>
      <c r="F9" s="247"/>
      <c r="G9" s="247"/>
      <c r="H9" s="247"/>
    </row>
    <row r="10" spans="2:8" x14ac:dyDescent="0.25">
      <c r="B10" s="207"/>
      <c r="C10" s="247"/>
      <c r="D10" s="247"/>
      <c r="E10" s="247"/>
      <c r="F10" s="247"/>
      <c r="G10" s="247"/>
      <c r="H10" s="247"/>
    </row>
    <row r="11" spans="2:8" x14ac:dyDescent="0.25">
      <c r="B11" s="207"/>
      <c r="C11" s="247"/>
      <c r="D11" s="247"/>
      <c r="E11" s="247"/>
      <c r="F11" s="247"/>
      <c r="G11" s="247"/>
      <c r="H11" s="247"/>
    </row>
    <row r="12" spans="2:8" x14ac:dyDescent="0.25">
      <c r="B12" s="207"/>
      <c r="C12" s="247"/>
      <c r="D12" s="247"/>
      <c r="E12" s="247"/>
      <c r="F12" s="247"/>
      <c r="G12" s="247"/>
      <c r="H12" s="247"/>
    </row>
    <row r="13" spans="2:8" x14ac:dyDescent="0.25">
      <c r="B13" s="207"/>
      <c r="C13" s="256"/>
      <c r="D13" s="256"/>
      <c r="E13" s="256"/>
      <c r="F13" s="256"/>
      <c r="G13" s="256"/>
      <c r="H13" s="256"/>
    </row>
    <row r="14" spans="2:8" x14ac:dyDescent="0.25">
      <c r="B14" s="207"/>
      <c r="C14" s="256"/>
      <c r="D14" s="256"/>
      <c r="E14" s="256"/>
      <c r="F14" s="256"/>
      <c r="G14" s="256"/>
      <c r="H14" s="256"/>
    </row>
    <row r="15" spans="2:8" x14ac:dyDescent="0.25">
      <c r="B15" s="207"/>
      <c r="C15" s="256"/>
      <c r="D15" s="256"/>
      <c r="E15" s="256"/>
      <c r="F15" s="256"/>
      <c r="G15" s="256"/>
      <c r="H15" s="256"/>
    </row>
    <row r="16" spans="2:8" x14ac:dyDescent="0.25">
      <c r="B16" s="207"/>
      <c r="C16" s="256"/>
      <c r="D16" s="256"/>
      <c r="E16" s="256"/>
      <c r="F16" s="256"/>
      <c r="G16" s="256"/>
      <c r="H16" s="256"/>
    </row>
    <row r="17" spans="2:30" x14ac:dyDescent="0.25">
      <c r="B17" s="207"/>
      <c r="AA17" s="245"/>
      <c r="AB17" s="245"/>
      <c r="AC17" s="245"/>
      <c r="AD17" s="245"/>
    </row>
    <row r="18" spans="2:30" s="72" customFormat="1" ht="14.25" x14ac:dyDescent="0.25">
      <c r="C18" s="128" t="s">
        <v>68</v>
      </c>
      <c r="D18" s="128" t="s">
        <v>70</v>
      </c>
      <c r="E18" s="128" t="s">
        <v>69</v>
      </c>
      <c r="F18" s="128" t="s">
        <v>302</v>
      </c>
      <c r="G18" s="179" t="s">
        <v>434</v>
      </c>
      <c r="H18" s="179" t="s">
        <v>507</v>
      </c>
      <c r="AA18" s="254"/>
      <c r="AB18" s="254"/>
      <c r="AC18" s="254"/>
      <c r="AD18" s="254"/>
    </row>
    <row r="19" spans="2:30" s="72" customFormat="1" ht="42.75" x14ac:dyDescent="0.25">
      <c r="C19" s="90" t="str">
        <f>IF(AC19="End","No actions have been prioritized",INDEX(UserInput!$M$8:$W$264,MATCH(ROW()-ROW($18:$18),UserInput!$W$8:$W$264,0),1))</f>
        <v>No actions have been prioritized</v>
      </c>
      <c r="D19" s="91" t="str">
        <f>IF(AC19="End","---",INDEX(UserInput!$M$8:$W$264,MATCH(ROW()-ROW($18:$18),UserInput!$W$8:$W$264,0),5))</f>
        <v>---</v>
      </c>
      <c r="E19" s="83" t="str">
        <f>IF(AC19="End","---",INDEX(UserInput!$M$8:$W$264,MATCH(ROW()-ROW($18:$18),UserInput!$W$8:$W$264,0),6))</f>
        <v>---</v>
      </c>
      <c r="F19" s="91" t="str">
        <f>IF(AC19="End","---",IF(INDEX(UserInput!$M$8:$W$264,MATCH(ROW()-ROW($18:$18),UserInput!$W$8:$W$264,0),7)=0,"",INDEX(UserInput!$M$8:$W$264,MATCH(ROW()-ROW($18:$18),UserInput!$W$8:$W$264,0),7)))</f>
        <v>---</v>
      </c>
      <c r="G19" s="175"/>
      <c r="H19" s="175"/>
      <c r="AA19" s="254"/>
      <c r="AB19" s="254"/>
      <c r="AC19" s="272" t="str">
        <f>IF(ISNA(INDEX(UserInput!$M$8:$W$264,MATCH(ROW()-ROW($18:$18),UserInput!$W$8:$W$264,0),1)),IF(OR(AC18="End",AC18="End+"),"End+","End"),"")</f>
        <v>End</v>
      </c>
      <c r="AD19" s="254"/>
    </row>
    <row r="20" spans="2:30" s="72" customFormat="1" ht="28.5" x14ac:dyDescent="0.25">
      <c r="C20" s="91" t="str">
        <f>IF(OR(AC20="End",AC20="End+"),"",INDEX(UserInput!$M$8:$W$264,MATCH(ROW()-ROW($18:$18),UserInput!$W$8:$W$264,0),1))</f>
        <v/>
      </c>
      <c r="D20" s="91" t="str">
        <f>IF(OR(AC20="End",AC20="End+"),"",INDEX(UserInput!$M$8:$W$264,MATCH(ROW()-ROW($18:$18),UserInput!$W$8:$W$264,0),5))</f>
        <v/>
      </c>
      <c r="E20" s="83" t="str">
        <f>IF(OR(AC20="End",AC20="End+"),"",INDEX(UserInput!$M$8:$W$264,MATCH(ROW()-ROW($18:$18),UserInput!$W$8:$W$264,0),6))</f>
        <v/>
      </c>
      <c r="F20" s="91" t="str">
        <f>IF(OR(AC20="End",AC20="End+"),"",IF(INDEX(UserInput!$M$8:$W$264,MATCH(ROW()-ROW($18:$18),UserInput!$W$8:$W$264,0),7)=0,"",INDEX(UserInput!$M$8:$W$264,MATCH(ROW()-ROW($18:$18),UserInput!$W$8:$W$264,0),7)))</f>
        <v/>
      </c>
      <c r="G20" s="175"/>
      <c r="H20" s="175"/>
      <c r="AA20" s="254"/>
      <c r="AB20" s="254"/>
      <c r="AC20" s="272" t="str">
        <f>IF(ISNA(INDEX(UserInput!$M$8:$W$264,MATCH(ROW()-ROW($18:$18),UserInput!$W$8:$W$264,0),1)),IF(OR(AC19="End",AC19="End+"),"End+","End"),"")</f>
        <v>End+</v>
      </c>
      <c r="AD20" s="254"/>
    </row>
    <row r="21" spans="2:30" s="72" customFormat="1" ht="42.75" x14ac:dyDescent="0.25">
      <c r="C21" s="91" t="str">
        <f>IF(OR(AC21="End",AC21="End+"),"",INDEX(UserInput!$M$8:$W$264,MATCH(ROW()-ROW($18:$18),UserInput!$W$8:$W$264,0),1))</f>
        <v/>
      </c>
      <c r="D21" s="91" t="str">
        <f>IF(OR(AC21="End",AC21="End+"),"",INDEX(UserInput!$M$8:$W$264,MATCH(ROW()-ROW($18:$18),UserInput!$W$8:$W$264,0),5))</f>
        <v/>
      </c>
      <c r="E21" s="83" t="str">
        <f>IF(OR(AC21="End",AC21="End+"),"",INDEX(UserInput!$M$8:$W$264,MATCH(ROW()-ROW($18:$18),UserInput!$W$8:$W$264,0),6))</f>
        <v/>
      </c>
      <c r="F21" s="91" t="str">
        <f>IF(OR(AC21="End",AC21="End+"),"",IF(INDEX(UserInput!$M$8:$W$264,MATCH(ROW()-ROW($18:$18),UserInput!$W$8:$W$264,0),7)=0,"",INDEX(UserInput!$M$8:$W$264,MATCH(ROW()-ROW($18:$18),UserInput!$W$8:$W$264,0),7)))</f>
        <v/>
      </c>
      <c r="G21" s="175"/>
      <c r="H21" s="175"/>
      <c r="AA21" s="254"/>
      <c r="AB21" s="254"/>
      <c r="AC21" s="272" t="str">
        <f>IF(ISNA(INDEX(UserInput!$M$8:$W$264,MATCH(ROW()-ROW($18:$18),UserInput!$W$8:$W$264,0),1)),IF(OR(AC20="End",AC20="End+"),"End+","End"),"")</f>
        <v>End+</v>
      </c>
      <c r="AD21" s="254"/>
    </row>
    <row r="22" spans="2:30" s="72" customFormat="1" ht="71.25" x14ac:dyDescent="0.25">
      <c r="C22" s="91" t="str">
        <f>IF(OR(AC22="End",AC22="End+"),"",INDEX(UserInput!$M$8:$W$264,MATCH(ROW()-ROW($18:$18),UserInput!$W$8:$W$264,0),1))</f>
        <v/>
      </c>
      <c r="D22" s="91" t="str">
        <f>IF(OR(AC22="End",AC22="End+"),"",INDEX(UserInput!$M$8:$W$264,MATCH(ROW()-ROW($18:$18),UserInput!$W$8:$W$264,0),5))</f>
        <v/>
      </c>
      <c r="E22" s="83" t="str">
        <f>IF(OR(AC22="End",AC22="End+"),"",INDEX(UserInput!$M$8:$W$264,MATCH(ROW()-ROW($18:$18),UserInput!$W$8:$W$264,0),6))</f>
        <v/>
      </c>
      <c r="F22" s="91" t="str">
        <f>IF(OR(AC22="End",AC22="End+"),"",IF(INDEX(UserInput!$M$8:$W$264,MATCH(ROW()-ROW($18:$18),UserInput!$W$8:$W$264,0),7)=0,"",INDEX(UserInput!$M$8:$W$264,MATCH(ROW()-ROW($18:$18),UserInput!$W$8:$W$264,0),7)))</f>
        <v/>
      </c>
      <c r="G22" s="175"/>
      <c r="H22" s="175"/>
      <c r="AA22" s="254"/>
      <c r="AB22" s="254"/>
      <c r="AC22" s="272" t="str">
        <f>IF(ISNA(INDEX(UserInput!$M$8:$W$264,MATCH(ROW()-ROW($18:$18),UserInput!$W$8:$W$264,0),1)),IF(OR(AC21="End",AC21="End+"),"End+","End"),"")</f>
        <v>End+</v>
      </c>
      <c r="AD22" s="254"/>
    </row>
    <row r="23" spans="2:30" s="72" customFormat="1" ht="42.75" x14ac:dyDescent="0.25">
      <c r="C23" s="91" t="str">
        <f>IF(OR(AC23="End",AC23="End+"),"",INDEX(UserInput!$M$8:$W$264,MATCH(ROW()-ROW($18:$18),UserInput!$W$8:$W$264,0),1))</f>
        <v/>
      </c>
      <c r="D23" s="91" t="str">
        <f>IF(OR(AC23="End",AC23="End+"),"",INDEX(UserInput!$M$8:$W$264,MATCH(ROW()-ROW($18:$18),UserInput!$W$8:$W$264,0),5))</f>
        <v/>
      </c>
      <c r="E23" s="83" t="str">
        <f>IF(OR(AC23="End",AC23="End+"),"",INDEX(UserInput!$M$8:$W$264,MATCH(ROW()-ROW($18:$18),UserInput!$W$8:$W$264,0),6))</f>
        <v/>
      </c>
      <c r="F23" s="91" t="str">
        <f>IF(OR(AC23="End",AC23="End+"),"",IF(INDEX(UserInput!$M$8:$W$264,MATCH(ROW()-ROW($18:$18),UserInput!$W$8:$W$264,0),7)=0,"",INDEX(UserInput!$M$8:$W$264,MATCH(ROW()-ROW($18:$18),UserInput!$W$8:$W$264,0),7)))</f>
        <v/>
      </c>
      <c r="G23" s="175"/>
      <c r="H23" s="175"/>
      <c r="AA23" s="254"/>
      <c r="AB23" s="254"/>
      <c r="AC23" s="272" t="str">
        <f>IF(ISNA(INDEX(UserInput!$M$8:$W$264,MATCH(ROW()-ROW($18:$18),UserInput!$W$8:$W$264,0),1)),IF(OR(AC22="End",AC22="End+"),"End+","End"),"")</f>
        <v>End+</v>
      </c>
      <c r="AD23" s="254"/>
    </row>
    <row r="24" spans="2:30" s="72" customFormat="1" ht="42.75" x14ac:dyDescent="0.25">
      <c r="C24" s="91" t="str">
        <f>IF(OR(AC24="End",AC24="End+"),"",INDEX(UserInput!$M$8:$W$264,MATCH(ROW()-ROW($18:$18),UserInput!$W$8:$W$264,0),1))</f>
        <v/>
      </c>
      <c r="D24" s="91" t="str">
        <f>IF(OR(AC24="End",AC24="End+"),"",INDEX(UserInput!$M$8:$W$264,MATCH(ROW()-ROW($18:$18),UserInput!$W$8:$W$264,0),5))</f>
        <v/>
      </c>
      <c r="E24" s="83" t="str">
        <f>IF(OR(AC24="End",AC24="End+"),"",INDEX(UserInput!$M$8:$W$264,MATCH(ROW()-ROW($18:$18),UserInput!$W$8:$W$264,0),6))</f>
        <v/>
      </c>
      <c r="F24" s="91" t="str">
        <f>IF(OR(AC24="End",AC24="End+"),"",IF(INDEX(UserInput!$M$8:$W$264,MATCH(ROW()-ROW($18:$18),UserInput!$W$8:$W$264,0),7)=0,"",INDEX(UserInput!$M$8:$W$264,MATCH(ROW()-ROW($18:$18),UserInput!$W$8:$W$264,0),7)))</f>
        <v/>
      </c>
      <c r="G24" s="175"/>
      <c r="H24" s="175"/>
      <c r="AA24" s="254"/>
      <c r="AB24" s="254"/>
      <c r="AC24" s="272" t="str">
        <f>IF(ISNA(INDEX(UserInput!$M$8:$W$264,MATCH(ROW()-ROW($18:$18),UserInput!$W$8:$W$264,0),1)),IF(OR(AC23="End",AC23="End+"),"End+","End"),"")</f>
        <v>End+</v>
      </c>
      <c r="AD24" s="254"/>
    </row>
    <row r="25" spans="2:30" s="72" customFormat="1" ht="42.75" x14ac:dyDescent="0.25">
      <c r="C25" s="91" t="str">
        <f>IF(OR(AC25="End",AC25="End+"),"",INDEX(UserInput!$M$8:$W$264,MATCH(ROW()-ROW($18:$18),UserInput!$W$8:$W$264,0),1))</f>
        <v/>
      </c>
      <c r="D25" s="91" t="str">
        <f>IF(OR(AC25="End",AC25="End+"),"",INDEX(UserInput!$M$8:$W$264,MATCH(ROW()-ROW($18:$18),UserInput!$W$8:$W$264,0),5))</f>
        <v/>
      </c>
      <c r="E25" s="83" t="str">
        <f>IF(OR(AC25="End",AC25="End+"),"",INDEX(UserInput!$M$8:$W$264,MATCH(ROW()-ROW($18:$18),UserInput!$W$8:$W$264,0),6))</f>
        <v/>
      </c>
      <c r="F25" s="91" t="str">
        <f>IF(OR(AC25="End",AC25="End+"),"",IF(INDEX(UserInput!$M$8:$W$264,MATCH(ROW()-ROW($18:$18),UserInput!$W$8:$W$264,0),7)=0,"",INDEX(UserInput!$M$8:$W$264,MATCH(ROW()-ROW($18:$18),UserInput!$W$8:$W$264,0),7)))</f>
        <v/>
      </c>
      <c r="G25" s="175"/>
      <c r="H25" s="175"/>
      <c r="AA25" s="254"/>
      <c r="AB25" s="254"/>
      <c r="AC25" s="272" t="str">
        <f>IF(ISNA(INDEX(UserInput!$M$8:$W$264,MATCH(ROW()-ROW($18:$18),UserInput!$W$8:$W$264,0),1)),IF(OR(AC24="End",AC24="End+"),"End+","End"),"")</f>
        <v>End+</v>
      </c>
      <c r="AD25" s="254"/>
    </row>
    <row r="26" spans="2:30" s="72" customFormat="1" ht="42.75" x14ac:dyDescent="0.25">
      <c r="C26" s="91" t="str">
        <f>IF(OR(AC26="End",AC26="End+"),"",INDEX(UserInput!$M$8:$W$264,MATCH(ROW()-ROW($18:$18),UserInput!$W$8:$W$264,0),1))</f>
        <v/>
      </c>
      <c r="D26" s="91" t="str">
        <f>IF(OR(AC26="End",AC26="End+"),"",INDEX(UserInput!$M$8:$W$264,MATCH(ROW()-ROW($18:$18),UserInput!$W$8:$W$264,0),5))</f>
        <v/>
      </c>
      <c r="E26" s="83" t="str">
        <f>IF(OR(AC26="End",AC26="End+"),"",INDEX(UserInput!$M$8:$W$264,MATCH(ROW()-ROW($18:$18),UserInput!$W$8:$W$264,0),6))</f>
        <v/>
      </c>
      <c r="F26" s="91" t="str">
        <f>IF(OR(AC26="End",AC26="End+"),"",IF(INDEX(UserInput!$M$8:$W$264,MATCH(ROW()-ROW($18:$18),UserInput!$W$8:$W$264,0),7)=0,"",INDEX(UserInput!$M$8:$W$264,MATCH(ROW()-ROW($18:$18),UserInput!$W$8:$W$264,0),7)))</f>
        <v/>
      </c>
      <c r="G26" s="175"/>
      <c r="H26" s="175"/>
      <c r="AA26" s="254"/>
      <c r="AB26" s="254"/>
      <c r="AC26" s="272" t="str">
        <f>IF(ISNA(INDEX(UserInput!$M$8:$W$264,MATCH(ROW()-ROW($18:$18),UserInput!$W$8:$W$264,0),1)),IF(OR(AC25="End",AC25="End+"),"End+","End"),"")</f>
        <v>End+</v>
      </c>
      <c r="AD26" s="254"/>
    </row>
    <row r="27" spans="2:30" s="72" customFormat="1" ht="14.25" x14ac:dyDescent="0.25">
      <c r="C27" s="91" t="str">
        <f>IF(OR(AC27="End",AC27="End+"),"",INDEX(UserInput!$M$8:$W$264,MATCH(ROW()-ROW($18:$18),UserInput!$W$8:$W$264,0),1))</f>
        <v/>
      </c>
      <c r="D27" s="91" t="str">
        <f>IF(OR(AC27="End",AC27="End+"),"",INDEX(UserInput!$M$8:$W$264,MATCH(ROW()-ROW($18:$18),UserInput!$W$8:$W$264,0),5))</f>
        <v/>
      </c>
      <c r="E27" s="83" t="str">
        <f>IF(OR(AC27="End",AC27="End+"),"",INDEX(UserInput!$M$8:$W$264,MATCH(ROW()-ROW($18:$18),UserInput!$W$8:$W$264,0),6))</f>
        <v/>
      </c>
      <c r="F27" s="91" t="str">
        <f>IF(OR(AC27="End",AC27="End+"),"",IF(INDEX(UserInput!$M$8:$W$264,MATCH(ROW()-ROW($18:$18),UserInput!$W$8:$W$264,0),7)=0,"",INDEX(UserInput!$M$8:$W$264,MATCH(ROW()-ROW($18:$18),UserInput!$W$8:$W$264,0),7)))</f>
        <v/>
      </c>
      <c r="G27" s="175"/>
      <c r="H27" s="175"/>
      <c r="AA27" s="254"/>
      <c r="AB27" s="254"/>
      <c r="AC27" s="272" t="str">
        <f>IF(ISNA(INDEX(UserInput!$M$8:$W$264,MATCH(ROW()-ROW($18:$18),UserInput!$W$8:$W$264,0),1)),IF(OR(AC26="End",AC26="End+"),"End+","End"),"")</f>
        <v>End+</v>
      </c>
      <c r="AD27" s="254"/>
    </row>
    <row r="28" spans="2:30" s="72" customFormat="1" ht="14.25" x14ac:dyDescent="0.25">
      <c r="C28" s="91" t="str">
        <f>IF(OR(AC28="End",AC28="End+"),"",INDEX(UserInput!$M$8:$W$264,MATCH(ROW()-ROW($18:$18),UserInput!$W$8:$W$264,0),1))</f>
        <v/>
      </c>
      <c r="D28" s="91" t="str">
        <f>IF(OR(AC28="End",AC28="End+"),"",INDEX(UserInput!$M$8:$W$264,MATCH(ROW()-ROW($18:$18),UserInput!$W$8:$W$264,0),5))</f>
        <v/>
      </c>
      <c r="E28" s="83" t="str">
        <f>IF(OR(AC28="End",AC28="End+"),"",INDEX(UserInput!$M$8:$W$264,MATCH(ROW()-ROW($18:$18),UserInput!$W$8:$W$264,0),6))</f>
        <v/>
      </c>
      <c r="F28" s="91" t="str">
        <f>IF(OR(AC28="End",AC28="End+"),"",IF(INDEX(UserInput!$M$8:$W$264,MATCH(ROW()-ROW($18:$18),UserInput!$W$8:$W$264,0),7)=0,"",INDEX(UserInput!$M$8:$W$264,MATCH(ROW()-ROW($18:$18),UserInput!$W$8:$W$264,0),7)))</f>
        <v/>
      </c>
      <c r="G28" s="175"/>
      <c r="H28" s="175"/>
      <c r="AA28" s="254"/>
      <c r="AB28" s="254"/>
      <c r="AC28" s="272" t="str">
        <f>IF(ISNA(INDEX(UserInput!$M$8:$W$264,MATCH(ROW()-ROW($18:$18),UserInput!$W$8:$W$264,0),1)),IF(OR(AC27="End",AC27="End+"),"End+","End"),"")</f>
        <v>End+</v>
      </c>
      <c r="AD28" s="254"/>
    </row>
    <row r="29" spans="2:30" s="72" customFormat="1" ht="14.25" x14ac:dyDescent="0.25">
      <c r="C29" s="91" t="str">
        <f>IF(OR(AC29="End",AC29="End+"),"",INDEX(UserInput!$M$8:$W$264,MATCH(ROW()-ROW($18:$18),UserInput!$W$8:$W$264,0),1))</f>
        <v/>
      </c>
      <c r="D29" s="91" t="str">
        <f>IF(OR(AC29="End",AC29="End+"),"",INDEX(UserInput!$M$8:$W$264,MATCH(ROW()-ROW($18:$18),UserInput!$W$8:$W$264,0),5))</f>
        <v/>
      </c>
      <c r="E29" s="83" t="str">
        <f>IF(OR(AC29="End",AC29="End+"),"",INDEX(UserInput!$M$8:$W$264,MATCH(ROW()-ROW($18:$18),UserInput!$W$8:$W$264,0),6))</f>
        <v/>
      </c>
      <c r="F29" s="91" t="str">
        <f>IF(OR(AC29="End",AC29="End+"),"",IF(INDEX(UserInput!$M$8:$W$264,MATCH(ROW()-ROW($18:$18),UserInput!$W$8:$W$264,0),7)=0,"",INDEX(UserInput!$M$8:$W$264,MATCH(ROW()-ROW($18:$18),UserInput!$W$8:$W$264,0),7)))</f>
        <v/>
      </c>
      <c r="G29" s="175"/>
      <c r="H29" s="175"/>
      <c r="AA29" s="254"/>
      <c r="AB29" s="254"/>
      <c r="AC29" s="272" t="str">
        <f>IF(ISNA(INDEX(UserInput!$M$8:$W$264,MATCH(ROW()-ROW($18:$18),UserInput!$W$8:$W$264,0),1)),IF(OR(AC28="End",AC28="End+"),"End+","End"),"")</f>
        <v>End+</v>
      </c>
      <c r="AD29" s="254"/>
    </row>
    <row r="30" spans="2:30" s="72" customFormat="1" ht="14.25" x14ac:dyDescent="0.25">
      <c r="C30" s="91" t="str">
        <f>IF(OR(AC30="End",AC30="End+"),"",INDEX(UserInput!$M$8:$W$264,MATCH(ROW()-ROW($18:$18),UserInput!$W$8:$W$264,0),1))</f>
        <v/>
      </c>
      <c r="D30" s="91" t="str">
        <f>IF(OR(AC30="End",AC30="End+"),"",INDEX(UserInput!$M$8:$W$264,MATCH(ROW()-ROW($18:$18),UserInput!$W$8:$W$264,0),5))</f>
        <v/>
      </c>
      <c r="E30" s="83" t="str">
        <f>IF(OR(AC30="End",AC30="End+"),"",INDEX(UserInput!$M$8:$W$264,MATCH(ROW()-ROW($18:$18),UserInput!$W$8:$W$264,0),6))</f>
        <v/>
      </c>
      <c r="F30" s="91" t="str">
        <f>IF(OR(AC30="End",AC30="End+"),"",IF(INDEX(UserInput!$M$8:$W$264,MATCH(ROW()-ROW($18:$18),UserInput!$W$8:$W$264,0),7)=0,"",INDEX(UserInput!$M$8:$W$264,MATCH(ROW()-ROW($18:$18),UserInput!$W$8:$W$264,0),7)))</f>
        <v/>
      </c>
      <c r="G30" s="175"/>
      <c r="H30" s="175"/>
      <c r="AA30" s="254"/>
      <c r="AB30" s="254"/>
      <c r="AC30" s="272" t="str">
        <f>IF(ISNA(INDEX(UserInput!$M$8:$W$264,MATCH(ROW()-ROW($18:$18),UserInput!$W$8:$W$264,0),1)),IF(OR(AC29="End",AC29="End+"),"End+","End"),"")</f>
        <v>End+</v>
      </c>
      <c r="AD30" s="254"/>
    </row>
    <row r="31" spans="2:30" s="72" customFormat="1" ht="14.25" x14ac:dyDescent="0.25">
      <c r="C31" s="91" t="str">
        <f>IF(OR(AC31="End",AC31="End+"),"",INDEX(UserInput!$M$8:$W$264,MATCH(ROW()-ROW($18:$18),UserInput!$W$8:$W$264,0),1))</f>
        <v/>
      </c>
      <c r="D31" s="91" t="str">
        <f>IF(OR(AC31="End",AC31="End+"),"",INDEX(UserInput!$M$8:$W$264,MATCH(ROW()-ROW($18:$18),UserInput!$W$8:$W$264,0),5))</f>
        <v/>
      </c>
      <c r="E31" s="83" t="str">
        <f>IF(OR(AC31="End",AC31="End+"),"",INDEX(UserInput!$M$8:$W$264,MATCH(ROW()-ROW($18:$18),UserInput!$W$8:$W$264,0),6))</f>
        <v/>
      </c>
      <c r="F31" s="91" t="str">
        <f>IF(OR(AC31="End",AC31="End+"),"",IF(INDEX(UserInput!$M$8:$W$264,MATCH(ROW()-ROW($18:$18),UserInput!$W$8:$W$264,0),7)=0,"",INDEX(UserInput!$M$8:$W$264,MATCH(ROW()-ROW($18:$18),UserInput!$W$8:$W$264,0),7)))</f>
        <v/>
      </c>
      <c r="G31" s="175"/>
      <c r="H31" s="175"/>
      <c r="AA31" s="254"/>
      <c r="AB31" s="254"/>
      <c r="AC31" s="272" t="str">
        <f>IF(ISNA(INDEX(UserInput!$M$8:$W$264,MATCH(ROW()-ROW($18:$18),UserInput!$W$8:$W$264,0),1)),IF(OR(AC30="End",AC30="End+"),"End+","End"),"")</f>
        <v>End+</v>
      </c>
      <c r="AD31" s="254"/>
    </row>
    <row r="32" spans="2:30" s="72" customFormat="1" ht="14.25" x14ac:dyDescent="0.25">
      <c r="C32" s="91" t="str">
        <f>IF(OR(AC32="End",AC32="End+"),"",INDEX(UserInput!$M$8:$W$264,MATCH(ROW()-ROW($18:$18),UserInput!$W$8:$W$264,0),1))</f>
        <v/>
      </c>
      <c r="D32" s="91" t="str">
        <f>IF(OR(AC32="End",AC32="End+"),"",INDEX(UserInput!$M$8:$W$264,MATCH(ROW()-ROW($18:$18),UserInput!$W$8:$W$264,0),5))</f>
        <v/>
      </c>
      <c r="E32" s="83" t="str">
        <f>IF(OR(AC32="End",AC32="End+"),"",INDEX(UserInput!$M$8:$W$264,MATCH(ROW()-ROW($18:$18),UserInput!$W$8:$W$264,0),6))</f>
        <v/>
      </c>
      <c r="F32" s="91" t="str">
        <f>IF(OR(AC32="End",AC32="End+"),"",IF(INDEX(UserInput!$M$8:$W$264,MATCH(ROW()-ROW($18:$18),UserInput!$W$8:$W$264,0),7)=0,"",INDEX(UserInput!$M$8:$W$264,MATCH(ROW()-ROW($18:$18),UserInput!$W$8:$W$264,0),7)))</f>
        <v/>
      </c>
      <c r="G32" s="175"/>
      <c r="H32" s="175"/>
      <c r="AA32" s="254"/>
      <c r="AB32" s="254"/>
      <c r="AC32" s="272" t="str">
        <f>IF(ISNA(INDEX(UserInput!$M$8:$W$264,MATCH(ROW()-ROW($18:$18),UserInput!$W$8:$W$264,0),1)),IF(OR(AC31="End",AC31="End+"),"End+","End"),"")</f>
        <v>End+</v>
      </c>
      <c r="AD32" s="254"/>
    </row>
    <row r="33" spans="3:30" s="72" customFormat="1" ht="14.25" x14ac:dyDescent="0.25">
      <c r="C33" s="91" t="str">
        <f>IF(OR(AC33="End",AC33="End+"),"",INDEX(UserInput!$M$8:$W$264,MATCH(ROW()-ROW($18:$18),UserInput!$W$8:$W$264,0),1))</f>
        <v/>
      </c>
      <c r="D33" s="91" t="str">
        <f>IF(OR(AC33="End",AC33="End+"),"",INDEX(UserInput!$M$8:$W$264,MATCH(ROW()-ROW($18:$18),UserInput!$W$8:$W$264,0),5))</f>
        <v/>
      </c>
      <c r="E33" s="83" t="str">
        <f>IF(OR(AC33="End",AC33="End+"),"",INDEX(UserInput!$M$8:$W$264,MATCH(ROW()-ROW($18:$18),UserInput!$W$8:$W$264,0),6))</f>
        <v/>
      </c>
      <c r="F33" s="91" t="str">
        <f>IF(OR(AC33="End",AC33="End+"),"",IF(INDEX(UserInput!$M$8:$W$264,MATCH(ROW()-ROW($18:$18),UserInput!$W$8:$W$264,0),7)=0,"",INDEX(UserInput!$M$8:$W$264,MATCH(ROW()-ROW($18:$18),UserInput!$W$8:$W$264,0),7)))</f>
        <v/>
      </c>
      <c r="G33" s="175"/>
      <c r="H33" s="175"/>
      <c r="AA33" s="254"/>
      <c r="AB33" s="254"/>
      <c r="AC33" s="272" t="str">
        <f>IF(ISNA(INDEX(UserInput!$M$8:$W$264,MATCH(ROW()-ROW($18:$18),UserInput!$W$8:$W$264,0),1)),IF(OR(AC32="End",AC32="End+"),"End+","End"),"")</f>
        <v>End+</v>
      </c>
      <c r="AD33" s="254"/>
    </row>
    <row r="34" spans="3:30" s="72" customFormat="1" ht="14.25" x14ac:dyDescent="0.25">
      <c r="C34" s="91" t="str">
        <f>IF(OR(AC34="End",AC34="End+"),"",INDEX(UserInput!$M$8:$W$264,MATCH(ROW()-ROW($18:$18),UserInput!$W$8:$W$264,0),1))</f>
        <v/>
      </c>
      <c r="D34" s="91" t="str">
        <f>IF(OR(AC34="End",AC34="End+"),"",INDEX(UserInput!$M$8:$W$264,MATCH(ROW()-ROW($18:$18),UserInput!$W$8:$W$264,0),5))</f>
        <v/>
      </c>
      <c r="E34" s="83" t="str">
        <f>IF(OR(AC34="End",AC34="End+"),"",INDEX(UserInput!$M$8:$W$264,MATCH(ROW()-ROW($18:$18),UserInput!$W$8:$W$264,0),6))</f>
        <v/>
      </c>
      <c r="F34" s="91" t="str">
        <f>IF(OR(AC34="End",AC34="End+"),"",IF(INDEX(UserInput!$M$8:$W$264,MATCH(ROW()-ROW($18:$18),UserInput!$W$8:$W$264,0),7)=0,"",INDEX(UserInput!$M$8:$W$264,MATCH(ROW()-ROW($18:$18),UserInput!$W$8:$W$264,0),7)))</f>
        <v/>
      </c>
      <c r="G34" s="175"/>
      <c r="H34" s="175"/>
      <c r="AA34" s="254"/>
      <c r="AB34" s="254"/>
      <c r="AC34" s="272" t="str">
        <f>IF(ISNA(INDEX(UserInput!$M$8:$W$264,MATCH(ROW()-ROW($18:$18),UserInput!$W$8:$W$264,0),1)),IF(OR(AC33="End",AC33="End+"),"End+","End"),"")</f>
        <v>End+</v>
      </c>
      <c r="AD34" s="254"/>
    </row>
    <row r="35" spans="3:30" s="72" customFormat="1" ht="14.25" x14ac:dyDescent="0.25">
      <c r="C35" s="91" t="str">
        <f>IF(OR(AC35="End",AC35="End+"),"",INDEX(UserInput!$M$8:$W$264,MATCH(ROW()-ROW($18:$18),UserInput!$W$8:$W$264,0),1))</f>
        <v/>
      </c>
      <c r="D35" s="91" t="str">
        <f>IF(OR(AC35="End",AC35="End+"),"",INDEX(UserInput!$M$8:$W$264,MATCH(ROW()-ROW($18:$18),UserInput!$W$8:$W$264,0),5))</f>
        <v/>
      </c>
      <c r="E35" s="83" t="str">
        <f>IF(OR(AC35="End",AC35="End+"),"",INDEX(UserInput!$M$8:$W$264,MATCH(ROW()-ROW($18:$18),UserInput!$W$8:$W$264,0),6))</f>
        <v/>
      </c>
      <c r="F35" s="91" t="str">
        <f>IF(OR(AC35="End",AC35="End+"),"",IF(INDEX(UserInput!$M$8:$W$264,MATCH(ROW()-ROW($18:$18),UserInput!$W$8:$W$264,0),7)=0,"",INDEX(UserInput!$M$8:$W$264,MATCH(ROW()-ROW($18:$18),UserInput!$W$8:$W$264,0),7)))</f>
        <v/>
      </c>
      <c r="G35" s="175"/>
      <c r="H35" s="175"/>
      <c r="AA35" s="254"/>
      <c r="AB35" s="254"/>
      <c r="AC35" s="272" t="str">
        <f>IF(ISNA(INDEX(UserInput!$M$8:$W$264,MATCH(ROW()-ROW($18:$18),UserInput!$W$8:$W$264,0),1)),IF(OR(AC34="End",AC34="End+"),"End+","End"),"")</f>
        <v>End+</v>
      </c>
      <c r="AD35" s="254"/>
    </row>
    <row r="36" spans="3:30" s="72" customFormat="1" ht="14.25" x14ac:dyDescent="0.25">
      <c r="C36" s="91" t="str">
        <f>IF(OR(AC36="End",AC36="End+"),"",INDEX(UserInput!$M$8:$W$264,MATCH(ROW()-ROW($18:$18),UserInput!$W$8:$W$264,0),1))</f>
        <v/>
      </c>
      <c r="D36" s="91" t="str">
        <f>IF(OR(AC36="End",AC36="End+"),"",INDEX(UserInput!$M$8:$W$264,MATCH(ROW()-ROW($18:$18),UserInput!$W$8:$W$264,0),5))</f>
        <v/>
      </c>
      <c r="E36" s="83" t="str">
        <f>IF(OR(AC36="End",AC36="End+"),"",INDEX(UserInput!$M$8:$W$264,MATCH(ROW()-ROW($18:$18),UserInput!$W$8:$W$264,0),6))</f>
        <v/>
      </c>
      <c r="F36" s="91" t="str">
        <f>IF(OR(AC36="End",AC36="End+"),"",IF(INDEX(UserInput!$M$8:$W$264,MATCH(ROW()-ROW($18:$18),UserInput!$W$8:$W$264,0),7)=0,"",INDEX(UserInput!$M$8:$W$264,MATCH(ROW()-ROW($18:$18),UserInput!$W$8:$W$264,0),7)))</f>
        <v/>
      </c>
      <c r="G36" s="175"/>
      <c r="H36" s="175"/>
      <c r="AA36" s="254"/>
      <c r="AB36" s="254"/>
      <c r="AC36" s="272" t="str">
        <f>IF(ISNA(INDEX(UserInput!$M$8:$W$264,MATCH(ROW()-ROW($18:$18),UserInput!$W$8:$W$264,0),1)),IF(OR(AC35="End",AC35="End+"),"End+","End"),"")</f>
        <v>End+</v>
      </c>
      <c r="AD36" s="254"/>
    </row>
    <row r="37" spans="3:30" s="72" customFormat="1" ht="14.25" x14ac:dyDescent="0.25">
      <c r="C37" s="91" t="str">
        <f>IF(OR(AC37="End",AC37="End+"),"",INDEX(UserInput!$M$8:$W$264,MATCH(ROW()-ROW($18:$18),UserInput!$W$8:$W$264,0),1))</f>
        <v/>
      </c>
      <c r="D37" s="91" t="str">
        <f>IF(OR(AC37="End",AC37="End+"),"",INDEX(UserInput!$M$8:$W$264,MATCH(ROW()-ROW($18:$18),UserInput!$W$8:$W$264,0),5))</f>
        <v/>
      </c>
      <c r="E37" s="83" t="str">
        <f>IF(OR(AC37="End",AC37="End+"),"",INDEX(UserInput!$M$8:$W$264,MATCH(ROW()-ROW($18:$18),UserInput!$W$8:$W$264,0),6))</f>
        <v/>
      </c>
      <c r="F37" s="91" t="str">
        <f>IF(OR(AC37="End",AC37="End+"),"",IF(INDEX(UserInput!$M$8:$W$264,MATCH(ROW()-ROW($18:$18),UserInput!$W$8:$W$264,0),7)=0,"",INDEX(UserInput!$M$8:$W$264,MATCH(ROW()-ROW($18:$18),UserInput!$W$8:$W$264,0),7)))</f>
        <v/>
      </c>
      <c r="G37" s="175"/>
      <c r="H37" s="175"/>
      <c r="AA37" s="254"/>
      <c r="AB37" s="254"/>
      <c r="AC37" s="272" t="str">
        <f>IF(ISNA(INDEX(UserInput!$M$8:$W$264,MATCH(ROW()-ROW($18:$18),UserInput!$W$8:$W$264,0),1)),IF(OR(AC36="End",AC36="End+"),"End+","End"),"")</f>
        <v>End+</v>
      </c>
      <c r="AD37" s="254"/>
    </row>
    <row r="38" spans="3:30" s="72" customFormat="1" ht="14.25" x14ac:dyDescent="0.25">
      <c r="C38" s="91" t="str">
        <f>IF(OR(AC38="End",AC38="End+"),"",INDEX(UserInput!$M$8:$W$264,MATCH(ROW()-ROW($18:$18),UserInput!$W$8:$W$264,0),1))</f>
        <v/>
      </c>
      <c r="D38" s="91" t="str">
        <f>IF(OR(AC38="End",AC38="End+"),"",INDEX(UserInput!$M$8:$W$264,MATCH(ROW()-ROW($18:$18),UserInput!$W$8:$W$264,0),5))</f>
        <v/>
      </c>
      <c r="E38" s="83" t="str">
        <f>IF(OR(AC38="End",AC38="End+"),"",INDEX(UserInput!$M$8:$W$264,MATCH(ROW()-ROW($18:$18),UserInput!$W$8:$W$264,0),6))</f>
        <v/>
      </c>
      <c r="F38" s="91" t="str">
        <f>IF(OR(AC38="End",AC38="End+"),"",IF(INDEX(UserInput!$M$8:$W$264,MATCH(ROW()-ROW($18:$18),UserInput!$W$8:$W$264,0),7)=0,"",INDEX(UserInput!$M$8:$W$264,MATCH(ROW()-ROW($18:$18),UserInput!$W$8:$W$264,0),7)))</f>
        <v/>
      </c>
      <c r="G38" s="175"/>
      <c r="H38" s="175"/>
      <c r="AA38" s="254"/>
      <c r="AB38" s="254"/>
      <c r="AC38" s="272" t="str">
        <f>IF(ISNA(INDEX(UserInput!$M$8:$W$264,MATCH(ROW()-ROW($18:$18),UserInput!$W$8:$W$264,0),1)),IF(OR(AC37="End",AC37="End+"),"End+","End"),"")</f>
        <v>End+</v>
      </c>
      <c r="AD38" s="254"/>
    </row>
    <row r="39" spans="3:30" s="72" customFormat="1" ht="14.25" x14ac:dyDescent="0.25">
      <c r="C39" s="91" t="str">
        <f>IF(OR(AC39="End",AC39="End+"),"",INDEX(UserInput!$M$8:$W$264,MATCH(ROW()-ROW($18:$18),UserInput!$W$8:$W$264,0),1))</f>
        <v/>
      </c>
      <c r="D39" s="91" t="str">
        <f>IF(OR(AC39="End",AC39="End+"),"",INDEX(UserInput!$M$8:$W$264,MATCH(ROW()-ROW($18:$18),UserInput!$W$8:$W$264,0),5))</f>
        <v/>
      </c>
      <c r="E39" s="83" t="str">
        <f>IF(OR(AC39="End",AC39="End+"),"",INDEX(UserInput!$M$8:$W$264,MATCH(ROW()-ROW($18:$18),UserInput!$W$8:$W$264,0),6))</f>
        <v/>
      </c>
      <c r="F39" s="91" t="str">
        <f>IF(OR(AC39="End",AC39="End+"),"",IF(INDEX(UserInput!$M$8:$W$264,MATCH(ROW()-ROW($18:$18),UserInput!$W$8:$W$264,0),7)=0,"",INDEX(UserInput!$M$8:$W$264,MATCH(ROW()-ROW($18:$18),UserInput!$W$8:$W$264,0),7)))</f>
        <v/>
      </c>
      <c r="G39" s="175"/>
      <c r="H39" s="175"/>
      <c r="AA39" s="254"/>
      <c r="AB39" s="254"/>
      <c r="AC39" s="272" t="str">
        <f>IF(ISNA(INDEX(UserInput!$M$8:$W$264,MATCH(ROW()-ROW($18:$18),UserInput!$W$8:$W$264,0),1)),IF(OR(AC38="End",AC38="End+"),"End+","End"),"")</f>
        <v>End+</v>
      </c>
      <c r="AD39" s="254"/>
    </row>
    <row r="40" spans="3:30" s="72" customFormat="1" ht="14.25" x14ac:dyDescent="0.25">
      <c r="C40" s="91" t="str">
        <f>IF(OR(AC40="End",AC40="End+"),"",INDEX(UserInput!$M$8:$W$264,MATCH(ROW()-ROW($18:$18),UserInput!$W$8:$W$264,0),1))</f>
        <v/>
      </c>
      <c r="D40" s="91" t="str">
        <f>IF(OR(AC40="End",AC40="End+"),"",INDEX(UserInput!$M$8:$W$264,MATCH(ROW()-ROW($18:$18),UserInput!$W$8:$W$264,0),5))</f>
        <v/>
      </c>
      <c r="E40" s="83" t="str">
        <f>IF(OR(AC40="End",AC40="End+"),"",INDEX(UserInput!$M$8:$W$264,MATCH(ROW()-ROW($18:$18),UserInput!$W$8:$W$264,0),6))</f>
        <v/>
      </c>
      <c r="F40" s="91" t="str">
        <f>IF(OR(AC40="End",AC40="End+"),"",IF(INDEX(UserInput!$M$8:$W$264,MATCH(ROW()-ROW($18:$18),UserInput!$W$8:$W$264,0),7)=0,"",INDEX(UserInput!$M$8:$W$264,MATCH(ROW()-ROW($18:$18),UserInput!$W$8:$W$264,0),7)))</f>
        <v/>
      </c>
      <c r="G40" s="175"/>
      <c r="H40" s="175"/>
      <c r="AA40" s="254"/>
      <c r="AB40" s="254"/>
      <c r="AC40" s="272" t="str">
        <f>IF(ISNA(INDEX(UserInput!$M$8:$W$264,MATCH(ROW()-ROW($18:$18),UserInput!$W$8:$W$264,0),1)),IF(OR(AC39="End",AC39="End+"),"End+","End"),"")</f>
        <v>End+</v>
      </c>
      <c r="AD40" s="254"/>
    </row>
    <row r="41" spans="3:30" s="72" customFormat="1" ht="14.25" x14ac:dyDescent="0.25">
      <c r="C41" s="91" t="str">
        <f>IF(OR(AC41="End",AC41="End+"),"",INDEX(UserInput!$M$8:$W$264,MATCH(ROW()-ROW($18:$18),UserInput!$W$8:$W$264,0),1))</f>
        <v/>
      </c>
      <c r="D41" s="91" t="str">
        <f>IF(OR(AC41="End",AC41="End+"),"",INDEX(UserInput!$M$8:$W$264,MATCH(ROW()-ROW($18:$18),UserInput!$W$8:$W$264,0),5))</f>
        <v/>
      </c>
      <c r="E41" s="83" t="str">
        <f>IF(OR(AC41="End",AC41="End+"),"",INDEX(UserInput!$M$8:$W$264,MATCH(ROW()-ROW($18:$18),UserInput!$W$8:$W$264,0),6))</f>
        <v/>
      </c>
      <c r="F41" s="91" t="str">
        <f>IF(OR(AC41="End",AC41="End+"),"",IF(INDEX(UserInput!$M$8:$W$264,MATCH(ROW()-ROW($18:$18),UserInput!$W$8:$W$264,0),7)=0,"",INDEX(UserInput!$M$8:$W$264,MATCH(ROW()-ROW($18:$18),UserInput!$W$8:$W$264,0),7)))</f>
        <v/>
      </c>
      <c r="G41" s="175"/>
      <c r="H41" s="175"/>
      <c r="AA41" s="254"/>
      <c r="AB41" s="254"/>
      <c r="AC41" s="272" t="str">
        <f>IF(ISNA(INDEX(UserInput!$M$8:$W$264,MATCH(ROW()-ROW($18:$18),UserInput!$W$8:$W$264,0),1)),IF(OR(AC40="End",AC40="End+"),"End+","End"),"")</f>
        <v>End+</v>
      </c>
      <c r="AD41" s="254"/>
    </row>
    <row r="42" spans="3:30" s="72" customFormat="1" ht="14.25" x14ac:dyDescent="0.25">
      <c r="C42" s="91" t="str">
        <f>IF(OR(AC42="End",AC42="End+"),"",INDEX(UserInput!$M$8:$W$264,MATCH(ROW()-ROW($18:$18),UserInput!$W$8:$W$264,0),1))</f>
        <v/>
      </c>
      <c r="D42" s="91" t="str">
        <f>IF(OR(AC42="End",AC42="End+"),"",INDEX(UserInput!$M$8:$W$264,MATCH(ROW()-ROW($18:$18),UserInput!$W$8:$W$264,0),5))</f>
        <v/>
      </c>
      <c r="E42" s="83" t="str">
        <f>IF(OR(AC42="End",AC42="End+"),"",INDEX(UserInput!$M$8:$W$264,MATCH(ROW()-ROW($18:$18),UserInput!$W$8:$W$264,0),6))</f>
        <v/>
      </c>
      <c r="F42" s="91" t="str">
        <f>IF(OR(AC42="End",AC42="End+"),"",IF(INDEX(UserInput!$M$8:$W$264,MATCH(ROW()-ROW($18:$18),UserInput!$W$8:$W$264,0),7)=0,"",INDEX(UserInput!$M$8:$W$264,MATCH(ROW()-ROW($18:$18),UserInput!$W$8:$W$264,0),7)))</f>
        <v/>
      </c>
      <c r="G42" s="175"/>
      <c r="H42" s="175"/>
      <c r="AA42" s="254"/>
      <c r="AB42" s="254"/>
      <c r="AC42" s="272" t="str">
        <f>IF(ISNA(INDEX(UserInput!$M$8:$W$264,MATCH(ROW()-ROW($18:$18),UserInput!$W$8:$W$264,0),1)),IF(OR(AC41="End",AC41="End+"),"End+","End"),"")</f>
        <v>End+</v>
      </c>
      <c r="AD42" s="254"/>
    </row>
    <row r="43" spans="3:30" s="72" customFormat="1" ht="14.25" x14ac:dyDescent="0.25">
      <c r="C43" s="91" t="str">
        <f>IF(OR(AC43="End",AC43="End+"),"",INDEX(UserInput!$M$8:$W$264,MATCH(ROW()-ROW($18:$18),UserInput!$W$8:$W$264,0),1))</f>
        <v/>
      </c>
      <c r="D43" s="91" t="str">
        <f>IF(OR(AC43="End",AC43="End+"),"",INDEX(UserInput!$M$8:$W$264,MATCH(ROW()-ROW($18:$18),UserInput!$W$8:$W$264,0),5))</f>
        <v/>
      </c>
      <c r="E43" s="83" t="str">
        <f>IF(OR(AC43="End",AC43="End+"),"",INDEX(UserInput!$M$8:$W$264,MATCH(ROW()-ROW($18:$18),UserInput!$W$8:$W$264,0),6))</f>
        <v/>
      </c>
      <c r="F43" s="91" t="str">
        <f>IF(OR(AC43="End",AC43="End+"),"",IF(INDEX(UserInput!$M$8:$W$264,MATCH(ROW()-ROW($18:$18),UserInput!$W$8:$W$264,0),7)=0,"",INDEX(UserInput!$M$8:$W$264,MATCH(ROW()-ROW($18:$18),UserInput!$W$8:$W$264,0),7)))</f>
        <v/>
      </c>
      <c r="G43" s="175"/>
      <c r="H43" s="175"/>
      <c r="AA43" s="254"/>
      <c r="AB43" s="254"/>
      <c r="AC43" s="272" t="str">
        <f>IF(ISNA(INDEX(UserInput!$M$8:$W$264,MATCH(ROW()-ROW($18:$18),UserInput!$W$8:$W$264,0),1)),IF(OR(AC42="End",AC42="End+"),"End+","End"),"")</f>
        <v>End+</v>
      </c>
      <c r="AD43" s="254"/>
    </row>
    <row r="44" spans="3:30" s="72" customFormat="1" ht="14.25" x14ac:dyDescent="0.25">
      <c r="C44" s="91" t="str">
        <f>IF(OR(AC44="End",AC44="End+"),"",INDEX(UserInput!$M$8:$W$264,MATCH(ROW()-ROW($18:$18),UserInput!$W$8:$W$264,0),1))</f>
        <v/>
      </c>
      <c r="D44" s="91" t="str">
        <f>IF(OR(AC44="End",AC44="End+"),"",INDEX(UserInput!$M$8:$W$264,MATCH(ROW()-ROW($18:$18),UserInput!$W$8:$W$264,0),5))</f>
        <v/>
      </c>
      <c r="E44" s="83" t="str">
        <f>IF(OR(AC44="End",AC44="End+"),"",INDEX(UserInput!$M$8:$W$264,MATCH(ROW()-ROW($18:$18),UserInput!$W$8:$W$264,0),6))</f>
        <v/>
      </c>
      <c r="F44" s="91" t="str">
        <f>IF(OR(AC44="End",AC44="End+"),"",IF(INDEX(UserInput!$M$8:$W$264,MATCH(ROW()-ROW($18:$18),UserInput!$W$8:$W$264,0),7)=0,"",INDEX(UserInput!$M$8:$W$264,MATCH(ROW()-ROW($18:$18),UserInput!$W$8:$W$264,0),7)))</f>
        <v/>
      </c>
      <c r="G44" s="175"/>
      <c r="H44" s="175"/>
      <c r="AA44" s="254"/>
      <c r="AB44" s="254"/>
      <c r="AC44" s="272" t="str">
        <f>IF(ISNA(INDEX(UserInput!$M$8:$W$264,MATCH(ROW()-ROW($18:$18),UserInput!$W$8:$W$264,0),1)),IF(OR(AC43="End",AC43="End+"),"End+","End"),"")</f>
        <v>End+</v>
      </c>
      <c r="AD44" s="254"/>
    </row>
    <row r="45" spans="3:30" s="72" customFormat="1" ht="14.25" x14ac:dyDescent="0.25">
      <c r="C45" s="91" t="str">
        <f>IF(OR(AC45="End",AC45="End+"),"",INDEX(UserInput!$M$8:$W$264,MATCH(ROW()-ROW($18:$18),UserInput!$W$8:$W$264,0),1))</f>
        <v/>
      </c>
      <c r="D45" s="91" t="str">
        <f>IF(OR(AC45="End",AC45="End+"),"",INDEX(UserInput!$M$8:$W$264,MATCH(ROW()-ROW($18:$18),UserInput!$W$8:$W$264,0),5))</f>
        <v/>
      </c>
      <c r="E45" s="83" t="str">
        <f>IF(OR(AC45="End",AC45="End+"),"",INDEX(UserInput!$M$8:$W$264,MATCH(ROW()-ROW($18:$18),UserInput!$W$8:$W$264,0),6))</f>
        <v/>
      </c>
      <c r="F45" s="91" t="str">
        <f>IF(OR(AC45="End",AC45="End+"),"",IF(INDEX(UserInput!$M$8:$W$264,MATCH(ROW()-ROW($18:$18),UserInput!$W$8:$W$264,0),7)=0,"",INDEX(UserInput!$M$8:$W$264,MATCH(ROW()-ROW($18:$18),UserInput!$W$8:$W$264,0),7)))</f>
        <v/>
      </c>
      <c r="G45" s="175"/>
      <c r="H45" s="175"/>
      <c r="AA45" s="254"/>
      <c r="AB45" s="254"/>
      <c r="AC45" s="272" t="str">
        <f>IF(ISNA(INDEX(UserInput!$M$8:$W$264,MATCH(ROW()-ROW($18:$18),UserInput!$W$8:$W$264,0),1)),IF(OR(AC44="End",AC44="End+"),"End+","End"),"")</f>
        <v>End+</v>
      </c>
      <c r="AD45" s="254"/>
    </row>
    <row r="46" spans="3:30" s="72" customFormat="1" ht="14.25" x14ac:dyDescent="0.25">
      <c r="C46" s="91" t="str">
        <f>IF(OR(AC46="End",AC46="End+"),"",INDEX(UserInput!$M$8:$W$264,MATCH(ROW()-ROW($18:$18),UserInput!$W$8:$W$264,0),1))</f>
        <v/>
      </c>
      <c r="D46" s="91" t="str">
        <f>IF(OR(AC46="End",AC46="End+"),"",INDEX(UserInput!$M$8:$W$264,MATCH(ROW()-ROW($18:$18),UserInput!$W$8:$W$264,0),5))</f>
        <v/>
      </c>
      <c r="E46" s="83" t="str">
        <f>IF(OR(AC46="End",AC46="End+"),"",INDEX(UserInput!$M$8:$W$264,MATCH(ROW()-ROW($18:$18),UserInput!$W$8:$W$264,0),6))</f>
        <v/>
      </c>
      <c r="F46" s="91" t="str">
        <f>IF(OR(AC46="End",AC46="End+"),"",IF(INDEX(UserInput!$M$8:$W$264,MATCH(ROW()-ROW($18:$18),UserInput!$W$8:$W$264,0),7)=0,"",INDEX(UserInput!$M$8:$W$264,MATCH(ROW()-ROW($18:$18),UserInput!$W$8:$W$264,0),7)))</f>
        <v/>
      </c>
      <c r="G46" s="175"/>
      <c r="H46" s="175"/>
      <c r="AA46" s="254"/>
      <c r="AB46" s="254"/>
      <c r="AC46" s="272" t="str">
        <f>IF(ISNA(INDEX(UserInput!$M$8:$W$264,MATCH(ROW()-ROW($18:$18),UserInput!$W$8:$W$264,0),1)),IF(OR(AC45="End",AC45="End+"),"End+","End"),"")</f>
        <v>End+</v>
      </c>
      <c r="AD46" s="254"/>
    </row>
    <row r="47" spans="3:30" s="72" customFormat="1" ht="14.25" x14ac:dyDescent="0.25">
      <c r="C47" s="91" t="str">
        <f>IF(OR(AC47="End",AC47="End+"),"",INDEX(UserInput!$M$8:$W$264,MATCH(ROW()-ROW($18:$18),UserInput!$W$8:$W$264,0),1))</f>
        <v/>
      </c>
      <c r="D47" s="91" t="str">
        <f>IF(OR(AC47="End",AC47="End+"),"",INDEX(UserInput!$M$8:$W$264,MATCH(ROW()-ROW($18:$18),UserInput!$W$8:$W$264,0),5))</f>
        <v/>
      </c>
      <c r="E47" s="83" t="str">
        <f>IF(OR(AC47="End",AC47="End+"),"",INDEX(UserInput!$M$8:$W$264,MATCH(ROW()-ROW($18:$18),UserInput!$W$8:$W$264,0),6))</f>
        <v/>
      </c>
      <c r="F47" s="91" t="str">
        <f>IF(OR(AC47="End",AC47="End+"),"",IF(INDEX(UserInput!$M$8:$W$264,MATCH(ROW()-ROW($18:$18),UserInput!$W$8:$W$264,0),7)=0,"",INDEX(UserInput!$M$8:$W$264,MATCH(ROW()-ROW($18:$18),UserInput!$W$8:$W$264,0),7)))</f>
        <v/>
      </c>
      <c r="G47" s="175"/>
      <c r="H47" s="175"/>
      <c r="AA47" s="254"/>
      <c r="AB47" s="254"/>
      <c r="AC47" s="272" t="str">
        <f>IF(ISNA(INDEX(UserInput!$M$8:$W$264,MATCH(ROW()-ROW($18:$18),UserInput!$W$8:$W$264,0),1)),IF(OR(AC46="End",AC46="End+"),"End+","End"),"")</f>
        <v>End+</v>
      </c>
      <c r="AD47" s="254"/>
    </row>
    <row r="48" spans="3:30" s="72" customFormat="1" ht="14.25" x14ac:dyDescent="0.25">
      <c r="C48" s="91" t="str">
        <f>IF(OR(AC48="End",AC48="End+"),"",INDEX(UserInput!$M$8:$W$264,MATCH(ROW()-ROW($18:$18),UserInput!$W$8:$W$264,0),1))</f>
        <v/>
      </c>
      <c r="D48" s="91" t="str">
        <f>IF(OR(AC48="End",AC48="End+"),"",INDEX(UserInput!$M$8:$W$264,MATCH(ROW()-ROW($18:$18),UserInput!$W$8:$W$264,0),5))</f>
        <v/>
      </c>
      <c r="E48" s="83" t="str">
        <f>IF(OR(AC48="End",AC48="End+"),"",INDEX(UserInput!$M$8:$W$264,MATCH(ROW()-ROW($18:$18),UserInput!$W$8:$W$264,0),6))</f>
        <v/>
      </c>
      <c r="F48" s="91" t="str">
        <f>IF(OR(AC48="End",AC48="End+"),"",IF(INDEX(UserInput!$M$8:$W$264,MATCH(ROW()-ROW($18:$18),UserInput!$W$8:$W$264,0),7)=0,"",INDEX(UserInput!$M$8:$W$264,MATCH(ROW()-ROW($18:$18),UserInput!$W$8:$W$264,0),7)))</f>
        <v/>
      </c>
      <c r="G48" s="175"/>
      <c r="H48" s="175"/>
      <c r="AA48" s="254"/>
      <c r="AB48" s="254"/>
      <c r="AC48" s="272" t="str">
        <f>IF(ISNA(INDEX(UserInput!$M$8:$W$264,MATCH(ROW()-ROW($18:$18),UserInput!$W$8:$W$264,0),1)),IF(OR(AC47="End",AC47="End+"),"End+","End"),"")</f>
        <v>End+</v>
      </c>
      <c r="AD48" s="254"/>
    </row>
    <row r="49" spans="3:30" s="72" customFormat="1" ht="14.25" x14ac:dyDescent="0.25">
      <c r="C49" s="91" t="str">
        <f>IF(OR(AC49="End",AC49="End+"),"",INDEX(UserInput!$M$8:$W$264,MATCH(ROW()-ROW($18:$18),UserInput!$W$8:$W$264,0),1))</f>
        <v/>
      </c>
      <c r="D49" s="91" t="str">
        <f>IF(OR(AC49="End",AC49="End+"),"",INDEX(UserInput!$M$8:$W$264,MATCH(ROW()-ROW($18:$18),UserInput!$W$8:$W$264,0),5))</f>
        <v/>
      </c>
      <c r="E49" s="83" t="str">
        <f>IF(OR(AC49="End",AC49="End+"),"",INDEX(UserInput!$M$8:$W$264,MATCH(ROW()-ROW($18:$18),UserInput!$W$8:$W$264,0),6))</f>
        <v/>
      </c>
      <c r="F49" s="91" t="str">
        <f>IF(OR(AC49="End",AC49="End+"),"",IF(INDEX(UserInput!$M$8:$W$264,MATCH(ROW()-ROW($18:$18),UserInput!$W$8:$W$264,0),7)=0,"",INDEX(UserInput!$M$8:$W$264,MATCH(ROW()-ROW($18:$18),UserInput!$W$8:$W$264,0),7)))</f>
        <v/>
      </c>
      <c r="G49" s="175"/>
      <c r="H49" s="175"/>
      <c r="AA49" s="254"/>
      <c r="AB49" s="254"/>
      <c r="AC49" s="272" t="str">
        <f>IF(ISNA(INDEX(UserInput!$M$8:$W$264,MATCH(ROW()-ROW($18:$18),UserInput!$W$8:$W$264,0),1)),IF(OR(AC48="End",AC48="End+"),"End+","End"),"")</f>
        <v>End+</v>
      </c>
      <c r="AD49" s="254"/>
    </row>
    <row r="50" spans="3:30" s="72" customFormat="1" ht="14.25" x14ac:dyDescent="0.25">
      <c r="C50" s="91" t="str">
        <f>IF(OR(AC50="End",AC50="End+"),"",INDEX(UserInput!$M$8:$W$264,MATCH(ROW()-ROW($18:$18),UserInput!$W$8:$W$264,0),1))</f>
        <v/>
      </c>
      <c r="D50" s="91" t="str">
        <f>IF(OR(AC50="End",AC50="End+"),"",INDEX(UserInput!$M$8:$W$264,MATCH(ROW()-ROW($18:$18),UserInput!$W$8:$W$264,0),5))</f>
        <v/>
      </c>
      <c r="E50" s="83" t="str">
        <f>IF(OR(AC50="End",AC50="End+"),"",INDEX(UserInput!$M$8:$W$264,MATCH(ROW()-ROW($18:$18),UserInput!$W$8:$W$264,0),6))</f>
        <v/>
      </c>
      <c r="F50" s="91" t="str">
        <f>IF(OR(AC50="End",AC50="End+"),"",IF(INDEX(UserInput!$M$8:$W$264,MATCH(ROW()-ROW($18:$18),UserInput!$W$8:$W$264,0),7)=0,"",INDEX(UserInput!$M$8:$W$264,MATCH(ROW()-ROW($18:$18),UserInput!$W$8:$W$264,0),7)))</f>
        <v/>
      </c>
      <c r="G50" s="175"/>
      <c r="H50" s="175"/>
      <c r="AA50" s="254"/>
      <c r="AB50" s="254"/>
      <c r="AC50" s="272" t="str">
        <f>IF(ISNA(INDEX(UserInput!$M$8:$W$264,MATCH(ROW()-ROW($18:$18),UserInput!$W$8:$W$264,0),1)),IF(OR(AC49="End",AC49="End+"),"End+","End"),"")</f>
        <v>End+</v>
      </c>
      <c r="AD50" s="254"/>
    </row>
    <row r="51" spans="3:30" s="72" customFormat="1" ht="14.25" x14ac:dyDescent="0.25">
      <c r="C51" s="91" t="str">
        <f>IF(OR(AC51="End",AC51="End+"),"",INDEX(UserInput!$M$8:$W$264,MATCH(ROW()-ROW($18:$18),UserInput!$W$8:$W$264,0),1))</f>
        <v/>
      </c>
      <c r="D51" s="91" t="str">
        <f>IF(OR(AC51="End",AC51="End+"),"",INDEX(UserInput!$M$8:$W$264,MATCH(ROW()-ROW($18:$18),UserInput!$W$8:$W$264,0),5))</f>
        <v/>
      </c>
      <c r="E51" s="83" t="str">
        <f>IF(OR(AC51="End",AC51="End+"),"",INDEX(UserInput!$M$8:$W$264,MATCH(ROW()-ROW($18:$18),UserInput!$W$8:$W$264,0),6))</f>
        <v/>
      </c>
      <c r="F51" s="91" t="str">
        <f>IF(OR(AC51="End",AC51="End+"),"",IF(INDEX(UserInput!$M$8:$W$264,MATCH(ROW()-ROW($18:$18),UserInput!$W$8:$W$264,0),7)=0,"",INDEX(UserInput!$M$8:$W$264,MATCH(ROW()-ROW($18:$18),UserInput!$W$8:$W$264,0),7)))</f>
        <v/>
      </c>
      <c r="G51" s="175"/>
      <c r="H51" s="175"/>
      <c r="AA51" s="254"/>
      <c r="AB51" s="254"/>
      <c r="AC51" s="272" t="str">
        <f>IF(ISNA(INDEX(UserInput!$M$8:$W$264,MATCH(ROW()-ROW($18:$18),UserInput!$W$8:$W$264,0),1)),IF(OR(AC50="End",AC50="End+"),"End+","End"),"")</f>
        <v>End+</v>
      </c>
      <c r="AD51" s="254"/>
    </row>
    <row r="52" spans="3:30" s="72" customFormat="1" ht="14.25" x14ac:dyDescent="0.25">
      <c r="C52" s="91" t="str">
        <f>IF(OR(AC52="End",AC52="End+"),"",INDEX(UserInput!$M$8:$W$264,MATCH(ROW()-ROW($18:$18),UserInput!$W$8:$W$264,0),1))</f>
        <v/>
      </c>
      <c r="D52" s="91" t="str">
        <f>IF(OR(AC52="End",AC52="End+"),"",INDEX(UserInput!$M$8:$W$264,MATCH(ROW()-ROW($18:$18),UserInput!$W$8:$W$264,0),5))</f>
        <v/>
      </c>
      <c r="E52" s="83" t="str">
        <f>IF(OR(AC52="End",AC52="End+"),"",INDEX(UserInput!$M$8:$W$264,MATCH(ROW()-ROW($18:$18),UserInput!$W$8:$W$264,0),6))</f>
        <v/>
      </c>
      <c r="F52" s="91" t="str">
        <f>IF(OR(AC52="End",AC52="End+"),"",IF(INDEX(UserInput!$M$8:$W$264,MATCH(ROW()-ROW($18:$18),UserInput!$W$8:$W$264,0),7)=0,"",INDEX(UserInput!$M$8:$W$264,MATCH(ROW()-ROW($18:$18),UserInput!$W$8:$W$264,0),7)))</f>
        <v/>
      </c>
      <c r="G52" s="175"/>
      <c r="H52" s="175"/>
      <c r="AA52" s="254"/>
      <c r="AB52" s="254"/>
      <c r="AC52" s="272" t="str">
        <f>IF(ISNA(INDEX(UserInput!$M$8:$W$264,MATCH(ROW()-ROW($18:$18),UserInput!$W$8:$W$264,0),1)),IF(OR(AC51="End",AC51="End+"),"End+","End"),"")</f>
        <v>End+</v>
      </c>
      <c r="AD52" s="254"/>
    </row>
    <row r="53" spans="3:30" s="72" customFormat="1" ht="14.25" x14ac:dyDescent="0.25">
      <c r="C53" s="91" t="str">
        <f>IF(OR(AC53="End",AC53="End+"),"",INDEX(UserInput!$M$8:$W$264,MATCH(ROW()-ROW($18:$18),UserInput!$W$8:$W$264,0),1))</f>
        <v/>
      </c>
      <c r="D53" s="91" t="str">
        <f>IF(OR(AC53="End",AC53="End+"),"",INDEX(UserInput!$M$8:$W$264,MATCH(ROW()-ROW($18:$18),UserInput!$W$8:$W$264,0),5))</f>
        <v/>
      </c>
      <c r="E53" s="83" t="str">
        <f>IF(OR(AC53="End",AC53="End+"),"",INDEX(UserInput!$M$8:$W$264,MATCH(ROW()-ROW($18:$18),UserInput!$W$8:$W$264,0),6))</f>
        <v/>
      </c>
      <c r="F53" s="91" t="str">
        <f>IF(OR(AC53="End",AC53="End+"),"",IF(INDEX(UserInput!$M$8:$W$264,MATCH(ROW()-ROW($18:$18),UserInput!$W$8:$W$264,0),7)=0,"",INDEX(UserInput!$M$8:$W$264,MATCH(ROW()-ROW($18:$18),UserInput!$W$8:$W$264,0),7)))</f>
        <v/>
      </c>
      <c r="G53" s="175"/>
      <c r="H53" s="175"/>
      <c r="AA53" s="254"/>
      <c r="AB53" s="254"/>
      <c r="AC53" s="272" t="str">
        <f>IF(ISNA(INDEX(UserInput!$M$8:$W$264,MATCH(ROW()-ROW($18:$18),UserInput!$W$8:$W$264,0),1)),IF(OR(AC52="End",AC52="End+"),"End+","End"),"")</f>
        <v>End+</v>
      </c>
      <c r="AD53" s="254"/>
    </row>
    <row r="54" spans="3:30" s="72" customFormat="1" ht="14.25" x14ac:dyDescent="0.25">
      <c r="C54" s="91" t="str">
        <f>IF(OR(AC54="End",AC54="End+"),"",INDEX(UserInput!$M$8:$W$264,MATCH(ROW()-ROW($18:$18),UserInput!$W$8:$W$264,0),1))</f>
        <v/>
      </c>
      <c r="D54" s="91" t="str">
        <f>IF(OR(AC54="End",AC54="End+"),"",INDEX(UserInput!$M$8:$W$264,MATCH(ROW()-ROW($18:$18),UserInput!$W$8:$W$264,0),5))</f>
        <v/>
      </c>
      <c r="E54" s="83" t="str">
        <f>IF(OR(AC54="End",AC54="End+"),"",INDEX(UserInput!$M$8:$W$264,MATCH(ROW()-ROW($18:$18),UserInput!$W$8:$W$264,0),6))</f>
        <v/>
      </c>
      <c r="F54" s="91" t="str">
        <f>IF(OR(AC54="End",AC54="End+"),"",IF(INDEX(UserInput!$M$8:$W$264,MATCH(ROW()-ROW($18:$18),UserInput!$W$8:$W$264,0),7)=0,"",INDEX(UserInput!$M$8:$W$264,MATCH(ROW()-ROW($18:$18),UserInput!$W$8:$W$264,0),7)))</f>
        <v/>
      </c>
      <c r="G54" s="175"/>
      <c r="H54" s="175"/>
      <c r="AA54" s="254"/>
      <c r="AB54" s="254"/>
      <c r="AC54" s="272" t="str">
        <f>IF(ISNA(INDEX(UserInput!$M$8:$W$264,MATCH(ROW()-ROW($18:$18),UserInput!$W$8:$W$264,0),1)),IF(OR(AC53="End",AC53="End+"),"End+","End"),"")</f>
        <v>End+</v>
      </c>
      <c r="AD54" s="254"/>
    </row>
    <row r="55" spans="3:30" s="72" customFormat="1" ht="14.25" x14ac:dyDescent="0.25">
      <c r="C55" s="91" t="str">
        <f>IF(OR(AC55="End",AC55="End+"),"",INDEX(UserInput!$M$8:$W$264,MATCH(ROW()-ROW($18:$18),UserInput!$W$8:$W$264,0),1))</f>
        <v/>
      </c>
      <c r="D55" s="91" t="str">
        <f>IF(OR(AC55="End",AC55="End+"),"",INDEX(UserInput!$M$8:$W$264,MATCH(ROW()-ROW($18:$18),UserInput!$W$8:$W$264,0),5))</f>
        <v/>
      </c>
      <c r="E55" s="83" t="str">
        <f>IF(OR(AC55="End",AC55="End+"),"",INDEX(UserInput!$M$8:$W$264,MATCH(ROW()-ROW($18:$18),UserInput!$W$8:$W$264,0),6))</f>
        <v/>
      </c>
      <c r="F55" s="91" t="str">
        <f>IF(OR(AC55="End",AC55="End+"),"",IF(INDEX(UserInput!$M$8:$W$264,MATCH(ROW()-ROW($18:$18),UserInput!$W$8:$W$264,0),7)=0,"",INDEX(UserInput!$M$8:$W$264,MATCH(ROW()-ROW($18:$18),UserInput!$W$8:$W$264,0),7)))</f>
        <v/>
      </c>
      <c r="G55" s="175"/>
      <c r="H55" s="175"/>
      <c r="AA55" s="254"/>
      <c r="AB55" s="254"/>
      <c r="AC55" s="272" t="str">
        <f>IF(ISNA(INDEX(UserInput!$M$8:$W$264,MATCH(ROW()-ROW($18:$18),UserInput!$W$8:$W$264,0),1)),IF(OR(AC54="End",AC54="End+"),"End+","End"),"")</f>
        <v>End+</v>
      </c>
      <c r="AD55" s="254"/>
    </row>
    <row r="56" spans="3:30" s="72" customFormat="1" ht="14.25" x14ac:dyDescent="0.25">
      <c r="C56" s="91" t="str">
        <f>IF(OR(AC56="End",AC56="End+"),"",INDEX(UserInput!$M$8:$W$264,MATCH(ROW()-ROW($18:$18),UserInput!$W$8:$W$264,0),1))</f>
        <v/>
      </c>
      <c r="D56" s="91" t="str">
        <f>IF(OR(AC56="End",AC56="End+"),"",INDEX(UserInput!$M$8:$W$264,MATCH(ROW()-ROW($18:$18),UserInput!$W$8:$W$264,0),5))</f>
        <v/>
      </c>
      <c r="E56" s="83" t="str">
        <f>IF(OR(AC56="End",AC56="End+"),"",INDEX(UserInput!$M$8:$W$264,MATCH(ROW()-ROW($18:$18),UserInput!$W$8:$W$264,0),6))</f>
        <v/>
      </c>
      <c r="F56" s="91" t="str">
        <f>IF(OR(AC56="End",AC56="End+"),"",IF(INDEX(UserInput!$M$8:$W$264,MATCH(ROW()-ROW($18:$18),UserInput!$W$8:$W$264,0),7)=0,"",INDEX(UserInput!$M$8:$W$264,MATCH(ROW()-ROW($18:$18),UserInput!$W$8:$W$264,0),7)))</f>
        <v/>
      </c>
      <c r="G56" s="175"/>
      <c r="H56" s="175"/>
      <c r="AA56" s="254"/>
      <c r="AB56" s="254"/>
      <c r="AC56" s="272" t="str">
        <f>IF(ISNA(INDEX(UserInput!$M$8:$W$264,MATCH(ROW()-ROW($18:$18),UserInput!$W$8:$W$264,0),1)),IF(OR(AC55="End",AC55="End+"),"End+","End"),"")</f>
        <v>End+</v>
      </c>
      <c r="AD56" s="254"/>
    </row>
    <row r="57" spans="3:30" s="72" customFormat="1" ht="14.25" x14ac:dyDescent="0.25">
      <c r="C57" s="91" t="str">
        <f>IF(OR(AC57="End",AC57="End+"),"",INDEX(UserInput!$M$8:$W$264,MATCH(ROW()-ROW($18:$18),UserInput!$W$8:$W$264,0),1))</f>
        <v/>
      </c>
      <c r="D57" s="91" t="str">
        <f>IF(OR(AC57="End",AC57="End+"),"",INDEX(UserInput!$M$8:$W$264,MATCH(ROW()-ROW($18:$18),UserInput!$W$8:$W$264,0),5))</f>
        <v/>
      </c>
      <c r="E57" s="83" t="str">
        <f>IF(OR(AC57="End",AC57="End+"),"",INDEX(UserInput!$M$8:$W$264,MATCH(ROW()-ROW($18:$18),UserInput!$W$8:$W$264,0),6))</f>
        <v/>
      </c>
      <c r="F57" s="91" t="str">
        <f>IF(OR(AC57="End",AC57="End+"),"",IF(INDEX(UserInput!$M$8:$W$264,MATCH(ROW()-ROW($18:$18),UserInput!$W$8:$W$264,0),7)=0,"",INDEX(UserInput!$M$8:$W$264,MATCH(ROW()-ROW($18:$18),UserInput!$W$8:$W$264,0),7)))</f>
        <v/>
      </c>
      <c r="G57" s="175"/>
      <c r="H57" s="175"/>
      <c r="AA57" s="254"/>
      <c r="AB57" s="254"/>
      <c r="AC57" s="272" t="str">
        <f>IF(ISNA(INDEX(UserInput!$M$8:$W$264,MATCH(ROW()-ROW($18:$18),UserInput!$W$8:$W$264,0),1)),IF(OR(AC56="End",AC56="End+"),"End+","End"),"")</f>
        <v>End+</v>
      </c>
      <c r="AD57" s="254"/>
    </row>
    <row r="58" spans="3:30" s="72" customFormat="1" ht="14.25" x14ac:dyDescent="0.25">
      <c r="C58" s="91" t="str">
        <f>IF(OR(AC58="End",AC58="End+"),"",INDEX(UserInput!$M$8:$W$264,MATCH(ROW()-ROW($18:$18),UserInput!$W$8:$W$264,0),1))</f>
        <v/>
      </c>
      <c r="D58" s="91" t="str">
        <f>IF(OR(AC58="End",AC58="End+"),"",INDEX(UserInput!$M$8:$W$264,MATCH(ROW()-ROW($18:$18),UserInput!$W$8:$W$264,0),5))</f>
        <v/>
      </c>
      <c r="E58" s="83" t="str">
        <f>IF(OR(AC58="End",AC58="End+"),"",INDEX(UserInput!$M$8:$W$264,MATCH(ROW()-ROW($18:$18),UserInput!$W$8:$W$264,0),6))</f>
        <v/>
      </c>
      <c r="F58" s="91" t="str">
        <f>IF(OR(AC58="End",AC58="End+"),"",IF(INDEX(UserInput!$M$8:$W$264,MATCH(ROW()-ROW($18:$18),UserInput!$W$8:$W$264,0),7)=0,"",INDEX(UserInput!$M$8:$W$264,MATCH(ROW()-ROW($18:$18),UserInput!$W$8:$W$264,0),7)))</f>
        <v/>
      </c>
      <c r="G58" s="175"/>
      <c r="H58" s="175"/>
      <c r="AA58" s="254"/>
      <c r="AB58" s="254"/>
      <c r="AC58" s="272" t="str">
        <f>IF(ISNA(INDEX(UserInput!$M$8:$W$264,MATCH(ROW()-ROW($18:$18),UserInput!$W$8:$W$264,0),1)),IF(OR(AC57="End",AC57="End+"),"End+","End"),"")</f>
        <v>End+</v>
      </c>
      <c r="AD58" s="254"/>
    </row>
    <row r="59" spans="3:30" s="72" customFormat="1" ht="14.25" x14ac:dyDescent="0.25">
      <c r="C59" s="91" t="str">
        <f>IF(OR(AC59="End",AC59="End+"),"",INDEX(UserInput!$M$8:$W$264,MATCH(ROW()-ROW($18:$18),UserInput!$W$8:$W$264,0),1))</f>
        <v/>
      </c>
      <c r="D59" s="91" t="str">
        <f>IF(OR(AC59="End",AC59="End+"),"",INDEX(UserInput!$M$8:$W$264,MATCH(ROW()-ROW($18:$18),UserInput!$W$8:$W$264,0),5))</f>
        <v/>
      </c>
      <c r="E59" s="83" t="str">
        <f>IF(OR(AC59="End",AC59="End+"),"",INDEX(UserInput!$M$8:$W$264,MATCH(ROW()-ROW($18:$18),UserInput!$W$8:$W$264,0),6))</f>
        <v/>
      </c>
      <c r="F59" s="91" t="str">
        <f>IF(OR(AC59="End",AC59="End+"),"",IF(INDEX(UserInput!$M$8:$W$264,MATCH(ROW()-ROW($18:$18),UserInput!$W$8:$W$264,0),7)=0,"",INDEX(UserInput!$M$8:$W$264,MATCH(ROW()-ROW($18:$18),UserInput!$W$8:$W$264,0),7)))</f>
        <v/>
      </c>
      <c r="G59" s="175"/>
      <c r="H59" s="175"/>
      <c r="AA59" s="254"/>
      <c r="AB59" s="254"/>
      <c r="AC59" s="272" t="str">
        <f>IF(ISNA(INDEX(UserInput!$M$8:$W$264,MATCH(ROW()-ROW($18:$18),UserInput!$W$8:$W$264,0),1)),IF(OR(AC58="End",AC58="End+"),"End+","End"),"")</f>
        <v>End+</v>
      </c>
      <c r="AD59" s="254"/>
    </row>
    <row r="60" spans="3:30" s="72" customFormat="1" ht="14.25" x14ac:dyDescent="0.25">
      <c r="C60" s="91" t="str">
        <f>IF(OR(AC60="End",AC60="End+"),"",INDEX(UserInput!$M$8:$W$264,MATCH(ROW()-ROW($18:$18),UserInput!$W$8:$W$264,0),1))</f>
        <v/>
      </c>
      <c r="D60" s="91" t="str">
        <f>IF(OR(AC60="End",AC60="End+"),"",INDEX(UserInput!$M$8:$W$264,MATCH(ROW()-ROW($18:$18),UserInput!$W$8:$W$264,0),5))</f>
        <v/>
      </c>
      <c r="E60" s="83" t="str">
        <f>IF(OR(AC60="End",AC60="End+"),"",INDEX(UserInput!$M$8:$W$264,MATCH(ROW()-ROW($18:$18),UserInput!$W$8:$W$264,0),6))</f>
        <v/>
      </c>
      <c r="F60" s="91" t="str">
        <f>IF(OR(AC60="End",AC60="End+"),"",IF(INDEX(UserInput!$M$8:$W$264,MATCH(ROW()-ROW($18:$18),UserInput!$W$8:$W$264,0),7)=0,"",INDEX(UserInput!$M$8:$W$264,MATCH(ROW()-ROW($18:$18),UserInput!$W$8:$W$264,0),7)))</f>
        <v/>
      </c>
      <c r="G60" s="175"/>
      <c r="H60" s="175"/>
      <c r="AA60" s="254"/>
      <c r="AB60" s="254"/>
      <c r="AC60" s="272" t="str">
        <f>IF(ISNA(INDEX(UserInput!$M$8:$W$264,MATCH(ROW()-ROW($18:$18),UserInput!$W$8:$W$264,0),1)),IF(OR(AC59="End",AC59="End+"),"End+","End"),"")</f>
        <v>End+</v>
      </c>
      <c r="AD60" s="254"/>
    </row>
    <row r="61" spans="3:30" s="72" customFormat="1" ht="14.25" x14ac:dyDescent="0.25">
      <c r="C61" s="91" t="str">
        <f>IF(OR(AC61="End",AC61="End+"),"",INDEX(UserInput!$M$8:$W$264,MATCH(ROW()-ROW($18:$18),UserInput!$W$8:$W$264,0),1))</f>
        <v/>
      </c>
      <c r="D61" s="91" t="str">
        <f>IF(OR(AC61="End",AC61="End+"),"",INDEX(UserInput!$M$8:$W$264,MATCH(ROW()-ROW($18:$18),UserInput!$W$8:$W$264,0),5))</f>
        <v/>
      </c>
      <c r="E61" s="83" t="str">
        <f>IF(OR(AC61="End",AC61="End+"),"",INDEX(UserInput!$M$8:$W$264,MATCH(ROW()-ROW($18:$18),UserInput!$W$8:$W$264,0),6))</f>
        <v/>
      </c>
      <c r="F61" s="91" t="str">
        <f>IF(OR(AC61="End",AC61="End+"),"",IF(INDEX(UserInput!$M$8:$W$264,MATCH(ROW()-ROW($18:$18),UserInput!$W$8:$W$264,0),7)=0,"",INDEX(UserInput!$M$8:$W$264,MATCH(ROW()-ROW($18:$18),UserInput!$W$8:$W$264,0),7)))</f>
        <v/>
      </c>
      <c r="G61" s="175"/>
      <c r="H61" s="175"/>
      <c r="AA61" s="254"/>
      <c r="AB61" s="254"/>
      <c r="AC61" s="272" t="str">
        <f>IF(ISNA(INDEX(UserInput!$M$8:$W$264,MATCH(ROW()-ROW($18:$18),UserInput!$W$8:$W$264,0),1)),IF(OR(AC60="End",AC60="End+"),"End+","End"),"")</f>
        <v>End+</v>
      </c>
      <c r="AD61" s="254"/>
    </row>
    <row r="62" spans="3:30" s="72" customFormat="1" ht="14.25" x14ac:dyDescent="0.25">
      <c r="C62" s="91" t="str">
        <f>IF(OR(AC62="End",AC62="End+"),"",INDEX(UserInput!$M$8:$W$264,MATCH(ROW()-ROW($18:$18),UserInput!$W$8:$W$264,0),1))</f>
        <v/>
      </c>
      <c r="D62" s="91" t="str">
        <f>IF(OR(AC62="End",AC62="End+"),"",INDEX(UserInput!$M$8:$W$264,MATCH(ROW()-ROW($18:$18),UserInput!$W$8:$W$264,0),5))</f>
        <v/>
      </c>
      <c r="E62" s="83" t="str">
        <f>IF(OR(AC62="End",AC62="End+"),"",INDEX(UserInput!$M$8:$W$264,MATCH(ROW()-ROW($18:$18),UserInput!$W$8:$W$264,0),6))</f>
        <v/>
      </c>
      <c r="F62" s="91" t="str">
        <f>IF(OR(AC62="End",AC62="End+"),"",IF(INDEX(UserInput!$M$8:$W$264,MATCH(ROW()-ROW($18:$18),UserInput!$W$8:$W$264,0),7)=0,"",INDEX(UserInput!$M$8:$W$264,MATCH(ROW()-ROW($18:$18),UserInput!$W$8:$W$264,0),7)))</f>
        <v/>
      </c>
      <c r="G62" s="175"/>
      <c r="H62" s="175"/>
      <c r="AA62" s="254"/>
      <c r="AB62" s="254"/>
      <c r="AC62" s="272" t="str">
        <f>IF(ISNA(INDEX(UserInput!$M$8:$W$264,MATCH(ROW()-ROW($18:$18),UserInput!$W$8:$W$264,0),1)),IF(OR(AC61="End",AC61="End+"),"End+","End"),"")</f>
        <v>End+</v>
      </c>
      <c r="AD62" s="254"/>
    </row>
    <row r="63" spans="3:30" s="72" customFormat="1" ht="14.25" x14ac:dyDescent="0.25">
      <c r="C63" s="91" t="str">
        <f>IF(OR(AC63="End",AC63="End+"),"",INDEX(UserInput!$M$8:$W$264,MATCH(ROW()-ROW($18:$18),UserInput!$W$8:$W$264,0),1))</f>
        <v/>
      </c>
      <c r="D63" s="91" t="str">
        <f>IF(OR(AC63="End",AC63="End+"),"",INDEX(UserInput!$M$8:$W$264,MATCH(ROW()-ROW($18:$18),UserInput!$W$8:$W$264,0),5))</f>
        <v/>
      </c>
      <c r="E63" s="83" t="str">
        <f>IF(OR(AC63="End",AC63="End+"),"",INDEX(UserInput!$M$8:$W$264,MATCH(ROW()-ROW($18:$18),UserInput!$W$8:$W$264,0),6))</f>
        <v/>
      </c>
      <c r="F63" s="91" t="str">
        <f>IF(OR(AC63="End",AC63="End+"),"",IF(INDEX(UserInput!$M$8:$W$264,MATCH(ROW()-ROW($18:$18),UserInput!$W$8:$W$264,0),7)=0,"",INDEX(UserInput!$M$8:$W$264,MATCH(ROW()-ROW($18:$18),UserInput!$W$8:$W$264,0),7)))</f>
        <v/>
      </c>
      <c r="G63" s="175"/>
      <c r="H63" s="175"/>
      <c r="AA63" s="254"/>
      <c r="AB63" s="254"/>
      <c r="AC63" s="272" t="str">
        <f>IF(ISNA(INDEX(UserInput!$M$8:$W$264,MATCH(ROW()-ROW($18:$18),UserInput!$W$8:$W$264,0),1)),IF(OR(AC62="End",AC62="End+"),"End+","End"),"")</f>
        <v>End+</v>
      </c>
      <c r="AD63" s="254"/>
    </row>
    <row r="64" spans="3:30" s="72" customFormat="1" ht="14.25" x14ac:dyDescent="0.25">
      <c r="C64" s="91" t="str">
        <f>IF(OR(AC64="End",AC64="End+"),"",INDEX(UserInput!$M$8:$W$264,MATCH(ROW()-ROW($18:$18),UserInput!$W$8:$W$264,0),1))</f>
        <v/>
      </c>
      <c r="D64" s="91" t="str">
        <f>IF(OR(AC64="End",AC64="End+"),"",INDEX(UserInput!$M$8:$W$264,MATCH(ROW()-ROW($18:$18),UserInput!$W$8:$W$264,0),5))</f>
        <v/>
      </c>
      <c r="E64" s="83" t="str">
        <f>IF(OR(AC64="End",AC64="End+"),"",INDEX(UserInput!$M$8:$W$264,MATCH(ROW()-ROW($18:$18),UserInput!$W$8:$W$264,0),6))</f>
        <v/>
      </c>
      <c r="F64" s="91" t="str">
        <f>IF(OR(AC64="End",AC64="End+"),"",IF(INDEX(UserInput!$M$8:$W$264,MATCH(ROW()-ROW($18:$18),UserInput!$W$8:$W$264,0),7)=0,"",INDEX(UserInput!$M$8:$W$264,MATCH(ROW()-ROW($18:$18),UserInput!$W$8:$W$264,0),7)))</f>
        <v/>
      </c>
      <c r="G64" s="175"/>
      <c r="H64" s="175"/>
      <c r="AA64" s="254"/>
      <c r="AB64" s="254"/>
      <c r="AC64" s="272" t="str">
        <f>IF(ISNA(INDEX(UserInput!$M$8:$W$264,MATCH(ROW()-ROW($18:$18),UserInput!$W$8:$W$264,0),1)),IF(OR(AC63="End",AC63="End+"),"End+","End"),"")</f>
        <v>End+</v>
      </c>
      <c r="AD64" s="254"/>
    </row>
    <row r="65" spans="3:30" s="72" customFormat="1" ht="14.25" x14ac:dyDescent="0.25">
      <c r="C65" s="91" t="str">
        <f>IF(OR(AC65="End",AC65="End+"),"",INDEX(UserInput!$M$8:$W$264,MATCH(ROW()-ROW($18:$18),UserInput!$W$8:$W$264,0),1))</f>
        <v/>
      </c>
      <c r="D65" s="91" t="str">
        <f>IF(OR(AC65="End",AC65="End+"),"",INDEX(UserInput!$M$8:$W$264,MATCH(ROW()-ROW($18:$18),UserInput!$W$8:$W$264,0),5))</f>
        <v/>
      </c>
      <c r="E65" s="83" t="str">
        <f>IF(OR(AC65="End",AC65="End+"),"",INDEX(UserInput!$M$8:$W$264,MATCH(ROW()-ROW($18:$18),UserInput!$W$8:$W$264,0),6))</f>
        <v/>
      </c>
      <c r="F65" s="91" t="str">
        <f>IF(OR(AC65="End",AC65="End+"),"",IF(INDEX(UserInput!$M$8:$W$264,MATCH(ROW()-ROW($18:$18),UserInput!$W$8:$W$264,0),7)=0,"",INDEX(UserInput!$M$8:$W$264,MATCH(ROW()-ROW($18:$18),UserInput!$W$8:$W$264,0),7)))</f>
        <v/>
      </c>
      <c r="G65" s="175"/>
      <c r="H65" s="175"/>
      <c r="AA65" s="254"/>
      <c r="AB65" s="254"/>
      <c r="AC65" s="272" t="str">
        <f>IF(ISNA(INDEX(UserInput!$M$8:$W$264,MATCH(ROW()-ROW($18:$18),UserInput!$W$8:$W$264,0),1)),IF(OR(AC64="End",AC64="End+"),"End+","End"),"")</f>
        <v>End+</v>
      </c>
      <c r="AD65" s="254"/>
    </row>
    <row r="66" spans="3:30" s="72" customFormat="1" ht="14.25" x14ac:dyDescent="0.25">
      <c r="C66" s="91" t="str">
        <f>IF(OR(AC66="End",AC66="End+"),"",INDEX(UserInput!$M$8:$W$264,MATCH(ROW()-ROW($18:$18),UserInput!$W$8:$W$264,0),1))</f>
        <v/>
      </c>
      <c r="D66" s="91" t="str">
        <f>IF(OR(AC66="End",AC66="End+"),"",INDEX(UserInput!$M$8:$W$264,MATCH(ROW()-ROW($18:$18),UserInput!$W$8:$W$264,0),5))</f>
        <v/>
      </c>
      <c r="E66" s="83" t="str">
        <f>IF(OR(AC66="End",AC66="End+"),"",INDEX(UserInput!$M$8:$W$264,MATCH(ROW()-ROW($18:$18),UserInput!$W$8:$W$264,0),6))</f>
        <v/>
      </c>
      <c r="F66" s="91" t="str">
        <f>IF(OR(AC66="End",AC66="End+"),"",IF(INDEX(UserInput!$M$8:$W$264,MATCH(ROW()-ROW($18:$18),UserInput!$W$8:$W$264,0),7)=0,"",INDEX(UserInput!$M$8:$W$264,MATCH(ROW()-ROW($18:$18),UserInput!$W$8:$W$264,0),7)))</f>
        <v/>
      </c>
      <c r="G66" s="175"/>
      <c r="H66" s="175"/>
      <c r="AA66" s="254"/>
      <c r="AB66" s="254"/>
      <c r="AC66" s="272" t="str">
        <f>IF(ISNA(INDEX(UserInput!$M$8:$W$264,MATCH(ROW()-ROW($18:$18),UserInput!$W$8:$W$264,0),1)),IF(OR(AC65="End",AC65="End+"),"End+","End"),"")</f>
        <v>End+</v>
      </c>
      <c r="AD66" s="254"/>
    </row>
    <row r="67" spans="3:30" s="72" customFormat="1" ht="14.25" x14ac:dyDescent="0.25">
      <c r="C67" s="91" t="str">
        <f>IF(OR(AC67="End",AC67="End+"),"",INDEX(UserInput!$M$8:$W$264,MATCH(ROW()-ROW($18:$18),UserInput!$W$8:$W$264,0),1))</f>
        <v/>
      </c>
      <c r="D67" s="91" t="str">
        <f>IF(OR(AC67="End",AC67="End+"),"",INDEX(UserInput!$M$8:$W$264,MATCH(ROW()-ROW($18:$18),UserInput!$W$8:$W$264,0),5))</f>
        <v/>
      </c>
      <c r="E67" s="83" t="str">
        <f>IF(OR(AC67="End",AC67="End+"),"",INDEX(UserInput!$M$8:$W$264,MATCH(ROW()-ROW($18:$18),UserInput!$W$8:$W$264,0),6))</f>
        <v/>
      </c>
      <c r="F67" s="91" t="str">
        <f>IF(OR(AC67="End",AC67="End+"),"",IF(INDEX(UserInput!$M$8:$W$264,MATCH(ROW()-ROW($18:$18),UserInput!$W$8:$W$264,0),7)=0,"",INDEX(UserInput!$M$8:$W$264,MATCH(ROW()-ROW($18:$18),UserInput!$W$8:$W$264,0),7)))</f>
        <v/>
      </c>
      <c r="G67" s="175"/>
      <c r="H67" s="175"/>
      <c r="AA67" s="254"/>
      <c r="AB67" s="254"/>
      <c r="AC67" s="272" t="str">
        <f>IF(ISNA(INDEX(UserInput!$M$8:$W$264,MATCH(ROW()-ROW($18:$18),UserInput!$W$8:$W$264,0),1)),IF(OR(AC66="End",AC66="End+"),"End+","End"),"")</f>
        <v>End+</v>
      </c>
      <c r="AD67" s="254"/>
    </row>
    <row r="68" spans="3:30" s="72" customFormat="1" ht="14.25" x14ac:dyDescent="0.25">
      <c r="C68" s="91" t="str">
        <f>IF(OR(AC68="End",AC68="End+"),"",INDEX(UserInput!$M$8:$W$264,MATCH(ROW()-ROW($18:$18),UserInput!$W$8:$W$264,0),1))</f>
        <v/>
      </c>
      <c r="D68" s="91" t="str">
        <f>IF(OR(AC68="End",AC68="End+"),"",INDEX(UserInput!$M$8:$W$264,MATCH(ROW()-ROW($18:$18),UserInput!$W$8:$W$264,0),5))</f>
        <v/>
      </c>
      <c r="E68" s="83" t="str">
        <f>IF(OR(AC68="End",AC68="End+"),"",INDEX(UserInput!$M$8:$W$264,MATCH(ROW()-ROW($18:$18),UserInput!$W$8:$W$264,0),6))</f>
        <v/>
      </c>
      <c r="F68" s="91" t="str">
        <f>IF(OR(AC68="End",AC68="End+"),"",IF(INDEX(UserInput!$M$8:$W$264,MATCH(ROW()-ROW($18:$18),UserInput!$W$8:$W$264,0),7)=0,"",INDEX(UserInput!$M$8:$W$264,MATCH(ROW()-ROW($18:$18),UserInput!$W$8:$W$264,0),7)))</f>
        <v/>
      </c>
      <c r="G68" s="175"/>
      <c r="H68" s="175"/>
      <c r="AA68" s="254"/>
      <c r="AB68" s="254"/>
      <c r="AC68" s="272" t="str">
        <f>IF(ISNA(INDEX(UserInput!$M$8:$W$264,MATCH(ROW()-ROW($18:$18),UserInput!$W$8:$W$264,0),1)),IF(OR(AC67="End",AC67="End+"),"End+","End"),"")</f>
        <v>End+</v>
      </c>
      <c r="AD68" s="254"/>
    </row>
    <row r="69" spans="3:30" s="72" customFormat="1" ht="14.25" x14ac:dyDescent="0.25">
      <c r="C69" s="91" t="str">
        <f>IF(OR(AC69="End",AC69="End+"),"",INDEX(UserInput!$M$8:$W$264,MATCH(ROW()-ROW($18:$18),UserInput!$W$8:$W$264,0),1))</f>
        <v/>
      </c>
      <c r="D69" s="91" t="str">
        <f>IF(OR(AC69="End",AC69="End+"),"",INDEX(UserInput!$M$8:$W$264,MATCH(ROW()-ROW($18:$18),UserInput!$W$8:$W$264,0),5))</f>
        <v/>
      </c>
      <c r="E69" s="83" t="str">
        <f>IF(OR(AC69="End",AC69="End+"),"",INDEX(UserInput!$M$8:$W$264,MATCH(ROW()-ROW($18:$18),UserInput!$W$8:$W$264,0),6))</f>
        <v/>
      </c>
      <c r="F69" s="91" t="str">
        <f>IF(OR(AC69="End",AC69="End+"),"",IF(INDEX(UserInput!$M$8:$W$264,MATCH(ROW()-ROW($18:$18),UserInput!$W$8:$W$264,0),7)=0,"",INDEX(UserInput!$M$8:$W$264,MATCH(ROW()-ROW($18:$18),UserInput!$W$8:$W$264,0),7)))</f>
        <v/>
      </c>
      <c r="G69" s="175"/>
      <c r="H69" s="175"/>
      <c r="AA69" s="254"/>
      <c r="AB69" s="254"/>
      <c r="AC69" s="272" t="str">
        <f>IF(ISNA(INDEX(UserInput!$M$8:$W$264,MATCH(ROW()-ROW($18:$18),UserInput!$W$8:$W$264,0),1)),IF(OR(AC68="End",AC68="End+"),"End+","End"),"")</f>
        <v>End+</v>
      </c>
      <c r="AD69" s="254"/>
    </row>
    <row r="70" spans="3:30" s="72" customFormat="1" ht="14.25" x14ac:dyDescent="0.25">
      <c r="C70" s="91" t="str">
        <f>IF(OR(AC70="End",AC70="End+"),"",INDEX(UserInput!$M$8:$W$264,MATCH(ROW()-ROW($18:$18),UserInput!$W$8:$W$264,0),1))</f>
        <v/>
      </c>
      <c r="D70" s="91" t="str">
        <f>IF(OR(AC70="End",AC70="End+"),"",INDEX(UserInput!$M$8:$W$264,MATCH(ROW()-ROW($18:$18),UserInput!$W$8:$W$264,0),5))</f>
        <v/>
      </c>
      <c r="E70" s="83" t="str">
        <f>IF(OR(AC70="End",AC70="End+"),"",INDEX(UserInput!$M$8:$W$264,MATCH(ROW()-ROW($18:$18),UserInput!$W$8:$W$264,0),6))</f>
        <v/>
      </c>
      <c r="F70" s="91" t="str">
        <f>IF(OR(AC70="End",AC70="End+"),"",IF(INDEX(UserInput!$M$8:$W$264,MATCH(ROW()-ROW($18:$18),UserInput!$W$8:$W$264,0),7)=0,"",INDEX(UserInput!$M$8:$W$264,MATCH(ROW()-ROW($18:$18),UserInput!$W$8:$W$264,0),7)))</f>
        <v/>
      </c>
      <c r="G70" s="175"/>
      <c r="H70" s="175"/>
      <c r="AA70" s="254"/>
      <c r="AB70" s="254"/>
      <c r="AC70" s="272" t="str">
        <f>IF(ISNA(INDEX(UserInput!$M$8:$W$264,MATCH(ROW()-ROW($18:$18),UserInput!$W$8:$W$264,0),1)),IF(OR(AC69="End",AC69="End+"),"End+","End"),"")</f>
        <v>End+</v>
      </c>
      <c r="AD70" s="254"/>
    </row>
    <row r="71" spans="3:30" s="72" customFormat="1" ht="14.25" x14ac:dyDescent="0.25">
      <c r="C71" s="91" t="str">
        <f>IF(OR(AC71="End",AC71="End+"),"",INDEX(UserInput!$M$8:$W$264,MATCH(ROW()-ROW($18:$18),UserInput!$W$8:$W$264,0),1))</f>
        <v/>
      </c>
      <c r="D71" s="91" t="str">
        <f>IF(OR(AC71="End",AC71="End+"),"",INDEX(UserInput!$M$8:$W$264,MATCH(ROW()-ROW($18:$18),UserInput!$W$8:$W$264,0),5))</f>
        <v/>
      </c>
      <c r="E71" s="83" t="str">
        <f>IF(OR(AC71="End",AC71="End+"),"",INDEX(UserInput!$M$8:$W$264,MATCH(ROW()-ROW($18:$18),UserInput!$W$8:$W$264,0),6))</f>
        <v/>
      </c>
      <c r="F71" s="91" t="str">
        <f>IF(OR(AC71="End",AC71="End+"),"",IF(INDEX(UserInput!$M$8:$W$264,MATCH(ROW()-ROW($18:$18),UserInput!$W$8:$W$264,0),7)=0,"",INDEX(UserInput!$M$8:$W$264,MATCH(ROW()-ROW($18:$18),UserInput!$W$8:$W$264,0),7)))</f>
        <v/>
      </c>
      <c r="G71" s="175"/>
      <c r="H71" s="175"/>
      <c r="AA71" s="254"/>
      <c r="AB71" s="254"/>
      <c r="AC71" s="272" t="str">
        <f>IF(ISNA(INDEX(UserInput!$M$8:$W$264,MATCH(ROW()-ROW($18:$18),UserInput!$W$8:$W$264,0),1)),IF(OR(AC70="End",AC70="End+"),"End+","End"),"")</f>
        <v>End+</v>
      </c>
      <c r="AD71" s="254"/>
    </row>
    <row r="72" spans="3:30" s="72" customFormat="1" ht="14.25" x14ac:dyDescent="0.25">
      <c r="C72" s="91" t="str">
        <f>IF(OR(AC72="End",AC72="End+"),"",INDEX(UserInput!$M$8:$W$264,MATCH(ROW()-ROW($18:$18),UserInput!$W$8:$W$264,0),1))</f>
        <v/>
      </c>
      <c r="D72" s="91" t="str">
        <f>IF(OR(AC72="End",AC72="End+"),"",INDEX(UserInput!$M$8:$W$264,MATCH(ROW()-ROW($18:$18),UserInput!$W$8:$W$264,0),5))</f>
        <v/>
      </c>
      <c r="E72" s="83" t="str">
        <f>IF(OR(AC72="End",AC72="End+"),"",INDEX(UserInput!$M$8:$W$264,MATCH(ROW()-ROW($18:$18),UserInput!$W$8:$W$264,0),6))</f>
        <v/>
      </c>
      <c r="F72" s="91" t="str">
        <f>IF(OR(AC72="End",AC72="End+"),"",IF(INDEX(UserInput!$M$8:$W$264,MATCH(ROW()-ROW($18:$18),UserInput!$W$8:$W$264,0),7)=0,"",INDEX(UserInput!$M$8:$W$264,MATCH(ROW()-ROW($18:$18),UserInput!$W$8:$W$264,0),7)))</f>
        <v/>
      </c>
      <c r="G72" s="175"/>
      <c r="H72" s="175"/>
      <c r="AA72" s="254"/>
      <c r="AB72" s="254"/>
      <c r="AC72" s="272" t="str">
        <f>IF(ISNA(INDEX(UserInput!$M$8:$W$264,MATCH(ROW()-ROW($18:$18),UserInput!$W$8:$W$264,0),1)),IF(OR(AC71="End",AC71="End+"),"End+","End"),"")</f>
        <v>End+</v>
      </c>
      <c r="AD72" s="254"/>
    </row>
    <row r="73" spans="3:30" s="72" customFormat="1" ht="14.25" x14ac:dyDescent="0.25">
      <c r="C73" s="91" t="str">
        <f>IF(OR(AC73="End",AC73="End+"),"",INDEX(UserInput!$M$8:$W$264,MATCH(ROW()-ROW($18:$18),UserInput!$W$8:$W$264,0),1))</f>
        <v/>
      </c>
      <c r="D73" s="91" t="str">
        <f>IF(OR(AC73="End",AC73="End+"),"",INDEX(UserInput!$M$8:$W$264,MATCH(ROW()-ROW($18:$18),UserInput!$W$8:$W$264,0),5))</f>
        <v/>
      </c>
      <c r="E73" s="83" t="str">
        <f>IF(OR(AC73="End",AC73="End+"),"",INDEX(UserInput!$M$8:$W$264,MATCH(ROW()-ROW($18:$18),UserInput!$W$8:$W$264,0),6))</f>
        <v/>
      </c>
      <c r="F73" s="91" t="str">
        <f>IF(OR(AC73="End",AC73="End+"),"",IF(INDEX(UserInput!$M$8:$W$264,MATCH(ROW()-ROW($18:$18),UserInput!$W$8:$W$264,0),7)=0,"",INDEX(UserInput!$M$8:$W$264,MATCH(ROW()-ROW($18:$18),UserInput!$W$8:$W$264,0),7)))</f>
        <v/>
      </c>
      <c r="G73" s="175"/>
      <c r="H73" s="175"/>
      <c r="AA73" s="254"/>
      <c r="AB73" s="254"/>
      <c r="AC73" s="272" t="str">
        <f>IF(ISNA(INDEX(UserInput!$M$8:$W$264,MATCH(ROW()-ROW($18:$18),UserInput!$W$8:$W$264,0),1)),IF(OR(AC72="End",AC72="End+"),"End+","End"),"")</f>
        <v>End+</v>
      </c>
      <c r="AD73" s="254"/>
    </row>
    <row r="74" spans="3:30" s="72" customFormat="1" ht="14.25" x14ac:dyDescent="0.25">
      <c r="C74" s="91" t="str">
        <f>IF(OR(AC74="End",AC74="End+"),"",INDEX(UserInput!$M$8:$W$264,MATCH(ROW()-ROW($18:$18),UserInput!$W$8:$W$264,0),1))</f>
        <v/>
      </c>
      <c r="D74" s="91" t="str">
        <f>IF(OR(AC74="End",AC74="End+"),"",INDEX(UserInput!$M$8:$W$264,MATCH(ROW()-ROW($18:$18),UserInput!$W$8:$W$264,0),5))</f>
        <v/>
      </c>
      <c r="E74" s="83" t="str">
        <f>IF(OR(AC74="End",AC74="End+"),"",INDEX(UserInput!$M$8:$W$264,MATCH(ROW()-ROW($18:$18),UserInput!$W$8:$W$264,0),6))</f>
        <v/>
      </c>
      <c r="F74" s="91" t="str">
        <f>IF(OR(AC74="End",AC74="End+"),"",IF(INDEX(UserInput!$M$8:$W$264,MATCH(ROW()-ROW($18:$18),UserInput!$W$8:$W$264,0),7)=0,"",INDEX(UserInput!$M$8:$W$264,MATCH(ROW()-ROW($18:$18),UserInput!$W$8:$W$264,0),7)))</f>
        <v/>
      </c>
      <c r="G74" s="175"/>
      <c r="H74" s="175"/>
      <c r="AA74" s="254"/>
      <c r="AB74" s="254"/>
      <c r="AC74" s="272" t="str">
        <f>IF(ISNA(INDEX(UserInput!$M$8:$W$264,MATCH(ROW()-ROW($18:$18),UserInput!$W$8:$W$264,0),1)),IF(OR(AC73="End",AC73="End+"),"End+","End"),"")</f>
        <v>End+</v>
      </c>
      <c r="AD74" s="254"/>
    </row>
    <row r="75" spans="3:30" s="72" customFormat="1" ht="14.25" x14ac:dyDescent="0.25">
      <c r="C75" s="91" t="str">
        <f>IF(OR(AC75="End",AC75="End+"),"",INDEX(UserInput!$M$8:$W$264,MATCH(ROW()-ROW($18:$18),UserInput!$W$8:$W$264,0),1))</f>
        <v/>
      </c>
      <c r="D75" s="91" t="str">
        <f>IF(OR(AC75="End",AC75="End+"),"",INDEX(UserInput!$M$8:$W$264,MATCH(ROW()-ROW($18:$18),UserInput!$W$8:$W$264,0),5))</f>
        <v/>
      </c>
      <c r="E75" s="83" t="str">
        <f>IF(OR(AC75="End",AC75="End+"),"",INDEX(UserInput!$M$8:$W$264,MATCH(ROW()-ROW($18:$18),UserInput!$W$8:$W$264,0),6))</f>
        <v/>
      </c>
      <c r="F75" s="91" t="str">
        <f>IF(OR(AC75="End",AC75="End+"),"",IF(INDEX(UserInput!$M$8:$W$264,MATCH(ROW()-ROW($18:$18),UserInput!$W$8:$W$264,0),7)=0,"",INDEX(UserInput!$M$8:$W$264,MATCH(ROW()-ROW($18:$18),UserInput!$W$8:$W$264,0),7)))</f>
        <v/>
      </c>
      <c r="G75" s="175"/>
      <c r="H75" s="175"/>
      <c r="AA75" s="254"/>
      <c r="AB75" s="254"/>
      <c r="AC75" s="272" t="str">
        <f>IF(ISNA(INDEX(UserInput!$M$8:$W$264,MATCH(ROW()-ROW($18:$18),UserInput!$W$8:$W$264,0),1)),IF(OR(AC74="End",AC74="End+"),"End+","End"),"")</f>
        <v>End+</v>
      </c>
      <c r="AD75" s="254"/>
    </row>
    <row r="76" spans="3:30" s="72" customFormat="1" ht="14.25" x14ac:dyDescent="0.25">
      <c r="C76" s="91" t="str">
        <f>IF(OR(AC76="End",AC76="End+"),"",INDEX(UserInput!$M$8:$W$264,MATCH(ROW()-ROW($18:$18),UserInput!$W$8:$W$264,0),1))</f>
        <v/>
      </c>
      <c r="D76" s="91" t="str">
        <f>IF(OR(AC76="End",AC76="End+"),"",INDEX(UserInput!$M$8:$W$264,MATCH(ROW()-ROW($18:$18),UserInput!$W$8:$W$264,0),5))</f>
        <v/>
      </c>
      <c r="E76" s="83" t="str">
        <f>IF(OR(AC76="End",AC76="End+"),"",INDEX(UserInput!$M$8:$W$264,MATCH(ROW()-ROW($18:$18),UserInput!$W$8:$W$264,0),6))</f>
        <v/>
      </c>
      <c r="F76" s="91" t="str">
        <f>IF(OR(AC76="End",AC76="End+"),"",IF(INDEX(UserInput!$M$8:$W$264,MATCH(ROW()-ROW($18:$18),UserInput!$W$8:$W$264,0),7)=0,"",INDEX(UserInput!$M$8:$W$264,MATCH(ROW()-ROW($18:$18),UserInput!$W$8:$W$264,0),7)))</f>
        <v/>
      </c>
      <c r="G76" s="175"/>
      <c r="H76" s="175"/>
      <c r="AA76" s="254"/>
      <c r="AB76" s="254"/>
      <c r="AC76" s="272" t="str">
        <f>IF(ISNA(INDEX(UserInput!$M$8:$W$264,MATCH(ROW()-ROW($18:$18),UserInput!$W$8:$W$264,0),1)),IF(OR(AC75="End",AC75="End+"),"End+","End"),"")</f>
        <v>End+</v>
      </c>
      <c r="AD76" s="254"/>
    </row>
    <row r="77" spans="3:30" s="72" customFormat="1" ht="14.25" x14ac:dyDescent="0.25">
      <c r="C77" s="91" t="str">
        <f>IF(OR(AC77="End",AC77="End+"),"",INDEX(UserInput!$M$8:$W$264,MATCH(ROW()-ROW($18:$18),UserInput!$W$8:$W$264,0),1))</f>
        <v/>
      </c>
      <c r="D77" s="91" t="str">
        <f>IF(OR(AC77="End",AC77="End+"),"",INDEX(UserInput!$M$8:$W$264,MATCH(ROW()-ROW($18:$18),UserInput!$W$8:$W$264,0),5))</f>
        <v/>
      </c>
      <c r="E77" s="83" t="str">
        <f>IF(OR(AC77="End",AC77="End+"),"",INDEX(UserInput!$M$8:$W$264,MATCH(ROW()-ROW($18:$18),UserInput!$W$8:$W$264,0),6))</f>
        <v/>
      </c>
      <c r="F77" s="91" t="str">
        <f>IF(OR(AC77="End",AC77="End+"),"",IF(INDEX(UserInput!$M$8:$W$264,MATCH(ROW()-ROW($18:$18),UserInput!$W$8:$W$264,0),7)=0,"",INDEX(UserInput!$M$8:$W$264,MATCH(ROW()-ROW($18:$18),UserInput!$W$8:$W$264,0),7)))</f>
        <v/>
      </c>
      <c r="G77" s="175"/>
      <c r="H77" s="175"/>
      <c r="AA77" s="254"/>
      <c r="AB77" s="254"/>
      <c r="AC77" s="272" t="str">
        <f>IF(ISNA(INDEX(UserInput!$M$8:$W$264,MATCH(ROW()-ROW($18:$18),UserInput!$W$8:$W$264,0),1)),IF(OR(AC76="End",AC76="End+"),"End+","End"),"")</f>
        <v>End+</v>
      </c>
      <c r="AD77" s="254"/>
    </row>
    <row r="78" spans="3:30" s="72" customFormat="1" ht="14.25" x14ac:dyDescent="0.25">
      <c r="C78" s="91" t="str">
        <f>IF(OR(AC78="End",AC78="End+"),"",INDEX(UserInput!$M$8:$W$264,MATCH(ROW()-ROW($18:$18),UserInput!$W$8:$W$264,0),1))</f>
        <v/>
      </c>
      <c r="D78" s="91" t="str">
        <f>IF(OR(AC78="End",AC78="End+"),"",INDEX(UserInput!$M$8:$W$264,MATCH(ROW()-ROW($18:$18),UserInput!$W$8:$W$264,0),5))</f>
        <v/>
      </c>
      <c r="E78" s="83" t="str">
        <f>IF(OR(AC78="End",AC78="End+"),"",INDEX(UserInput!$M$8:$W$264,MATCH(ROW()-ROW($18:$18),UserInput!$W$8:$W$264,0),6))</f>
        <v/>
      </c>
      <c r="F78" s="91" t="str">
        <f>IF(OR(AC78="End",AC78="End+"),"",IF(INDEX(UserInput!$M$8:$W$264,MATCH(ROW()-ROW($18:$18),UserInput!$W$8:$W$264,0),7)=0,"",INDEX(UserInput!$M$8:$W$264,MATCH(ROW()-ROW($18:$18),UserInput!$W$8:$W$264,0),7)))</f>
        <v/>
      </c>
      <c r="G78" s="175"/>
      <c r="H78" s="175"/>
      <c r="AA78" s="254"/>
      <c r="AB78" s="254"/>
      <c r="AC78" s="272" t="str">
        <f>IF(ISNA(INDEX(UserInput!$M$8:$W$264,MATCH(ROW()-ROW($18:$18),UserInput!$W$8:$W$264,0),1)),IF(OR(AC77="End",AC77="End+"),"End+","End"),"")</f>
        <v>End+</v>
      </c>
      <c r="AD78" s="254"/>
    </row>
    <row r="79" spans="3:30" s="72" customFormat="1" ht="14.25" x14ac:dyDescent="0.25">
      <c r="C79" s="91" t="str">
        <f>IF(OR(AC79="End",AC79="End+"),"",INDEX(UserInput!$M$8:$W$264,MATCH(ROW()-ROW($18:$18),UserInput!$W$8:$W$264,0),1))</f>
        <v/>
      </c>
      <c r="D79" s="91" t="str">
        <f>IF(OR(AC79="End",AC79="End+"),"",INDEX(UserInput!$M$8:$W$264,MATCH(ROW()-ROW($18:$18),UserInput!$W$8:$W$264,0),5))</f>
        <v/>
      </c>
      <c r="E79" s="83" t="str">
        <f>IF(OR(AC79="End",AC79="End+"),"",INDEX(UserInput!$M$8:$W$264,MATCH(ROW()-ROW($18:$18),UserInput!$W$8:$W$264,0),6))</f>
        <v/>
      </c>
      <c r="F79" s="91" t="str">
        <f>IF(OR(AC79="End",AC79="End+"),"",IF(INDEX(UserInput!$M$8:$W$264,MATCH(ROW()-ROW($18:$18),UserInput!$W$8:$W$264,0),7)=0,"",INDEX(UserInput!$M$8:$W$264,MATCH(ROW()-ROW($18:$18),UserInput!$W$8:$W$264,0),7)))</f>
        <v/>
      </c>
      <c r="G79" s="175"/>
      <c r="H79" s="175"/>
      <c r="AA79" s="254"/>
      <c r="AB79" s="254"/>
      <c r="AC79" s="272" t="str">
        <f>IF(ISNA(INDEX(UserInput!$M$8:$W$264,MATCH(ROW()-ROW($18:$18),UserInput!$W$8:$W$264,0),1)),IF(OR(AC78="End",AC78="End+"),"End+","End"),"")</f>
        <v>End+</v>
      </c>
      <c r="AD79" s="254"/>
    </row>
    <row r="80" spans="3:30" s="72" customFormat="1" ht="14.25" x14ac:dyDescent="0.25">
      <c r="C80" s="91" t="str">
        <f>IF(OR(AC80="End",AC80="End+"),"",INDEX(UserInput!$M$8:$W$264,MATCH(ROW()-ROW($18:$18),UserInput!$W$8:$W$264,0),1))</f>
        <v/>
      </c>
      <c r="D80" s="91" t="str">
        <f>IF(OR(AC80="End",AC80="End+"),"",INDEX(UserInput!$M$8:$W$264,MATCH(ROW()-ROW($18:$18),UserInput!$W$8:$W$264,0),5))</f>
        <v/>
      </c>
      <c r="E80" s="83" t="str">
        <f>IF(OR(AC80="End",AC80="End+"),"",INDEX(UserInput!$M$8:$W$264,MATCH(ROW()-ROW($18:$18),UserInput!$W$8:$W$264,0),6))</f>
        <v/>
      </c>
      <c r="F80" s="91" t="str">
        <f>IF(OR(AC80="End",AC80="End+"),"",IF(INDEX(UserInput!$M$8:$W$264,MATCH(ROW()-ROW($18:$18),UserInput!$W$8:$W$264,0),7)=0,"",INDEX(UserInput!$M$8:$W$264,MATCH(ROW()-ROW($18:$18),UserInput!$W$8:$W$264,0),7)))</f>
        <v/>
      </c>
      <c r="G80" s="175"/>
      <c r="H80" s="175"/>
      <c r="AA80" s="254"/>
      <c r="AB80" s="254"/>
      <c r="AC80" s="272" t="str">
        <f>IF(ISNA(INDEX(UserInput!$M$8:$W$264,MATCH(ROW()-ROW($18:$18),UserInput!$W$8:$W$264,0),1)),IF(OR(AC79="End",AC79="End+"),"End+","End"),"")</f>
        <v>End+</v>
      </c>
      <c r="AD80" s="254"/>
    </row>
    <row r="81" spans="3:30" s="72" customFormat="1" ht="14.25" x14ac:dyDescent="0.25">
      <c r="C81" s="91" t="str">
        <f>IF(OR(AC81="End",AC81="End+"),"",INDEX(UserInput!$M$8:$W$264,MATCH(ROW()-ROW($18:$18),UserInput!$W$8:$W$264,0),1))</f>
        <v/>
      </c>
      <c r="D81" s="91" t="str">
        <f>IF(OR(AC81="End",AC81="End+"),"",INDEX(UserInput!$M$8:$W$264,MATCH(ROW()-ROW($18:$18),UserInput!$W$8:$W$264,0),5))</f>
        <v/>
      </c>
      <c r="E81" s="83" t="str">
        <f>IF(OR(AC81="End",AC81="End+"),"",INDEX(UserInput!$M$8:$W$264,MATCH(ROW()-ROW($18:$18),UserInput!$W$8:$W$264,0),6))</f>
        <v/>
      </c>
      <c r="F81" s="91" t="str">
        <f>IF(OR(AC81="End",AC81="End+"),"",IF(INDEX(UserInput!$M$8:$W$264,MATCH(ROW()-ROW($18:$18),UserInput!$W$8:$W$264,0),7)=0,"",INDEX(UserInput!$M$8:$W$264,MATCH(ROW()-ROW($18:$18),UserInput!$W$8:$W$264,0),7)))</f>
        <v/>
      </c>
      <c r="G81" s="175"/>
      <c r="H81" s="175"/>
      <c r="AA81" s="254"/>
      <c r="AB81" s="254"/>
      <c r="AC81" s="272" t="str">
        <f>IF(ISNA(INDEX(UserInput!$M$8:$W$264,MATCH(ROW()-ROW($18:$18),UserInput!$W$8:$W$264,0),1)),IF(OR(AC80="End",AC80="End+"),"End+","End"),"")</f>
        <v>End+</v>
      </c>
      <c r="AD81" s="254"/>
    </row>
    <row r="82" spans="3:30" s="72" customFormat="1" ht="14.25" x14ac:dyDescent="0.25">
      <c r="C82" s="91" t="str">
        <f>IF(OR(AC82="End",AC82="End+"),"",INDEX(UserInput!$M$8:$W$264,MATCH(ROW()-ROW($18:$18),UserInput!$W$8:$W$264,0),1))</f>
        <v/>
      </c>
      <c r="D82" s="91" t="str">
        <f>IF(OR(AC82="End",AC82="End+"),"",INDEX(UserInput!$M$8:$W$264,MATCH(ROW()-ROW($18:$18),UserInput!$W$8:$W$264,0),5))</f>
        <v/>
      </c>
      <c r="E82" s="83" t="str">
        <f>IF(OR(AC82="End",AC82="End+"),"",INDEX(UserInput!$M$8:$W$264,MATCH(ROW()-ROW($18:$18),UserInput!$W$8:$W$264,0),6))</f>
        <v/>
      </c>
      <c r="F82" s="91" t="str">
        <f>IF(OR(AC82="End",AC82="End+"),"",IF(INDEX(UserInput!$M$8:$W$264,MATCH(ROW()-ROW($18:$18),UserInput!$W$8:$W$264,0),7)=0,"",INDEX(UserInput!$M$8:$W$264,MATCH(ROW()-ROW($18:$18),UserInput!$W$8:$W$264,0),7)))</f>
        <v/>
      </c>
      <c r="G82" s="175"/>
      <c r="H82" s="175"/>
      <c r="AA82" s="254"/>
      <c r="AB82" s="254"/>
      <c r="AC82" s="272" t="str">
        <f>IF(ISNA(INDEX(UserInput!$M$8:$W$264,MATCH(ROW()-ROW($18:$18),UserInput!$W$8:$W$264,0),1)),IF(OR(AC81="End",AC81="End+"),"End+","End"),"")</f>
        <v>End+</v>
      </c>
      <c r="AD82" s="254"/>
    </row>
    <row r="83" spans="3:30" s="72" customFormat="1" ht="14.25" x14ac:dyDescent="0.25">
      <c r="C83" s="91" t="str">
        <f>IF(OR(AC83="End",AC83="End+"),"",INDEX(UserInput!$M$8:$W$264,MATCH(ROW()-ROW($18:$18),UserInput!$W$8:$W$264,0),1))</f>
        <v/>
      </c>
      <c r="D83" s="91" t="str">
        <f>IF(OR(AC83="End",AC83="End+"),"",INDEX(UserInput!$M$8:$W$264,MATCH(ROW()-ROW($18:$18),UserInput!$W$8:$W$264,0),5))</f>
        <v/>
      </c>
      <c r="E83" s="83" t="str">
        <f>IF(OR(AC83="End",AC83="End+"),"",INDEX(UserInput!$M$8:$W$264,MATCH(ROW()-ROW($18:$18),UserInput!$W$8:$W$264,0),6))</f>
        <v/>
      </c>
      <c r="F83" s="91" t="str">
        <f>IF(OR(AC83="End",AC83="End+"),"",IF(INDEX(UserInput!$M$8:$W$264,MATCH(ROW()-ROW($18:$18),UserInput!$W$8:$W$264,0),7)=0,"",INDEX(UserInput!$M$8:$W$264,MATCH(ROW()-ROW($18:$18),UserInput!$W$8:$W$264,0),7)))</f>
        <v/>
      </c>
      <c r="G83" s="175"/>
      <c r="H83" s="175"/>
      <c r="AA83" s="254"/>
      <c r="AB83" s="254"/>
      <c r="AC83" s="272" t="str">
        <f>IF(ISNA(INDEX(UserInput!$M$8:$W$264,MATCH(ROW()-ROW($18:$18),UserInput!$W$8:$W$264,0),1)),IF(OR(AC82="End",AC82="End+"),"End+","End"),"")</f>
        <v>End+</v>
      </c>
      <c r="AD83" s="254"/>
    </row>
    <row r="84" spans="3:30" s="72" customFormat="1" ht="14.25" x14ac:dyDescent="0.25">
      <c r="C84" s="91" t="str">
        <f>IF(OR(AC84="End",AC84="End+"),"",INDEX(UserInput!$M$8:$W$264,MATCH(ROW()-ROW($18:$18),UserInput!$W$8:$W$264,0),1))</f>
        <v/>
      </c>
      <c r="D84" s="91" t="str">
        <f>IF(OR(AC84="End",AC84="End+"),"",INDEX(UserInput!$M$8:$W$264,MATCH(ROW()-ROW($18:$18),UserInput!$W$8:$W$264,0),5))</f>
        <v/>
      </c>
      <c r="E84" s="83" t="str">
        <f>IF(OR(AC84="End",AC84="End+"),"",INDEX(UserInput!$M$8:$W$264,MATCH(ROW()-ROW($18:$18),UserInput!$W$8:$W$264,0),6))</f>
        <v/>
      </c>
      <c r="F84" s="91" t="str">
        <f>IF(OR(AC84="End",AC84="End+"),"",IF(INDEX(UserInput!$M$8:$W$264,MATCH(ROW()-ROW($18:$18),UserInput!$W$8:$W$264,0),7)=0,"",INDEX(UserInput!$M$8:$W$264,MATCH(ROW()-ROW($18:$18),UserInput!$W$8:$W$264,0),7)))</f>
        <v/>
      </c>
      <c r="G84" s="175"/>
      <c r="H84" s="175"/>
      <c r="AA84" s="254"/>
      <c r="AB84" s="254"/>
      <c r="AC84" s="272" t="str">
        <f>IF(ISNA(INDEX(UserInput!$M$8:$W$264,MATCH(ROW()-ROW($18:$18),UserInput!$W$8:$W$264,0),1)),IF(OR(AC83="End",AC83="End+"),"End+","End"),"")</f>
        <v>End+</v>
      </c>
      <c r="AD84" s="254"/>
    </row>
    <row r="85" spans="3:30" s="72" customFormat="1" ht="14.25" x14ac:dyDescent="0.25">
      <c r="C85" s="91" t="str">
        <f>IF(OR(AC85="End",AC85="End+"),"",INDEX(UserInput!$M$8:$W$264,MATCH(ROW()-ROW($18:$18),UserInput!$W$8:$W$264,0),1))</f>
        <v/>
      </c>
      <c r="D85" s="91" t="str">
        <f>IF(OR(AC85="End",AC85="End+"),"",INDEX(UserInput!$M$8:$W$264,MATCH(ROW()-ROW($18:$18),UserInput!$W$8:$W$264,0),5))</f>
        <v/>
      </c>
      <c r="E85" s="83" t="str">
        <f>IF(OR(AC85="End",AC85="End+"),"",INDEX(UserInput!$M$8:$W$264,MATCH(ROW()-ROW($18:$18),UserInput!$W$8:$W$264,0),6))</f>
        <v/>
      </c>
      <c r="F85" s="91" t="str">
        <f>IF(OR(AC85="End",AC85="End+"),"",IF(INDEX(UserInput!$M$8:$W$264,MATCH(ROW()-ROW($18:$18),UserInput!$W$8:$W$264,0),7)=0,"",INDEX(UserInput!$M$8:$W$264,MATCH(ROW()-ROW($18:$18),UserInput!$W$8:$W$264,0),7)))</f>
        <v/>
      </c>
      <c r="G85" s="175"/>
      <c r="H85" s="175"/>
      <c r="AA85" s="254"/>
      <c r="AB85" s="254"/>
      <c r="AC85" s="272" t="str">
        <f>IF(ISNA(INDEX(UserInput!$M$8:$W$264,MATCH(ROW()-ROW($18:$18),UserInput!$W$8:$W$264,0),1)),IF(OR(AC84="End",AC84="End+"),"End+","End"),"")</f>
        <v>End+</v>
      </c>
      <c r="AD85" s="254"/>
    </row>
    <row r="86" spans="3:30" s="72" customFormat="1" ht="14.25" x14ac:dyDescent="0.25">
      <c r="C86" s="91" t="str">
        <f>IF(OR(AC86="End",AC86="End+"),"",INDEX(UserInput!$M$8:$W$264,MATCH(ROW()-ROW($18:$18),UserInput!$W$8:$W$264,0),1))</f>
        <v/>
      </c>
      <c r="D86" s="91" t="str">
        <f>IF(OR(AC86="End",AC86="End+"),"",INDEX(UserInput!$M$8:$W$264,MATCH(ROW()-ROW($18:$18),UserInput!$W$8:$W$264,0),5))</f>
        <v/>
      </c>
      <c r="E86" s="83" t="str">
        <f>IF(OR(AC86="End",AC86="End+"),"",INDEX(UserInput!$M$8:$W$264,MATCH(ROW()-ROW($18:$18),UserInput!$W$8:$W$264,0),6))</f>
        <v/>
      </c>
      <c r="F86" s="91" t="str">
        <f>IF(OR(AC86="End",AC86="End+"),"",IF(INDEX(UserInput!$M$8:$W$264,MATCH(ROW()-ROW($18:$18),UserInput!$W$8:$W$264,0),7)=0,"",INDEX(UserInput!$M$8:$W$264,MATCH(ROW()-ROW($18:$18),UserInput!$W$8:$W$264,0),7)))</f>
        <v/>
      </c>
      <c r="G86" s="175"/>
      <c r="H86" s="175"/>
      <c r="AA86" s="254"/>
      <c r="AB86" s="254"/>
      <c r="AC86" s="272" t="str">
        <f>IF(ISNA(INDEX(UserInput!$M$8:$W$264,MATCH(ROW()-ROW($18:$18),UserInput!$W$8:$W$264,0),1)),IF(OR(AC85="End",AC85="End+"),"End+","End"),"")</f>
        <v>End+</v>
      </c>
      <c r="AD86" s="254"/>
    </row>
    <row r="87" spans="3:30" s="72" customFormat="1" ht="14.25" x14ac:dyDescent="0.25">
      <c r="C87" s="91" t="str">
        <f>IF(OR(AC87="End",AC87="End+"),"",INDEX(UserInput!$M$8:$W$264,MATCH(ROW()-ROW($18:$18),UserInput!$W$8:$W$264,0),1))</f>
        <v/>
      </c>
      <c r="D87" s="91" t="str">
        <f>IF(OR(AC87="End",AC87="End+"),"",INDEX(UserInput!$M$8:$W$264,MATCH(ROW()-ROW($18:$18),UserInput!$W$8:$W$264,0),5))</f>
        <v/>
      </c>
      <c r="E87" s="83" t="str">
        <f>IF(OR(AC87="End",AC87="End+"),"",INDEX(UserInput!$M$8:$W$264,MATCH(ROW()-ROW($18:$18),UserInput!$W$8:$W$264,0),6))</f>
        <v/>
      </c>
      <c r="F87" s="91" t="str">
        <f>IF(OR(AC87="End",AC87="End+"),"",IF(INDEX(UserInput!$M$8:$W$264,MATCH(ROW()-ROW($18:$18),UserInput!$W$8:$W$264,0),7)=0,"",INDEX(UserInput!$M$8:$W$264,MATCH(ROW()-ROW($18:$18),UserInput!$W$8:$W$264,0),7)))</f>
        <v/>
      </c>
      <c r="G87" s="175"/>
      <c r="H87" s="175"/>
      <c r="AA87" s="254"/>
      <c r="AB87" s="254"/>
      <c r="AC87" s="272" t="str">
        <f>IF(ISNA(INDEX(UserInput!$M$8:$W$264,MATCH(ROW()-ROW($18:$18),UserInput!$W$8:$W$264,0),1)),IF(OR(AC86="End",AC86="End+"),"End+","End"),"")</f>
        <v>End+</v>
      </c>
      <c r="AD87" s="254"/>
    </row>
    <row r="88" spans="3:30" s="72" customFormat="1" ht="14.25" x14ac:dyDescent="0.25">
      <c r="C88" s="91" t="str">
        <f>IF(OR(AC88="End",AC88="End+"),"",INDEX(UserInput!$M$8:$W$264,MATCH(ROW()-ROW($18:$18),UserInput!$W$8:$W$264,0),1))</f>
        <v/>
      </c>
      <c r="D88" s="91" t="str">
        <f>IF(OR(AC88="End",AC88="End+"),"",INDEX(UserInput!$M$8:$W$264,MATCH(ROW()-ROW($18:$18),UserInput!$W$8:$W$264,0),5))</f>
        <v/>
      </c>
      <c r="E88" s="83" t="str">
        <f>IF(OR(AC88="End",AC88="End+"),"",INDEX(UserInput!$M$8:$W$264,MATCH(ROW()-ROW($18:$18),UserInput!$W$8:$W$264,0),6))</f>
        <v/>
      </c>
      <c r="F88" s="91" t="str">
        <f>IF(OR(AC88="End",AC88="End+"),"",IF(INDEX(UserInput!$M$8:$W$264,MATCH(ROW()-ROW($18:$18),UserInput!$W$8:$W$264,0),7)=0,"",INDEX(UserInput!$M$8:$W$264,MATCH(ROW()-ROW($18:$18),UserInput!$W$8:$W$264,0),7)))</f>
        <v/>
      </c>
      <c r="G88" s="175"/>
      <c r="H88" s="175"/>
      <c r="AA88" s="254"/>
      <c r="AB88" s="254"/>
      <c r="AC88" s="272" t="str">
        <f>IF(ISNA(INDEX(UserInput!$M$8:$W$264,MATCH(ROW()-ROW($18:$18),UserInput!$W$8:$W$264,0),1)),IF(OR(AC87="End",AC87="End+"),"End+","End"),"")</f>
        <v>End+</v>
      </c>
      <c r="AD88" s="254"/>
    </row>
    <row r="89" spans="3:30" s="72" customFormat="1" ht="14.25" x14ac:dyDescent="0.25">
      <c r="C89" s="91" t="str">
        <f>IF(OR(AC89="End",AC89="End+"),"",INDEX(UserInput!$M$8:$W$264,MATCH(ROW()-ROW($18:$18),UserInput!$W$8:$W$264,0),1))</f>
        <v/>
      </c>
      <c r="D89" s="91" t="str">
        <f>IF(OR(AC89="End",AC89="End+"),"",INDEX(UserInput!$M$8:$W$264,MATCH(ROW()-ROW($18:$18),UserInput!$W$8:$W$264,0),5))</f>
        <v/>
      </c>
      <c r="E89" s="83" t="str">
        <f>IF(OR(AC89="End",AC89="End+"),"",INDEX(UserInput!$M$8:$W$264,MATCH(ROW()-ROW($18:$18),UserInput!$W$8:$W$264,0),6))</f>
        <v/>
      </c>
      <c r="F89" s="91" t="str">
        <f>IF(OR(AC89="End",AC89="End+"),"",IF(INDEX(UserInput!$M$8:$W$264,MATCH(ROW()-ROW($18:$18),UserInput!$W$8:$W$264,0),7)=0,"",INDEX(UserInput!$M$8:$W$264,MATCH(ROW()-ROW($18:$18),UserInput!$W$8:$W$264,0),7)))</f>
        <v/>
      </c>
      <c r="G89" s="175"/>
      <c r="H89" s="175"/>
      <c r="AA89" s="254"/>
      <c r="AB89" s="254"/>
      <c r="AC89" s="272" t="str">
        <f>IF(ISNA(INDEX(UserInput!$M$8:$W$264,MATCH(ROW()-ROW($18:$18),UserInput!$W$8:$W$264,0),1)),IF(OR(AC88="End",AC88="End+"),"End+","End"),"")</f>
        <v>End+</v>
      </c>
      <c r="AD89" s="254"/>
    </row>
    <row r="90" spans="3:30" s="72" customFormat="1" ht="14.25" x14ac:dyDescent="0.25">
      <c r="C90" s="91" t="str">
        <f>IF(OR(AC90="End",AC90="End+"),"",INDEX(UserInput!$M$8:$W$264,MATCH(ROW()-ROW($18:$18),UserInput!$W$8:$W$264,0),1))</f>
        <v/>
      </c>
      <c r="D90" s="91" t="str">
        <f>IF(OR(AC90="End",AC90="End+"),"",INDEX(UserInput!$M$8:$W$264,MATCH(ROW()-ROW($18:$18),UserInput!$W$8:$W$264,0),5))</f>
        <v/>
      </c>
      <c r="E90" s="83" t="str">
        <f>IF(OR(AC90="End",AC90="End+"),"",INDEX(UserInput!$M$8:$W$264,MATCH(ROW()-ROW($18:$18),UserInput!$W$8:$W$264,0),6))</f>
        <v/>
      </c>
      <c r="F90" s="91" t="str">
        <f>IF(OR(AC90="End",AC90="End+"),"",IF(INDEX(UserInput!$M$8:$W$264,MATCH(ROW()-ROW($18:$18),UserInput!$W$8:$W$264,0),7)=0,"",INDEX(UserInput!$M$8:$W$264,MATCH(ROW()-ROW($18:$18),UserInput!$W$8:$W$264,0),7)))</f>
        <v/>
      </c>
      <c r="G90" s="175"/>
      <c r="H90" s="175"/>
      <c r="AA90" s="254"/>
      <c r="AB90" s="254"/>
      <c r="AC90" s="272" t="str">
        <f>IF(ISNA(INDEX(UserInput!$M$8:$W$264,MATCH(ROW()-ROW($18:$18),UserInput!$W$8:$W$264,0),1)),IF(OR(AC89="End",AC89="End+"),"End+","End"),"")</f>
        <v>End+</v>
      </c>
      <c r="AD90" s="254"/>
    </row>
    <row r="91" spans="3:30" s="72" customFormat="1" ht="14.25" x14ac:dyDescent="0.25">
      <c r="C91" s="91" t="str">
        <f>IF(OR(AC91="End",AC91="End+"),"",INDEX(UserInput!$M$8:$W$264,MATCH(ROW()-ROW($18:$18),UserInput!$W$8:$W$264,0),1))</f>
        <v/>
      </c>
      <c r="D91" s="91" t="str">
        <f>IF(OR(AC91="End",AC91="End+"),"",INDEX(UserInput!$M$8:$W$264,MATCH(ROW()-ROW($18:$18),UserInput!$W$8:$W$264,0),5))</f>
        <v/>
      </c>
      <c r="E91" s="83" t="str">
        <f>IF(OR(AC91="End",AC91="End+"),"",INDEX(UserInput!$M$8:$W$264,MATCH(ROW()-ROW($18:$18),UserInput!$W$8:$W$264,0),6))</f>
        <v/>
      </c>
      <c r="F91" s="91" t="str">
        <f>IF(OR(AC91="End",AC91="End+"),"",IF(INDEX(UserInput!$M$8:$W$264,MATCH(ROW()-ROW($18:$18),UserInput!$W$8:$W$264,0),7)=0,"",INDEX(UserInput!$M$8:$W$264,MATCH(ROW()-ROW($18:$18),UserInput!$W$8:$W$264,0),7)))</f>
        <v/>
      </c>
      <c r="G91" s="175"/>
      <c r="H91" s="175"/>
      <c r="AA91" s="254"/>
      <c r="AB91" s="254"/>
      <c r="AC91" s="272" t="str">
        <f>IF(ISNA(INDEX(UserInput!$M$8:$W$264,MATCH(ROW()-ROW($18:$18),UserInput!$W$8:$W$264,0),1)),IF(OR(AC90="End",AC90="End+"),"End+","End"),"")</f>
        <v>End+</v>
      </c>
      <c r="AD91" s="254"/>
    </row>
    <row r="92" spans="3:30" s="72" customFormat="1" ht="14.25" x14ac:dyDescent="0.25">
      <c r="C92" s="91" t="str">
        <f>IF(OR(AC92="End",AC92="End+"),"",INDEX(UserInput!$M$8:$W$264,MATCH(ROW()-ROW($18:$18),UserInput!$W$8:$W$264,0),1))</f>
        <v/>
      </c>
      <c r="D92" s="91" t="str">
        <f>IF(OR(AC92="End",AC92="End+"),"",INDEX(UserInput!$M$8:$W$264,MATCH(ROW()-ROW($18:$18),UserInput!$W$8:$W$264,0),5))</f>
        <v/>
      </c>
      <c r="E92" s="83" t="str">
        <f>IF(OR(AC92="End",AC92="End+"),"",INDEX(UserInput!$M$8:$W$264,MATCH(ROW()-ROW($18:$18),UserInput!$W$8:$W$264,0),6))</f>
        <v/>
      </c>
      <c r="F92" s="91" t="str">
        <f>IF(OR(AC92="End",AC92="End+"),"",IF(INDEX(UserInput!$M$8:$W$264,MATCH(ROW()-ROW($18:$18),UserInput!$W$8:$W$264,0),7)=0,"",INDEX(UserInput!$M$8:$W$264,MATCH(ROW()-ROW($18:$18),UserInput!$W$8:$W$264,0),7)))</f>
        <v/>
      </c>
      <c r="G92" s="175"/>
      <c r="H92" s="175"/>
      <c r="AA92" s="254"/>
      <c r="AB92" s="254"/>
      <c r="AC92" s="272" t="str">
        <f>IF(ISNA(INDEX(UserInput!$M$8:$W$264,MATCH(ROW()-ROW($18:$18),UserInput!$W$8:$W$264,0),1)),IF(OR(AC91="End",AC91="End+"),"End+","End"),"")</f>
        <v>End+</v>
      </c>
      <c r="AD92" s="254"/>
    </row>
    <row r="93" spans="3:30" s="72" customFormat="1" ht="14.25" x14ac:dyDescent="0.25">
      <c r="C93" s="91" t="str">
        <f>IF(OR(AC93="End",AC93="End+"),"",INDEX(UserInput!$M$8:$W$264,MATCH(ROW()-ROW($18:$18),UserInput!$W$8:$W$264,0),1))</f>
        <v/>
      </c>
      <c r="D93" s="91" t="str">
        <f>IF(OR(AC93="End",AC93="End+"),"",INDEX(UserInput!$M$8:$W$264,MATCH(ROW()-ROW($18:$18),UserInput!$W$8:$W$264,0),5))</f>
        <v/>
      </c>
      <c r="E93" s="83" t="str">
        <f>IF(OR(AC93="End",AC93="End+"),"",INDEX(UserInput!$M$8:$W$264,MATCH(ROW()-ROW($18:$18),UserInput!$W$8:$W$264,0),6))</f>
        <v/>
      </c>
      <c r="F93" s="91" t="str">
        <f>IF(OR(AC93="End",AC93="End+"),"",IF(INDEX(UserInput!$M$8:$W$264,MATCH(ROW()-ROW($18:$18),UserInput!$W$8:$W$264,0),7)=0,"",INDEX(UserInput!$M$8:$W$264,MATCH(ROW()-ROW($18:$18),UserInput!$W$8:$W$264,0),7)))</f>
        <v/>
      </c>
      <c r="G93" s="175"/>
      <c r="H93" s="175"/>
      <c r="AA93" s="254"/>
      <c r="AB93" s="254"/>
      <c r="AC93" s="272" t="str">
        <f>IF(ISNA(INDEX(UserInput!$M$8:$W$264,MATCH(ROW()-ROW($18:$18),UserInput!$W$8:$W$264,0),1)),IF(OR(AC92="End",AC92="End+"),"End+","End"),"")</f>
        <v>End+</v>
      </c>
      <c r="AD93" s="254"/>
    </row>
    <row r="94" spans="3:30" s="72" customFormat="1" ht="14.25" x14ac:dyDescent="0.25">
      <c r="C94" s="91" t="str">
        <f>IF(OR(AC94="End",AC94="End+"),"",INDEX(UserInput!$M$8:$W$264,MATCH(ROW()-ROW($18:$18),UserInput!$W$8:$W$264,0),1))</f>
        <v/>
      </c>
      <c r="D94" s="91" t="str">
        <f>IF(OR(AC94="End",AC94="End+"),"",INDEX(UserInput!$M$8:$W$264,MATCH(ROW()-ROW($18:$18),UserInput!$W$8:$W$264,0),5))</f>
        <v/>
      </c>
      <c r="E94" s="83" t="str">
        <f>IF(OR(AC94="End",AC94="End+"),"",INDEX(UserInput!$M$8:$W$264,MATCH(ROW()-ROW($18:$18),UserInput!$W$8:$W$264,0),6))</f>
        <v/>
      </c>
      <c r="F94" s="91" t="str">
        <f>IF(OR(AC94="End",AC94="End+"),"",IF(INDEX(UserInput!$M$8:$W$264,MATCH(ROW()-ROW($18:$18),UserInput!$W$8:$W$264,0),7)=0,"",INDEX(UserInput!$M$8:$W$264,MATCH(ROW()-ROW($18:$18),UserInput!$W$8:$W$264,0),7)))</f>
        <v/>
      </c>
      <c r="G94" s="175"/>
      <c r="H94" s="175"/>
      <c r="AA94" s="254"/>
      <c r="AB94" s="254"/>
      <c r="AC94" s="272" t="str">
        <f>IF(ISNA(INDEX(UserInput!$M$8:$W$264,MATCH(ROW()-ROW($18:$18),UserInput!$W$8:$W$264,0),1)),IF(OR(AC93="End",AC93="End+"),"End+","End"),"")</f>
        <v>End+</v>
      </c>
      <c r="AD94" s="254"/>
    </row>
    <row r="95" spans="3:30" s="72" customFormat="1" ht="14.25" x14ac:dyDescent="0.25">
      <c r="C95" s="91" t="str">
        <f>IF(OR(AC95="End",AC95="End+"),"",INDEX(UserInput!$M$8:$W$264,MATCH(ROW()-ROW($18:$18),UserInput!$W$8:$W$264,0),1))</f>
        <v/>
      </c>
      <c r="D95" s="91" t="str">
        <f>IF(OR(AC95="End",AC95="End+"),"",INDEX(UserInput!$M$8:$W$264,MATCH(ROW()-ROW($18:$18),UserInput!$W$8:$W$264,0),5))</f>
        <v/>
      </c>
      <c r="E95" s="83" t="str">
        <f>IF(OR(AC95="End",AC95="End+"),"",INDEX(UserInput!$M$8:$W$264,MATCH(ROW()-ROW($18:$18),UserInput!$W$8:$W$264,0),6))</f>
        <v/>
      </c>
      <c r="F95" s="91" t="str">
        <f>IF(OR(AC95="End",AC95="End+"),"",IF(INDEX(UserInput!$M$8:$W$264,MATCH(ROW()-ROW($18:$18),UserInput!$W$8:$W$264,0),7)=0,"",INDEX(UserInput!$M$8:$W$264,MATCH(ROW()-ROW($18:$18),UserInput!$W$8:$W$264,0),7)))</f>
        <v/>
      </c>
      <c r="G95" s="175"/>
      <c r="H95" s="175"/>
      <c r="AA95" s="254"/>
      <c r="AB95" s="254"/>
      <c r="AC95" s="272" t="str">
        <f>IF(ISNA(INDEX(UserInput!$M$8:$W$264,MATCH(ROW()-ROW($18:$18),UserInput!$W$8:$W$264,0),1)),IF(OR(AC94="End",AC94="End+"),"End+","End"),"")</f>
        <v>End+</v>
      </c>
      <c r="AD95" s="254"/>
    </row>
    <row r="96" spans="3:30" s="72" customFormat="1" ht="14.25" x14ac:dyDescent="0.25">
      <c r="C96" s="91" t="str">
        <f>IF(OR(AC96="End",AC96="End+"),"",INDEX(UserInput!$M$8:$W$264,MATCH(ROW()-ROW($18:$18),UserInput!$W$8:$W$264,0),1))</f>
        <v/>
      </c>
      <c r="D96" s="91" t="str">
        <f>IF(OR(AC96="End",AC96="End+"),"",INDEX(UserInput!$M$8:$W$264,MATCH(ROW()-ROW($18:$18),UserInput!$W$8:$W$264,0),5))</f>
        <v/>
      </c>
      <c r="E96" s="83" t="str">
        <f>IF(OR(AC96="End",AC96="End+"),"",INDEX(UserInput!$M$8:$W$264,MATCH(ROW()-ROW($18:$18),UserInput!$W$8:$W$264,0),6))</f>
        <v/>
      </c>
      <c r="F96" s="91" t="str">
        <f>IF(OR(AC96="End",AC96="End+"),"",IF(INDEX(UserInput!$M$8:$W$264,MATCH(ROW()-ROW($18:$18),UserInput!$W$8:$W$264,0),7)=0,"",INDEX(UserInput!$M$8:$W$264,MATCH(ROW()-ROW($18:$18),UserInput!$W$8:$W$264,0),7)))</f>
        <v/>
      </c>
      <c r="G96" s="175"/>
      <c r="H96" s="175"/>
      <c r="AA96" s="254"/>
      <c r="AB96" s="254"/>
      <c r="AC96" s="272" t="str">
        <f>IF(ISNA(INDEX(UserInput!$M$8:$W$264,MATCH(ROW()-ROW($18:$18),UserInput!$W$8:$W$264,0),1)),IF(OR(AC95="End",AC95="End+"),"End+","End"),"")</f>
        <v>End+</v>
      </c>
      <c r="AD96" s="254"/>
    </row>
    <row r="97" spans="3:30" s="72" customFormat="1" ht="14.25" x14ac:dyDescent="0.25">
      <c r="C97" s="91" t="str">
        <f>IF(OR(AC97="End",AC97="End+"),"",INDEX(UserInput!$M$8:$W$264,MATCH(ROW()-ROW($18:$18),UserInput!$W$8:$W$264,0),1))</f>
        <v/>
      </c>
      <c r="D97" s="91" t="str">
        <f>IF(OR(AC97="End",AC97="End+"),"",INDEX(UserInput!$M$8:$W$264,MATCH(ROW()-ROW($18:$18),UserInput!$W$8:$W$264,0),5))</f>
        <v/>
      </c>
      <c r="E97" s="83" t="str">
        <f>IF(OR(AC97="End",AC97="End+"),"",INDEX(UserInput!$M$8:$W$264,MATCH(ROW()-ROW($18:$18),UserInput!$W$8:$W$264,0),6))</f>
        <v/>
      </c>
      <c r="F97" s="91" t="str">
        <f>IF(OR(AC97="End",AC97="End+"),"",IF(INDEX(UserInput!$M$8:$W$264,MATCH(ROW()-ROW($18:$18),UserInput!$W$8:$W$264,0),7)=0,"",INDEX(UserInput!$M$8:$W$264,MATCH(ROW()-ROW($18:$18),UserInput!$W$8:$W$264,0),7)))</f>
        <v/>
      </c>
      <c r="G97" s="175"/>
      <c r="H97" s="175"/>
      <c r="AA97" s="254"/>
      <c r="AB97" s="254"/>
      <c r="AC97" s="272" t="str">
        <f>IF(ISNA(INDEX(UserInput!$M$8:$W$264,MATCH(ROW()-ROW($18:$18),UserInput!$W$8:$W$264,0),1)),IF(OR(AC96="End",AC96="End+"),"End+","End"),"")</f>
        <v>End+</v>
      </c>
      <c r="AD97" s="254"/>
    </row>
    <row r="98" spans="3:30" s="72" customFormat="1" ht="14.25" x14ac:dyDescent="0.25">
      <c r="C98" s="91" t="str">
        <f>IF(OR(AC98="End",AC98="End+"),"",INDEX(UserInput!$M$8:$W$264,MATCH(ROW()-ROW($18:$18),UserInput!$W$8:$W$264,0),1))</f>
        <v/>
      </c>
      <c r="D98" s="91" t="str">
        <f>IF(OR(AC98="End",AC98="End+"),"",INDEX(UserInput!$M$8:$W$264,MATCH(ROW()-ROW($18:$18),UserInput!$W$8:$W$264,0),5))</f>
        <v/>
      </c>
      <c r="E98" s="83" t="str">
        <f>IF(OR(AC98="End",AC98="End+"),"",INDEX(UserInput!$M$8:$W$264,MATCH(ROW()-ROW($18:$18),UserInput!$W$8:$W$264,0),6))</f>
        <v/>
      </c>
      <c r="F98" s="91" t="str">
        <f>IF(OR(AC98="End",AC98="End+"),"",IF(INDEX(UserInput!$M$8:$W$264,MATCH(ROW()-ROW($18:$18),UserInput!$W$8:$W$264,0),7)=0,"",INDEX(UserInput!$M$8:$W$264,MATCH(ROW()-ROW($18:$18),UserInput!$W$8:$W$264,0),7)))</f>
        <v/>
      </c>
      <c r="G98" s="175"/>
      <c r="H98" s="175"/>
      <c r="AA98" s="254"/>
      <c r="AB98" s="254"/>
      <c r="AC98" s="272" t="str">
        <f>IF(ISNA(INDEX(UserInput!$M$8:$W$264,MATCH(ROW()-ROW($18:$18),UserInput!$W$8:$W$264,0),1)),IF(OR(AC97="End",AC97="End+"),"End+","End"),"")</f>
        <v>End+</v>
      </c>
      <c r="AD98" s="254"/>
    </row>
    <row r="99" spans="3:30" s="72" customFormat="1" ht="14.25" x14ac:dyDescent="0.25">
      <c r="C99" s="91" t="str">
        <f>IF(OR(AC99="End",AC99="End+"),"",INDEX(UserInput!$M$8:$W$264,MATCH(ROW()-ROW($18:$18),UserInput!$W$8:$W$264,0),1))</f>
        <v/>
      </c>
      <c r="D99" s="91" t="str">
        <f>IF(OR(AC99="End",AC99="End+"),"",INDEX(UserInput!$M$8:$W$264,MATCH(ROW()-ROW($18:$18),UserInput!$W$8:$W$264,0),5))</f>
        <v/>
      </c>
      <c r="E99" s="83" t="str">
        <f>IF(OR(AC99="End",AC99="End+"),"",INDEX(UserInput!$M$8:$W$264,MATCH(ROW()-ROW($18:$18),UserInput!$W$8:$W$264,0),6))</f>
        <v/>
      </c>
      <c r="F99" s="91" t="str">
        <f>IF(OR(AC99="End",AC99="End+"),"",IF(INDEX(UserInput!$M$8:$W$264,MATCH(ROW()-ROW($18:$18),UserInput!$W$8:$W$264,0),7)=0,"",INDEX(UserInput!$M$8:$W$264,MATCH(ROW()-ROW($18:$18),UserInput!$W$8:$W$264,0),7)))</f>
        <v/>
      </c>
      <c r="G99" s="175"/>
      <c r="H99" s="175"/>
      <c r="AA99" s="254"/>
      <c r="AB99" s="254"/>
      <c r="AC99" s="272" t="str">
        <f>IF(ISNA(INDEX(UserInput!$M$8:$W$264,MATCH(ROW()-ROW($18:$18),UserInput!$W$8:$W$264,0),1)),IF(OR(AC98="End",AC98="End+"),"End+","End"),"")</f>
        <v>End+</v>
      </c>
      <c r="AD99" s="254"/>
    </row>
    <row r="100" spans="3:30" s="72" customFormat="1" ht="14.25" x14ac:dyDescent="0.25">
      <c r="C100" s="91" t="str">
        <f>IF(OR(AC100="End",AC100="End+"),"",INDEX(UserInput!$M$8:$W$264,MATCH(ROW()-ROW($18:$18),UserInput!$W$8:$W$264,0),1))</f>
        <v/>
      </c>
      <c r="D100" s="91" t="str">
        <f>IF(OR(AC100="End",AC100="End+"),"",INDEX(UserInput!$M$8:$W$264,MATCH(ROW()-ROW($18:$18),UserInput!$W$8:$W$264,0),5))</f>
        <v/>
      </c>
      <c r="E100" s="83" t="str">
        <f>IF(OR(AC100="End",AC100="End+"),"",INDEX(UserInput!$M$8:$W$264,MATCH(ROW()-ROW($18:$18),UserInput!$W$8:$W$264,0),6))</f>
        <v/>
      </c>
      <c r="F100" s="91" t="str">
        <f>IF(OR(AC100="End",AC100="End+"),"",IF(INDEX(UserInput!$M$8:$W$264,MATCH(ROW()-ROW($18:$18),UserInput!$W$8:$W$264,0),7)=0,"",INDEX(UserInput!$M$8:$W$264,MATCH(ROW()-ROW($18:$18),UserInput!$W$8:$W$264,0),7)))</f>
        <v/>
      </c>
      <c r="G100" s="175"/>
      <c r="H100" s="175"/>
      <c r="AA100" s="254"/>
      <c r="AB100" s="254"/>
      <c r="AC100" s="272" t="str">
        <f>IF(ISNA(INDEX(UserInput!$M$8:$W$264,MATCH(ROW()-ROW($18:$18),UserInput!$W$8:$W$264,0),1)),IF(OR(AC99="End",AC99="End+"),"End+","End"),"")</f>
        <v>End+</v>
      </c>
      <c r="AD100" s="254"/>
    </row>
    <row r="101" spans="3:30" s="72" customFormat="1" ht="14.25" x14ac:dyDescent="0.25">
      <c r="C101" s="91" t="str">
        <f>IF(OR(AC101="End",AC101="End+"),"",INDEX(UserInput!$M$8:$W$264,MATCH(ROW()-ROW($18:$18),UserInput!$W$8:$W$264,0),1))</f>
        <v/>
      </c>
      <c r="D101" s="91" t="str">
        <f>IF(OR(AC101="End",AC101="End+"),"",INDEX(UserInput!$M$8:$W$264,MATCH(ROW()-ROW($18:$18),UserInput!$W$8:$W$264,0),5))</f>
        <v/>
      </c>
      <c r="E101" s="83" t="str">
        <f>IF(OR(AC101="End",AC101="End+"),"",INDEX(UserInput!$M$8:$W$264,MATCH(ROW()-ROW($18:$18),UserInput!$W$8:$W$264,0),6))</f>
        <v/>
      </c>
      <c r="F101" s="91" t="str">
        <f>IF(OR(AC101="End",AC101="End+"),"",IF(INDEX(UserInput!$M$8:$W$264,MATCH(ROW()-ROW($18:$18),UserInput!$W$8:$W$264,0),7)=0,"",INDEX(UserInput!$M$8:$W$264,MATCH(ROW()-ROW($18:$18),UserInput!$W$8:$W$264,0),7)))</f>
        <v/>
      </c>
      <c r="G101" s="175"/>
      <c r="H101" s="175"/>
      <c r="AA101" s="254"/>
      <c r="AB101" s="254"/>
      <c r="AC101" s="272" t="str">
        <f>IF(ISNA(INDEX(UserInput!$M$8:$W$264,MATCH(ROW()-ROW($18:$18),UserInput!$W$8:$W$264,0),1)),IF(OR(AC100="End",AC100="End+"),"End+","End"),"")</f>
        <v>End+</v>
      </c>
      <c r="AD101" s="254"/>
    </row>
    <row r="102" spans="3:30" s="72" customFormat="1" ht="14.25" x14ac:dyDescent="0.25">
      <c r="C102" s="91" t="str">
        <f>IF(OR(AC102="End",AC102="End+"),"",INDEX(UserInput!$M$8:$W$264,MATCH(ROW()-ROW($18:$18),UserInput!$W$8:$W$264,0),1))</f>
        <v/>
      </c>
      <c r="D102" s="91" t="str">
        <f>IF(OR(AC102="End",AC102="End+"),"",INDEX(UserInput!$M$8:$W$264,MATCH(ROW()-ROW($18:$18),UserInput!$W$8:$W$264,0),5))</f>
        <v/>
      </c>
      <c r="E102" s="83" t="str">
        <f>IF(OR(AC102="End",AC102="End+"),"",INDEX(UserInput!$M$8:$W$264,MATCH(ROW()-ROW($18:$18),UserInput!$W$8:$W$264,0),6))</f>
        <v/>
      </c>
      <c r="F102" s="91" t="str">
        <f>IF(OR(AC102="End",AC102="End+"),"",IF(INDEX(UserInput!$M$8:$W$264,MATCH(ROW()-ROW($18:$18),UserInput!$W$8:$W$264,0),7)=0,"",INDEX(UserInput!$M$8:$W$264,MATCH(ROW()-ROW($18:$18),UserInput!$W$8:$W$264,0),7)))</f>
        <v/>
      </c>
      <c r="G102" s="175"/>
      <c r="H102" s="175"/>
      <c r="AA102" s="254"/>
      <c r="AB102" s="254"/>
      <c r="AC102" s="272" t="str">
        <f>IF(ISNA(INDEX(UserInput!$M$8:$W$264,MATCH(ROW()-ROW($18:$18),UserInput!$W$8:$W$264,0),1)),IF(OR(AC101="End",AC101="End+"),"End+","End"),"")</f>
        <v>End+</v>
      </c>
      <c r="AD102" s="254"/>
    </row>
    <row r="103" spans="3:30" s="72" customFormat="1" ht="14.25" x14ac:dyDescent="0.25">
      <c r="C103" s="91" t="str">
        <f>IF(OR(AC103="End",AC103="End+"),"",INDEX(UserInput!$M$8:$W$264,MATCH(ROW()-ROW($18:$18),UserInput!$W$8:$W$264,0),1))</f>
        <v/>
      </c>
      <c r="D103" s="91" t="str">
        <f>IF(OR(AC103="End",AC103="End+"),"",INDEX(UserInput!$M$8:$W$264,MATCH(ROW()-ROW($18:$18),UserInput!$W$8:$W$264,0),5))</f>
        <v/>
      </c>
      <c r="E103" s="83" t="str">
        <f>IF(OR(AC103="End",AC103="End+"),"",INDEX(UserInput!$M$8:$W$264,MATCH(ROW()-ROW($18:$18),UserInput!$W$8:$W$264,0),6))</f>
        <v/>
      </c>
      <c r="F103" s="91" t="str">
        <f>IF(OR(AC103="End",AC103="End+"),"",IF(INDEX(UserInput!$M$8:$W$264,MATCH(ROW()-ROW($18:$18),UserInput!$W$8:$W$264,0),7)=0,"",INDEX(UserInput!$M$8:$W$264,MATCH(ROW()-ROW($18:$18),UserInput!$W$8:$W$264,0),7)))</f>
        <v/>
      </c>
      <c r="G103" s="175"/>
      <c r="H103" s="175"/>
      <c r="AA103" s="254"/>
      <c r="AB103" s="254"/>
      <c r="AC103" s="272" t="str">
        <f>IF(ISNA(INDEX(UserInput!$M$8:$W$264,MATCH(ROW()-ROW($18:$18),UserInput!$W$8:$W$264,0),1)),IF(OR(AC102="End",AC102="End+"),"End+","End"),"")</f>
        <v>End+</v>
      </c>
      <c r="AD103" s="254"/>
    </row>
    <row r="104" spans="3:30" s="72" customFormat="1" ht="14.25" x14ac:dyDescent="0.25">
      <c r="C104" s="91" t="str">
        <f>IF(OR(AC104="End",AC104="End+"),"",INDEX(UserInput!$M$8:$W$264,MATCH(ROW()-ROW($18:$18),UserInput!$W$8:$W$264,0),1))</f>
        <v/>
      </c>
      <c r="D104" s="91" t="str">
        <f>IF(OR(AC104="End",AC104="End+"),"",INDEX(UserInput!$M$8:$W$264,MATCH(ROW()-ROW($18:$18),UserInput!$W$8:$W$264,0),5))</f>
        <v/>
      </c>
      <c r="E104" s="83" t="str">
        <f>IF(OR(AC104="End",AC104="End+"),"",INDEX(UserInput!$M$8:$W$264,MATCH(ROW()-ROW($18:$18),UserInput!$W$8:$W$264,0),6))</f>
        <v/>
      </c>
      <c r="F104" s="91" t="str">
        <f>IF(OR(AC104="End",AC104="End+"),"",IF(INDEX(UserInput!$M$8:$W$264,MATCH(ROW()-ROW($18:$18),UserInput!$W$8:$W$264,0),7)=0,"",INDEX(UserInput!$M$8:$W$264,MATCH(ROW()-ROW($18:$18),UserInput!$W$8:$W$264,0),7)))</f>
        <v/>
      </c>
      <c r="G104" s="175"/>
      <c r="H104" s="175"/>
      <c r="AA104" s="254"/>
      <c r="AB104" s="254"/>
      <c r="AC104" s="272" t="str">
        <f>IF(ISNA(INDEX(UserInput!$M$8:$W$264,MATCH(ROW()-ROW($18:$18),UserInput!$W$8:$W$264,0),1)),IF(OR(AC103="End",AC103="End+"),"End+","End"),"")</f>
        <v>End+</v>
      </c>
      <c r="AD104" s="254"/>
    </row>
    <row r="105" spans="3:30" s="72" customFormat="1" ht="14.25" x14ac:dyDescent="0.25">
      <c r="C105" s="91" t="str">
        <f>IF(OR(AC105="End",AC105="End+"),"",INDEX(UserInput!$M$8:$W$264,MATCH(ROW()-ROW($18:$18),UserInput!$W$8:$W$264,0),1))</f>
        <v/>
      </c>
      <c r="D105" s="91" t="str">
        <f>IF(OR(AC105="End",AC105="End+"),"",INDEX(UserInput!$M$8:$W$264,MATCH(ROW()-ROW($18:$18),UserInput!$W$8:$W$264,0),5))</f>
        <v/>
      </c>
      <c r="E105" s="83" t="str">
        <f>IF(OR(AC105="End",AC105="End+"),"",INDEX(UserInput!$M$8:$W$264,MATCH(ROW()-ROW($18:$18),UserInput!$W$8:$W$264,0),6))</f>
        <v/>
      </c>
      <c r="F105" s="91" t="str">
        <f>IF(OR(AC105="End",AC105="End+"),"",IF(INDEX(UserInput!$M$8:$W$264,MATCH(ROW()-ROW($18:$18),UserInput!$W$8:$W$264,0),7)=0,"",INDEX(UserInput!$M$8:$W$264,MATCH(ROW()-ROW($18:$18),UserInput!$W$8:$W$264,0),7)))</f>
        <v/>
      </c>
      <c r="G105" s="175"/>
      <c r="H105" s="175"/>
      <c r="AA105" s="254"/>
      <c r="AB105" s="254"/>
      <c r="AC105" s="272" t="str">
        <f>IF(ISNA(INDEX(UserInput!$M$8:$W$264,MATCH(ROW()-ROW($18:$18),UserInput!$W$8:$W$264,0),1)),IF(OR(AC104="End",AC104="End+"),"End+","End"),"")</f>
        <v>End+</v>
      </c>
      <c r="AD105" s="254"/>
    </row>
    <row r="106" spans="3:30" s="72" customFormat="1" ht="14.25" x14ac:dyDescent="0.25">
      <c r="C106" s="91" t="str">
        <f>IF(OR(AC106="End",AC106="End+"),"",INDEX(UserInput!$M$8:$W$264,MATCH(ROW()-ROW($18:$18),UserInput!$W$8:$W$264,0),1))</f>
        <v/>
      </c>
      <c r="D106" s="91" t="str">
        <f>IF(OR(AC106="End",AC106="End+"),"",INDEX(UserInput!$M$8:$W$264,MATCH(ROW()-ROW($18:$18),UserInput!$W$8:$W$264,0),5))</f>
        <v/>
      </c>
      <c r="E106" s="83" t="str">
        <f>IF(OR(AC106="End",AC106="End+"),"",INDEX(UserInput!$M$8:$W$264,MATCH(ROW()-ROW($18:$18),UserInput!$W$8:$W$264,0),6))</f>
        <v/>
      </c>
      <c r="F106" s="91" t="str">
        <f>IF(OR(AC106="End",AC106="End+"),"",IF(INDEX(UserInput!$M$8:$W$264,MATCH(ROW()-ROW($18:$18),UserInput!$W$8:$W$264,0),7)=0,"",INDEX(UserInput!$M$8:$W$264,MATCH(ROW()-ROW($18:$18),UserInput!$W$8:$W$264,0),7)))</f>
        <v/>
      </c>
      <c r="G106" s="175"/>
      <c r="H106" s="175"/>
      <c r="AA106" s="254"/>
      <c r="AB106" s="254"/>
      <c r="AC106" s="272" t="str">
        <f>IF(ISNA(INDEX(UserInput!$M$8:$W$264,MATCH(ROW()-ROW($18:$18),UserInput!$W$8:$W$264,0),1)),IF(OR(AC105="End",AC105="End+"),"End+","End"),"")</f>
        <v>End+</v>
      </c>
      <c r="AD106" s="254"/>
    </row>
    <row r="107" spans="3:30" s="72" customFormat="1" ht="14.25" x14ac:dyDescent="0.25">
      <c r="C107" s="91" t="str">
        <f>IF(OR(AC107="End",AC107="End+"),"",INDEX(UserInput!$M$8:$W$264,MATCH(ROW()-ROW($18:$18),UserInput!$W$8:$W$264,0),1))</f>
        <v/>
      </c>
      <c r="D107" s="91" t="str">
        <f>IF(OR(AC107="End",AC107="End+"),"",INDEX(UserInput!$M$8:$W$264,MATCH(ROW()-ROW($18:$18),UserInput!$W$8:$W$264,0),5))</f>
        <v/>
      </c>
      <c r="E107" s="83" t="str">
        <f>IF(OR(AC107="End",AC107="End+"),"",INDEX(UserInput!$M$8:$W$264,MATCH(ROW()-ROW($18:$18),UserInput!$W$8:$W$264,0),6))</f>
        <v/>
      </c>
      <c r="F107" s="91" t="str">
        <f>IF(OR(AC107="End",AC107="End+"),"",IF(INDEX(UserInput!$M$8:$W$264,MATCH(ROW()-ROW($18:$18),UserInput!$W$8:$W$264,0),7)=0,"",INDEX(UserInput!$M$8:$W$264,MATCH(ROW()-ROW($18:$18),UserInput!$W$8:$W$264,0),7)))</f>
        <v/>
      </c>
      <c r="G107" s="175"/>
      <c r="H107" s="175"/>
      <c r="AA107" s="254"/>
      <c r="AB107" s="254"/>
      <c r="AC107" s="272" t="str">
        <f>IF(ISNA(INDEX(UserInput!$M$8:$W$264,MATCH(ROW()-ROW($18:$18),UserInput!$W$8:$W$264,0),1)),IF(OR(AC106="End",AC106="End+"),"End+","End"),"")</f>
        <v>End+</v>
      </c>
      <c r="AD107" s="254"/>
    </row>
    <row r="108" spans="3:30" s="72" customFormat="1" ht="14.25" x14ac:dyDescent="0.25">
      <c r="C108" s="91" t="str">
        <f>IF(OR(AC108="End",AC108="End+"),"",INDEX(UserInput!$M$8:$W$264,MATCH(ROW()-ROW($18:$18),UserInput!$W$8:$W$264,0),1))</f>
        <v/>
      </c>
      <c r="D108" s="91" t="str">
        <f>IF(OR(AC108="End",AC108="End+"),"",INDEX(UserInput!$M$8:$W$264,MATCH(ROW()-ROW($18:$18),UserInput!$W$8:$W$264,0),5))</f>
        <v/>
      </c>
      <c r="E108" s="83" t="str">
        <f>IF(OR(AC108="End",AC108="End+"),"",INDEX(UserInput!$M$8:$W$264,MATCH(ROW()-ROW($18:$18),UserInput!$W$8:$W$264,0),6))</f>
        <v/>
      </c>
      <c r="F108" s="91" t="str">
        <f>IF(OR(AC108="End",AC108="End+"),"",IF(INDEX(UserInput!$M$8:$W$264,MATCH(ROW()-ROW($18:$18),UserInput!$W$8:$W$264,0),7)=0,"",INDEX(UserInput!$M$8:$W$264,MATCH(ROW()-ROW($18:$18),UserInput!$W$8:$W$264,0),7)))</f>
        <v/>
      </c>
      <c r="G108" s="175"/>
      <c r="H108" s="175"/>
      <c r="AA108" s="254"/>
      <c r="AB108" s="254"/>
      <c r="AC108" s="272" t="str">
        <f>IF(ISNA(INDEX(UserInput!$M$8:$W$264,MATCH(ROW()-ROW($18:$18),UserInput!$W$8:$W$264,0),1)),IF(OR(AC107="End",AC107="End+"),"End+","End"),"")</f>
        <v>End+</v>
      </c>
      <c r="AD108" s="254"/>
    </row>
    <row r="109" spans="3:30" s="72" customFormat="1" ht="14.25" x14ac:dyDescent="0.25">
      <c r="C109" s="91" t="str">
        <f>IF(OR(AC109="End",AC109="End+"),"",INDEX(UserInput!$M$8:$W$264,MATCH(ROW()-ROW($18:$18),UserInput!$W$8:$W$264,0),1))</f>
        <v/>
      </c>
      <c r="D109" s="91" t="str">
        <f>IF(OR(AC109="End",AC109="End+"),"",INDEX(UserInput!$M$8:$W$264,MATCH(ROW()-ROW($18:$18),UserInput!$W$8:$W$264,0),5))</f>
        <v/>
      </c>
      <c r="E109" s="83" t="str">
        <f>IF(OR(AC109="End",AC109="End+"),"",INDEX(UserInput!$M$8:$W$264,MATCH(ROW()-ROW($18:$18),UserInput!$W$8:$W$264,0),6))</f>
        <v/>
      </c>
      <c r="F109" s="91" t="str">
        <f>IF(OR(AC109="End",AC109="End+"),"",IF(INDEX(UserInput!$M$8:$W$264,MATCH(ROW()-ROW($18:$18),UserInput!$W$8:$W$264,0),7)=0,"",INDEX(UserInput!$M$8:$W$264,MATCH(ROW()-ROW($18:$18),UserInput!$W$8:$W$264,0),7)))</f>
        <v/>
      </c>
      <c r="G109" s="175"/>
      <c r="H109" s="175"/>
      <c r="AA109" s="254"/>
      <c r="AB109" s="254"/>
      <c r="AC109" s="272" t="str">
        <f>IF(ISNA(INDEX(UserInput!$M$8:$W$264,MATCH(ROW()-ROW($18:$18),UserInput!$W$8:$W$264,0),1)),IF(OR(AC108="End",AC108="End+"),"End+","End"),"")</f>
        <v>End+</v>
      </c>
      <c r="AD109" s="254"/>
    </row>
    <row r="110" spans="3:30" s="72" customFormat="1" ht="14.25" x14ac:dyDescent="0.25">
      <c r="C110" s="91" t="str">
        <f>IF(OR(AC110="End",AC110="End+"),"",INDEX(UserInput!$M$8:$W$264,MATCH(ROW()-ROW($18:$18),UserInput!$W$8:$W$264,0),1))</f>
        <v/>
      </c>
      <c r="D110" s="91" t="str">
        <f>IF(OR(AC110="End",AC110="End+"),"",INDEX(UserInput!$M$8:$W$264,MATCH(ROW()-ROW($18:$18),UserInput!$W$8:$W$264,0),5))</f>
        <v/>
      </c>
      <c r="E110" s="83" t="str">
        <f>IF(OR(AC110="End",AC110="End+"),"",INDEX(UserInput!$M$8:$W$264,MATCH(ROW()-ROW($18:$18),UserInput!$W$8:$W$264,0),6))</f>
        <v/>
      </c>
      <c r="F110" s="91" t="str">
        <f>IF(OR(AC110="End",AC110="End+"),"",IF(INDEX(UserInput!$M$8:$W$264,MATCH(ROW()-ROW($18:$18),UserInput!$W$8:$W$264,0),7)=0,"",INDEX(UserInput!$M$8:$W$264,MATCH(ROW()-ROW($18:$18),UserInput!$W$8:$W$264,0),7)))</f>
        <v/>
      </c>
      <c r="G110" s="175"/>
      <c r="H110" s="175"/>
      <c r="AA110" s="254"/>
      <c r="AB110" s="254"/>
      <c r="AC110" s="272" t="str">
        <f>IF(ISNA(INDEX(UserInput!$M$8:$W$264,MATCH(ROW()-ROW($18:$18),UserInput!$W$8:$W$264,0),1)),IF(OR(AC109="End",AC109="End+"),"End+","End"),"")</f>
        <v>End+</v>
      </c>
      <c r="AD110" s="254"/>
    </row>
    <row r="111" spans="3:30" s="72" customFormat="1" ht="14.25" x14ac:dyDescent="0.25">
      <c r="C111" s="91" t="str">
        <f>IF(OR(AC111="End",AC111="End+"),"",INDEX(UserInput!$M$8:$W$264,MATCH(ROW()-ROW($18:$18),UserInput!$W$8:$W$264,0),1))</f>
        <v/>
      </c>
      <c r="D111" s="91" t="str">
        <f>IF(OR(AC111="End",AC111="End+"),"",INDEX(UserInput!$M$8:$W$264,MATCH(ROW()-ROW($18:$18),UserInput!$W$8:$W$264,0),5))</f>
        <v/>
      </c>
      <c r="E111" s="83" t="str">
        <f>IF(OR(AC111="End",AC111="End+"),"",INDEX(UserInput!$M$8:$W$264,MATCH(ROW()-ROW($18:$18),UserInput!$W$8:$W$264,0),6))</f>
        <v/>
      </c>
      <c r="F111" s="91" t="str">
        <f>IF(OR(AC111="End",AC111="End+"),"",IF(INDEX(UserInput!$M$8:$W$264,MATCH(ROW()-ROW($18:$18),UserInput!$W$8:$W$264,0),7)=0,"",INDEX(UserInput!$M$8:$W$264,MATCH(ROW()-ROW($18:$18),UserInput!$W$8:$W$264,0),7)))</f>
        <v/>
      </c>
      <c r="G111" s="175"/>
      <c r="H111" s="175"/>
      <c r="AA111" s="254"/>
      <c r="AB111" s="254"/>
      <c r="AC111" s="272" t="str">
        <f>IF(ISNA(INDEX(UserInput!$M$8:$W$264,MATCH(ROW()-ROW($18:$18),UserInput!$W$8:$W$264,0),1)),IF(OR(AC110="End",AC110="End+"),"End+","End"),"")</f>
        <v>End+</v>
      </c>
      <c r="AD111" s="254"/>
    </row>
    <row r="112" spans="3:30" s="72" customFormat="1" ht="14.25" x14ac:dyDescent="0.25">
      <c r="C112" s="91" t="str">
        <f>IF(OR(AC112="End",AC112="End+"),"",INDEX(UserInput!$M$8:$W$264,MATCH(ROW()-ROW($18:$18),UserInput!$W$8:$W$264,0),1))</f>
        <v/>
      </c>
      <c r="D112" s="91" t="str">
        <f>IF(OR(AC112="End",AC112="End+"),"",INDEX(UserInput!$M$8:$W$264,MATCH(ROW()-ROW($18:$18),UserInput!$W$8:$W$264,0),5))</f>
        <v/>
      </c>
      <c r="E112" s="83" t="str">
        <f>IF(OR(AC112="End",AC112="End+"),"",INDEX(UserInput!$M$8:$W$264,MATCH(ROW()-ROW($18:$18),UserInput!$W$8:$W$264,0),6))</f>
        <v/>
      </c>
      <c r="F112" s="91" t="str">
        <f>IF(OR(AC112="End",AC112="End+"),"",IF(INDEX(UserInput!$M$8:$W$264,MATCH(ROW()-ROW($18:$18),UserInput!$W$8:$W$264,0),7)=0,"",INDEX(UserInput!$M$8:$W$264,MATCH(ROW()-ROW($18:$18),UserInput!$W$8:$W$264,0),7)))</f>
        <v/>
      </c>
      <c r="G112" s="175"/>
      <c r="H112" s="175"/>
      <c r="AA112" s="254"/>
      <c r="AB112" s="254"/>
      <c r="AC112" s="272" t="str">
        <f>IF(ISNA(INDEX(UserInput!$M$8:$W$264,MATCH(ROW()-ROW($18:$18),UserInput!$W$8:$W$264,0),1)),IF(OR(AC111="End",AC111="End+"),"End+","End"),"")</f>
        <v>End+</v>
      </c>
      <c r="AD112" s="254"/>
    </row>
    <row r="113" spans="3:30" s="72" customFormat="1" ht="14.25" x14ac:dyDescent="0.25">
      <c r="C113" s="91" t="str">
        <f>IF(OR(AC113="End",AC113="End+"),"",INDEX(UserInput!$M$8:$W$264,MATCH(ROW()-ROW($18:$18),UserInput!$W$8:$W$264,0),1))</f>
        <v/>
      </c>
      <c r="D113" s="91" t="str">
        <f>IF(OR(AC113="End",AC113="End+"),"",INDEX(UserInput!$M$8:$W$264,MATCH(ROW()-ROW($18:$18),UserInput!$W$8:$W$264,0),5))</f>
        <v/>
      </c>
      <c r="E113" s="83" t="str">
        <f>IF(OR(AC113="End",AC113="End+"),"",INDEX(UserInput!$M$8:$W$264,MATCH(ROW()-ROW($18:$18),UserInput!$W$8:$W$264,0),6))</f>
        <v/>
      </c>
      <c r="F113" s="91" t="str">
        <f>IF(OR(AC113="End",AC113="End+"),"",IF(INDEX(UserInput!$M$8:$W$264,MATCH(ROW()-ROW($18:$18),UserInput!$W$8:$W$264,0),7)=0,"",INDEX(UserInput!$M$8:$W$264,MATCH(ROW()-ROW($18:$18),UserInput!$W$8:$W$264,0),7)))</f>
        <v/>
      </c>
      <c r="G113" s="175"/>
      <c r="H113" s="175"/>
      <c r="AA113" s="254"/>
      <c r="AB113" s="254"/>
      <c r="AC113" s="272" t="str">
        <f>IF(ISNA(INDEX(UserInput!$M$8:$W$264,MATCH(ROW()-ROW($18:$18),UserInput!$W$8:$W$264,0),1)),IF(OR(AC112="End",AC112="End+"),"End+","End"),"")</f>
        <v>End+</v>
      </c>
      <c r="AD113" s="254"/>
    </row>
    <row r="114" spans="3:30" s="72" customFormat="1" ht="14.25" x14ac:dyDescent="0.25">
      <c r="C114" s="91" t="str">
        <f>IF(OR(AC114="End",AC114="End+"),"",INDEX(UserInput!$M$8:$W$264,MATCH(ROW()-ROW($18:$18),UserInput!$W$8:$W$264,0),1))</f>
        <v/>
      </c>
      <c r="D114" s="91" t="str">
        <f>IF(OR(AC114="End",AC114="End+"),"",INDEX(UserInput!$M$8:$W$264,MATCH(ROW()-ROW($18:$18),UserInput!$W$8:$W$264,0),5))</f>
        <v/>
      </c>
      <c r="E114" s="83" t="str">
        <f>IF(OR(AC114="End",AC114="End+"),"",INDEX(UserInput!$M$8:$W$264,MATCH(ROW()-ROW($18:$18),UserInput!$W$8:$W$264,0),6))</f>
        <v/>
      </c>
      <c r="F114" s="91" t="str">
        <f>IF(OR(AC114="End",AC114="End+"),"",IF(INDEX(UserInput!$M$8:$W$264,MATCH(ROW()-ROW($18:$18),UserInput!$W$8:$W$264,0),7)=0,"",INDEX(UserInput!$M$8:$W$264,MATCH(ROW()-ROW($18:$18),UserInput!$W$8:$W$264,0),7)))</f>
        <v/>
      </c>
      <c r="G114" s="175"/>
      <c r="H114" s="175"/>
      <c r="AA114" s="254"/>
      <c r="AB114" s="254"/>
      <c r="AC114" s="272" t="str">
        <f>IF(ISNA(INDEX(UserInput!$M$8:$W$264,MATCH(ROW()-ROW($18:$18),UserInput!$W$8:$W$264,0),1)),IF(OR(AC113="End",AC113="End+"),"End+","End"),"")</f>
        <v>End+</v>
      </c>
      <c r="AD114" s="254"/>
    </row>
    <row r="115" spans="3:30" s="72" customFormat="1" ht="14.25" x14ac:dyDescent="0.25">
      <c r="C115" s="91" t="str">
        <f>IF(OR(AC115="End",AC115="End+"),"",INDEX(UserInput!$M$8:$W$264,MATCH(ROW()-ROW($18:$18),UserInput!$W$8:$W$264,0),1))</f>
        <v/>
      </c>
      <c r="D115" s="91" t="str">
        <f>IF(OR(AC115="End",AC115="End+"),"",INDEX(UserInput!$M$8:$W$264,MATCH(ROW()-ROW($18:$18),UserInput!$W$8:$W$264,0),5))</f>
        <v/>
      </c>
      <c r="E115" s="83" t="str">
        <f>IF(OR(AC115="End",AC115="End+"),"",INDEX(UserInput!$M$8:$W$264,MATCH(ROW()-ROW($18:$18),UserInput!$W$8:$W$264,0),6))</f>
        <v/>
      </c>
      <c r="F115" s="91" t="str">
        <f>IF(OR(AC115="End",AC115="End+"),"",IF(INDEX(UserInput!$M$8:$W$264,MATCH(ROW()-ROW($18:$18),UserInput!$W$8:$W$264,0),7)=0,"",INDEX(UserInput!$M$8:$W$264,MATCH(ROW()-ROW($18:$18),UserInput!$W$8:$W$264,0),7)))</f>
        <v/>
      </c>
      <c r="G115" s="175"/>
      <c r="H115" s="175"/>
      <c r="AA115" s="254"/>
      <c r="AB115" s="254"/>
      <c r="AC115" s="272" t="str">
        <f>IF(ISNA(INDEX(UserInput!$M$8:$W$264,MATCH(ROW()-ROW($18:$18),UserInput!$W$8:$W$264,0),1)),IF(OR(AC114="End",AC114="End+"),"End+","End"),"")</f>
        <v>End+</v>
      </c>
      <c r="AD115" s="254"/>
    </row>
    <row r="116" spans="3:30" s="72" customFormat="1" ht="14.25" x14ac:dyDescent="0.25">
      <c r="C116" s="91" t="str">
        <f>IF(OR(AC116="End",AC116="End+"),"",INDEX(UserInput!$M$8:$W$264,MATCH(ROW()-ROW($18:$18),UserInput!$W$8:$W$264,0),1))</f>
        <v/>
      </c>
      <c r="D116" s="91" t="str">
        <f>IF(OR(AC116="End",AC116="End+"),"",INDEX(UserInput!$M$8:$W$264,MATCH(ROW()-ROW($18:$18),UserInput!$W$8:$W$264,0),5))</f>
        <v/>
      </c>
      <c r="E116" s="83" t="str">
        <f>IF(OR(AC116="End",AC116="End+"),"",INDEX(UserInput!$M$8:$W$264,MATCH(ROW()-ROW($18:$18),UserInput!$W$8:$W$264,0),6))</f>
        <v/>
      </c>
      <c r="F116" s="91" t="str">
        <f>IF(OR(AC116="End",AC116="End+"),"",IF(INDEX(UserInput!$M$8:$W$264,MATCH(ROW()-ROW($18:$18),UserInput!$W$8:$W$264,0),7)=0,"",INDEX(UserInput!$M$8:$W$264,MATCH(ROW()-ROW($18:$18),UserInput!$W$8:$W$264,0),7)))</f>
        <v/>
      </c>
      <c r="G116" s="175"/>
      <c r="H116" s="175"/>
      <c r="AA116" s="254"/>
      <c r="AB116" s="254"/>
      <c r="AC116" s="272" t="str">
        <f>IF(ISNA(INDEX(UserInput!$M$8:$W$264,MATCH(ROW()-ROW($18:$18),UserInput!$W$8:$W$264,0),1)),IF(OR(AC115="End",AC115="End+"),"End+","End"),"")</f>
        <v>End+</v>
      </c>
      <c r="AD116" s="254"/>
    </row>
    <row r="117" spans="3:30" s="72" customFormat="1" ht="14.25" x14ac:dyDescent="0.25">
      <c r="C117" s="91" t="str">
        <f>IF(OR(AC117="End",AC117="End+"),"",INDEX(UserInput!$M$8:$W$264,MATCH(ROW()-ROW($18:$18),UserInput!$W$8:$W$264,0),1))</f>
        <v/>
      </c>
      <c r="D117" s="91" t="str">
        <f>IF(OR(AC117="End",AC117="End+"),"",INDEX(UserInput!$M$8:$W$264,MATCH(ROW()-ROW($18:$18),UserInput!$W$8:$W$264,0),5))</f>
        <v/>
      </c>
      <c r="E117" s="83" t="str">
        <f>IF(OR(AC117="End",AC117="End+"),"",INDEX(UserInput!$M$8:$W$264,MATCH(ROW()-ROW($18:$18),UserInput!$W$8:$W$264,0),6))</f>
        <v/>
      </c>
      <c r="F117" s="91" t="str">
        <f>IF(OR(AC117="End",AC117="End+"),"",IF(INDEX(UserInput!$M$8:$W$264,MATCH(ROW()-ROW($18:$18),UserInput!$W$8:$W$264,0),7)=0,"",INDEX(UserInput!$M$8:$W$264,MATCH(ROW()-ROW($18:$18),UserInput!$W$8:$W$264,0),7)))</f>
        <v/>
      </c>
      <c r="G117" s="175"/>
      <c r="H117" s="175"/>
      <c r="AA117" s="254"/>
      <c r="AB117" s="254"/>
      <c r="AC117" s="272" t="str">
        <f>IF(ISNA(INDEX(UserInput!$M$8:$W$264,MATCH(ROW()-ROW($18:$18),UserInput!$W$8:$W$264,0),1)),IF(OR(AC116="End",AC116="End+"),"End+","End"),"")</f>
        <v>End+</v>
      </c>
      <c r="AD117" s="254"/>
    </row>
    <row r="118" spans="3:30" s="72" customFormat="1" ht="14.25" x14ac:dyDescent="0.25">
      <c r="C118" s="91" t="str">
        <f>IF(OR(AC118="End",AC118="End+"),"",INDEX(UserInput!$M$8:$W$264,MATCH(ROW()-ROW($18:$18),UserInput!$W$8:$W$264,0),1))</f>
        <v/>
      </c>
      <c r="D118" s="91" t="str">
        <f>IF(OR(AC118="End",AC118="End+"),"",INDEX(UserInput!$M$8:$W$264,MATCH(ROW()-ROW($18:$18),UserInput!$W$8:$W$264,0),5))</f>
        <v/>
      </c>
      <c r="E118" s="83" t="str">
        <f>IF(OR(AC118="End",AC118="End+"),"",INDEX(UserInput!$M$8:$W$264,MATCH(ROW()-ROW($18:$18),UserInput!$W$8:$W$264,0),6))</f>
        <v/>
      </c>
      <c r="F118" s="91" t="str">
        <f>IF(OR(AC118="End",AC118="End+"),"",IF(INDEX(UserInput!$M$8:$W$264,MATCH(ROW()-ROW($18:$18),UserInput!$W$8:$W$264,0),7)=0,"",INDEX(UserInput!$M$8:$W$264,MATCH(ROW()-ROW($18:$18),UserInput!$W$8:$W$264,0),7)))</f>
        <v/>
      </c>
      <c r="G118" s="175"/>
      <c r="H118" s="175"/>
      <c r="AA118" s="254"/>
      <c r="AB118" s="254"/>
      <c r="AC118" s="272" t="str">
        <f>IF(ISNA(INDEX(UserInput!$M$8:$W$264,MATCH(ROW()-ROW($18:$18),UserInput!$W$8:$W$264,0),1)),IF(OR(AC117="End",AC117="End+"),"End+","End"),"")</f>
        <v>End+</v>
      </c>
      <c r="AD118" s="254"/>
    </row>
    <row r="119" spans="3:30" s="72" customFormat="1" ht="14.25" x14ac:dyDescent="0.25">
      <c r="C119" s="91" t="str">
        <f>IF(OR(AC119="End",AC119="End+"),"",INDEX(UserInput!$M$8:$W$264,MATCH(ROW()-ROW($18:$18),UserInput!$W$8:$W$264,0),1))</f>
        <v/>
      </c>
      <c r="D119" s="91" t="str">
        <f>IF(OR(AC119="End",AC119="End+"),"",INDEX(UserInput!$M$8:$W$264,MATCH(ROW()-ROW($18:$18),UserInput!$W$8:$W$264,0),5))</f>
        <v/>
      </c>
      <c r="E119" s="83" t="str">
        <f>IF(OR(AC119="End",AC119="End+"),"",INDEX(UserInput!$M$8:$W$264,MATCH(ROW()-ROW($18:$18),UserInput!$W$8:$W$264,0),6))</f>
        <v/>
      </c>
      <c r="F119" s="91" t="str">
        <f>IF(OR(AC119="End",AC119="End+"),"",IF(INDEX(UserInput!$M$8:$W$264,MATCH(ROW()-ROW($18:$18),UserInput!$W$8:$W$264,0),7)=0,"",INDEX(UserInput!$M$8:$W$264,MATCH(ROW()-ROW($18:$18),UserInput!$W$8:$W$264,0),7)))</f>
        <v/>
      </c>
      <c r="G119" s="175"/>
      <c r="H119" s="175"/>
      <c r="AA119" s="254"/>
      <c r="AB119" s="254"/>
      <c r="AC119" s="272" t="str">
        <f>IF(ISNA(INDEX(UserInput!$M$8:$W$264,MATCH(ROW()-ROW($18:$18),UserInput!$W$8:$W$264,0),1)),IF(OR(AC118="End",AC118="End+"),"End+","End"),"")</f>
        <v>End+</v>
      </c>
      <c r="AD119" s="254"/>
    </row>
    <row r="120" spans="3:30" s="72" customFormat="1" ht="14.25" x14ac:dyDescent="0.25">
      <c r="C120" s="91" t="str">
        <f>IF(OR(AC120="End",AC120="End+"),"",INDEX(UserInput!$M$8:$W$264,MATCH(ROW()-ROW($18:$18),UserInput!$W$8:$W$264,0),1))</f>
        <v/>
      </c>
      <c r="D120" s="91" t="str">
        <f>IF(OR(AC120="End",AC120="End+"),"",INDEX(UserInput!$M$8:$W$264,MATCH(ROW()-ROW($18:$18),UserInput!$W$8:$W$264,0),5))</f>
        <v/>
      </c>
      <c r="E120" s="83" t="str">
        <f>IF(OR(AC120="End",AC120="End+"),"",INDEX(UserInput!$M$8:$W$264,MATCH(ROW()-ROW($18:$18),UserInput!$W$8:$W$264,0),6))</f>
        <v/>
      </c>
      <c r="F120" s="91" t="str">
        <f>IF(OR(AC120="End",AC120="End+"),"",IF(INDEX(UserInput!$M$8:$W$264,MATCH(ROW()-ROW($18:$18),UserInput!$W$8:$W$264,0),7)=0,"",INDEX(UserInput!$M$8:$W$264,MATCH(ROW()-ROW($18:$18),UserInput!$W$8:$W$264,0),7)))</f>
        <v/>
      </c>
      <c r="G120" s="175"/>
      <c r="H120" s="175"/>
      <c r="AA120" s="254"/>
      <c r="AB120" s="254"/>
      <c r="AC120" s="272" t="str">
        <f>IF(ISNA(INDEX(UserInput!$M$8:$W$264,MATCH(ROW()-ROW($18:$18),UserInput!$W$8:$W$264,0),1)),IF(OR(AC119="End",AC119="End+"),"End+","End"),"")</f>
        <v>End+</v>
      </c>
      <c r="AD120" s="254"/>
    </row>
    <row r="121" spans="3:30" s="72" customFormat="1" ht="14.25" x14ac:dyDescent="0.25">
      <c r="C121" s="91" t="str">
        <f>IF(OR(AC121="End",AC121="End+"),"",INDEX(UserInput!$M$8:$W$264,MATCH(ROW()-ROW($18:$18),UserInput!$W$8:$W$264,0),1))</f>
        <v/>
      </c>
      <c r="D121" s="91" t="str">
        <f>IF(OR(AC121="End",AC121="End+"),"",INDEX(UserInput!$M$8:$W$264,MATCH(ROW()-ROW($18:$18),UserInput!$W$8:$W$264,0),5))</f>
        <v/>
      </c>
      <c r="E121" s="83" t="str">
        <f>IF(OR(AC121="End",AC121="End+"),"",INDEX(UserInput!$M$8:$W$264,MATCH(ROW()-ROW($18:$18),UserInput!$W$8:$W$264,0),6))</f>
        <v/>
      </c>
      <c r="F121" s="91" t="str">
        <f>IF(OR(AC121="End",AC121="End+"),"",IF(INDEX(UserInput!$M$8:$W$264,MATCH(ROW()-ROW($18:$18),UserInput!$W$8:$W$264,0),7)=0,"",INDEX(UserInput!$M$8:$W$264,MATCH(ROW()-ROW($18:$18),UserInput!$W$8:$W$264,0),7)))</f>
        <v/>
      </c>
      <c r="G121" s="175"/>
      <c r="H121" s="175"/>
      <c r="AA121" s="254"/>
      <c r="AB121" s="254"/>
      <c r="AC121" s="272" t="str">
        <f>IF(ISNA(INDEX(UserInput!$M$8:$W$264,MATCH(ROW()-ROW($18:$18),UserInput!$W$8:$W$264,0),1)),IF(OR(AC120="End",AC120="End+"),"End+","End"),"")</f>
        <v>End+</v>
      </c>
      <c r="AD121" s="254"/>
    </row>
    <row r="122" spans="3:30" s="72" customFormat="1" ht="14.25" x14ac:dyDescent="0.25">
      <c r="C122" s="91" t="str">
        <f>IF(OR(AC122="End",AC122="End+"),"",INDEX(UserInput!$M$8:$W$264,MATCH(ROW()-ROW($18:$18),UserInput!$W$8:$W$264,0),1))</f>
        <v/>
      </c>
      <c r="D122" s="91" t="str">
        <f>IF(OR(AC122="End",AC122="End+"),"",INDEX(UserInput!$M$8:$W$264,MATCH(ROW()-ROW($18:$18),UserInput!$W$8:$W$264,0),5))</f>
        <v/>
      </c>
      <c r="E122" s="83" t="str">
        <f>IF(OR(AC122="End",AC122="End+"),"",INDEX(UserInput!$M$8:$W$264,MATCH(ROW()-ROW($18:$18),UserInput!$W$8:$W$264,0),6))</f>
        <v/>
      </c>
      <c r="F122" s="91" t="str">
        <f>IF(OR(AC122="End",AC122="End+"),"",IF(INDEX(UserInput!$M$8:$W$264,MATCH(ROW()-ROW($18:$18),UserInput!$W$8:$W$264,0),7)=0,"",INDEX(UserInput!$M$8:$W$264,MATCH(ROW()-ROW($18:$18),UserInput!$W$8:$W$264,0),7)))</f>
        <v/>
      </c>
      <c r="G122" s="175"/>
      <c r="H122" s="175"/>
      <c r="AA122" s="254"/>
      <c r="AB122" s="254"/>
      <c r="AC122" s="272" t="str">
        <f>IF(ISNA(INDEX(UserInput!$M$8:$W$264,MATCH(ROW()-ROW($18:$18),UserInput!$W$8:$W$264,0),1)),IF(OR(AC121="End",AC121="End+"),"End+","End"),"")</f>
        <v>End+</v>
      </c>
      <c r="AD122" s="254"/>
    </row>
    <row r="123" spans="3:30" s="72" customFormat="1" ht="14.25" x14ac:dyDescent="0.25">
      <c r="C123" s="91" t="str">
        <f>IF(OR(AC123="End",AC123="End+"),"",INDEX(UserInput!$M$8:$W$264,MATCH(ROW()-ROW($18:$18),UserInput!$W$8:$W$264,0),1))</f>
        <v/>
      </c>
      <c r="D123" s="91" t="str">
        <f>IF(OR(AC123="End",AC123="End+"),"",INDEX(UserInput!$M$8:$W$264,MATCH(ROW()-ROW($18:$18),UserInput!$W$8:$W$264,0),5))</f>
        <v/>
      </c>
      <c r="E123" s="83" t="str">
        <f>IF(OR(AC123="End",AC123="End+"),"",INDEX(UserInput!$M$8:$W$264,MATCH(ROW()-ROW($18:$18),UserInput!$W$8:$W$264,0),6))</f>
        <v/>
      </c>
      <c r="F123" s="91" t="str">
        <f>IF(OR(AC123="End",AC123="End+"),"",IF(INDEX(UserInput!$M$8:$W$264,MATCH(ROW()-ROW($18:$18),UserInput!$W$8:$W$264,0),7)=0,"",INDEX(UserInput!$M$8:$W$264,MATCH(ROW()-ROW($18:$18),UserInput!$W$8:$W$264,0),7)))</f>
        <v/>
      </c>
      <c r="G123" s="175"/>
      <c r="H123" s="175"/>
      <c r="AA123" s="254"/>
      <c r="AB123" s="254"/>
      <c r="AC123" s="272" t="str">
        <f>IF(ISNA(INDEX(UserInput!$M$8:$W$264,MATCH(ROW()-ROW($18:$18),UserInput!$W$8:$W$264,0),1)),IF(OR(AC122="End",AC122="End+"),"End+","End"),"")</f>
        <v>End+</v>
      </c>
      <c r="AD123" s="254"/>
    </row>
    <row r="124" spans="3:30" s="72" customFormat="1" ht="14.25" x14ac:dyDescent="0.25">
      <c r="C124" s="91" t="str">
        <f>IF(OR(AC124="End",AC124="End+"),"",INDEX(UserInput!$M$8:$W$264,MATCH(ROW()-ROW($18:$18),UserInput!$W$8:$W$264,0),1))</f>
        <v/>
      </c>
      <c r="D124" s="91" t="str">
        <f>IF(OR(AC124="End",AC124="End+"),"",INDEX(UserInput!$M$8:$W$264,MATCH(ROW()-ROW($18:$18),UserInput!$W$8:$W$264,0),5))</f>
        <v/>
      </c>
      <c r="E124" s="83" t="str">
        <f>IF(OR(AC124="End",AC124="End+"),"",INDEX(UserInput!$M$8:$W$264,MATCH(ROW()-ROW($18:$18),UserInput!$W$8:$W$264,0),6))</f>
        <v/>
      </c>
      <c r="F124" s="91" t="str">
        <f>IF(OR(AC124="End",AC124="End+"),"",IF(INDEX(UserInput!$M$8:$W$264,MATCH(ROW()-ROW($18:$18),UserInput!$W$8:$W$264,0),7)=0,"",INDEX(UserInput!$M$8:$W$264,MATCH(ROW()-ROW($18:$18),UserInput!$W$8:$W$264,0),7)))</f>
        <v/>
      </c>
      <c r="G124" s="175"/>
      <c r="H124" s="175"/>
      <c r="AA124" s="254"/>
      <c r="AB124" s="254"/>
      <c r="AC124" s="272" t="str">
        <f>IF(ISNA(INDEX(UserInput!$M$8:$W$264,MATCH(ROW()-ROW($18:$18),UserInput!$W$8:$W$264,0),1)),IF(OR(AC123="End",AC123="End+"),"End+","End"),"")</f>
        <v>End+</v>
      </c>
      <c r="AD124" s="254"/>
    </row>
    <row r="125" spans="3:30" s="72" customFormat="1" ht="14.25" x14ac:dyDescent="0.25">
      <c r="C125" s="91" t="str">
        <f>IF(OR(AC125="End",AC125="End+"),"",INDEX(UserInput!$M$8:$W$264,MATCH(ROW()-ROW($18:$18),UserInput!$W$8:$W$264,0),1))</f>
        <v/>
      </c>
      <c r="D125" s="91" t="str">
        <f>IF(OR(AC125="End",AC125="End+"),"",INDEX(UserInput!$M$8:$W$264,MATCH(ROW()-ROW($18:$18),UserInput!$W$8:$W$264,0),5))</f>
        <v/>
      </c>
      <c r="E125" s="83" t="str">
        <f>IF(OR(AC125="End",AC125="End+"),"",INDEX(UserInput!$M$8:$W$264,MATCH(ROW()-ROW($18:$18),UserInput!$W$8:$W$264,0),6))</f>
        <v/>
      </c>
      <c r="F125" s="91" t="str">
        <f>IF(OR(AC125="End",AC125="End+"),"",IF(INDEX(UserInput!$M$8:$W$264,MATCH(ROW()-ROW($18:$18),UserInput!$W$8:$W$264,0),7)=0,"",INDEX(UserInput!$M$8:$W$264,MATCH(ROW()-ROW($18:$18),UserInput!$W$8:$W$264,0),7)))</f>
        <v/>
      </c>
      <c r="G125" s="175"/>
      <c r="H125" s="175"/>
      <c r="AA125" s="254"/>
      <c r="AB125" s="254"/>
      <c r="AC125" s="272" t="str">
        <f>IF(ISNA(INDEX(UserInput!$M$8:$W$264,MATCH(ROW()-ROW($18:$18),UserInput!$W$8:$W$264,0),1)),IF(OR(AC124="End",AC124="End+"),"End+","End"),"")</f>
        <v>End+</v>
      </c>
      <c r="AD125" s="254"/>
    </row>
    <row r="126" spans="3:30" s="72" customFormat="1" ht="14.25" x14ac:dyDescent="0.25">
      <c r="C126" s="91" t="str">
        <f>IF(OR(AC126="End",AC126="End+"),"",INDEX(UserInput!$M$8:$W$264,MATCH(ROW()-ROW($18:$18),UserInput!$W$8:$W$264,0),1))</f>
        <v/>
      </c>
      <c r="D126" s="91" t="str">
        <f>IF(OR(AC126="End",AC126="End+"),"",INDEX(UserInput!$M$8:$W$264,MATCH(ROW()-ROW($18:$18),UserInput!$W$8:$W$264,0),5))</f>
        <v/>
      </c>
      <c r="E126" s="83" t="str">
        <f>IF(OR(AC126="End",AC126="End+"),"",INDEX(UserInput!$M$8:$W$264,MATCH(ROW()-ROW($18:$18),UserInput!$W$8:$W$264,0),6))</f>
        <v/>
      </c>
      <c r="F126" s="91" t="str">
        <f>IF(OR(AC126="End",AC126="End+"),"",IF(INDEX(UserInput!$M$8:$W$264,MATCH(ROW()-ROW($18:$18),UserInput!$W$8:$W$264,0),7)=0,"",INDEX(UserInput!$M$8:$W$264,MATCH(ROW()-ROW($18:$18),UserInput!$W$8:$W$264,0),7)))</f>
        <v/>
      </c>
      <c r="G126" s="175"/>
      <c r="H126" s="175"/>
      <c r="AA126" s="254"/>
      <c r="AB126" s="254"/>
      <c r="AC126" s="272" t="str">
        <f>IF(ISNA(INDEX(UserInput!$M$8:$W$264,MATCH(ROW()-ROW($18:$18),UserInput!$W$8:$W$264,0),1)),IF(OR(AC125="End",AC125="End+"),"End+","End"),"")</f>
        <v>End+</v>
      </c>
      <c r="AD126" s="254"/>
    </row>
    <row r="127" spans="3:30" s="72" customFormat="1" ht="14.25" x14ac:dyDescent="0.25">
      <c r="C127" s="91" t="str">
        <f>IF(OR(AC127="End",AC127="End+"),"",INDEX(UserInput!$M$8:$W$264,MATCH(ROW()-ROW($18:$18),UserInput!$W$8:$W$264,0),1))</f>
        <v/>
      </c>
      <c r="D127" s="91" t="str">
        <f>IF(OR(AC127="End",AC127="End+"),"",INDEX(UserInput!$M$8:$W$264,MATCH(ROW()-ROW($18:$18),UserInput!$W$8:$W$264,0),5))</f>
        <v/>
      </c>
      <c r="E127" s="83" t="str">
        <f>IF(OR(AC127="End",AC127="End+"),"",INDEX(UserInput!$M$8:$W$264,MATCH(ROW()-ROW($18:$18),UserInput!$W$8:$W$264,0),6))</f>
        <v/>
      </c>
      <c r="F127" s="91" t="str">
        <f>IF(OR(AC127="End",AC127="End+"),"",IF(INDEX(UserInput!$M$8:$W$264,MATCH(ROW()-ROW($18:$18),UserInput!$W$8:$W$264,0),7)=0,"",INDEX(UserInput!$M$8:$W$264,MATCH(ROW()-ROW($18:$18),UserInput!$W$8:$W$264,0),7)))</f>
        <v/>
      </c>
      <c r="G127" s="175"/>
      <c r="H127" s="175"/>
      <c r="AA127" s="254"/>
      <c r="AB127" s="254"/>
      <c r="AC127" s="272" t="str">
        <f>IF(ISNA(INDEX(UserInput!$M$8:$W$264,MATCH(ROW()-ROW($18:$18),UserInput!$W$8:$W$264,0),1)),IF(OR(AC126="End",AC126="End+"),"End+","End"),"")</f>
        <v>End+</v>
      </c>
      <c r="AD127" s="254"/>
    </row>
    <row r="128" spans="3:30" s="72" customFormat="1" ht="14.25" x14ac:dyDescent="0.25">
      <c r="C128" s="91" t="str">
        <f>IF(OR(AC128="End",AC128="End+"),"",INDEX(UserInput!$M$8:$W$264,MATCH(ROW()-ROW($18:$18),UserInput!$W$8:$W$264,0),1))</f>
        <v/>
      </c>
      <c r="D128" s="91" t="str">
        <f>IF(OR(AC128="End",AC128="End+"),"",INDEX(UserInput!$M$8:$W$264,MATCH(ROW()-ROW($18:$18),UserInput!$W$8:$W$264,0),5))</f>
        <v/>
      </c>
      <c r="E128" s="83" t="str">
        <f>IF(OR(AC128="End",AC128="End+"),"",INDEX(UserInput!$M$8:$W$264,MATCH(ROW()-ROW($18:$18),UserInput!$W$8:$W$264,0),6))</f>
        <v/>
      </c>
      <c r="F128" s="91" t="str">
        <f>IF(OR(AC128="End",AC128="End+"),"",IF(INDEX(UserInput!$M$8:$W$264,MATCH(ROW()-ROW($18:$18),UserInput!$W$8:$W$264,0),7)=0,"",INDEX(UserInput!$M$8:$W$264,MATCH(ROW()-ROW($18:$18),UserInput!$W$8:$W$264,0),7)))</f>
        <v/>
      </c>
      <c r="G128" s="175"/>
      <c r="H128" s="175"/>
      <c r="AA128" s="254"/>
      <c r="AB128" s="254"/>
      <c r="AC128" s="272" t="str">
        <f>IF(ISNA(INDEX(UserInput!$M$8:$W$264,MATCH(ROW()-ROW($18:$18),UserInput!$W$8:$W$264,0),1)),IF(OR(AC127="End",AC127="End+"),"End+","End"),"")</f>
        <v>End+</v>
      </c>
      <c r="AD128" s="254"/>
    </row>
    <row r="129" spans="3:30" s="72" customFormat="1" ht="14.25" x14ac:dyDescent="0.25">
      <c r="C129" s="91" t="str">
        <f>IF(OR(AC129="End",AC129="End+"),"",INDEX(UserInput!$M$8:$W$264,MATCH(ROW()-ROW($18:$18),UserInput!$W$8:$W$264,0),1))</f>
        <v/>
      </c>
      <c r="D129" s="91" t="str">
        <f>IF(OR(AC129="End",AC129="End+"),"",INDEX(UserInput!$M$8:$W$264,MATCH(ROW()-ROW($18:$18),UserInput!$W$8:$W$264,0),5))</f>
        <v/>
      </c>
      <c r="E129" s="83" t="str">
        <f>IF(OR(AC129="End",AC129="End+"),"",INDEX(UserInput!$M$8:$W$264,MATCH(ROW()-ROW($18:$18),UserInput!$W$8:$W$264,0),6))</f>
        <v/>
      </c>
      <c r="F129" s="91" t="str">
        <f>IF(OR(AC129="End",AC129="End+"),"",IF(INDEX(UserInput!$M$8:$W$264,MATCH(ROW()-ROW($18:$18),UserInput!$W$8:$W$264,0),7)=0,"",INDEX(UserInput!$M$8:$W$264,MATCH(ROW()-ROW($18:$18),UserInput!$W$8:$W$264,0),7)))</f>
        <v/>
      </c>
      <c r="G129" s="175"/>
      <c r="H129" s="175"/>
      <c r="AA129" s="254"/>
      <c r="AB129" s="254"/>
      <c r="AC129" s="272" t="str">
        <f>IF(ISNA(INDEX(UserInput!$M$8:$W$264,MATCH(ROW()-ROW($18:$18),UserInput!$W$8:$W$264,0),1)),IF(OR(AC128="End",AC128="End+"),"End+","End"),"")</f>
        <v>End+</v>
      </c>
      <c r="AD129" s="254"/>
    </row>
    <row r="130" spans="3:30" s="72" customFormat="1" ht="14.25" x14ac:dyDescent="0.25">
      <c r="C130" s="91" t="str">
        <f>IF(OR(AC130="End",AC130="End+"),"",INDEX(UserInput!$M$8:$W$264,MATCH(ROW()-ROW($18:$18),UserInput!$W$8:$W$264,0),1))</f>
        <v/>
      </c>
      <c r="D130" s="91" t="str">
        <f>IF(OR(AC130="End",AC130="End+"),"",INDEX(UserInput!$M$8:$W$264,MATCH(ROW()-ROW($18:$18),UserInput!$W$8:$W$264,0),5))</f>
        <v/>
      </c>
      <c r="E130" s="83" t="str">
        <f>IF(OR(AC130="End",AC130="End+"),"",INDEX(UserInput!$M$8:$W$264,MATCH(ROW()-ROW($18:$18),UserInput!$W$8:$W$264,0),6))</f>
        <v/>
      </c>
      <c r="F130" s="91" t="str">
        <f>IF(OR(AC130="End",AC130="End+"),"",IF(INDEX(UserInput!$M$8:$W$264,MATCH(ROW()-ROW($18:$18),UserInput!$W$8:$W$264,0),7)=0,"",INDEX(UserInput!$M$8:$W$264,MATCH(ROW()-ROW($18:$18),UserInput!$W$8:$W$264,0),7)))</f>
        <v/>
      </c>
      <c r="G130" s="175"/>
      <c r="H130" s="175"/>
      <c r="AA130" s="254"/>
      <c r="AB130" s="254"/>
      <c r="AC130" s="272" t="str">
        <f>IF(ISNA(INDEX(UserInput!$M$8:$W$264,MATCH(ROW()-ROW($18:$18),UserInput!$W$8:$W$264,0),1)),IF(OR(AC129="End",AC129="End+"),"End+","End"),"")</f>
        <v>End+</v>
      </c>
      <c r="AD130" s="254"/>
    </row>
    <row r="131" spans="3:30" s="72" customFormat="1" ht="14.25" x14ac:dyDescent="0.25">
      <c r="C131" s="91" t="str">
        <f>IF(OR(AC131="End",AC131="End+"),"",INDEX(UserInput!$M$8:$W$264,MATCH(ROW()-ROW($18:$18),UserInput!$W$8:$W$264,0),1))</f>
        <v/>
      </c>
      <c r="D131" s="91" t="str">
        <f>IF(OR(AC131="End",AC131="End+"),"",INDEX(UserInput!$M$8:$W$264,MATCH(ROW()-ROW($18:$18),UserInput!$W$8:$W$264,0),5))</f>
        <v/>
      </c>
      <c r="E131" s="83" t="str">
        <f>IF(OR(AC131="End",AC131="End+"),"",INDEX(UserInput!$M$8:$W$264,MATCH(ROW()-ROW($18:$18),UserInput!$W$8:$W$264,0),6))</f>
        <v/>
      </c>
      <c r="F131" s="91" t="str">
        <f>IF(OR(AC131="End",AC131="End+"),"",IF(INDEX(UserInput!$M$8:$W$264,MATCH(ROW()-ROW($18:$18),UserInput!$W$8:$W$264,0),7)=0,"",INDEX(UserInput!$M$8:$W$264,MATCH(ROW()-ROW($18:$18),UserInput!$W$8:$W$264,0),7)))</f>
        <v/>
      </c>
      <c r="G131" s="175"/>
      <c r="H131" s="175"/>
      <c r="AA131" s="254"/>
      <c r="AB131" s="254"/>
      <c r="AC131" s="272" t="str">
        <f>IF(ISNA(INDEX(UserInput!$M$8:$W$264,MATCH(ROW()-ROW($18:$18),UserInput!$W$8:$W$264,0),1)),IF(OR(AC130="End",AC130="End+"),"End+","End"),"")</f>
        <v>End+</v>
      </c>
      <c r="AD131" s="254"/>
    </row>
    <row r="132" spans="3:30" s="72" customFormat="1" ht="14.25" x14ac:dyDescent="0.25">
      <c r="C132" s="91" t="str">
        <f>IF(OR(AC132="End",AC132="End+"),"",INDEX(UserInput!$M$8:$W$264,MATCH(ROW()-ROW($18:$18),UserInput!$W$8:$W$264,0),1))</f>
        <v/>
      </c>
      <c r="D132" s="91" t="str">
        <f>IF(OR(AC132="End",AC132="End+"),"",INDEX(UserInput!$M$8:$W$264,MATCH(ROW()-ROW($18:$18),UserInput!$W$8:$W$264,0),5))</f>
        <v/>
      </c>
      <c r="E132" s="83" t="str">
        <f>IF(OR(AC132="End",AC132="End+"),"",INDEX(UserInput!$M$8:$W$264,MATCH(ROW()-ROW($18:$18),UserInput!$W$8:$W$264,0),6))</f>
        <v/>
      </c>
      <c r="F132" s="91" t="str">
        <f>IF(OR(AC132="End",AC132="End+"),"",IF(INDEX(UserInput!$M$8:$W$264,MATCH(ROW()-ROW($18:$18),UserInput!$W$8:$W$264,0),7)=0,"",INDEX(UserInput!$M$8:$W$264,MATCH(ROW()-ROW($18:$18),UserInput!$W$8:$W$264,0),7)))</f>
        <v/>
      </c>
      <c r="G132" s="175"/>
      <c r="H132" s="175"/>
      <c r="AA132" s="254"/>
      <c r="AB132" s="254"/>
      <c r="AC132" s="272" t="str">
        <f>IF(ISNA(INDEX(UserInput!$M$8:$W$264,MATCH(ROW()-ROW($18:$18),UserInput!$W$8:$W$264,0),1)),IF(OR(AC131="End",AC131="End+"),"End+","End"),"")</f>
        <v>End+</v>
      </c>
      <c r="AD132" s="254"/>
    </row>
    <row r="133" spans="3:30" s="72" customFormat="1" ht="14.25" x14ac:dyDescent="0.25">
      <c r="C133" s="91" t="str">
        <f>IF(OR(AC133="End",AC133="End+"),"",INDEX(UserInput!$M$8:$W$264,MATCH(ROW()-ROW($18:$18),UserInput!$W$8:$W$264,0),1))</f>
        <v/>
      </c>
      <c r="D133" s="91" t="str">
        <f>IF(OR(AC133="End",AC133="End+"),"",INDEX(UserInput!$M$8:$W$264,MATCH(ROW()-ROW($18:$18),UserInput!$W$8:$W$264,0),5))</f>
        <v/>
      </c>
      <c r="E133" s="83" t="str">
        <f>IF(OR(AC133="End",AC133="End+"),"",INDEX(UserInput!$M$8:$W$264,MATCH(ROW()-ROW($18:$18),UserInput!$W$8:$W$264,0),6))</f>
        <v/>
      </c>
      <c r="F133" s="91" t="str">
        <f>IF(OR(AC133="End",AC133="End+"),"",IF(INDEX(UserInput!$M$8:$W$264,MATCH(ROW()-ROW($18:$18),UserInput!$W$8:$W$264,0),7)=0,"",INDEX(UserInput!$M$8:$W$264,MATCH(ROW()-ROW($18:$18),UserInput!$W$8:$W$264,0),7)))</f>
        <v/>
      </c>
      <c r="G133" s="175"/>
      <c r="H133" s="175"/>
      <c r="AA133" s="254"/>
      <c r="AB133" s="254"/>
      <c r="AC133" s="272" t="str">
        <f>IF(ISNA(INDEX(UserInput!$M$8:$W$264,MATCH(ROW()-ROW($18:$18),UserInput!$W$8:$W$264,0),1)),IF(OR(AC132="End",AC132="End+"),"End+","End"),"")</f>
        <v>End+</v>
      </c>
      <c r="AD133" s="254"/>
    </row>
    <row r="134" spans="3:30" s="72" customFormat="1" ht="14.25" x14ac:dyDescent="0.25">
      <c r="C134" s="91" t="str">
        <f>IF(OR(AC134="End",AC134="End+"),"",INDEX(UserInput!$M$8:$W$264,MATCH(ROW()-ROW($18:$18),UserInput!$W$8:$W$264,0),1))</f>
        <v/>
      </c>
      <c r="D134" s="91" t="str">
        <f>IF(OR(AC134="End",AC134="End+"),"",INDEX(UserInput!$M$8:$W$264,MATCH(ROW()-ROW($18:$18),UserInput!$W$8:$W$264,0),5))</f>
        <v/>
      </c>
      <c r="E134" s="83" t="str">
        <f>IF(OR(AC134="End",AC134="End+"),"",INDEX(UserInput!$M$8:$W$264,MATCH(ROW()-ROW($18:$18),UserInput!$W$8:$W$264,0),6))</f>
        <v/>
      </c>
      <c r="F134" s="91" t="str">
        <f>IF(OR(AC134="End",AC134="End+"),"",IF(INDEX(UserInput!$M$8:$W$264,MATCH(ROW()-ROW($18:$18),UserInput!$W$8:$W$264,0),7)=0,"",INDEX(UserInput!$M$8:$W$264,MATCH(ROW()-ROW($18:$18),UserInput!$W$8:$W$264,0),7)))</f>
        <v/>
      </c>
      <c r="G134" s="175"/>
      <c r="H134" s="175"/>
      <c r="AA134" s="254"/>
      <c r="AB134" s="254"/>
      <c r="AC134" s="272" t="str">
        <f>IF(ISNA(INDEX(UserInput!$M$8:$W$264,MATCH(ROW()-ROW($18:$18),UserInput!$W$8:$W$264,0),1)),IF(OR(AC133="End",AC133="End+"),"End+","End"),"")</f>
        <v>End+</v>
      </c>
      <c r="AD134" s="254"/>
    </row>
    <row r="135" spans="3:30" s="72" customFormat="1" ht="14.25" x14ac:dyDescent="0.25">
      <c r="C135" s="91" t="str">
        <f>IF(OR(AC135="End",AC135="End+"),"",INDEX(UserInput!$M$8:$W$264,MATCH(ROW()-ROW($18:$18),UserInput!$W$8:$W$264,0),1))</f>
        <v/>
      </c>
      <c r="D135" s="91" t="str">
        <f>IF(OR(AC135="End",AC135="End+"),"",INDEX(UserInput!$M$8:$W$264,MATCH(ROW()-ROW($18:$18),UserInput!$W$8:$W$264,0),5))</f>
        <v/>
      </c>
      <c r="E135" s="83" t="str">
        <f>IF(OR(AC135="End",AC135="End+"),"",INDEX(UserInput!$M$8:$W$264,MATCH(ROW()-ROW($18:$18),UserInput!$W$8:$W$264,0),6))</f>
        <v/>
      </c>
      <c r="F135" s="91" t="str">
        <f>IF(OR(AC135="End",AC135="End+"),"",IF(INDEX(UserInput!$M$8:$W$264,MATCH(ROW()-ROW($18:$18),UserInput!$W$8:$W$264,0),7)=0,"",INDEX(UserInput!$M$8:$W$264,MATCH(ROW()-ROW($18:$18),UserInput!$W$8:$W$264,0),7)))</f>
        <v/>
      </c>
      <c r="G135" s="175"/>
      <c r="H135" s="175"/>
      <c r="AA135" s="254"/>
      <c r="AB135" s="254"/>
      <c r="AC135" s="272" t="str">
        <f>IF(ISNA(INDEX(UserInput!$M$8:$W$264,MATCH(ROW()-ROW($18:$18),UserInput!$W$8:$W$264,0),1)),IF(OR(AC134="End",AC134="End+"),"End+","End"),"")</f>
        <v>End+</v>
      </c>
      <c r="AD135" s="254"/>
    </row>
    <row r="136" spans="3:30" s="72" customFormat="1" ht="14.25" x14ac:dyDescent="0.25">
      <c r="C136" s="91" t="str">
        <f>IF(OR(AC136="End",AC136="End+"),"",INDEX(UserInput!$M$8:$W$264,MATCH(ROW()-ROW($18:$18),UserInput!$W$8:$W$264,0),1))</f>
        <v/>
      </c>
      <c r="D136" s="91" t="str">
        <f>IF(OR(AC136="End",AC136="End+"),"",INDEX(UserInput!$M$8:$W$264,MATCH(ROW()-ROW($18:$18),UserInput!$W$8:$W$264,0),5))</f>
        <v/>
      </c>
      <c r="E136" s="83" t="str">
        <f>IF(OR(AC136="End",AC136="End+"),"",INDEX(UserInput!$M$8:$W$264,MATCH(ROW()-ROW($18:$18),UserInput!$W$8:$W$264,0),6))</f>
        <v/>
      </c>
      <c r="F136" s="91" t="str">
        <f>IF(OR(AC136="End",AC136="End+"),"",IF(INDEX(UserInput!$M$8:$W$264,MATCH(ROW()-ROW($18:$18),UserInput!$W$8:$W$264,0),7)=0,"",INDEX(UserInput!$M$8:$W$264,MATCH(ROW()-ROW($18:$18),UserInput!$W$8:$W$264,0),7)))</f>
        <v/>
      </c>
      <c r="G136" s="175"/>
      <c r="H136" s="175"/>
      <c r="AA136" s="254"/>
      <c r="AB136" s="254"/>
      <c r="AC136" s="272" t="str">
        <f>IF(ISNA(INDEX(UserInput!$M$8:$W$264,MATCH(ROW()-ROW($18:$18),UserInput!$W$8:$W$264,0),1)),IF(OR(AC135="End",AC135="End+"),"End+","End"),"")</f>
        <v>End+</v>
      </c>
      <c r="AD136" s="254"/>
    </row>
    <row r="137" spans="3:30" s="72" customFormat="1" ht="14.25" x14ac:dyDescent="0.25">
      <c r="C137" s="91" t="str">
        <f>IF(OR(AC137="End",AC137="End+"),"",INDEX(UserInput!$M$8:$W$264,MATCH(ROW()-ROW($18:$18),UserInput!$W$8:$W$264,0),1))</f>
        <v/>
      </c>
      <c r="D137" s="91" t="str">
        <f>IF(OR(AC137="End",AC137="End+"),"",INDEX(UserInput!$M$8:$W$264,MATCH(ROW()-ROW($18:$18),UserInput!$W$8:$W$264,0),5))</f>
        <v/>
      </c>
      <c r="E137" s="83" t="str">
        <f>IF(OR(AC137="End",AC137="End+"),"",INDEX(UserInput!$M$8:$W$264,MATCH(ROW()-ROW($18:$18),UserInput!$W$8:$W$264,0),6))</f>
        <v/>
      </c>
      <c r="F137" s="91" t="str">
        <f>IF(OR(AC137="End",AC137="End+"),"",IF(INDEX(UserInput!$M$8:$W$264,MATCH(ROW()-ROW($18:$18),UserInput!$W$8:$W$264,0),7)=0,"",INDEX(UserInput!$M$8:$W$264,MATCH(ROW()-ROW($18:$18),UserInput!$W$8:$W$264,0),7)))</f>
        <v/>
      </c>
      <c r="G137" s="175"/>
      <c r="H137" s="175"/>
      <c r="AA137" s="254"/>
      <c r="AB137" s="254"/>
      <c r="AC137" s="272" t="str">
        <f>IF(ISNA(INDEX(UserInput!$M$8:$W$264,MATCH(ROW()-ROW($18:$18),UserInput!$W$8:$W$264,0),1)),IF(OR(AC136="End",AC136="End+"),"End+","End"),"")</f>
        <v>End+</v>
      </c>
      <c r="AD137" s="254"/>
    </row>
    <row r="138" spans="3:30" s="72" customFormat="1" ht="14.25" x14ac:dyDescent="0.25">
      <c r="C138" s="91" t="str">
        <f>IF(OR(AC138="End",AC138="End+"),"",INDEX(UserInput!$M$8:$W$264,MATCH(ROW()-ROW($18:$18),UserInput!$W$8:$W$264,0),1))</f>
        <v/>
      </c>
      <c r="D138" s="91" t="str">
        <f>IF(OR(AC138="End",AC138="End+"),"",INDEX(UserInput!$M$8:$W$264,MATCH(ROW()-ROW($18:$18),UserInput!$W$8:$W$264,0),5))</f>
        <v/>
      </c>
      <c r="E138" s="83" t="str">
        <f>IF(OR(AC138="End",AC138="End+"),"",INDEX(UserInput!$M$8:$W$264,MATCH(ROW()-ROW($18:$18),UserInput!$W$8:$W$264,0),6))</f>
        <v/>
      </c>
      <c r="F138" s="91" t="str">
        <f>IF(OR(AC138="End",AC138="End+"),"",IF(INDEX(UserInput!$M$8:$W$264,MATCH(ROW()-ROW($18:$18),UserInput!$W$8:$W$264,0),7)=0,"",INDEX(UserInput!$M$8:$W$264,MATCH(ROW()-ROW($18:$18),UserInput!$W$8:$W$264,0),7)))</f>
        <v/>
      </c>
      <c r="G138" s="175"/>
      <c r="H138" s="175"/>
      <c r="AA138" s="254"/>
      <c r="AB138" s="254"/>
      <c r="AC138" s="272" t="str">
        <f>IF(ISNA(INDEX(UserInput!$M$8:$W$264,MATCH(ROW()-ROW($18:$18),UserInput!$W$8:$W$264,0),1)),IF(OR(AC137="End",AC137="End+"),"End+","End"),"")</f>
        <v>End+</v>
      </c>
      <c r="AD138" s="254"/>
    </row>
    <row r="139" spans="3:30" s="72" customFormat="1" ht="14.25" x14ac:dyDescent="0.25">
      <c r="C139" s="91" t="str">
        <f>IF(OR(AC139="End",AC139="End+"),"",INDEX(UserInput!$M$8:$W$264,MATCH(ROW()-ROW($18:$18),UserInput!$W$8:$W$264,0),1))</f>
        <v/>
      </c>
      <c r="D139" s="91" t="str">
        <f>IF(OR(AC139="End",AC139="End+"),"",INDEX(UserInput!$M$8:$W$264,MATCH(ROW()-ROW($18:$18),UserInput!$W$8:$W$264,0),5))</f>
        <v/>
      </c>
      <c r="E139" s="83" t="str">
        <f>IF(OR(AC139="End",AC139="End+"),"",INDEX(UserInput!$M$8:$W$264,MATCH(ROW()-ROW($18:$18),UserInput!$W$8:$W$264,0),6))</f>
        <v/>
      </c>
      <c r="F139" s="91" t="str">
        <f>IF(OR(AC139="End",AC139="End+"),"",IF(INDEX(UserInput!$M$8:$W$264,MATCH(ROW()-ROW($18:$18),UserInput!$W$8:$W$264,0),7)=0,"",INDEX(UserInput!$M$8:$W$264,MATCH(ROW()-ROW($18:$18),UserInput!$W$8:$W$264,0),7)))</f>
        <v/>
      </c>
      <c r="G139" s="175"/>
      <c r="H139" s="175"/>
      <c r="AA139" s="254"/>
      <c r="AB139" s="254"/>
      <c r="AC139" s="272" t="str">
        <f>IF(ISNA(INDEX(UserInput!$M$8:$W$264,MATCH(ROW()-ROW($18:$18),UserInput!$W$8:$W$264,0),1)),IF(OR(AC138="End",AC138="End+"),"End+","End"),"")</f>
        <v>End+</v>
      </c>
      <c r="AD139" s="254"/>
    </row>
    <row r="140" spans="3:30" s="72" customFormat="1" ht="14.25" x14ac:dyDescent="0.25">
      <c r="C140" s="91" t="str">
        <f>IF(OR(AC140="End",AC140="End+"),"",INDEX(UserInput!$M$8:$W$264,MATCH(ROW()-ROW($18:$18),UserInput!$W$8:$W$264,0),1))</f>
        <v/>
      </c>
      <c r="D140" s="91" t="str">
        <f>IF(OR(AC140="End",AC140="End+"),"",INDEX(UserInput!$M$8:$W$264,MATCH(ROW()-ROW($18:$18),UserInput!$W$8:$W$264,0),5))</f>
        <v/>
      </c>
      <c r="E140" s="83" t="str">
        <f>IF(OR(AC140="End",AC140="End+"),"",INDEX(UserInput!$M$8:$W$264,MATCH(ROW()-ROW($18:$18),UserInput!$W$8:$W$264,0),6))</f>
        <v/>
      </c>
      <c r="F140" s="91" t="str">
        <f>IF(OR(AC140="End",AC140="End+"),"",IF(INDEX(UserInput!$M$8:$W$264,MATCH(ROW()-ROW($18:$18),UserInput!$W$8:$W$264,0),7)=0,"",INDEX(UserInput!$M$8:$W$264,MATCH(ROW()-ROW($18:$18),UserInput!$W$8:$W$264,0),7)))</f>
        <v/>
      </c>
      <c r="G140" s="175"/>
      <c r="H140" s="175"/>
      <c r="AA140" s="254"/>
      <c r="AB140" s="254"/>
      <c r="AC140" s="272" t="str">
        <f>IF(ISNA(INDEX(UserInput!$M$8:$W$264,MATCH(ROW()-ROW($18:$18),UserInput!$W$8:$W$264,0),1)),IF(OR(AC139="End",AC139="End+"),"End+","End"),"")</f>
        <v>End+</v>
      </c>
      <c r="AD140" s="254"/>
    </row>
    <row r="141" spans="3:30" s="72" customFormat="1" ht="14.25" x14ac:dyDescent="0.25">
      <c r="C141" s="91" t="str">
        <f>IF(OR(AC141="End",AC141="End+"),"",INDEX(UserInput!$M$8:$W$264,MATCH(ROW()-ROW($18:$18),UserInput!$W$8:$W$264,0),1))</f>
        <v/>
      </c>
      <c r="D141" s="91" t="str">
        <f>IF(OR(AC141="End",AC141="End+"),"",INDEX(UserInput!$M$8:$W$264,MATCH(ROW()-ROW($18:$18),UserInput!$W$8:$W$264,0),5))</f>
        <v/>
      </c>
      <c r="E141" s="83" t="str">
        <f>IF(OR(AC141="End",AC141="End+"),"",INDEX(UserInput!$M$8:$W$264,MATCH(ROW()-ROW($18:$18),UserInput!$W$8:$W$264,0),6))</f>
        <v/>
      </c>
      <c r="F141" s="91" t="str">
        <f>IF(OR(AC141="End",AC141="End+"),"",IF(INDEX(UserInput!$M$8:$W$264,MATCH(ROW()-ROW($18:$18),UserInput!$W$8:$W$264,0),7)=0,"",INDEX(UserInput!$M$8:$W$264,MATCH(ROW()-ROW($18:$18),UserInput!$W$8:$W$264,0),7)))</f>
        <v/>
      </c>
      <c r="G141" s="175"/>
      <c r="H141" s="175"/>
      <c r="AA141" s="254"/>
      <c r="AB141" s="254"/>
      <c r="AC141" s="272" t="str">
        <f>IF(ISNA(INDEX(UserInput!$M$8:$W$264,MATCH(ROW()-ROW($18:$18),UserInput!$W$8:$W$264,0),1)),IF(OR(AC140="End",AC140="End+"),"End+","End"),"")</f>
        <v>End+</v>
      </c>
      <c r="AD141" s="254"/>
    </row>
    <row r="142" spans="3:30" s="72" customFormat="1" ht="14.25" x14ac:dyDescent="0.25">
      <c r="C142" s="91" t="str">
        <f>IF(OR(AC142="End",AC142="End+"),"",INDEX(UserInput!$M$8:$W$264,MATCH(ROW()-ROW($18:$18),UserInput!$W$8:$W$264,0),1))</f>
        <v/>
      </c>
      <c r="D142" s="91" t="str">
        <f>IF(OR(AC142="End",AC142="End+"),"",INDEX(UserInput!$M$8:$W$264,MATCH(ROW()-ROW($18:$18),UserInput!$W$8:$W$264,0),5))</f>
        <v/>
      </c>
      <c r="E142" s="83" t="str">
        <f>IF(OR(AC142="End",AC142="End+"),"",INDEX(UserInput!$M$8:$W$264,MATCH(ROW()-ROW($18:$18),UserInput!$W$8:$W$264,0),6))</f>
        <v/>
      </c>
      <c r="F142" s="91" t="str">
        <f>IF(OR(AC142="End",AC142="End+"),"",IF(INDEX(UserInput!$M$8:$W$264,MATCH(ROW()-ROW($18:$18),UserInput!$W$8:$W$264,0),7)=0,"",INDEX(UserInput!$M$8:$W$264,MATCH(ROW()-ROW($18:$18),UserInput!$W$8:$W$264,0),7)))</f>
        <v/>
      </c>
      <c r="G142" s="175"/>
      <c r="H142" s="175"/>
      <c r="AA142" s="254"/>
      <c r="AB142" s="254"/>
      <c r="AC142" s="272" t="str">
        <f>IF(ISNA(INDEX(UserInput!$M$8:$W$264,MATCH(ROW()-ROW($18:$18),UserInput!$W$8:$W$264,0),1)),IF(OR(AC141="End",AC141="End+"),"End+","End"),"")</f>
        <v>End+</v>
      </c>
      <c r="AD142" s="254"/>
    </row>
    <row r="143" spans="3:30" s="72" customFormat="1" ht="14.25" x14ac:dyDescent="0.25">
      <c r="C143" s="91" t="str">
        <f>IF(OR(AC143="End",AC143="End+"),"",INDEX(UserInput!$M$8:$W$264,MATCH(ROW()-ROW($18:$18),UserInput!$W$8:$W$264,0),1))</f>
        <v/>
      </c>
      <c r="D143" s="91" t="str">
        <f>IF(OR(AC143="End",AC143="End+"),"",INDEX(UserInput!$M$8:$W$264,MATCH(ROW()-ROW($18:$18),UserInput!$W$8:$W$264,0),5))</f>
        <v/>
      </c>
      <c r="E143" s="83" t="str">
        <f>IF(OR(AC143="End",AC143="End+"),"",INDEX(UserInput!$M$8:$W$264,MATCH(ROW()-ROW($18:$18),UserInput!$W$8:$W$264,0),6))</f>
        <v/>
      </c>
      <c r="F143" s="91" t="str">
        <f>IF(OR(AC143="End",AC143="End+"),"",IF(INDEX(UserInput!$M$8:$W$264,MATCH(ROW()-ROW($18:$18),UserInput!$W$8:$W$264,0),7)=0,"",INDEX(UserInput!$M$8:$W$264,MATCH(ROW()-ROW($18:$18),UserInput!$W$8:$W$264,0),7)))</f>
        <v/>
      </c>
      <c r="G143" s="175"/>
      <c r="H143" s="175"/>
      <c r="AA143" s="254"/>
      <c r="AB143" s="254"/>
      <c r="AC143" s="272" t="str">
        <f>IF(ISNA(INDEX(UserInput!$M$8:$W$264,MATCH(ROW()-ROW($18:$18),UserInput!$W$8:$W$264,0),1)),IF(OR(AC142="End",AC142="End+"),"End+","End"),"")</f>
        <v>End+</v>
      </c>
      <c r="AD143" s="254"/>
    </row>
    <row r="144" spans="3:30" s="72" customFormat="1" ht="14.25" x14ac:dyDescent="0.25">
      <c r="C144" s="91" t="str">
        <f>IF(OR(AC144="End",AC144="End+"),"",INDEX(UserInput!$M$8:$W$264,MATCH(ROW()-ROW($18:$18),UserInput!$W$8:$W$264,0),1))</f>
        <v/>
      </c>
      <c r="D144" s="91" t="str">
        <f>IF(OR(AC144="End",AC144="End+"),"",INDEX(UserInput!$M$8:$W$264,MATCH(ROW()-ROW($18:$18),UserInput!$W$8:$W$264,0),5))</f>
        <v/>
      </c>
      <c r="E144" s="83" t="str">
        <f>IF(OR(AC144="End",AC144="End+"),"",INDEX(UserInput!$M$8:$W$264,MATCH(ROW()-ROW($18:$18),UserInput!$W$8:$W$264,0),6))</f>
        <v/>
      </c>
      <c r="F144" s="91" t="str">
        <f>IF(OR(AC144="End",AC144="End+"),"",IF(INDEX(UserInput!$M$8:$W$264,MATCH(ROW()-ROW($18:$18),UserInput!$W$8:$W$264,0),7)=0,"",INDEX(UserInput!$M$8:$W$264,MATCH(ROW()-ROW($18:$18),UserInput!$W$8:$W$264,0),7)))</f>
        <v/>
      </c>
      <c r="G144" s="175"/>
      <c r="H144" s="175"/>
      <c r="AA144" s="254"/>
      <c r="AB144" s="254"/>
      <c r="AC144" s="272" t="str">
        <f>IF(ISNA(INDEX(UserInput!$M$8:$W$264,MATCH(ROW()-ROW($18:$18),UserInput!$W$8:$W$264,0),1)),IF(OR(AC143="End",AC143="End+"),"End+","End"),"")</f>
        <v>End+</v>
      </c>
      <c r="AD144" s="254"/>
    </row>
    <row r="145" spans="3:30" s="72" customFormat="1" ht="14.25" x14ac:dyDescent="0.25">
      <c r="C145" s="91" t="str">
        <f>IF(OR(AC145="End",AC145="End+"),"",INDEX(UserInput!$M$8:$W$264,MATCH(ROW()-ROW($18:$18),UserInput!$W$8:$W$264,0),1))</f>
        <v/>
      </c>
      <c r="D145" s="91" t="str">
        <f>IF(OR(AC145="End",AC145="End+"),"",INDEX(UserInput!$M$8:$W$264,MATCH(ROW()-ROW($18:$18),UserInput!$W$8:$W$264,0),5))</f>
        <v/>
      </c>
      <c r="E145" s="83" t="str">
        <f>IF(OR(AC145="End",AC145="End+"),"",INDEX(UserInput!$M$8:$W$264,MATCH(ROW()-ROW($18:$18),UserInput!$W$8:$W$264,0),6))</f>
        <v/>
      </c>
      <c r="F145" s="91" t="str">
        <f>IF(OR(AC145="End",AC145="End+"),"",IF(INDEX(UserInput!$M$8:$W$264,MATCH(ROW()-ROW($18:$18),UserInput!$W$8:$W$264,0),7)=0,"",INDEX(UserInput!$M$8:$W$264,MATCH(ROW()-ROW($18:$18),UserInput!$W$8:$W$264,0),7)))</f>
        <v/>
      </c>
      <c r="G145" s="175"/>
      <c r="H145" s="175"/>
      <c r="AA145" s="254"/>
      <c r="AB145" s="254"/>
      <c r="AC145" s="272" t="str">
        <f>IF(ISNA(INDEX(UserInput!$M$8:$W$264,MATCH(ROW()-ROW($18:$18),UserInput!$W$8:$W$264,0),1)),IF(OR(AC144="End",AC144="End+"),"End+","End"),"")</f>
        <v>End+</v>
      </c>
      <c r="AD145" s="254"/>
    </row>
    <row r="146" spans="3:30" s="72" customFormat="1" ht="14.25" x14ac:dyDescent="0.25">
      <c r="C146" s="91" t="str">
        <f>IF(OR(AC146="End",AC146="End+"),"",INDEX(UserInput!$M$8:$W$264,MATCH(ROW()-ROW($18:$18),UserInput!$W$8:$W$264,0),1))</f>
        <v/>
      </c>
      <c r="D146" s="91" t="str">
        <f>IF(OR(AC146="End",AC146="End+"),"",INDEX(UserInput!$M$8:$W$264,MATCH(ROW()-ROW($18:$18),UserInput!$W$8:$W$264,0),5))</f>
        <v/>
      </c>
      <c r="E146" s="83" t="str">
        <f>IF(OR(AC146="End",AC146="End+"),"",INDEX(UserInput!$M$8:$W$264,MATCH(ROW()-ROW($18:$18),UserInput!$W$8:$W$264,0),6))</f>
        <v/>
      </c>
      <c r="F146" s="91" t="str">
        <f>IF(OR(AC146="End",AC146="End+"),"",IF(INDEX(UserInput!$M$8:$W$264,MATCH(ROW()-ROW($18:$18),UserInput!$W$8:$W$264,0),7)=0,"",INDEX(UserInput!$M$8:$W$264,MATCH(ROW()-ROW($18:$18),UserInput!$W$8:$W$264,0),7)))</f>
        <v/>
      </c>
      <c r="G146" s="175"/>
      <c r="H146" s="175"/>
      <c r="AA146" s="254"/>
      <c r="AB146" s="254"/>
      <c r="AC146" s="272" t="str">
        <f>IF(ISNA(INDEX(UserInput!$M$8:$W$264,MATCH(ROW()-ROW($18:$18),UserInput!$W$8:$W$264,0),1)),IF(OR(AC145="End",AC145="End+"),"End+","End"),"")</f>
        <v>End+</v>
      </c>
      <c r="AD146" s="254"/>
    </row>
    <row r="147" spans="3:30" s="72" customFormat="1" ht="14.25" x14ac:dyDescent="0.25">
      <c r="C147" s="91" t="str">
        <f>IF(OR(AC147="End",AC147="End+"),"",INDEX(UserInput!$M$8:$W$264,MATCH(ROW()-ROW($18:$18),UserInput!$W$8:$W$264,0),1))</f>
        <v/>
      </c>
      <c r="D147" s="91" t="str">
        <f>IF(OR(AC147="End",AC147="End+"),"",INDEX(UserInput!$M$8:$W$264,MATCH(ROW()-ROW($18:$18),UserInput!$W$8:$W$264,0),5))</f>
        <v/>
      </c>
      <c r="E147" s="83" t="str">
        <f>IF(OR(AC147="End",AC147="End+"),"",INDEX(UserInput!$M$8:$W$264,MATCH(ROW()-ROW($18:$18),UserInput!$W$8:$W$264,0),6))</f>
        <v/>
      </c>
      <c r="F147" s="91" t="str">
        <f>IF(OR(AC147="End",AC147="End+"),"",IF(INDEX(UserInput!$M$8:$W$264,MATCH(ROW()-ROW($18:$18),UserInput!$W$8:$W$264,0),7)=0,"",INDEX(UserInput!$M$8:$W$264,MATCH(ROW()-ROW($18:$18),UserInput!$W$8:$W$264,0),7)))</f>
        <v/>
      </c>
      <c r="G147" s="175"/>
      <c r="H147" s="175"/>
      <c r="AA147" s="254"/>
      <c r="AB147" s="254"/>
      <c r="AC147" s="272" t="str">
        <f>IF(ISNA(INDEX(UserInput!$M$8:$W$264,MATCH(ROW()-ROW($18:$18),UserInput!$W$8:$W$264,0),1)),IF(OR(AC146="End",AC146="End+"),"End+","End"),"")</f>
        <v>End+</v>
      </c>
      <c r="AD147" s="254"/>
    </row>
    <row r="148" spans="3:30" s="72" customFormat="1" ht="14.25" x14ac:dyDescent="0.25">
      <c r="C148" s="91" t="str">
        <f>IF(OR(AC148="End",AC148="End+"),"",INDEX(UserInput!$M$8:$W$264,MATCH(ROW()-ROW($18:$18),UserInput!$W$8:$W$264,0),1))</f>
        <v/>
      </c>
      <c r="D148" s="91" t="str">
        <f>IF(OR(AC148="End",AC148="End+"),"",INDEX(UserInput!$M$8:$W$264,MATCH(ROW()-ROW($18:$18),UserInput!$W$8:$W$264,0),5))</f>
        <v/>
      </c>
      <c r="E148" s="83" t="str">
        <f>IF(OR(AC148="End",AC148="End+"),"",INDEX(UserInput!$M$8:$W$264,MATCH(ROW()-ROW($18:$18),UserInput!$W$8:$W$264,0),6))</f>
        <v/>
      </c>
      <c r="F148" s="91" t="str">
        <f>IF(OR(AC148="End",AC148="End+"),"",IF(INDEX(UserInput!$M$8:$W$264,MATCH(ROW()-ROW($18:$18),UserInput!$W$8:$W$264,0),7)=0,"",INDEX(UserInput!$M$8:$W$264,MATCH(ROW()-ROW($18:$18),UserInput!$W$8:$W$264,0),7)))</f>
        <v/>
      </c>
      <c r="G148" s="175"/>
      <c r="H148" s="175"/>
      <c r="AA148" s="254"/>
      <c r="AB148" s="254"/>
      <c r="AC148" s="272" t="str">
        <f>IF(ISNA(INDEX(UserInput!$M$8:$W$264,MATCH(ROW()-ROW($18:$18),UserInput!$W$8:$W$264,0),1)),IF(OR(AC147="End",AC147="End+"),"End+","End"),"")</f>
        <v>End+</v>
      </c>
      <c r="AD148" s="254"/>
    </row>
    <row r="149" spans="3:30" s="72" customFormat="1" ht="14.25" x14ac:dyDescent="0.25">
      <c r="C149" s="91" t="str">
        <f>IF(OR(AC149="End",AC149="End+"),"",INDEX(UserInput!$M$8:$W$264,MATCH(ROW()-ROW($18:$18),UserInput!$W$8:$W$264,0),1))</f>
        <v/>
      </c>
      <c r="D149" s="91" t="str">
        <f>IF(OR(AC149="End",AC149="End+"),"",INDEX(UserInput!$M$8:$W$264,MATCH(ROW()-ROW($18:$18),UserInput!$W$8:$W$264,0),5))</f>
        <v/>
      </c>
      <c r="E149" s="83" t="str">
        <f>IF(OR(AC149="End",AC149="End+"),"",INDEX(UserInput!$M$8:$W$264,MATCH(ROW()-ROW($18:$18),UserInput!$W$8:$W$264,0),6))</f>
        <v/>
      </c>
      <c r="F149" s="91" t="str">
        <f>IF(OR(AC149="End",AC149="End+"),"",IF(INDEX(UserInput!$M$8:$W$264,MATCH(ROW()-ROW($18:$18),UserInput!$W$8:$W$264,0),7)=0,"",INDEX(UserInput!$M$8:$W$264,MATCH(ROW()-ROW($18:$18),UserInput!$W$8:$W$264,0),7)))</f>
        <v/>
      </c>
      <c r="G149" s="175"/>
      <c r="H149" s="175"/>
      <c r="AA149" s="254"/>
      <c r="AB149" s="254"/>
      <c r="AC149" s="272" t="str">
        <f>IF(ISNA(INDEX(UserInput!$M$8:$W$264,MATCH(ROW()-ROW($18:$18),UserInput!$W$8:$W$264,0),1)),IF(OR(AC148="End",AC148="End+"),"End+","End"),"")</f>
        <v>End+</v>
      </c>
      <c r="AD149" s="254"/>
    </row>
    <row r="150" spans="3:30" s="72" customFormat="1" ht="14.25" x14ac:dyDescent="0.25">
      <c r="C150" s="91" t="str">
        <f>IF(OR(AC150="End",AC150="End+"),"",INDEX(UserInput!$M$8:$W$264,MATCH(ROW()-ROW($18:$18),UserInput!$W$8:$W$264,0),1))</f>
        <v/>
      </c>
      <c r="D150" s="91" t="str">
        <f>IF(OR(AC150="End",AC150="End+"),"",INDEX(UserInput!$M$8:$W$264,MATCH(ROW()-ROW($18:$18),UserInput!$W$8:$W$264,0),5))</f>
        <v/>
      </c>
      <c r="E150" s="83" t="str">
        <f>IF(OR(AC150="End",AC150="End+"),"",INDEX(UserInput!$M$8:$W$264,MATCH(ROW()-ROW($18:$18),UserInput!$W$8:$W$264,0),6))</f>
        <v/>
      </c>
      <c r="F150" s="91" t="str">
        <f>IF(OR(AC150="End",AC150="End+"),"",IF(INDEX(UserInput!$M$8:$W$264,MATCH(ROW()-ROW($18:$18),UserInput!$W$8:$W$264,0),7)=0,"",INDEX(UserInput!$M$8:$W$264,MATCH(ROW()-ROW($18:$18),UserInput!$W$8:$W$264,0),7)))</f>
        <v/>
      </c>
      <c r="G150" s="175"/>
      <c r="H150" s="175"/>
      <c r="AA150" s="254"/>
      <c r="AB150" s="254"/>
      <c r="AC150" s="272" t="str">
        <f>IF(ISNA(INDEX(UserInput!$M$8:$W$264,MATCH(ROW()-ROW($18:$18),UserInput!$W$8:$W$264,0),1)),IF(OR(AC149="End",AC149="End+"),"End+","End"),"")</f>
        <v>End+</v>
      </c>
      <c r="AD150" s="254"/>
    </row>
    <row r="151" spans="3:30" s="72" customFormat="1" ht="14.25" x14ac:dyDescent="0.25">
      <c r="C151" s="91" t="str">
        <f>IF(OR(AC151="End",AC151="End+"),"",INDEX(UserInput!$M$8:$W$264,MATCH(ROW()-ROW($18:$18),UserInput!$W$8:$W$264,0),1))</f>
        <v/>
      </c>
      <c r="D151" s="91" t="str">
        <f>IF(OR(AC151="End",AC151="End+"),"",INDEX(UserInput!$M$8:$W$264,MATCH(ROW()-ROW($18:$18),UserInput!$W$8:$W$264,0),5))</f>
        <v/>
      </c>
      <c r="E151" s="83" t="str">
        <f>IF(OR(AC151="End",AC151="End+"),"",INDEX(UserInput!$M$8:$W$264,MATCH(ROW()-ROW($18:$18),UserInput!$W$8:$W$264,0),6))</f>
        <v/>
      </c>
      <c r="F151" s="91" t="str">
        <f>IF(OR(AC151="End",AC151="End+"),"",IF(INDEX(UserInput!$M$8:$W$264,MATCH(ROW()-ROW($18:$18),UserInput!$W$8:$W$264,0),7)=0,"",INDEX(UserInput!$M$8:$W$264,MATCH(ROW()-ROW($18:$18),UserInput!$W$8:$W$264,0),7)))</f>
        <v/>
      </c>
      <c r="G151" s="175"/>
      <c r="H151" s="175"/>
      <c r="AA151" s="254"/>
      <c r="AB151" s="254"/>
      <c r="AC151" s="272" t="str">
        <f>IF(ISNA(INDEX(UserInput!$M$8:$W$264,MATCH(ROW()-ROW($18:$18),UserInput!$W$8:$W$264,0),1)),IF(OR(AC150="End",AC150="End+"),"End+","End"),"")</f>
        <v>End+</v>
      </c>
      <c r="AD151" s="254"/>
    </row>
    <row r="152" spans="3:30" s="72" customFormat="1" ht="14.25" x14ac:dyDescent="0.25">
      <c r="C152" s="91" t="str">
        <f>IF(OR(AC152="End",AC152="End+"),"",INDEX(UserInput!$M$8:$W$264,MATCH(ROW()-ROW($18:$18),UserInput!$W$8:$W$264,0),1))</f>
        <v/>
      </c>
      <c r="D152" s="91" t="str">
        <f>IF(OR(AC152="End",AC152="End+"),"",INDEX(UserInput!$M$8:$W$264,MATCH(ROW()-ROW($18:$18),UserInput!$W$8:$W$264,0),5))</f>
        <v/>
      </c>
      <c r="E152" s="83" t="str">
        <f>IF(OR(AC152="End",AC152="End+"),"",INDEX(UserInput!$M$8:$W$264,MATCH(ROW()-ROW($18:$18),UserInput!$W$8:$W$264,0),6))</f>
        <v/>
      </c>
      <c r="F152" s="91" t="str">
        <f>IF(OR(AC152="End",AC152="End+"),"",IF(INDEX(UserInput!$M$8:$W$264,MATCH(ROW()-ROW($18:$18),UserInput!$W$8:$W$264,0),7)=0,"",INDEX(UserInput!$M$8:$W$264,MATCH(ROW()-ROW($18:$18),UserInput!$W$8:$W$264,0),7)))</f>
        <v/>
      </c>
      <c r="G152" s="175"/>
      <c r="H152" s="175"/>
      <c r="AA152" s="254"/>
      <c r="AB152" s="254"/>
      <c r="AC152" s="272" t="str">
        <f>IF(ISNA(INDEX(UserInput!$M$8:$W$264,MATCH(ROW()-ROW($18:$18),UserInput!$W$8:$W$264,0),1)),IF(OR(AC151="End",AC151="End+"),"End+","End"),"")</f>
        <v>End+</v>
      </c>
      <c r="AD152" s="254"/>
    </row>
    <row r="153" spans="3:30" s="72" customFormat="1" ht="14.25" x14ac:dyDescent="0.25">
      <c r="C153" s="91" t="str">
        <f>IF(OR(AC153="End",AC153="End+"),"",INDEX(UserInput!$M$8:$W$264,MATCH(ROW()-ROW($18:$18),UserInput!$W$8:$W$264,0),1))</f>
        <v/>
      </c>
      <c r="D153" s="91" t="str">
        <f>IF(OR(AC153="End",AC153="End+"),"",INDEX(UserInput!$M$8:$W$264,MATCH(ROW()-ROW($18:$18),UserInput!$W$8:$W$264,0),5))</f>
        <v/>
      </c>
      <c r="E153" s="83" t="str">
        <f>IF(OR(AC153="End",AC153="End+"),"",INDEX(UserInput!$M$8:$W$264,MATCH(ROW()-ROW($18:$18),UserInput!$W$8:$W$264,0),6))</f>
        <v/>
      </c>
      <c r="F153" s="91" t="str">
        <f>IF(OR(AC153="End",AC153="End+"),"",IF(INDEX(UserInput!$M$8:$W$264,MATCH(ROW()-ROW($18:$18),UserInput!$W$8:$W$264,0),7)=0,"",INDEX(UserInput!$M$8:$W$264,MATCH(ROW()-ROW($18:$18),UserInput!$W$8:$W$264,0),7)))</f>
        <v/>
      </c>
      <c r="G153" s="175"/>
      <c r="H153" s="175"/>
      <c r="AA153" s="254"/>
      <c r="AB153" s="254"/>
      <c r="AC153" s="272" t="str">
        <f>IF(ISNA(INDEX(UserInput!$M$8:$W$264,MATCH(ROW()-ROW($18:$18),UserInput!$W$8:$W$264,0),1)),IF(OR(AC152="End",AC152="End+"),"End+","End"),"")</f>
        <v>End+</v>
      </c>
      <c r="AD153" s="254"/>
    </row>
    <row r="154" spans="3:30" s="72" customFormat="1" ht="14.25" x14ac:dyDescent="0.25">
      <c r="C154" s="91" t="str">
        <f>IF(OR(AC154="End",AC154="End+"),"",INDEX(UserInput!$M$8:$W$264,MATCH(ROW()-ROW($18:$18),UserInput!$W$8:$W$264,0),1))</f>
        <v/>
      </c>
      <c r="D154" s="91" t="str">
        <f>IF(OR(AC154="End",AC154="End+"),"",INDEX(UserInput!$M$8:$W$264,MATCH(ROW()-ROW($18:$18),UserInput!$W$8:$W$264,0),5))</f>
        <v/>
      </c>
      <c r="E154" s="83" t="str">
        <f>IF(OR(AC154="End",AC154="End+"),"",INDEX(UserInput!$M$8:$W$264,MATCH(ROW()-ROW($18:$18),UserInput!$W$8:$W$264,0),6))</f>
        <v/>
      </c>
      <c r="F154" s="91" t="str">
        <f>IF(OR(AC154="End",AC154="End+"),"",IF(INDEX(UserInput!$M$8:$W$264,MATCH(ROW()-ROW($18:$18),UserInput!$W$8:$W$264,0),7)=0,"",INDEX(UserInput!$M$8:$W$264,MATCH(ROW()-ROW($18:$18),UserInput!$W$8:$W$264,0),7)))</f>
        <v/>
      </c>
      <c r="G154" s="175"/>
      <c r="H154" s="175"/>
      <c r="AA154" s="254"/>
      <c r="AB154" s="254"/>
      <c r="AC154" s="272" t="str">
        <f>IF(ISNA(INDEX(UserInput!$M$8:$W$264,MATCH(ROW()-ROW($18:$18),UserInput!$W$8:$W$264,0),1)),IF(OR(AC153="End",AC153="End+"),"End+","End"),"")</f>
        <v>End+</v>
      </c>
      <c r="AD154" s="254"/>
    </row>
    <row r="155" spans="3:30" s="72" customFormat="1" ht="14.25" x14ac:dyDescent="0.25">
      <c r="C155" s="91" t="str">
        <f>IF(OR(AC155="End",AC155="End+"),"",INDEX(UserInput!$M$8:$W$264,MATCH(ROW()-ROW($18:$18),UserInput!$W$8:$W$264,0),1))</f>
        <v/>
      </c>
      <c r="D155" s="91" t="str">
        <f>IF(OR(AC155="End",AC155="End+"),"",INDEX(UserInput!$M$8:$W$264,MATCH(ROW()-ROW($18:$18),UserInput!$W$8:$W$264,0),5))</f>
        <v/>
      </c>
      <c r="E155" s="83" t="str">
        <f>IF(OR(AC155="End",AC155="End+"),"",INDEX(UserInput!$M$8:$W$264,MATCH(ROW()-ROW($18:$18),UserInput!$W$8:$W$264,0),6))</f>
        <v/>
      </c>
      <c r="F155" s="91" t="str">
        <f>IF(OR(AC155="End",AC155="End+"),"",IF(INDEX(UserInput!$M$8:$W$264,MATCH(ROW()-ROW($18:$18),UserInput!$W$8:$W$264,0),7)=0,"",INDEX(UserInput!$M$8:$W$264,MATCH(ROW()-ROW($18:$18),UserInput!$W$8:$W$264,0),7)))</f>
        <v/>
      </c>
      <c r="G155" s="175"/>
      <c r="H155" s="175"/>
      <c r="AA155" s="254"/>
      <c r="AB155" s="254"/>
      <c r="AC155" s="272" t="str">
        <f>IF(ISNA(INDEX(UserInput!$M$8:$W$264,MATCH(ROW()-ROW($18:$18),UserInput!$W$8:$W$264,0),1)),IF(OR(AC154="End",AC154="End+"),"End+","End"),"")</f>
        <v>End+</v>
      </c>
      <c r="AD155" s="254"/>
    </row>
    <row r="156" spans="3:30" s="72" customFormat="1" ht="14.25" x14ac:dyDescent="0.25">
      <c r="C156" s="91" t="str">
        <f>IF(OR(AC156="End",AC156="End+"),"",INDEX(UserInput!$M$8:$W$264,MATCH(ROW()-ROW($18:$18),UserInput!$W$8:$W$264,0),1))</f>
        <v/>
      </c>
      <c r="D156" s="91" t="str">
        <f>IF(OR(AC156="End",AC156="End+"),"",INDEX(UserInput!$M$8:$W$264,MATCH(ROW()-ROW($18:$18),UserInput!$W$8:$W$264,0),5))</f>
        <v/>
      </c>
      <c r="E156" s="83" t="str">
        <f>IF(OR(AC156="End",AC156="End+"),"",INDEX(UserInput!$M$8:$W$264,MATCH(ROW()-ROW($18:$18),UserInput!$W$8:$W$264,0),6))</f>
        <v/>
      </c>
      <c r="F156" s="91" t="str">
        <f>IF(OR(AC156="End",AC156="End+"),"",IF(INDEX(UserInput!$M$8:$W$264,MATCH(ROW()-ROW($18:$18),UserInput!$W$8:$W$264,0),7)=0,"",INDEX(UserInput!$M$8:$W$264,MATCH(ROW()-ROW($18:$18),UserInput!$W$8:$W$264,0),7)))</f>
        <v/>
      </c>
      <c r="G156" s="175"/>
      <c r="H156" s="175"/>
      <c r="AA156" s="254"/>
      <c r="AB156" s="254"/>
      <c r="AC156" s="272" t="str">
        <f>IF(ISNA(INDEX(UserInput!$M$8:$W$264,MATCH(ROW()-ROW($18:$18),UserInput!$W$8:$W$264,0),1)),IF(OR(AC155="End",AC155="End+"),"End+","End"),"")</f>
        <v>End+</v>
      </c>
      <c r="AD156" s="254"/>
    </row>
    <row r="157" spans="3:30" s="72" customFormat="1" ht="14.25" x14ac:dyDescent="0.25">
      <c r="C157" s="91" t="str">
        <f>IF(OR(AC157="End",AC157="End+"),"",INDEX(UserInput!$M$8:$W$264,MATCH(ROW()-ROW($18:$18),UserInput!$W$8:$W$264,0),1))</f>
        <v/>
      </c>
      <c r="D157" s="91" t="str">
        <f>IF(OR(AC157="End",AC157="End+"),"",INDEX(UserInput!$M$8:$W$264,MATCH(ROW()-ROW($18:$18),UserInput!$W$8:$W$264,0),5))</f>
        <v/>
      </c>
      <c r="E157" s="83" t="str">
        <f>IF(OR(AC157="End",AC157="End+"),"",INDEX(UserInput!$M$8:$W$264,MATCH(ROW()-ROW($18:$18),UserInput!$W$8:$W$264,0),6))</f>
        <v/>
      </c>
      <c r="F157" s="91" t="str">
        <f>IF(OR(AC157="End",AC157="End+"),"",IF(INDEX(UserInput!$M$8:$W$264,MATCH(ROW()-ROW($18:$18),UserInput!$W$8:$W$264,0),7)=0,"",INDEX(UserInput!$M$8:$W$264,MATCH(ROW()-ROW($18:$18),UserInput!$W$8:$W$264,0),7)))</f>
        <v/>
      </c>
      <c r="G157" s="175"/>
      <c r="H157" s="175"/>
      <c r="AA157" s="254"/>
      <c r="AB157" s="254"/>
      <c r="AC157" s="272" t="str">
        <f>IF(ISNA(INDEX(UserInput!$M$8:$W$264,MATCH(ROW()-ROW($18:$18),UserInput!$W$8:$W$264,0),1)),IF(OR(AC156="End",AC156="End+"),"End+","End"),"")</f>
        <v>End+</v>
      </c>
      <c r="AD157" s="254"/>
    </row>
    <row r="158" spans="3:30" s="72" customFormat="1" ht="14.25" x14ac:dyDescent="0.25">
      <c r="C158" s="91" t="str">
        <f>IF(OR(AC158="End",AC158="End+"),"",INDEX(UserInput!$M$8:$W$264,MATCH(ROW()-ROW($18:$18),UserInput!$W$8:$W$264,0),1))</f>
        <v/>
      </c>
      <c r="D158" s="91" t="str">
        <f>IF(OR(AC158="End",AC158="End+"),"",INDEX(UserInput!$M$8:$W$264,MATCH(ROW()-ROW($18:$18),UserInput!$W$8:$W$264,0),5))</f>
        <v/>
      </c>
      <c r="E158" s="83" t="str">
        <f>IF(OR(AC158="End",AC158="End+"),"",INDEX(UserInput!$M$8:$W$264,MATCH(ROW()-ROW($18:$18),UserInput!$W$8:$W$264,0),6))</f>
        <v/>
      </c>
      <c r="F158" s="91" t="str">
        <f>IF(OR(AC158="End",AC158="End+"),"",IF(INDEX(UserInput!$M$8:$W$264,MATCH(ROW()-ROW($18:$18),UserInput!$W$8:$W$264,0),7)=0,"",INDEX(UserInput!$M$8:$W$264,MATCH(ROW()-ROW($18:$18),UserInput!$W$8:$W$264,0),7)))</f>
        <v/>
      </c>
      <c r="G158" s="175"/>
      <c r="H158" s="175"/>
      <c r="AA158" s="254"/>
      <c r="AB158" s="254"/>
      <c r="AC158" s="272" t="str">
        <f>IF(ISNA(INDEX(UserInput!$M$8:$W$264,MATCH(ROW()-ROW($18:$18),UserInput!$W$8:$W$264,0),1)),IF(OR(AC157="End",AC157="End+"),"End+","End"),"")</f>
        <v>End+</v>
      </c>
      <c r="AD158" s="254"/>
    </row>
    <row r="159" spans="3:30" s="72" customFormat="1" ht="14.25" x14ac:dyDescent="0.25">
      <c r="C159" s="91" t="str">
        <f>IF(OR(AC159="End",AC159="End+"),"",INDEX(UserInput!$M$8:$W$264,MATCH(ROW()-ROW($18:$18),UserInput!$W$8:$W$264,0),1))</f>
        <v/>
      </c>
      <c r="D159" s="91" t="str">
        <f>IF(OR(AC159="End",AC159="End+"),"",INDEX(UserInput!$M$8:$W$264,MATCH(ROW()-ROW($18:$18),UserInput!$W$8:$W$264,0),5))</f>
        <v/>
      </c>
      <c r="E159" s="83" t="str">
        <f>IF(OR(AC159="End",AC159="End+"),"",INDEX(UserInput!$M$8:$W$264,MATCH(ROW()-ROW($18:$18),UserInput!$W$8:$W$264,0),6))</f>
        <v/>
      </c>
      <c r="F159" s="91" t="str">
        <f>IF(OR(AC159="End",AC159="End+"),"",IF(INDEX(UserInput!$M$8:$W$264,MATCH(ROW()-ROW($18:$18),UserInput!$W$8:$W$264,0),7)=0,"",INDEX(UserInput!$M$8:$W$264,MATCH(ROW()-ROW($18:$18),UserInput!$W$8:$W$264,0),7)))</f>
        <v/>
      </c>
      <c r="G159" s="175"/>
      <c r="H159" s="175"/>
      <c r="AA159" s="254"/>
      <c r="AB159" s="254"/>
      <c r="AC159" s="272" t="str">
        <f>IF(ISNA(INDEX(UserInput!$M$8:$W$264,MATCH(ROW()-ROW($18:$18),UserInput!$W$8:$W$264,0),1)),IF(OR(AC158="End",AC158="End+"),"End+","End"),"")</f>
        <v>End+</v>
      </c>
      <c r="AD159" s="254"/>
    </row>
    <row r="160" spans="3:30" s="72" customFormat="1" ht="14.25" x14ac:dyDescent="0.25">
      <c r="C160" s="91" t="str">
        <f>IF(OR(AC160="End",AC160="End+"),"",INDEX(UserInput!$M$8:$W$264,MATCH(ROW()-ROW($18:$18),UserInput!$W$8:$W$264,0),1))</f>
        <v/>
      </c>
      <c r="D160" s="91" t="str">
        <f>IF(OR(AC160="End",AC160="End+"),"",INDEX(UserInput!$M$8:$W$264,MATCH(ROW()-ROW($18:$18),UserInput!$W$8:$W$264,0),5))</f>
        <v/>
      </c>
      <c r="E160" s="83" t="str">
        <f>IF(OR(AC160="End",AC160="End+"),"",INDEX(UserInput!$M$8:$W$264,MATCH(ROW()-ROW($18:$18),UserInput!$W$8:$W$264,0),6))</f>
        <v/>
      </c>
      <c r="F160" s="91" t="str">
        <f>IF(OR(AC160="End",AC160="End+"),"",IF(INDEX(UserInput!$M$8:$W$264,MATCH(ROW()-ROW($18:$18),UserInput!$W$8:$W$264,0),7)=0,"",INDEX(UserInput!$M$8:$W$264,MATCH(ROW()-ROW($18:$18),UserInput!$W$8:$W$264,0),7)))</f>
        <v/>
      </c>
      <c r="G160" s="175"/>
      <c r="H160" s="175"/>
      <c r="AA160" s="254"/>
      <c r="AB160" s="254"/>
      <c r="AC160" s="272" t="str">
        <f>IF(ISNA(INDEX(UserInput!$M$8:$W$264,MATCH(ROW()-ROW($18:$18),UserInput!$W$8:$W$264,0),1)),IF(OR(AC159="End",AC159="End+"),"End+","End"),"")</f>
        <v>End+</v>
      </c>
      <c r="AD160" s="254"/>
    </row>
    <row r="161" spans="3:30" s="72" customFormat="1" ht="14.25" x14ac:dyDescent="0.25">
      <c r="C161" s="91" t="str">
        <f>IF(OR(AC161="End",AC161="End+"),"",INDEX(UserInput!$M$8:$W$264,MATCH(ROW()-ROW($18:$18),UserInput!$W$8:$W$264,0),1))</f>
        <v/>
      </c>
      <c r="D161" s="91" t="str">
        <f>IF(OR(AC161="End",AC161="End+"),"",INDEX(UserInput!$M$8:$W$264,MATCH(ROW()-ROW($18:$18),UserInput!$W$8:$W$264,0),5))</f>
        <v/>
      </c>
      <c r="E161" s="83" t="str">
        <f>IF(OR(AC161="End",AC161="End+"),"",INDEX(UserInput!$M$8:$W$264,MATCH(ROW()-ROW($18:$18),UserInput!$W$8:$W$264,0),6))</f>
        <v/>
      </c>
      <c r="F161" s="91" t="str">
        <f>IF(OR(AC161="End",AC161="End+"),"",IF(INDEX(UserInput!$M$8:$W$264,MATCH(ROW()-ROW($18:$18),UserInput!$W$8:$W$264,0),7)=0,"",INDEX(UserInput!$M$8:$W$264,MATCH(ROW()-ROW($18:$18),UserInput!$W$8:$W$264,0),7)))</f>
        <v/>
      </c>
      <c r="G161" s="175"/>
      <c r="H161" s="175"/>
      <c r="AA161" s="254"/>
      <c r="AB161" s="254"/>
      <c r="AC161" s="272" t="str">
        <f>IF(ISNA(INDEX(UserInput!$M$8:$W$264,MATCH(ROW()-ROW($18:$18),UserInput!$W$8:$W$264,0),1)),IF(OR(AC160="End",AC160="End+"),"End+","End"),"")</f>
        <v>End+</v>
      </c>
      <c r="AD161" s="254"/>
    </row>
    <row r="162" spans="3:30" s="72" customFormat="1" ht="14.25" x14ac:dyDescent="0.25">
      <c r="C162" s="91" t="str">
        <f>IF(OR(AC162="End",AC162="End+"),"",INDEX(UserInput!$M$8:$W$264,MATCH(ROW()-ROW($18:$18),UserInput!$W$8:$W$264,0),1))</f>
        <v/>
      </c>
      <c r="D162" s="91" t="str">
        <f>IF(OR(AC162="End",AC162="End+"),"",INDEX(UserInput!$M$8:$W$264,MATCH(ROW()-ROW($18:$18),UserInput!$W$8:$W$264,0),5))</f>
        <v/>
      </c>
      <c r="E162" s="83" t="str">
        <f>IF(OR(AC162="End",AC162="End+"),"",INDEX(UserInput!$M$8:$W$264,MATCH(ROW()-ROW($18:$18),UserInput!$W$8:$W$264,0),6))</f>
        <v/>
      </c>
      <c r="F162" s="91" t="str">
        <f>IF(OR(AC162="End",AC162="End+"),"",IF(INDEX(UserInput!$M$8:$W$264,MATCH(ROW()-ROW($18:$18),UserInput!$W$8:$W$264,0),7)=0,"",INDEX(UserInput!$M$8:$W$264,MATCH(ROW()-ROW($18:$18),UserInput!$W$8:$W$264,0),7)))</f>
        <v/>
      </c>
      <c r="G162" s="175"/>
      <c r="H162" s="175"/>
      <c r="AA162" s="254"/>
      <c r="AB162" s="254"/>
      <c r="AC162" s="272" t="str">
        <f>IF(ISNA(INDEX(UserInput!$M$8:$W$264,MATCH(ROW()-ROW($18:$18),UserInput!$W$8:$W$264,0),1)),IF(OR(AC161="End",AC161="End+"),"End+","End"),"")</f>
        <v>End+</v>
      </c>
      <c r="AD162" s="254"/>
    </row>
    <row r="163" spans="3:30" s="72" customFormat="1" ht="14.25" x14ac:dyDescent="0.25">
      <c r="C163" s="91" t="str">
        <f>IF(OR(AC163="End",AC163="End+"),"",INDEX(UserInput!$M$8:$W$264,MATCH(ROW()-ROW($18:$18),UserInput!$W$8:$W$264,0),1))</f>
        <v/>
      </c>
      <c r="D163" s="91" t="str">
        <f>IF(OR(AC163="End",AC163="End+"),"",INDEX(UserInput!$M$8:$W$264,MATCH(ROW()-ROW($18:$18),UserInput!$W$8:$W$264,0),5))</f>
        <v/>
      </c>
      <c r="E163" s="83" t="str">
        <f>IF(OR(AC163="End",AC163="End+"),"",INDEX(UserInput!$M$8:$W$264,MATCH(ROW()-ROW($18:$18),UserInput!$W$8:$W$264,0),6))</f>
        <v/>
      </c>
      <c r="F163" s="91" t="str">
        <f>IF(OR(AC163="End",AC163="End+"),"",IF(INDEX(UserInput!$M$8:$W$264,MATCH(ROW()-ROW($18:$18),UserInput!$W$8:$W$264,0),7)=0,"",INDEX(UserInput!$M$8:$W$264,MATCH(ROW()-ROW($18:$18),UserInput!$W$8:$W$264,0),7)))</f>
        <v/>
      </c>
      <c r="G163" s="175"/>
      <c r="H163" s="175"/>
      <c r="AA163" s="254"/>
      <c r="AB163" s="254"/>
      <c r="AC163" s="272" t="str">
        <f>IF(ISNA(INDEX(UserInput!$M$8:$W$264,MATCH(ROW()-ROW($18:$18),UserInput!$W$8:$W$264,0),1)),IF(OR(AC162="End",AC162="End+"),"End+","End"),"")</f>
        <v>End+</v>
      </c>
      <c r="AD163" s="254"/>
    </row>
    <row r="164" spans="3:30" s="72" customFormat="1" ht="14.25" x14ac:dyDescent="0.25">
      <c r="C164" s="91" t="str">
        <f>IF(OR(AC164="End",AC164="End+"),"",INDEX(UserInput!$M$8:$W$264,MATCH(ROW()-ROW($18:$18),UserInput!$W$8:$W$264,0),1))</f>
        <v/>
      </c>
      <c r="D164" s="91" t="str">
        <f>IF(OR(AC164="End",AC164="End+"),"",INDEX(UserInput!$M$8:$W$264,MATCH(ROW()-ROW($18:$18),UserInput!$W$8:$W$264,0),5))</f>
        <v/>
      </c>
      <c r="E164" s="83" t="str">
        <f>IF(OR(AC164="End",AC164="End+"),"",INDEX(UserInput!$M$8:$W$264,MATCH(ROW()-ROW($18:$18),UserInput!$W$8:$W$264,0),6))</f>
        <v/>
      </c>
      <c r="F164" s="91" t="str">
        <f>IF(OR(AC164="End",AC164="End+"),"",IF(INDEX(UserInput!$M$8:$W$264,MATCH(ROW()-ROW($18:$18),UserInput!$W$8:$W$264,0),7)=0,"",INDEX(UserInput!$M$8:$W$264,MATCH(ROW()-ROW($18:$18),UserInput!$W$8:$W$264,0),7)))</f>
        <v/>
      </c>
      <c r="G164" s="175"/>
      <c r="H164" s="175"/>
      <c r="AA164" s="254"/>
      <c r="AB164" s="254"/>
      <c r="AC164" s="272" t="str">
        <f>IF(ISNA(INDEX(UserInput!$M$8:$W$264,MATCH(ROW()-ROW($18:$18),UserInput!$W$8:$W$264,0),1)),IF(OR(AC163="End",AC163="End+"),"End+","End"),"")</f>
        <v>End+</v>
      </c>
      <c r="AD164" s="254"/>
    </row>
    <row r="165" spans="3:30" s="72" customFormat="1" ht="14.25" x14ac:dyDescent="0.25">
      <c r="C165" s="91" t="str">
        <f>IF(OR(AC165="End",AC165="End+"),"",INDEX(UserInput!$M$8:$W$264,MATCH(ROW()-ROW($18:$18),UserInput!$W$8:$W$264,0),1))</f>
        <v/>
      </c>
      <c r="D165" s="91" t="str">
        <f>IF(OR(AC165="End",AC165="End+"),"",INDEX(UserInput!$M$8:$W$264,MATCH(ROW()-ROW($18:$18),UserInput!$W$8:$W$264,0),5))</f>
        <v/>
      </c>
      <c r="E165" s="83" t="str">
        <f>IF(OR(AC165="End",AC165="End+"),"",INDEX(UserInput!$M$8:$W$264,MATCH(ROW()-ROW($18:$18),UserInput!$W$8:$W$264,0),6))</f>
        <v/>
      </c>
      <c r="F165" s="91" t="str">
        <f>IF(OR(AC165="End",AC165="End+"),"",IF(INDEX(UserInput!$M$8:$W$264,MATCH(ROW()-ROW($18:$18),UserInput!$W$8:$W$264,0),7)=0,"",INDEX(UserInput!$M$8:$W$264,MATCH(ROW()-ROW($18:$18),UserInput!$W$8:$W$264,0),7)))</f>
        <v/>
      </c>
      <c r="G165" s="175"/>
      <c r="H165" s="175"/>
      <c r="AA165" s="254"/>
      <c r="AB165" s="254"/>
      <c r="AC165" s="272" t="str">
        <f>IF(ISNA(INDEX(UserInput!$M$8:$W$264,MATCH(ROW()-ROW($18:$18),UserInput!$W$8:$W$264,0),1)),IF(OR(AC164="End",AC164="End+"),"End+","End"),"")</f>
        <v>End+</v>
      </c>
      <c r="AD165" s="254"/>
    </row>
    <row r="166" spans="3:30" s="72" customFormat="1" ht="14.25" x14ac:dyDescent="0.25">
      <c r="C166" s="91" t="str">
        <f>IF(OR(AC166="End",AC166="End+"),"",INDEX(UserInput!$M$8:$W$264,MATCH(ROW()-ROW($18:$18),UserInput!$W$8:$W$264,0),1))</f>
        <v/>
      </c>
      <c r="D166" s="91" t="str">
        <f>IF(OR(AC166="End",AC166="End+"),"",INDEX(UserInput!$M$8:$W$264,MATCH(ROW()-ROW($18:$18),UserInput!$W$8:$W$264,0),5))</f>
        <v/>
      </c>
      <c r="E166" s="83" t="str">
        <f>IF(OR(AC166="End",AC166="End+"),"",INDEX(UserInput!$M$8:$W$264,MATCH(ROW()-ROW($18:$18),UserInput!$W$8:$W$264,0),6))</f>
        <v/>
      </c>
      <c r="F166" s="91" t="str">
        <f>IF(OR(AC166="End",AC166="End+"),"",IF(INDEX(UserInput!$M$8:$W$264,MATCH(ROW()-ROW($18:$18),UserInput!$W$8:$W$264,0),7)=0,"",INDEX(UserInput!$M$8:$W$264,MATCH(ROW()-ROW($18:$18),UserInput!$W$8:$W$264,0),7)))</f>
        <v/>
      </c>
      <c r="G166" s="175"/>
      <c r="H166" s="175"/>
      <c r="AA166" s="254"/>
      <c r="AB166" s="254"/>
      <c r="AC166" s="272" t="str">
        <f>IF(ISNA(INDEX(UserInput!$M$8:$W$264,MATCH(ROW()-ROW($18:$18),UserInput!$W$8:$W$264,0),1)),IF(OR(AC165="End",AC165="End+"),"End+","End"),"")</f>
        <v>End+</v>
      </c>
      <c r="AD166" s="254"/>
    </row>
    <row r="167" spans="3:30" s="72" customFormat="1" ht="14.25" x14ac:dyDescent="0.25">
      <c r="C167" s="91" t="str">
        <f>IF(OR(AC167="End",AC167="End+"),"",INDEX(UserInput!$M$8:$W$264,MATCH(ROW()-ROW($18:$18),UserInput!$W$8:$W$264,0),1))</f>
        <v/>
      </c>
      <c r="D167" s="91" t="str">
        <f>IF(OR(AC167="End",AC167="End+"),"",INDEX(UserInput!$M$8:$W$264,MATCH(ROW()-ROW($18:$18),UserInput!$W$8:$W$264,0),5))</f>
        <v/>
      </c>
      <c r="E167" s="83" t="str">
        <f>IF(OR(AC167="End",AC167="End+"),"",INDEX(UserInput!$M$8:$W$264,MATCH(ROW()-ROW($18:$18),UserInput!$W$8:$W$264,0),6))</f>
        <v/>
      </c>
      <c r="F167" s="91" t="str">
        <f>IF(OR(AC167="End",AC167="End+"),"",IF(INDEX(UserInput!$M$8:$W$264,MATCH(ROW()-ROW($18:$18),UserInput!$W$8:$W$264,0),7)=0,"",INDEX(UserInput!$M$8:$W$264,MATCH(ROW()-ROW($18:$18),UserInput!$W$8:$W$264,0),7)))</f>
        <v/>
      </c>
      <c r="G167" s="175"/>
      <c r="H167" s="175"/>
      <c r="AA167" s="254"/>
      <c r="AB167" s="254"/>
      <c r="AC167" s="272" t="str">
        <f>IF(ISNA(INDEX(UserInput!$M$8:$W$264,MATCH(ROW()-ROW($18:$18),UserInput!$W$8:$W$264,0),1)),IF(OR(AC166="End",AC166="End+"),"End+","End"),"")</f>
        <v>End+</v>
      </c>
      <c r="AD167" s="254"/>
    </row>
    <row r="168" spans="3:30" s="72" customFormat="1" ht="14.25" x14ac:dyDescent="0.25">
      <c r="C168" s="91" t="str">
        <f>IF(OR(AC168="End",AC168="End+"),"",INDEX(UserInput!$M$8:$W$264,MATCH(ROW()-ROW($18:$18),UserInput!$W$8:$W$264,0),1))</f>
        <v/>
      </c>
      <c r="D168" s="91" t="str">
        <f>IF(OR(AC168="End",AC168="End+"),"",INDEX(UserInput!$M$8:$W$264,MATCH(ROW()-ROW($18:$18),UserInput!$W$8:$W$264,0),5))</f>
        <v/>
      </c>
      <c r="E168" s="83" t="str">
        <f>IF(OR(AC168="End",AC168="End+"),"",INDEX(UserInput!$M$8:$W$264,MATCH(ROW()-ROW($18:$18),UserInput!$W$8:$W$264,0),6))</f>
        <v/>
      </c>
      <c r="F168" s="91" t="str">
        <f>IF(OR(AC168="End",AC168="End+"),"",IF(INDEX(UserInput!$M$8:$W$264,MATCH(ROW()-ROW($18:$18),UserInput!$W$8:$W$264,0),7)=0,"",INDEX(UserInput!$M$8:$W$264,MATCH(ROW()-ROW($18:$18),UserInput!$W$8:$W$264,0),7)))</f>
        <v/>
      </c>
      <c r="G168" s="175"/>
      <c r="H168" s="175"/>
      <c r="AA168" s="254"/>
      <c r="AB168" s="254"/>
      <c r="AC168" s="272" t="str">
        <f>IF(ISNA(INDEX(UserInput!$M$8:$W$264,MATCH(ROW()-ROW($18:$18),UserInput!$W$8:$W$264,0),1)),IF(OR(AC167="End",AC167="End+"),"End+","End"),"")</f>
        <v>End+</v>
      </c>
      <c r="AD168" s="254"/>
    </row>
    <row r="169" spans="3:30" s="72" customFormat="1" ht="14.25" x14ac:dyDescent="0.25">
      <c r="C169" s="91" t="str">
        <f>IF(OR(AC169="End",AC169="End+"),"",INDEX(UserInput!$M$8:$W$264,MATCH(ROW()-ROW($18:$18),UserInput!$W$8:$W$264,0),1))</f>
        <v/>
      </c>
      <c r="D169" s="91" t="str">
        <f>IF(OR(AC169="End",AC169="End+"),"",INDEX(UserInput!$M$8:$W$264,MATCH(ROW()-ROW($18:$18),UserInput!$W$8:$W$264,0),5))</f>
        <v/>
      </c>
      <c r="E169" s="83" t="str">
        <f>IF(OR(AC169="End",AC169="End+"),"",INDEX(UserInput!$M$8:$W$264,MATCH(ROW()-ROW($18:$18),UserInput!$W$8:$W$264,0),6))</f>
        <v/>
      </c>
      <c r="F169" s="91" t="str">
        <f>IF(OR(AC169="End",AC169="End+"),"",IF(INDEX(UserInput!$M$8:$W$264,MATCH(ROW()-ROW($18:$18),UserInput!$W$8:$W$264,0),7)=0,"",INDEX(UserInput!$M$8:$W$264,MATCH(ROW()-ROW($18:$18),UserInput!$W$8:$W$264,0),7)))</f>
        <v/>
      </c>
      <c r="G169" s="175"/>
      <c r="H169" s="175"/>
      <c r="AA169" s="254"/>
      <c r="AB169" s="254"/>
      <c r="AC169" s="272" t="str">
        <f>IF(ISNA(INDEX(UserInput!$M$8:$W$264,MATCH(ROW()-ROW($18:$18),UserInput!$W$8:$W$264,0),1)),IF(OR(AC168="End",AC168="End+"),"End+","End"),"")</f>
        <v>End+</v>
      </c>
      <c r="AD169" s="254"/>
    </row>
    <row r="170" spans="3:30" s="72" customFormat="1" ht="14.25" x14ac:dyDescent="0.25">
      <c r="C170" s="91" t="str">
        <f>IF(OR(AC170="End",AC170="End+"),"",INDEX(UserInput!$M$8:$W$264,MATCH(ROW()-ROW($18:$18),UserInput!$W$8:$W$264,0),1))</f>
        <v/>
      </c>
      <c r="D170" s="91" t="str">
        <f>IF(OR(AC170="End",AC170="End+"),"",INDEX(UserInput!$M$8:$W$264,MATCH(ROW()-ROW($18:$18),UserInput!$W$8:$W$264,0),5))</f>
        <v/>
      </c>
      <c r="E170" s="83" t="str">
        <f>IF(OR(AC170="End",AC170="End+"),"",INDEX(UserInput!$M$8:$W$264,MATCH(ROW()-ROW($18:$18),UserInput!$W$8:$W$264,0),6))</f>
        <v/>
      </c>
      <c r="F170" s="91" t="str">
        <f>IF(OR(AC170="End",AC170="End+"),"",IF(INDEX(UserInput!$M$8:$W$264,MATCH(ROW()-ROW($18:$18),UserInput!$W$8:$W$264,0),7)=0,"",INDEX(UserInput!$M$8:$W$264,MATCH(ROW()-ROW($18:$18),UserInput!$W$8:$W$264,0),7)))</f>
        <v/>
      </c>
      <c r="G170" s="175"/>
      <c r="H170" s="175"/>
      <c r="AA170" s="254"/>
      <c r="AB170" s="254"/>
      <c r="AC170" s="272" t="str">
        <f>IF(ISNA(INDEX(UserInput!$M$8:$W$264,MATCH(ROW()-ROW($18:$18),UserInput!$W$8:$W$264,0),1)),IF(OR(AC169="End",AC169="End+"),"End+","End"),"")</f>
        <v>End+</v>
      </c>
      <c r="AD170" s="254"/>
    </row>
    <row r="171" spans="3:30" s="72" customFormat="1" ht="14.25" x14ac:dyDescent="0.25">
      <c r="C171" s="91" t="str">
        <f>IF(OR(AC171="End",AC171="End+"),"",INDEX(UserInput!$M$8:$W$264,MATCH(ROW()-ROW($18:$18),UserInput!$W$8:$W$264,0),1))</f>
        <v/>
      </c>
      <c r="D171" s="91" t="str">
        <f>IF(OR(AC171="End",AC171="End+"),"",INDEX(UserInput!$M$8:$W$264,MATCH(ROW()-ROW($18:$18),UserInput!$W$8:$W$264,0),5))</f>
        <v/>
      </c>
      <c r="E171" s="83" t="str">
        <f>IF(OR(AC171="End",AC171="End+"),"",INDEX(UserInput!$M$8:$W$264,MATCH(ROW()-ROW($18:$18),UserInput!$W$8:$W$264,0),6))</f>
        <v/>
      </c>
      <c r="F171" s="91" t="str">
        <f>IF(OR(AC171="End",AC171="End+"),"",IF(INDEX(UserInput!$M$8:$W$264,MATCH(ROW()-ROW($18:$18),UserInput!$W$8:$W$264,0),7)=0,"",INDEX(UserInput!$M$8:$W$264,MATCH(ROW()-ROW($18:$18),UserInput!$W$8:$W$264,0),7)))</f>
        <v/>
      </c>
      <c r="G171" s="175"/>
      <c r="H171" s="175"/>
      <c r="AA171" s="254"/>
      <c r="AB171" s="254"/>
      <c r="AC171" s="272" t="str">
        <f>IF(ISNA(INDEX(UserInput!$M$8:$W$264,MATCH(ROW()-ROW($18:$18),UserInput!$W$8:$W$264,0),1)),IF(OR(AC170="End",AC170="End+"),"End+","End"),"")</f>
        <v>End+</v>
      </c>
      <c r="AD171" s="254"/>
    </row>
    <row r="172" spans="3:30" s="72" customFormat="1" ht="14.25" x14ac:dyDescent="0.25">
      <c r="C172" s="91" t="str">
        <f>IF(OR(AC172="End",AC172="End+"),"",INDEX(UserInput!$M$8:$W$264,MATCH(ROW()-ROW($18:$18),UserInput!$W$8:$W$264,0),1))</f>
        <v/>
      </c>
      <c r="D172" s="91" t="str">
        <f>IF(OR(AC172="End",AC172="End+"),"",INDEX(UserInput!$M$8:$W$264,MATCH(ROW()-ROW($18:$18),UserInput!$W$8:$W$264,0),5))</f>
        <v/>
      </c>
      <c r="E172" s="83" t="str">
        <f>IF(OR(AC172="End",AC172="End+"),"",INDEX(UserInput!$M$8:$W$264,MATCH(ROW()-ROW($18:$18),UserInput!$W$8:$W$264,0),6))</f>
        <v/>
      </c>
      <c r="F172" s="91" t="str">
        <f>IF(OR(AC172="End",AC172="End+"),"",IF(INDEX(UserInput!$M$8:$W$264,MATCH(ROW()-ROW($18:$18),UserInput!$W$8:$W$264,0),7)=0,"",INDEX(UserInput!$M$8:$W$264,MATCH(ROW()-ROW($18:$18),UserInput!$W$8:$W$264,0),7)))</f>
        <v/>
      </c>
      <c r="G172" s="175"/>
      <c r="H172" s="175"/>
      <c r="AA172" s="254"/>
      <c r="AB172" s="254"/>
      <c r="AC172" s="272" t="str">
        <f>IF(ISNA(INDEX(UserInput!$M$8:$W$264,MATCH(ROW()-ROW($18:$18),UserInput!$W$8:$W$264,0),1)),IF(OR(AC171="End",AC171="End+"),"End+","End"),"")</f>
        <v>End+</v>
      </c>
      <c r="AD172" s="254"/>
    </row>
    <row r="173" spans="3:30" s="72" customFormat="1" ht="14.25" x14ac:dyDescent="0.25">
      <c r="C173" s="91" t="str">
        <f>IF(OR(AC173="End",AC173="End+"),"",INDEX(UserInput!$M$8:$W$264,MATCH(ROW()-ROW($18:$18),UserInput!$W$8:$W$264,0),1))</f>
        <v/>
      </c>
      <c r="D173" s="91" t="str">
        <f>IF(OR(AC173="End",AC173="End+"),"",INDEX(UserInput!$M$8:$W$264,MATCH(ROW()-ROW($18:$18),UserInput!$W$8:$W$264,0),5))</f>
        <v/>
      </c>
      <c r="E173" s="83" t="str">
        <f>IF(OR(AC173="End",AC173="End+"),"",INDEX(UserInput!$M$8:$W$264,MATCH(ROW()-ROW($18:$18),UserInput!$W$8:$W$264,0),6))</f>
        <v/>
      </c>
      <c r="F173" s="91" t="str">
        <f>IF(OR(AC173="End",AC173="End+"),"",IF(INDEX(UserInput!$M$8:$W$264,MATCH(ROW()-ROW($18:$18),UserInput!$W$8:$W$264,0),7)=0,"",INDEX(UserInput!$M$8:$W$264,MATCH(ROW()-ROW($18:$18),UserInput!$W$8:$W$264,0),7)))</f>
        <v/>
      </c>
      <c r="G173" s="175"/>
      <c r="H173" s="175"/>
      <c r="AA173" s="254"/>
      <c r="AB173" s="254"/>
      <c r="AC173" s="272" t="str">
        <f>IF(ISNA(INDEX(UserInput!$M$8:$W$264,MATCH(ROW()-ROW($18:$18),UserInput!$W$8:$W$264,0),1)),IF(OR(AC172="End",AC172="End+"),"End+","End"),"")</f>
        <v>End+</v>
      </c>
      <c r="AD173" s="254"/>
    </row>
    <row r="174" spans="3:30" s="72" customFormat="1" ht="14.25" x14ac:dyDescent="0.25">
      <c r="C174" s="91" t="str">
        <f>IF(OR(AC174="End",AC174="End+"),"",INDEX(UserInput!$M$8:$W$264,MATCH(ROW()-ROW($18:$18),UserInput!$W$8:$W$264,0),1))</f>
        <v/>
      </c>
      <c r="D174" s="91" t="str">
        <f>IF(OR(AC174="End",AC174="End+"),"",INDEX(UserInput!$M$8:$W$264,MATCH(ROW()-ROW($18:$18),UserInput!$W$8:$W$264,0),5))</f>
        <v/>
      </c>
      <c r="E174" s="83" t="str">
        <f>IF(OR(AC174="End",AC174="End+"),"",INDEX(UserInput!$M$8:$W$264,MATCH(ROW()-ROW($18:$18),UserInput!$W$8:$W$264,0),6))</f>
        <v/>
      </c>
      <c r="F174" s="91" t="str">
        <f>IF(OR(AC174="End",AC174="End+"),"",IF(INDEX(UserInput!$M$8:$W$264,MATCH(ROW()-ROW($18:$18),UserInput!$W$8:$W$264,0),7)=0,"",INDEX(UserInput!$M$8:$W$264,MATCH(ROW()-ROW($18:$18),UserInput!$W$8:$W$264,0),7)))</f>
        <v/>
      </c>
      <c r="G174" s="175"/>
      <c r="H174" s="175"/>
      <c r="AA174" s="254"/>
      <c r="AB174" s="254"/>
      <c r="AC174" s="272" t="str">
        <f>IF(ISNA(INDEX(UserInput!$M$8:$W$264,MATCH(ROW()-ROW($18:$18),UserInput!$W$8:$W$264,0),1)),IF(OR(AC173="End",AC173="End+"),"End+","End"),"")</f>
        <v>End+</v>
      </c>
      <c r="AD174" s="254"/>
    </row>
    <row r="175" spans="3:30" s="72" customFormat="1" ht="14.25" x14ac:dyDescent="0.25">
      <c r="C175" s="91" t="str">
        <f>IF(OR(AC175="End",AC175="End+"),"",INDEX(UserInput!$M$8:$W$264,MATCH(ROW()-ROW($18:$18),UserInput!$W$8:$W$264,0),1))</f>
        <v/>
      </c>
      <c r="D175" s="91" t="str">
        <f>IF(OR(AC175="End",AC175="End+"),"",INDEX(UserInput!$M$8:$W$264,MATCH(ROW()-ROW($18:$18),UserInput!$W$8:$W$264,0),5))</f>
        <v/>
      </c>
      <c r="E175" s="83" t="str">
        <f>IF(OR(AC175="End",AC175="End+"),"",INDEX(UserInput!$M$8:$W$264,MATCH(ROW()-ROW($18:$18),UserInput!$W$8:$W$264,0),6))</f>
        <v/>
      </c>
      <c r="F175" s="91" t="str">
        <f>IF(OR(AC175="End",AC175="End+"),"",IF(INDEX(UserInput!$M$8:$W$264,MATCH(ROW()-ROW($18:$18),UserInput!$W$8:$W$264,0),7)=0,"",INDEX(UserInput!$M$8:$W$264,MATCH(ROW()-ROW($18:$18),UserInput!$W$8:$W$264,0),7)))</f>
        <v/>
      </c>
      <c r="G175" s="175"/>
      <c r="H175" s="175"/>
      <c r="AA175" s="254"/>
      <c r="AB175" s="254"/>
      <c r="AC175" s="272" t="str">
        <f>IF(ISNA(INDEX(UserInput!$M$8:$W$264,MATCH(ROW()-ROW($18:$18),UserInput!$W$8:$W$264,0),1)),IF(OR(AC174="End",AC174="End+"),"End+","End"),"")</f>
        <v>End+</v>
      </c>
      <c r="AD175" s="254"/>
    </row>
    <row r="176" spans="3:30" s="72" customFormat="1" ht="14.25" x14ac:dyDescent="0.25">
      <c r="C176" s="91" t="str">
        <f>IF(OR(AC176="End",AC176="End+"),"",INDEX(UserInput!$M$8:$W$264,MATCH(ROW()-ROW($18:$18),UserInput!$W$8:$W$264,0),1))</f>
        <v/>
      </c>
      <c r="D176" s="91" t="str">
        <f>IF(OR(AC176="End",AC176="End+"),"",INDEX(UserInput!$M$8:$W$264,MATCH(ROW()-ROW($18:$18),UserInput!$W$8:$W$264,0),5))</f>
        <v/>
      </c>
      <c r="E176" s="83" t="str">
        <f>IF(OR(AC176="End",AC176="End+"),"",INDEX(UserInput!$M$8:$W$264,MATCH(ROW()-ROW($18:$18),UserInput!$W$8:$W$264,0),6))</f>
        <v/>
      </c>
      <c r="F176" s="91" t="str">
        <f>IF(OR(AC176="End",AC176="End+"),"",IF(INDEX(UserInput!$M$8:$W$264,MATCH(ROW()-ROW($18:$18),UserInput!$W$8:$W$264,0),7)=0,"",INDEX(UserInput!$M$8:$W$264,MATCH(ROW()-ROW($18:$18),UserInput!$W$8:$W$264,0),7)))</f>
        <v/>
      </c>
      <c r="G176" s="175"/>
      <c r="H176" s="175"/>
      <c r="AA176" s="254"/>
      <c r="AB176" s="254"/>
      <c r="AC176" s="272" t="str">
        <f>IF(ISNA(INDEX(UserInput!$M$8:$W$264,MATCH(ROW()-ROW($18:$18),UserInput!$W$8:$W$264,0),1)),IF(OR(AC175="End",AC175="End+"),"End+","End"),"")</f>
        <v>End+</v>
      </c>
      <c r="AD176" s="254"/>
    </row>
    <row r="177" spans="3:30" s="72" customFormat="1" ht="14.25" x14ac:dyDescent="0.25">
      <c r="C177" s="91" t="str">
        <f>IF(OR(AC177="End",AC177="End+"),"",INDEX(UserInput!$M$8:$W$264,MATCH(ROW()-ROW($18:$18),UserInput!$W$8:$W$264,0),1))</f>
        <v/>
      </c>
      <c r="D177" s="91" t="str">
        <f>IF(OR(AC177="End",AC177="End+"),"",INDEX(UserInput!$M$8:$W$264,MATCH(ROW()-ROW($18:$18),UserInput!$W$8:$W$264,0),5))</f>
        <v/>
      </c>
      <c r="E177" s="83" t="str">
        <f>IF(OR(AC177="End",AC177="End+"),"",INDEX(UserInput!$M$8:$W$264,MATCH(ROW()-ROW($18:$18),UserInput!$W$8:$W$264,0),6))</f>
        <v/>
      </c>
      <c r="F177" s="91" t="str">
        <f>IF(OR(AC177="End",AC177="End+"),"",IF(INDEX(UserInput!$M$8:$W$264,MATCH(ROW()-ROW($18:$18),UserInput!$W$8:$W$264,0),7)=0,"",INDEX(UserInput!$M$8:$W$264,MATCH(ROW()-ROW($18:$18),UserInput!$W$8:$W$264,0),7)))</f>
        <v/>
      </c>
      <c r="G177" s="175"/>
      <c r="H177" s="175"/>
      <c r="AA177" s="254"/>
      <c r="AB177" s="254"/>
      <c r="AC177" s="272" t="str">
        <f>IF(ISNA(INDEX(UserInput!$M$8:$W$264,MATCH(ROW()-ROW($18:$18),UserInput!$W$8:$W$264,0),1)),IF(OR(AC176="End",AC176="End+"),"End+","End"),"")</f>
        <v>End+</v>
      </c>
      <c r="AD177" s="254"/>
    </row>
    <row r="178" spans="3:30" s="72" customFormat="1" ht="14.25" x14ac:dyDescent="0.25">
      <c r="C178" s="91" t="str">
        <f>IF(OR(AC178="End",AC178="End+"),"",INDEX(UserInput!$M$8:$W$264,MATCH(ROW()-ROW($18:$18),UserInput!$W$8:$W$264,0),1))</f>
        <v/>
      </c>
      <c r="D178" s="91" t="str">
        <f>IF(OR(AC178="End",AC178="End+"),"",INDEX(UserInput!$M$8:$W$264,MATCH(ROW()-ROW($18:$18),UserInput!$W$8:$W$264,0),5))</f>
        <v/>
      </c>
      <c r="E178" s="83" t="str">
        <f>IF(OR(AC178="End",AC178="End+"),"",INDEX(UserInput!$M$8:$W$264,MATCH(ROW()-ROW($18:$18),UserInput!$W$8:$W$264,0),6))</f>
        <v/>
      </c>
      <c r="F178" s="91" t="str">
        <f>IF(OR(AC178="End",AC178="End+"),"",IF(INDEX(UserInput!$M$8:$W$264,MATCH(ROW()-ROW($18:$18),UserInput!$W$8:$W$264,0),7)=0,"",INDEX(UserInput!$M$8:$W$264,MATCH(ROW()-ROW($18:$18),UserInput!$W$8:$W$264,0),7)))</f>
        <v/>
      </c>
      <c r="G178" s="175"/>
      <c r="H178" s="175"/>
      <c r="AA178" s="254"/>
      <c r="AB178" s="254"/>
      <c r="AC178" s="272" t="str">
        <f>IF(ISNA(INDEX(UserInput!$M$8:$W$264,MATCH(ROW()-ROW($18:$18),UserInput!$W$8:$W$264,0),1)),IF(OR(AC177="End",AC177="End+"),"End+","End"),"")</f>
        <v>End+</v>
      </c>
      <c r="AD178" s="254"/>
    </row>
    <row r="179" spans="3:30" s="72" customFormat="1" ht="14.25" x14ac:dyDescent="0.25">
      <c r="C179" s="91" t="str">
        <f>IF(OR(AC179="End",AC179="End+"),"",INDEX(UserInput!$M$8:$W$264,MATCH(ROW()-ROW($18:$18),UserInput!$W$8:$W$264,0),1))</f>
        <v/>
      </c>
      <c r="D179" s="91" t="str">
        <f>IF(OR(AC179="End",AC179="End+"),"",INDEX(UserInput!$M$8:$W$264,MATCH(ROW()-ROW($18:$18),UserInput!$W$8:$W$264,0),5))</f>
        <v/>
      </c>
      <c r="E179" s="83" t="str">
        <f>IF(OR(AC179="End",AC179="End+"),"",INDEX(UserInput!$M$8:$W$264,MATCH(ROW()-ROW($18:$18),UserInput!$W$8:$W$264,0),6))</f>
        <v/>
      </c>
      <c r="F179" s="91" t="str">
        <f>IF(OR(AC179="End",AC179="End+"),"",IF(INDEX(UserInput!$M$8:$W$264,MATCH(ROW()-ROW($18:$18),UserInput!$W$8:$W$264,0),7)=0,"",INDEX(UserInput!$M$8:$W$264,MATCH(ROW()-ROW($18:$18),UserInput!$W$8:$W$264,0),7)))</f>
        <v/>
      </c>
      <c r="G179" s="175"/>
      <c r="H179" s="175"/>
      <c r="AA179" s="254"/>
      <c r="AB179" s="254"/>
      <c r="AC179" s="272" t="str">
        <f>IF(ISNA(INDEX(UserInput!$M$8:$W$264,MATCH(ROW()-ROW($18:$18),UserInput!$W$8:$W$264,0),1)),IF(OR(AC178="End",AC178="End+"),"End+","End"),"")</f>
        <v>End+</v>
      </c>
      <c r="AD179" s="254"/>
    </row>
    <row r="180" spans="3:30" s="72" customFormat="1" ht="14.25" x14ac:dyDescent="0.25">
      <c r="C180" s="91" t="str">
        <f>IF(OR(AC180="End",AC180="End+"),"",INDEX(UserInput!$M$8:$W$264,MATCH(ROW()-ROW($18:$18),UserInput!$W$8:$W$264,0),1))</f>
        <v/>
      </c>
      <c r="D180" s="91" t="str">
        <f>IF(OR(AC180="End",AC180="End+"),"",INDEX(UserInput!$M$8:$W$264,MATCH(ROW()-ROW($18:$18),UserInput!$W$8:$W$264,0),5))</f>
        <v/>
      </c>
      <c r="E180" s="83" t="str">
        <f>IF(OR(AC180="End",AC180="End+"),"",INDEX(UserInput!$M$8:$W$264,MATCH(ROW()-ROW($18:$18),UserInput!$W$8:$W$264,0),6))</f>
        <v/>
      </c>
      <c r="F180" s="91" t="str">
        <f>IF(OR(AC180="End",AC180="End+"),"",IF(INDEX(UserInput!$M$8:$W$264,MATCH(ROW()-ROW($18:$18),UserInput!$W$8:$W$264,0),7)=0,"",INDEX(UserInput!$M$8:$W$264,MATCH(ROW()-ROW($18:$18),UserInput!$W$8:$W$264,0),7)))</f>
        <v/>
      </c>
      <c r="G180" s="175"/>
      <c r="H180" s="175"/>
      <c r="AA180" s="254"/>
      <c r="AB180" s="254"/>
      <c r="AC180" s="272" t="str">
        <f>IF(ISNA(INDEX(UserInput!$M$8:$W$264,MATCH(ROW()-ROW($18:$18),UserInput!$W$8:$W$264,0),1)),IF(OR(AC179="End",AC179="End+"),"End+","End"),"")</f>
        <v>End+</v>
      </c>
      <c r="AD180" s="254"/>
    </row>
    <row r="181" spans="3:30" s="72" customFormat="1" ht="14.25" x14ac:dyDescent="0.25">
      <c r="C181" s="91" t="str">
        <f>IF(OR(AC181="End",AC181="End+"),"",INDEX(UserInput!$M$8:$W$264,MATCH(ROW()-ROW($18:$18),UserInput!$W$8:$W$264,0),1))</f>
        <v/>
      </c>
      <c r="D181" s="91" t="str">
        <f>IF(OR(AC181="End",AC181="End+"),"",INDEX(UserInput!$M$8:$W$264,MATCH(ROW()-ROW($18:$18),UserInput!$W$8:$W$264,0),5))</f>
        <v/>
      </c>
      <c r="E181" s="83" t="str">
        <f>IF(OR(AC181="End",AC181="End+"),"",INDEX(UserInput!$M$8:$W$264,MATCH(ROW()-ROW($18:$18),UserInput!$W$8:$W$264,0),6))</f>
        <v/>
      </c>
      <c r="F181" s="91" t="str">
        <f>IF(OR(AC181="End",AC181="End+"),"",IF(INDEX(UserInput!$M$8:$W$264,MATCH(ROW()-ROW($18:$18),UserInput!$W$8:$W$264,0),7)=0,"",INDEX(UserInput!$M$8:$W$264,MATCH(ROW()-ROW($18:$18),UserInput!$W$8:$W$264,0),7)))</f>
        <v/>
      </c>
      <c r="G181" s="175"/>
      <c r="H181" s="175"/>
      <c r="AA181" s="254"/>
      <c r="AB181" s="254"/>
      <c r="AC181" s="272" t="str">
        <f>IF(ISNA(INDEX(UserInput!$M$8:$W$264,MATCH(ROW()-ROW($18:$18),UserInput!$W$8:$W$264,0),1)),IF(OR(AC180="End",AC180="End+"),"End+","End"),"")</f>
        <v>End+</v>
      </c>
      <c r="AD181" s="254"/>
    </row>
    <row r="182" spans="3:30" s="72" customFormat="1" ht="14.25" x14ac:dyDescent="0.25">
      <c r="C182" s="91" t="str">
        <f>IF(OR(AC182="End",AC182="End+"),"",INDEX(UserInput!$M$8:$W$264,MATCH(ROW()-ROW($18:$18),UserInput!$W$8:$W$264,0),1))</f>
        <v/>
      </c>
      <c r="D182" s="91" t="str">
        <f>IF(OR(AC182="End",AC182="End+"),"",INDEX(UserInput!$M$8:$W$264,MATCH(ROW()-ROW($18:$18),UserInput!$W$8:$W$264,0),5))</f>
        <v/>
      </c>
      <c r="E182" s="83" t="str">
        <f>IF(OR(AC182="End",AC182="End+"),"",INDEX(UserInput!$M$8:$W$264,MATCH(ROW()-ROW($18:$18),UserInput!$W$8:$W$264,0),6))</f>
        <v/>
      </c>
      <c r="F182" s="91" t="str">
        <f>IF(OR(AC182="End",AC182="End+"),"",IF(INDEX(UserInput!$M$8:$W$264,MATCH(ROW()-ROW($18:$18),UserInput!$W$8:$W$264,0),7)=0,"",INDEX(UserInput!$M$8:$W$264,MATCH(ROW()-ROW($18:$18),UserInput!$W$8:$W$264,0),7)))</f>
        <v/>
      </c>
      <c r="G182" s="175"/>
      <c r="H182" s="175"/>
      <c r="AA182" s="254"/>
      <c r="AB182" s="254"/>
      <c r="AC182" s="272" t="str">
        <f>IF(ISNA(INDEX(UserInput!$M$8:$W$264,MATCH(ROW()-ROW($18:$18),UserInput!$W$8:$W$264,0),1)),IF(OR(AC181="End",AC181="End+"),"End+","End"),"")</f>
        <v>End+</v>
      </c>
      <c r="AD182" s="254"/>
    </row>
    <row r="183" spans="3:30" s="72" customFormat="1" ht="14.25" x14ac:dyDescent="0.25">
      <c r="C183" s="91" t="str">
        <f>IF(OR(AC183="End",AC183="End+"),"",INDEX(UserInput!$M$8:$W$264,MATCH(ROW()-ROW($18:$18),UserInput!$W$8:$W$264,0),1))</f>
        <v/>
      </c>
      <c r="D183" s="91" t="str">
        <f>IF(OR(AC183="End",AC183="End+"),"",INDEX(UserInput!$M$8:$W$264,MATCH(ROW()-ROW($18:$18),UserInput!$W$8:$W$264,0),5))</f>
        <v/>
      </c>
      <c r="E183" s="83" t="str">
        <f>IF(OR(AC183="End",AC183="End+"),"",INDEX(UserInput!$M$8:$W$264,MATCH(ROW()-ROW($18:$18),UserInput!$W$8:$W$264,0),6))</f>
        <v/>
      </c>
      <c r="F183" s="91" t="str">
        <f>IF(OR(AC183="End",AC183="End+"),"",IF(INDEX(UserInput!$M$8:$W$264,MATCH(ROW()-ROW($18:$18),UserInput!$W$8:$W$264,0),7)=0,"",INDEX(UserInput!$M$8:$W$264,MATCH(ROW()-ROW($18:$18),UserInput!$W$8:$W$264,0),7)))</f>
        <v/>
      </c>
      <c r="G183" s="175"/>
      <c r="H183" s="175"/>
      <c r="AA183" s="254"/>
      <c r="AB183" s="254"/>
      <c r="AC183" s="272" t="str">
        <f>IF(ISNA(INDEX(UserInput!$M$8:$W$264,MATCH(ROW()-ROW($18:$18),UserInput!$W$8:$W$264,0),1)),IF(OR(AC182="End",AC182="End+"),"End+","End"),"")</f>
        <v>End+</v>
      </c>
      <c r="AD183" s="254"/>
    </row>
    <row r="184" spans="3:30" s="72" customFormat="1" ht="14.25" x14ac:dyDescent="0.25">
      <c r="C184" s="91" t="str">
        <f>IF(OR(AC184="End",AC184="End+"),"",INDEX(UserInput!$M$8:$W$264,MATCH(ROW()-ROW($18:$18),UserInput!$W$8:$W$264,0),1))</f>
        <v/>
      </c>
      <c r="D184" s="91" t="str">
        <f>IF(OR(AC184="End",AC184="End+"),"",INDEX(UserInput!$M$8:$W$264,MATCH(ROW()-ROW($18:$18),UserInput!$W$8:$W$264,0),5))</f>
        <v/>
      </c>
      <c r="E184" s="83" t="str">
        <f>IF(OR(AC184="End",AC184="End+"),"",INDEX(UserInput!$M$8:$W$264,MATCH(ROW()-ROW($18:$18),UserInput!$W$8:$W$264,0),6))</f>
        <v/>
      </c>
      <c r="F184" s="91" t="str">
        <f>IF(OR(AC184="End",AC184="End+"),"",IF(INDEX(UserInput!$M$8:$W$264,MATCH(ROW()-ROW($18:$18),UserInput!$W$8:$W$264,0),7)=0,"",INDEX(UserInput!$M$8:$W$264,MATCH(ROW()-ROW($18:$18),UserInput!$W$8:$W$264,0),7)))</f>
        <v/>
      </c>
      <c r="G184" s="175"/>
      <c r="H184" s="175"/>
      <c r="AA184" s="254"/>
      <c r="AB184" s="254"/>
      <c r="AC184" s="272" t="str">
        <f>IF(ISNA(INDEX(UserInput!$M$8:$W$264,MATCH(ROW()-ROW($18:$18),UserInput!$W$8:$W$264,0),1)),IF(OR(AC183="End",AC183="End+"),"End+","End"),"")</f>
        <v>End+</v>
      </c>
      <c r="AD184" s="254"/>
    </row>
    <row r="185" spans="3:30" s="72" customFormat="1" ht="14.25" x14ac:dyDescent="0.25">
      <c r="C185" s="91" t="str">
        <f>IF(OR(AC185="End",AC185="End+"),"",INDEX(UserInput!$M$8:$W$264,MATCH(ROW()-ROW($18:$18),UserInput!$W$8:$W$264,0),1))</f>
        <v/>
      </c>
      <c r="D185" s="91" t="str">
        <f>IF(OR(AC185="End",AC185="End+"),"",INDEX(UserInput!$M$8:$W$264,MATCH(ROW()-ROW($18:$18),UserInput!$W$8:$W$264,0),5))</f>
        <v/>
      </c>
      <c r="E185" s="83" t="str">
        <f>IF(OR(AC185="End",AC185="End+"),"",INDEX(UserInput!$M$8:$W$264,MATCH(ROW()-ROW($18:$18),UserInput!$W$8:$W$264,0),6))</f>
        <v/>
      </c>
      <c r="F185" s="91" t="str">
        <f>IF(OR(AC185="End",AC185="End+"),"",IF(INDEX(UserInput!$M$8:$W$264,MATCH(ROW()-ROW($18:$18),UserInput!$W$8:$W$264,0),7)=0,"",INDEX(UserInput!$M$8:$W$264,MATCH(ROW()-ROW($18:$18),UserInput!$W$8:$W$264,0),7)))</f>
        <v/>
      </c>
      <c r="G185" s="175"/>
      <c r="H185" s="175"/>
      <c r="AA185" s="254"/>
      <c r="AB185" s="254"/>
      <c r="AC185" s="272" t="str">
        <f>IF(ISNA(INDEX(UserInput!$M$8:$W$264,MATCH(ROW()-ROW($18:$18),UserInput!$W$8:$W$264,0),1)),IF(OR(AC184="End",AC184="End+"),"End+","End"),"")</f>
        <v>End+</v>
      </c>
      <c r="AD185" s="254"/>
    </row>
    <row r="186" spans="3:30" s="72" customFormat="1" ht="14.25" x14ac:dyDescent="0.25">
      <c r="C186" s="91" t="str">
        <f>IF(OR(AC186="End",AC186="End+"),"",INDEX(UserInput!$M$8:$W$264,MATCH(ROW()-ROW($18:$18),UserInput!$W$8:$W$264,0),1))</f>
        <v/>
      </c>
      <c r="D186" s="91" t="str">
        <f>IF(OR(AC186="End",AC186="End+"),"",INDEX(UserInput!$M$8:$W$264,MATCH(ROW()-ROW($18:$18),UserInput!$W$8:$W$264,0),5))</f>
        <v/>
      </c>
      <c r="E186" s="83" t="str">
        <f>IF(OR(AC186="End",AC186="End+"),"",INDEX(UserInput!$M$8:$W$264,MATCH(ROW()-ROW($18:$18),UserInput!$W$8:$W$264,0),6))</f>
        <v/>
      </c>
      <c r="F186" s="91" t="str">
        <f>IF(OR(AC186="End",AC186="End+"),"",IF(INDEX(UserInput!$M$8:$W$264,MATCH(ROW()-ROW($18:$18),UserInput!$W$8:$W$264,0),7)=0,"",INDEX(UserInput!$M$8:$W$264,MATCH(ROW()-ROW($18:$18),UserInput!$W$8:$W$264,0),7)))</f>
        <v/>
      </c>
      <c r="G186" s="175"/>
      <c r="H186" s="175"/>
      <c r="AA186" s="254"/>
      <c r="AB186" s="254"/>
      <c r="AC186" s="272" t="str">
        <f>IF(ISNA(INDEX(UserInput!$M$8:$W$264,MATCH(ROW()-ROW($18:$18),UserInput!$W$8:$W$264,0),1)),IF(OR(AC185="End",AC185="End+"),"End+","End"),"")</f>
        <v>End+</v>
      </c>
      <c r="AD186" s="254"/>
    </row>
    <row r="187" spans="3:30" s="72" customFormat="1" ht="14.25" x14ac:dyDescent="0.25">
      <c r="C187" s="91" t="str">
        <f>IF(OR(AC187="End",AC187="End+"),"",INDEX(UserInput!$M$8:$W$264,MATCH(ROW()-ROW($18:$18),UserInput!$W$8:$W$264,0),1))</f>
        <v/>
      </c>
      <c r="D187" s="91" t="str">
        <f>IF(OR(AC187="End",AC187="End+"),"",INDEX(UserInput!$M$8:$W$264,MATCH(ROW()-ROW($18:$18),UserInput!$W$8:$W$264,0),5))</f>
        <v/>
      </c>
      <c r="E187" s="83" t="str">
        <f>IF(OR(AC187="End",AC187="End+"),"",INDEX(UserInput!$M$8:$W$264,MATCH(ROW()-ROW($18:$18),UserInput!$W$8:$W$264,0),6))</f>
        <v/>
      </c>
      <c r="F187" s="91" t="str">
        <f>IF(OR(AC187="End",AC187="End+"),"",IF(INDEX(UserInput!$M$8:$W$264,MATCH(ROW()-ROW($18:$18),UserInput!$W$8:$W$264,0),7)=0,"",INDEX(UserInput!$M$8:$W$264,MATCH(ROW()-ROW($18:$18),UserInput!$W$8:$W$264,0),7)))</f>
        <v/>
      </c>
      <c r="G187" s="175"/>
      <c r="H187" s="175"/>
      <c r="AA187" s="254"/>
      <c r="AB187" s="254"/>
      <c r="AC187" s="272" t="str">
        <f>IF(ISNA(INDEX(UserInput!$M$8:$W$264,MATCH(ROW()-ROW($18:$18),UserInput!$W$8:$W$264,0),1)),IF(OR(AC186="End",AC186="End+"),"End+","End"),"")</f>
        <v>End+</v>
      </c>
      <c r="AD187" s="254"/>
    </row>
    <row r="188" spans="3:30" s="72" customFormat="1" ht="14.25" x14ac:dyDescent="0.25">
      <c r="C188" s="91" t="str">
        <f>IF(OR(AC188="End",AC188="End+"),"",INDEX(UserInput!$M$8:$W$264,MATCH(ROW()-ROW($18:$18),UserInput!$W$8:$W$264,0),1))</f>
        <v/>
      </c>
      <c r="D188" s="91" t="str">
        <f>IF(OR(AC188="End",AC188="End+"),"",INDEX(UserInput!$M$8:$W$264,MATCH(ROW()-ROW($18:$18),UserInput!$W$8:$W$264,0),5))</f>
        <v/>
      </c>
      <c r="E188" s="83" t="str">
        <f>IF(OR(AC188="End",AC188="End+"),"",INDEX(UserInput!$M$8:$W$264,MATCH(ROW()-ROW($18:$18),UserInput!$W$8:$W$264,0),6))</f>
        <v/>
      </c>
      <c r="F188" s="91" t="str">
        <f>IF(OR(AC188="End",AC188="End+"),"",IF(INDEX(UserInput!$M$8:$W$264,MATCH(ROW()-ROW($18:$18),UserInput!$W$8:$W$264,0),7)=0,"",INDEX(UserInput!$M$8:$W$264,MATCH(ROW()-ROW($18:$18),UserInput!$W$8:$W$264,0),7)))</f>
        <v/>
      </c>
      <c r="G188" s="175"/>
      <c r="H188" s="175"/>
      <c r="AA188" s="254"/>
      <c r="AB188" s="254"/>
      <c r="AC188" s="272" t="str">
        <f>IF(ISNA(INDEX(UserInput!$M$8:$W$264,MATCH(ROW()-ROW($18:$18),UserInput!$W$8:$W$264,0),1)),IF(OR(AC187="End",AC187="End+"),"End+","End"),"")</f>
        <v>End+</v>
      </c>
      <c r="AD188" s="254"/>
    </row>
    <row r="189" spans="3:30" s="72" customFormat="1" ht="14.25" x14ac:dyDescent="0.25">
      <c r="C189" s="91" t="str">
        <f>IF(OR(AC189="End",AC189="End+"),"",INDEX(UserInput!$M$8:$W$264,MATCH(ROW()-ROW($18:$18),UserInput!$W$8:$W$264,0),1))</f>
        <v/>
      </c>
      <c r="D189" s="91" t="str">
        <f>IF(OR(AC189="End",AC189="End+"),"",INDEX(UserInput!$M$8:$W$264,MATCH(ROW()-ROW($18:$18),UserInput!$W$8:$W$264,0),5))</f>
        <v/>
      </c>
      <c r="E189" s="83" t="str">
        <f>IF(OR(AC189="End",AC189="End+"),"",INDEX(UserInput!$M$8:$W$264,MATCH(ROW()-ROW($18:$18),UserInput!$W$8:$W$264,0),6))</f>
        <v/>
      </c>
      <c r="F189" s="91" t="str">
        <f>IF(OR(AC189="End",AC189="End+"),"",IF(INDEX(UserInput!$M$8:$W$264,MATCH(ROW()-ROW($18:$18),UserInput!$W$8:$W$264,0),7)=0,"",INDEX(UserInput!$M$8:$W$264,MATCH(ROW()-ROW($18:$18),UserInput!$W$8:$W$264,0),7)))</f>
        <v/>
      </c>
      <c r="G189" s="175"/>
      <c r="H189" s="175"/>
      <c r="AA189" s="254"/>
      <c r="AB189" s="254"/>
      <c r="AC189" s="272" t="str">
        <f>IF(ISNA(INDEX(UserInput!$M$8:$W$264,MATCH(ROW()-ROW($18:$18),UserInput!$W$8:$W$264,0),1)),IF(OR(AC188="End",AC188="End+"),"End+","End"),"")</f>
        <v>End+</v>
      </c>
      <c r="AD189" s="254"/>
    </row>
    <row r="190" spans="3:30" s="72" customFormat="1" ht="14.25" x14ac:dyDescent="0.25">
      <c r="C190" s="91" t="str">
        <f>IF(OR(AC190="End",AC190="End+"),"",INDEX(UserInput!$M$8:$W$264,MATCH(ROW()-ROW($18:$18),UserInput!$W$8:$W$264,0),1))</f>
        <v/>
      </c>
      <c r="D190" s="91" t="str">
        <f>IF(OR(AC190="End",AC190="End+"),"",INDEX(UserInput!$M$8:$W$264,MATCH(ROW()-ROW($18:$18),UserInput!$W$8:$W$264,0),5))</f>
        <v/>
      </c>
      <c r="E190" s="83" t="str">
        <f>IF(OR(AC190="End",AC190="End+"),"",INDEX(UserInput!$M$8:$W$264,MATCH(ROW()-ROW($18:$18),UserInput!$W$8:$W$264,0),6))</f>
        <v/>
      </c>
      <c r="F190" s="91" t="str">
        <f>IF(OR(AC190="End",AC190="End+"),"",IF(INDEX(UserInput!$M$8:$W$264,MATCH(ROW()-ROW($18:$18),UserInput!$W$8:$W$264,0),7)=0,"",INDEX(UserInput!$M$8:$W$264,MATCH(ROW()-ROW($18:$18),UserInput!$W$8:$W$264,0),7)))</f>
        <v/>
      </c>
      <c r="G190" s="175"/>
      <c r="H190" s="175"/>
      <c r="AA190" s="254"/>
      <c r="AB190" s="254"/>
      <c r="AC190" s="272" t="str">
        <f>IF(ISNA(INDEX(UserInput!$M$8:$W$264,MATCH(ROW()-ROW($18:$18),UserInput!$W$8:$W$264,0),1)),IF(OR(AC189="End",AC189="End+"),"End+","End"),"")</f>
        <v>End+</v>
      </c>
      <c r="AD190" s="254"/>
    </row>
    <row r="191" spans="3:30" s="72" customFormat="1" ht="14.25" x14ac:dyDescent="0.25">
      <c r="C191" s="91" t="str">
        <f>IF(OR(AC191="End",AC191="End+"),"",INDEX(UserInput!$M$8:$W$264,MATCH(ROW()-ROW($18:$18),UserInput!$W$8:$W$264,0),1))</f>
        <v/>
      </c>
      <c r="D191" s="91" t="str">
        <f>IF(OR(AC191="End",AC191="End+"),"",INDEX(UserInput!$M$8:$W$264,MATCH(ROW()-ROW($18:$18),UserInput!$W$8:$W$264,0),5))</f>
        <v/>
      </c>
      <c r="E191" s="83" t="str">
        <f>IF(OR(AC191="End",AC191="End+"),"",INDEX(UserInput!$M$8:$W$264,MATCH(ROW()-ROW($18:$18),UserInput!$W$8:$W$264,0),6))</f>
        <v/>
      </c>
      <c r="F191" s="91" t="str">
        <f>IF(OR(AC191="End",AC191="End+"),"",IF(INDEX(UserInput!$M$8:$W$264,MATCH(ROW()-ROW($18:$18),UserInput!$W$8:$W$264,0),7)=0,"",INDEX(UserInput!$M$8:$W$264,MATCH(ROW()-ROW($18:$18),UserInput!$W$8:$W$264,0),7)))</f>
        <v/>
      </c>
      <c r="G191" s="175"/>
      <c r="H191" s="175"/>
      <c r="AA191" s="254"/>
      <c r="AB191" s="254"/>
      <c r="AC191" s="272" t="str">
        <f>IF(ISNA(INDEX(UserInput!$M$8:$W$264,MATCH(ROW()-ROW($18:$18),UserInput!$W$8:$W$264,0),1)),IF(OR(AC190="End",AC190="End+"),"End+","End"),"")</f>
        <v>End+</v>
      </c>
      <c r="AD191" s="254"/>
    </row>
    <row r="192" spans="3:30" s="72" customFormat="1" ht="14.25" x14ac:dyDescent="0.25">
      <c r="C192" s="91" t="str">
        <f>IF(OR(AC192="End",AC192="End+"),"",INDEX(UserInput!$M$8:$W$264,MATCH(ROW()-ROW($18:$18),UserInput!$W$8:$W$264,0),1))</f>
        <v/>
      </c>
      <c r="D192" s="91" t="str">
        <f>IF(OR(AC192="End",AC192="End+"),"",INDEX(UserInput!$M$8:$W$264,MATCH(ROW()-ROW($18:$18),UserInput!$W$8:$W$264,0),5))</f>
        <v/>
      </c>
      <c r="E192" s="83" t="str">
        <f>IF(OR(AC192="End",AC192="End+"),"",INDEX(UserInput!$M$8:$W$264,MATCH(ROW()-ROW($18:$18),UserInput!$W$8:$W$264,0),6))</f>
        <v/>
      </c>
      <c r="F192" s="91" t="str">
        <f>IF(OR(AC192="End",AC192="End+"),"",IF(INDEX(UserInput!$M$8:$W$264,MATCH(ROW()-ROW($18:$18),UserInput!$W$8:$W$264,0),7)=0,"",INDEX(UserInput!$M$8:$W$264,MATCH(ROW()-ROW($18:$18),UserInput!$W$8:$W$264,0),7)))</f>
        <v/>
      </c>
      <c r="G192" s="175"/>
      <c r="H192" s="175"/>
      <c r="AA192" s="254"/>
      <c r="AB192" s="254"/>
      <c r="AC192" s="272" t="str">
        <f>IF(ISNA(INDEX(UserInput!$M$8:$W$264,MATCH(ROW()-ROW($18:$18),UserInput!$W$8:$W$264,0),1)),IF(OR(AC191="End",AC191="End+"),"End+","End"),"")</f>
        <v>End+</v>
      </c>
      <c r="AD192" s="254"/>
    </row>
    <row r="193" spans="3:30" s="72" customFormat="1" ht="14.25" x14ac:dyDescent="0.25">
      <c r="C193" s="91" t="str">
        <f>IF(OR(AC193="End",AC193="End+"),"",INDEX(UserInput!$M$8:$W$264,MATCH(ROW()-ROW($18:$18),UserInput!$W$8:$W$264,0),1))</f>
        <v/>
      </c>
      <c r="D193" s="91" t="str">
        <f>IF(OR(AC193="End",AC193="End+"),"",INDEX(UserInput!$M$8:$W$264,MATCH(ROW()-ROW($18:$18),UserInput!$W$8:$W$264,0),5))</f>
        <v/>
      </c>
      <c r="E193" s="83" t="str">
        <f>IF(OR(AC193="End",AC193="End+"),"",INDEX(UserInput!$M$8:$W$264,MATCH(ROW()-ROW($18:$18),UserInput!$W$8:$W$264,0),6))</f>
        <v/>
      </c>
      <c r="F193" s="91" t="str">
        <f>IF(OR(AC193="End",AC193="End+"),"",IF(INDEX(UserInput!$M$8:$W$264,MATCH(ROW()-ROW($18:$18),UserInput!$W$8:$W$264,0),7)=0,"",INDEX(UserInput!$M$8:$W$264,MATCH(ROW()-ROW($18:$18),UserInput!$W$8:$W$264,0),7)))</f>
        <v/>
      </c>
      <c r="G193" s="175"/>
      <c r="H193" s="175"/>
      <c r="AA193" s="254"/>
      <c r="AB193" s="254"/>
      <c r="AC193" s="272" t="str">
        <f>IF(ISNA(INDEX(UserInput!$M$8:$W$264,MATCH(ROW()-ROW($18:$18),UserInput!$W$8:$W$264,0),1)),IF(OR(AC192="End",AC192="End+"),"End+","End"),"")</f>
        <v>End+</v>
      </c>
      <c r="AD193" s="254"/>
    </row>
    <row r="194" spans="3:30" s="72" customFormat="1" ht="14.25" x14ac:dyDescent="0.25">
      <c r="C194" s="91" t="str">
        <f>IF(OR(AC194="End",AC194="End+"),"",INDEX(UserInput!$M$8:$W$264,MATCH(ROW()-ROW($18:$18),UserInput!$W$8:$W$264,0),1))</f>
        <v/>
      </c>
      <c r="D194" s="91" t="str">
        <f>IF(OR(AC194="End",AC194="End+"),"",INDEX(UserInput!$M$8:$W$264,MATCH(ROW()-ROW($18:$18),UserInput!$W$8:$W$264,0),5))</f>
        <v/>
      </c>
      <c r="E194" s="83" t="str">
        <f>IF(OR(AC194="End",AC194="End+"),"",INDEX(UserInput!$M$8:$W$264,MATCH(ROW()-ROW($18:$18),UserInput!$W$8:$W$264,0),6))</f>
        <v/>
      </c>
      <c r="F194" s="91" t="str">
        <f>IF(OR(AC194="End",AC194="End+"),"",IF(INDEX(UserInput!$M$8:$W$264,MATCH(ROW()-ROW($18:$18),UserInput!$W$8:$W$264,0),7)=0,"",INDEX(UserInput!$M$8:$W$264,MATCH(ROW()-ROW($18:$18),UserInput!$W$8:$W$264,0),7)))</f>
        <v/>
      </c>
      <c r="G194" s="175"/>
      <c r="H194" s="175"/>
      <c r="AA194" s="254"/>
      <c r="AB194" s="254"/>
      <c r="AC194" s="272" t="str">
        <f>IF(ISNA(INDEX(UserInput!$M$8:$W$264,MATCH(ROW()-ROW($18:$18),UserInput!$W$8:$W$264,0),1)),IF(OR(AC193="End",AC193="End+"),"End+","End"),"")</f>
        <v>End+</v>
      </c>
      <c r="AD194" s="254"/>
    </row>
    <row r="195" spans="3:30" s="72" customFormat="1" ht="14.25" x14ac:dyDescent="0.25">
      <c r="C195" s="91" t="str">
        <f>IF(OR(AC195="End",AC195="End+"),"",INDEX(UserInput!$M$8:$W$264,MATCH(ROW()-ROW($18:$18),UserInput!$W$8:$W$264,0),1))</f>
        <v/>
      </c>
      <c r="D195" s="91" t="str">
        <f>IF(OR(AC195="End",AC195="End+"),"",INDEX(UserInput!$M$8:$W$264,MATCH(ROW()-ROW($18:$18),UserInput!$W$8:$W$264,0),5))</f>
        <v/>
      </c>
      <c r="E195" s="83" t="str">
        <f>IF(OR(AC195="End",AC195="End+"),"",INDEX(UserInput!$M$8:$W$264,MATCH(ROW()-ROW($18:$18),UserInput!$W$8:$W$264,0),6))</f>
        <v/>
      </c>
      <c r="F195" s="91" t="str">
        <f>IF(OR(AC195="End",AC195="End+"),"",IF(INDEX(UserInput!$M$8:$W$264,MATCH(ROW()-ROW($18:$18),UserInput!$W$8:$W$264,0),7)=0,"",INDEX(UserInput!$M$8:$W$264,MATCH(ROW()-ROW($18:$18),UserInput!$W$8:$W$264,0),7)))</f>
        <v/>
      </c>
      <c r="G195" s="175"/>
      <c r="H195" s="175"/>
      <c r="AA195" s="254"/>
      <c r="AB195" s="254"/>
      <c r="AC195" s="272" t="str">
        <f>IF(ISNA(INDEX(UserInput!$M$8:$W$264,MATCH(ROW()-ROW($18:$18),UserInput!$W$8:$W$264,0),1)),IF(OR(AC194="End",AC194="End+"),"End+","End"),"")</f>
        <v>End+</v>
      </c>
      <c r="AD195" s="254"/>
    </row>
    <row r="196" spans="3:30" s="72" customFormat="1" ht="14.25" x14ac:dyDescent="0.25">
      <c r="C196" s="91" t="str">
        <f>IF(OR(AC196="End",AC196="End+"),"",INDEX(UserInput!$M$8:$W$264,MATCH(ROW()-ROW($18:$18),UserInput!$W$8:$W$264,0),1))</f>
        <v/>
      </c>
      <c r="D196" s="91" t="str">
        <f>IF(OR(AC196="End",AC196="End+"),"",INDEX(UserInput!$M$8:$W$264,MATCH(ROW()-ROW($18:$18),UserInput!$W$8:$W$264,0),5))</f>
        <v/>
      </c>
      <c r="E196" s="83" t="str">
        <f>IF(OR(AC196="End",AC196="End+"),"",INDEX(UserInput!$M$8:$W$264,MATCH(ROW()-ROW($18:$18),UserInput!$W$8:$W$264,0),6))</f>
        <v/>
      </c>
      <c r="F196" s="91" t="str">
        <f>IF(OR(AC196="End",AC196="End+"),"",IF(INDEX(UserInput!$M$8:$W$264,MATCH(ROW()-ROW($18:$18),UserInput!$W$8:$W$264,0),7)=0,"",INDEX(UserInput!$M$8:$W$264,MATCH(ROW()-ROW($18:$18),UserInput!$W$8:$W$264,0),7)))</f>
        <v/>
      </c>
      <c r="G196" s="175"/>
      <c r="H196" s="175"/>
      <c r="AA196" s="254"/>
      <c r="AB196" s="254"/>
      <c r="AC196" s="272" t="str">
        <f>IF(ISNA(INDEX(UserInput!$M$8:$W$264,MATCH(ROW()-ROW($18:$18),UserInput!$W$8:$W$264,0),1)),IF(OR(AC195="End",AC195="End+"),"End+","End"),"")</f>
        <v>End+</v>
      </c>
      <c r="AD196" s="254"/>
    </row>
    <row r="197" spans="3:30" s="72" customFormat="1" ht="14.25" x14ac:dyDescent="0.25">
      <c r="C197" s="91" t="str">
        <f>IF(OR(AC197="End",AC197="End+"),"",INDEX(UserInput!$M$8:$W$264,MATCH(ROW()-ROW($18:$18),UserInput!$W$8:$W$264,0),1))</f>
        <v/>
      </c>
      <c r="D197" s="91" t="str">
        <f>IF(OR(AC197="End",AC197="End+"),"",INDEX(UserInput!$M$8:$W$264,MATCH(ROW()-ROW($18:$18),UserInput!$W$8:$W$264,0),5))</f>
        <v/>
      </c>
      <c r="E197" s="83" t="str">
        <f>IF(OR(AC197="End",AC197="End+"),"",INDEX(UserInput!$M$8:$W$264,MATCH(ROW()-ROW($18:$18),UserInput!$W$8:$W$264,0),6))</f>
        <v/>
      </c>
      <c r="F197" s="91" t="str">
        <f>IF(OR(AC197="End",AC197="End+"),"",IF(INDEX(UserInput!$M$8:$W$264,MATCH(ROW()-ROW($18:$18),UserInput!$W$8:$W$264,0),7)=0,"",INDEX(UserInput!$M$8:$W$264,MATCH(ROW()-ROW($18:$18),UserInput!$W$8:$W$264,0),7)))</f>
        <v/>
      </c>
      <c r="G197" s="175"/>
      <c r="H197" s="175"/>
      <c r="AA197" s="254"/>
      <c r="AB197" s="254"/>
      <c r="AC197" s="272" t="str">
        <f>IF(ISNA(INDEX(UserInput!$M$8:$W$264,MATCH(ROW()-ROW($18:$18),UserInput!$W$8:$W$264,0),1)),IF(OR(AC196="End",AC196="End+"),"End+","End"),"")</f>
        <v>End+</v>
      </c>
      <c r="AD197" s="254"/>
    </row>
    <row r="198" spans="3:30" s="72" customFormat="1" ht="14.25" x14ac:dyDescent="0.25">
      <c r="C198" s="91" t="str">
        <f>IF(OR(AC198="End",AC198="End+"),"",INDEX(UserInput!$M$8:$W$264,MATCH(ROW()-ROW($18:$18),UserInput!$W$8:$W$264,0),1))</f>
        <v/>
      </c>
      <c r="D198" s="91" t="str">
        <f>IF(OR(AC198="End",AC198="End+"),"",INDEX(UserInput!$M$8:$W$264,MATCH(ROW()-ROW($18:$18),UserInput!$W$8:$W$264,0),5))</f>
        <v/>
      </c>
      <c r="E198" s="83" t="str">
        <f>IF(OR(AC198="End",AC198="End+"),"",INDEX(UserInput!$M$8:$W$264,MATCH(ROW()-ROW($18:$18),UserInput!$W$8:$W$264,0),6))</f>
        <v/>
      </c>
      <c r="F198" s="91" t="str">
        <f>IF(OR(AC198="End",AC198="End+"),"",IF(INDEX(UserInput!$M$8:$W$264,MATCH(ROW()-ROW($18:$18),UserInput!$W$8:$W$264,0),7)=0,"",INDEX(UserInput!$M$8:$W$264,MATCH(ROW()-ROW($18:$18),UserInput!$W$8:$W$264,0),7)))</f>
        <v/>
      </c>
      <c r="G198" s="175"/>
      <c r="H198" s="175"/>
      <c r="AA198" s="254"/>
      <c r="AB198" s="254"/>
      <c r="AC198" s="272" t="str">
        <f>IF(ISNA(INDEX(UserInput!$M$8:$W$264,MATCH(ROW()-ROW($18:$18),UserInput!$W$8:$W$264,0),1)),IF(OR(AC197="End",AC197="End+"),"End+","End"),"")</f>
        <v>End+</v>
      </c>
      <c r="AD198" s="254"/>
    </row>
    <row r="199" spans="3:30" s="72" customFormat="1" ht="14.25" x14ac:dyDescent="0.25">
      <c r="C199" s="91" t="str">
        <f>IF(OR(AC199="End",AC199="End+"),"",INDEX(UserInput!$M$8:$W$264,MATCH(ROW()-ROW($18:$18),UserInput!$W$8:$W$264,0),1))</f>
        <v/>
      </c>
      <c r="D199" s="91" t="str">
        <f>IF(OR(AC199="End",AC199="End+"),"",INDEX(UserInput!$M$8:$W$264,MATCH(ROW()-ROW($18:$18),UserInput!$W$8:$W$264,0),5))</f>
        <v/>
      </c>
      <c r="E199" s="83" t="str">
        <f>IF(OR(AC199="End",AC199="End+"),"",INDEX(UserInput!$M$8:$W$264,MATCH(ROW()-ROW($18:$18),UserInput!$W$8:$W$264,0),6))</f>
        <v/>
      </c>
      <c r="F199" s="91" t="str">
        <f>IF(OR(AC199="End",AC199="End+"),"",IF(INDEX(UserInput!$M$8:$W$264,MATCH(ROW()-ROW($18:$18),UserInput!$W$8:$W$264,0),7)=0,"",INDEX(UserInput!$M$8:$W$264,MATCH(ROW()-ROW($18:$18),UserInput!$W$8:$W$264,0),7)))</f>
        <v/>
      </c>
      <c r="G199" s="175"/>
      <c r="H199" s="175"/>
      <c r="AA199" s="254"/>
      <c r="AB199" s="254"/>
      <c r="AC199" s="272" t="str">
        <f>IF(ISNA(INDEX(UserInput!$M$8:$W$264,MATCH(ROW()-ROW($18:$18),UserInput!$W$8:$W$264,0),1)),IF(OR(AC198="End",AC198="End+"),"End+","End"),"")</f>
        <v>End+</v>
      </c>
      <c r="AD199" s="254"/>
    </row>
    <row r="200" spans="3:30" s="72" customFormat="1" ht="14.25" x14ac:dyDescent="0.25">
      <c r="C200" s="91" t="str">
        <f>IF(OR(AC200="End",AC200="End+"),"",INDEX(UserInput!$M$8:$W$264,MATCH(ROW()-ROW($18:$18),UserInput!$W$8:$W$264,0),1))</f>
        <v/>
      </c>
      <c r="D200" s="91" t="str">
        <f>IF(OR(AC200="End",AC200="End+"),"",INDEX(UserInput!$M$8:$W$264,MATCH(ROW()-ROW($18:$18),UserInput!$W$8:$W$264,0),5))</f>
        <v/>
      </c>
      <c r="E200" s="83" t="str">
        <f>IF(OR(AC200="End",AC200="End+"),"",INDEX(UserInput!$M$8:$W$264,MATCH(ROW()-ROW($18:$18),UserInput!$W$8:$W$264,0),6))</f>
        <v/>
      </c>
      <c r="F200" s="91" t="str">
        <f>IF(OR(AC200="End",AC200="End+"),"",IF(INDEX(UserInput!$M$8:$W$264,MATCH(ROW()-ROW($18:$18),UserInput!$W$8:$W$264,0),7)=0,"",INDEX(UserInput!$M$8:$W$264,MATCH(ROW()-ROW($18:$18),UserInput!$W$8:$W$264,0),7)))</f>
        <v/>
      </c>
      <c r="G200" s="175"/>
      <c r="H200" s="175"/>
      <c r="AA200" s="254"/>
      <c r="AB200" s="254"/>
      <c r="AC200" s="272" t="str">
        <f>IF(ISNA(INDEX(UserInput!$M$8:$W$264,MATCH(ROW()-ROW($18:$18),UserInput!$W$8:$W$264,0),1)),IF(OR(AC199="End",AC199="End+"),"End+","End"),"")</f>
        <v>End+</v>
      </c>
      <c r="AD200" s="254"/>
    </row>
    <row r="201" spans="3:30" s="72" customFormat="1" ht="14.25" x14ac:dyDescent="0.25">
      <c r="C201" s="91" t="str">
        <f>IF(OR(AC201="End",AC201="End+"),"",INDEX(UserInput!$M$8:$W$264,MATCH(ROW()-ROW($18:$18),UserInput!$W$8:$W$264,0),1))</f>
        <v/>
      </c>
      <c r="D201" s="91" t="str">
        <f>IF(OR(AC201="End",AC201="End+"),"",INDEX(UserInput!$M$8:$W$264,MATCH(ROW()-ROW($18:$18),UserInput!$W$8:$W$264,0),5))</f>
        <v/>
      </c>
      <c r="E201" s="83" t="str">
        <f>IF(OR(AC201="End",AC201="End+"),"",INDEX(UserInput!$M$8:$W$264,MATCH(ROW()-ROW($18:$18),UserInput!$W$8:$W$264,0),6))</f>
        <v/>
      </c>
      <c r="F201" s="91" t="str">
        <f>IF(OR(AC201="End",AC201="End+"),"",IF(INDEX(UserInput!$M$8:$W$264,MATCH(ROW()-ROW($18:$18),UserInput!$W$8:$W$264,0),7)=0,"",INDEX(UserInput!$M$8:$W$264,MATCH(ROW()-ROW($18:$18),UserInput!$W$8:$W$264,0),7)))</f>
        <v/>
      </c>
      <c r="G201" s="175"/>
      <c r="H201" s="175"/>
      <c r="AA201" s="254"/>
      <c r="AB201" s="254"/>
      <c r="AC201" s="272" t="str">
        <f>IF(ISNA(INDEX(UserInput!$M$8:$W$264,MATCH(ROW()-ROW($18:$18),UserInput!$W$8:$W$264,0),1)),IF(OR(AC200="End",AC200="End+"),"End+","End"),"")</f>
        <v>End+</v>
      </c>
      <c r="AD201" s="254"/>
    </row>
    <row r="202" spans="3:30" s="72" customFormat="1" ht="14.25" x14ac:dyDescent="0.25">
      <c r="C202" s="91" t="str">
        <f>IF(OR(AC202="End",AC202="End+"),"",INDEX(UserInput!$M$8:$W$264,MATCH(ROW()-ROW($18:$18),UserInput!$W$8:$W$264,0),1))</f>
        <v/>
      </c>
      <c r="D202" s="91" t="str">
        <f>IF(OR(AC202="End",AC202="End+"),"",INDEX(UserInput!$M$8:$W$264,MATCH(ROW()-ROW($18:$18),UserInput!$W$8:$W$264,0),5))</f>
        <v/>
      </c>
      <c r="E202" s="83" t="str">
        <f>IF(OR(AC202="End",AC202="End+"),"",INDEX(UserInput!$M$8:$W$264,MATCH(ROW()-ROW($18:$18),UserInput!$W$8:$W$264,0),6))</f>
        <v/>
      </c>
      <c r="F202" s="91" t="str">
        <f>IF(OR(AC202="End",AC202="End+"),"",IF(INDEX(UserInput!$M$8:$W$264,MATCH(ROW()-ROW($18:$18),UserInput!$W$8:$W$264,0),7)=0,"",INDEX(UserInput!$M$8:$W$264,MATCH(ROW()-ROW($18:$18),UserInput!$W$8:$W$264,0),7)))</f>
        <v/>
      </c>
      <c r="G202" s="175"/>
      <c r="H202" s="175"/>
      <c r="AA202" s="254"/>
      <c r="AB202" s="254"/>
      <c r="AC202" s="272" t="str">
        <f>IF(ISNA(INDEX(UserInput!$M$8:$W$264,MATCH(ROW()-ROW($18:$18),UserInput!$W$8:$W$264,0),1)),IF(OR(AC201="End",AC201="End+"),"End+","End"),"")</f>
        <v>End+</v>
      </c>
      <c r="AD202" s="254"/>
    </row>
    <row r="203" spans="3:30" s="72" customFormat="1" ht="14.25" x14ac:dyDescent="0.25">
      <c r="C203" s="91" t="str">
        <f>IF(OR(AC203="End",AC203="End+"),"",INDEX(UserInput!$M$8:$W$264,MATCH(ROW()-ROW($18:$18),UserInput!$W$8:$W$264,0),1))</f>
        <v/>
      </c>
      <c r="D203" s="91" t="str">
        <f>IF(OR(AC203="End",AC203="End+"),"",INDEX(UserInput!$M$8:$W$264,MATCH(ROW()-ROW($18:$18),UserInput!$W$8:$W$264,0),5))</f>
        <v/>
      </c>
      <c r="E203" s="83" t="str">
        <f>IF(OR(AC203="End",AC203="End+"),"",INDEX(UserInput!$M$8:$W$264,MATCH(ROW()-ROW($18:$18),UserInput!$W$8:$W$264,0),6))</f>
        <v/>
      </c>
      <c r="F203" s="91" t="str">
        <f>IF(OR(AC203="End",AC203="End+"),"",IF(INDEX(UserInput!$M$8:$W$264,MATCH(ROW()-ROW($18:$18),UserInput!$W$8:$W$264,0),7)=0,"",INDEX(UserInput!$M$8:$W$264,MATCH(ROW()-ROW($18:$18),UserInput!$W$8:$W$264,0),7)))</f>
        <v/>
      </c>
      <c r="G203" s="175"/>
      <c r="H203" s="175"/>
      <c r="AA203" s="254"/>
      <c r="AB203" s="254"/>
      <c r="AC203" s="272" t="str">
        <f>IF(ISNA(INDEX(UserInput!$M$8:$W$264,MATCH(ROW()-ROW($18:$18),UserInput!$W$8:$W$264,0),1)),IF(OR(AC202="End",AC202="End+"),"End+","End"),"")</f>
        <v>End+</v>
      </c>
      <c r="AD203" s="254"/>
    </row>
    <row r="204" spans="3:30" s="72" customFormat="1" ht="14.25" x14ac:dyDescent="0.25">
      <c r="C204" s="91" t="str">
        <f>IF(OR(AC204="End",AC204="End+"),"",INDEX(UserInput!$M$8:$W$264,MATCH(ROW()-ROW($18:$18),UserInput!$W$8:$W$264,0),1))</f>
        <v/>
      </c>
      <c r="D204" s="91" t="str">
        <f>IF(OR(AC204="End",AC204="End+"),"",INDEX(UserInput!$M$8:$W$264,MATCH(ROW()-ROW($18:$18),UserInput!$W$8:$W$264,0),5))</f>
        <v/>
      </c>
      <c r="E204" s="83" t="str">
        <f>IF(OR(AC204="End",AC204="End+"),"",INDEX(UserInput!$M$8:$W$264,MATCH(ROW()-ROW($18:$18),UserInput!$W$8:$W$264,0),6))</f>
        <v/>
      </c>
      <c r="F204" s="91" t="str">
        <f>IF(OR(AC204="End",AC204="End+"),"",IF(INDEX(UserInput!$M$8:$W$264,MATCH(ROW()-ROW($18:$18),UserInput!$W$8:$W$264,0),7)=0,"",INDEX(UserInput!$M$8:$W$264,MATCH(ROW()-ROW($18:$18),UserInput!$W$8:$W$264,0),7)))</f>
        <v/>
      </c>
      <c r="G204" s="175"/>
      <c r="H204" s="175"/>
      <c r="AA204" s="254"/>
      <c r="AB204" s="254"/>
      <c r="AC204" s="272" t="str">
        <f>IF(ISNA(INDEX(UserInput!$M$8:$W$264,MATCH(ROW()-ROW($18:$18),UserInput!$W$8:$W$264,0),1)),IF(OR(AC203="End",AC203="End+"),"End+","End"),"")</f>
        <v>End+</v>
      </c>
      <c r="AD204" s="254"/>
    </row>
    <row r="205" spans="3:30" s="72" customFormat="1" ht="14.25" x14ac:dyDescent="0.25">
      <c r="C205" s="91" t="str">
        <f>IF(OR(AC205="End",AC205="End+"),"",INDEX(UserInput!$M$8:$W$264,MATCH(ROW()-ROW($18:$18),UserInput!$W$8:$W$264,0),1))</f>
        <v/>
      </c>
      <c r="D205" s="91" t="str">
        <f>IF(OR(AC205="End",AC205="End+"),"",INDEX(UserInput!$M$8:$W$264,MATCH(ROW()-ROW($18:$18),UserInput!$W$8:$W$264,0),5))</f>
        <v/>
      </c>
      <c r="E205" s="83" t="str">
        <f>IF(OR(AC205="End",AC205="End+"),"",INDEX(UserInput!$M$8:$W$264,MATCH(ROW()-ROW($18:$18),UserInput!$W$8:$W$264,0),6))</f>
        <v/>
      </c>
      <c r="F205" s="91" t="str">
        <f>IF(OR(AC205="End",AC205="End+"),"",IF(INDEX(UserInput!$M$8:$W$264,MATCH(ROW()-ROW($18:$18),UserInput!$W$8:$W$264,0),7)=0,"",INDEX(UserInput!$M$8:$W$264,MATCH(ROW()-ROW($18:$18),UserInput!$W$8:$W$264,0),7)))</f>
        <v/>
      </c>
      <c r="G205" s="175"/>
      <c r="H205" s="175"/>
      <c r="AA205" s="254"/>
      <c r="AB205" s="254"/>
      <c r="AC205" s="272" t="str">
        <f>IF(ISNA(INDEX(UserInput!$M$8:$W$264,MATCH(ROW()-ROW($18:$18),UserInput!$W$8:$W$264,0),1)),IF(OR(AC204="End",AC204="End+"),"End+","End"),"")</f>
        <v>End+</v>
      </c>
      <c r="AD205" s="254"/>
    </row>
    <row r="206" spans="3:30" s="72" customFormat="1" ht="14.25" x14ac:dyDescent="0.25">
      <c r="C206" s="91" t="str">
        <f>IF(OR(AC206="End",AC206="End+"),"",INDEX(UserInput!$M$8:$W$264,MATCH(ROW()-ROW($18:$18),UserInput!$W$8:$W$264,0),1))</f>
        <v/>
      </c>
      <c r="D206" s="91" t="str">
        <f>IF(OR(AC206="End",AC206="End+"),"",INDEX(UserInput!$M$8:$W$264,MATCH(ROW()-ROW($18:$18),UserInput!$W$8:$W$264,0),5))</f>
        <v/>
      </c>
      <c r="E206" s="83" t="str">
        <f>IF(OR(AC206="End",AC206="End+"),"",INDEX(UserInput!$M$8:$W$264,MATCH(ROW()-ROW($18:$18),UserInput!$W$8:$W$264,0),6))</f>
        <v/>
      </c>
      <c r="F206" s="91" t="str">
        <f>IF(OR(AC206="End",AC206="End+"),"",IF(INDEX(UserInput!$M$8:$W$264,MATCH(ROW()-ROW($18:$18),UserInput!$W$8:$W$264,0),7)=0,"",INDEX(UserInput!$M$8:$W$264,MATCH(ROW()-ROW($18:$18),UserInput!$W$8:$W$264,0),7)))</f>
        <v/>
      </c>
      <c r="G206" s="175"/>
      <c r="H206" s="175"/>
      <c r="AA206" s="254"/>
      <c r="AB206" s="254"/>
      <c r="AC206" s="272" t="str">
        <f>IF(ISNA(INDEX(UserInput!$M$8:$W$264,MATCH(ROW()-ROW($18:$18),UserInput!$W$8:$W$264,0),1)),IF(OR(AC205="End",AC205="End+"),"End+","End"),"")</f>
        <v>End+</v>
      </c>
      <c r="AD206" s="254"/>
    </row>
    <row r="207" spans="3:30" s="72" customFormat="1" ht="14.25" x14ac:dyDescent="0.25">
      <c r="C207" s="91" t="str">
        <f>IF(OR(AC207="End",AC207="End+"),"",INDEX(UserInput!$M$8:$W$264,MATCH(ROW()-ROW($18:$18),UserInput!$W$8:$W$264,0),1))</f>
        <v/>
      </c>
      <c r="D207" s="91" t="str">
        <f>IF(OR(AC207="End",AC207="End+"),"",INDEX(UserInput!$M$8:$W$264,MATCH(ROW()-ROW($18:$18),UserInput!$W$8:$W$264,0),5))</f>
        <v/>
      </c>
      <c r="E207" s="83" t="str">
        <f>IF(OR(AC207="End",AC207="End+"),"",INDEX(UserInput!$M$8:$W$264,MATCH(ROW()-ROW($18:$18),UserInput!$W$8:$W$264,0),6))</f>
        <v/>
      </c>
      <c r="F207" s="91" t="str">
        <f>IF(OR(AC207="End",AC207="End+"),"",IF(INDEX(UserInput!$M$8:$W$264,MATCH(ROW()-ROW($18:$18),UserInput!$W$8:$W$264,0),7)=0,"",INDEX(UserInput!$M$8:$W$264,MATCH(ROW()-ROW($18:$18),UserInput!$W$8:$W$264,0),7)))</f>
        <v/>
      </c>
      <c r="G207" s="175"/>
      <c r="H207" s="175"/>
      <c r="AA207" s="254"/>
      <c r="AB207" s="254"/>
      <c r="AC207" s="272" t="str">
        <f>IF(ISNA(INDEX(UserInput!$M$8:$W$264,MATCH(ROW()-ROW($18:$18),UserInput!$W$8:$W$264,0),1)),IF(OR(AC206="End",AC206="End+"),"End+","End"),"")</f>
        <v>End+</v>
      </c>
      <c r="AD207" s="254"/>
    </row>
    <row r="208" spans="3:30" s="72" customFormat="1" ht="14.25" x14ac:dyDescent="0.25">
      <c r="C208" s="91" t="str">
        <f>IF(OR(AC208="End",AC208="End+"),"",INDEX(UserInput!$M$8:$W$264,MATCH(ROW()-ROW($18:$18),UserInput!$W$8:$W$264,0),1))</f>
        <v/>
      </c>
      <c r="D208" s="91" t="str">
        <f>IF(OR(AC208="End",AC208="End+"),"",INDEX(UserInput!$M$8:$W$264,MATCH(ROW()-ROW($18:$18),UserInput!$W$8:$W$264,0),5))</f>
        <v/>
      </c>
      <c r="E208" s="83" t="str">
        <f>IF(OR(AC208="End",AC208="End+"),"",INDEX(UserInput!$M$8:$W$264,MATCH(ROW()-ROW($18:$18),UserInput!$W$8:$W$264,0),6))</f>
        <v/>
      </c>
      <c r="F208" s="91" t="str">
        <f>IF(OR(AC208="End",AC208="End+"),"",IF(INDEX(UserInput!$M$8:$W$264,MATCH(ROW()-ROW($18:$18),UserInput!$W$8:$W$264,0),7)=0,"",INDEX(UserInput!$M$8:$W$264,MATCH(ROW()-ROW($18:$18),UserInput!$W$8:$W$264,0),7)))</f>
        <v/>
      </c>
      <c r="G208" s="175"/>
      <c r="H208" s="175"/>
      <c r="AA208" s="254"/>
      <c r="AB208" s="254"/>
      <c r="AC208" s="272" t="str">
        <f>IF(ISNA(INDEX(UserInput!$M$8:$W$264,MATCH(ROW()-ROW($18:$18),UserInput!$W$8:$W$264,0),1)),IF(OR(AC207="End",AC207="End+"),"End+","End"),"")</f>
        <v>End+</v>
      </c>
      <c r="AD208" s="254"/>
    </row>
    <row r="209" spans="3:30" s="72" customFormat="1" ht="14.25" x14ac:dyDescent="0.25">
      <c r="C209" s="91" t="str">
        <f>IF(OR(AC209="End",AC209="End+"),"",INDEX(UserInput!$M$8:$W$264,MATCH(ROW()-ROW($18:$18),UserInput!$W$8:$W$264,0),1))</f>
        <v/>
      </c>
      <c r="D209" s="91" t="str">
        <f>IF(OR(AC209="End",AC209="End+"),"",INDEX(UserInput!$M$8:$W$264,MATCH(ROW()-ROW($18:$18),UserInput!$W$8:$W$264,0),5))</f>
        <v/>
      </c>
      <c r="E209" s="83" t="str">
        <f>IF(OR(AC209="End",AC209="End+"),"",INDEX(UserInput!$M$8:$W$264,MATCH(ROW()-ROW($18:$18),UserInput!$W$8:$W$264,0),6))</f>
        <v/>
      </c>
      <c r="F209" s="91" t="str">
        <f>IF(OR(AC209="End",AC209="End+"),"",IF(INDEX(UserInput!$M$8:$W$264,MATCH(ROW()-ROW($18:$18),UserInput!$W$8:$W$264,0),7)=0,"",INDEX(UserInput!$M$8:$W$264,MATCH(ROW()-ROW($18:$18),UserInput!$W$8:$W$264,0),7)))</f>
        <v/>
      </c>
      <c r="G209" s="175"/>
      <c r="H209" s="175"/>
      <c r="AA209" s="254"/>
      <c r="AB209" s="254"/>
      <c r="AC209" s="272" t="str">
        <f>IF(ISNA(INDEX(UserInput!$M$8:$W$264,MATCH(ROW()-ROW($18:$18),UserInput!$W$8:$W$264,0),1)),IF(OR(AC208="End",AC208="End+"),"End+","End"),"")</f>
        <v>End+</v>
      </c>
      <c r="AD209" s="254"/>
    </row>
    <row r="210" spans="3:30" s="72" customFormat="1" ht="14.25" x14ac:dyDescent="0.25">
      <c r="C210" s="91" t="str">
        <f>IF(OR(AC210="End",AC210="End+"),"",INDEX(UserInput!$M$8:$W$264,MATCH(ROW()-ROW($18:$18),UserInput!$W$8:$W$264,0),1))</f>
        <v/>
      </c>
      <c r="D210" s="91" t="str">
        <f>IF(OR(AC210="End",AC210="End+"),"",INDEX(UserInput!$M$8:$W$264,MATCH(ROW()-ROW($18:$18),UserInput!$W$8:$W$264,0),5))</f>
        <v/>
      </c>
      <c r="E210" s="83" t="str">
        <f>IF(OR(AC210="End",AC210="End+"),"",INDEX(UserInput!$M$8:$W$264,MATCH(ROW()-ROW($18:$18),UserInput!$W$8:$W$264,0),6))</f>
        <v/>
      </c>
      <c r="F210" s="91" t="str">
        <f>IF(OR(AC210="End",AC210="End+"),"",IF(INDEX(UserInput!$M$8:$W$264,MATCH(ROW()-ROW($18:$18),UserInput!$W$8:$W$264,0),7)=0,"",INDEX(UserInput!$M$8:$W$264,MATCH(ROW()-ROW($18:$18),UserInput!$W$8:$W$264,0),7)))</f>
        <v/>
      </c>
      <c r="G210" s="175"/>
      <c r="H210" s="175"/>
      <c r="AA210" s="254"/>
      <c r="AB210" s="254"/>
      <c r="AC210" s="272" t="str">
        <f>IF(ISNA(INDEX(UserInput!$M$8:$W$264,MATCH(ROW()-ROW($18:$18),UserInput!$W$8:$W$264,0),1)),IF(OR(AC209="End",AC209="End+"),"End+","End"),"")</f>
        <v>End+</v>
      </c>
      <c r="AD210" s="254"/>
    </row>
    <row r="211" spans="3:30" s="72" customFormat="1" ht="14.25" x14ac:dyDescent="0.25">
      <c r="AA211" s="254"/>
      <c r="AB211" s="254"/>
      <c r="AC211" s="254"/>
      <c r="AD211" s="254"/>
    </row>
    <row r="212" spans="3:30" s="72" customFormat="1" ht="14.25" x14ac:dyDescent="0.25">
      <c r="AA212" s="254"/>
      <c r="AB212" s="254"/>
      <c r="AC212" s="254"/>
      <c r="AD212" s="254"/>
    </row>
    <row r="213" spans="3:30" s="72" customFormat="1" ht="14.25" x14ac:dyDescent="0.25">
      <c r="AA213" s="254"/>
      <c r="AB213" s="254"/>
      <c r="AC213" s="254"/>
      <c r="AD213" s="254"/>
    </row>
    <row r="214" spans="3:30" s="72" customFormat="1" ht="14.25" x14ac:dyDescent="0.25">
      <c r="AA214" s="254"/>
      <c r="AB214" s="254"/>
      <c r="AC214" s="254"/>
      <c r="AD214" s="254"/>
    </row>
    <row r="215" spans="3:30" s="72" customFormat="1" ht="14.25" x14ac:dyDescent="0.25">
      <c r="AA215" s="254"/>
      <c r="AB215" s="254"/>
      <c r="AC215" s="254"/>
      <c r="AD215" s="254"/>
    </row>
    <row r="216" spans="3:30" s="72" customFormat="1" ht="14.25" x14ac:dyDescent="0.25">
      <c r="AA216" s="254"/>
      <c r="AB216" s="254"/>
      <c r="AC216" s="254"/>
      <c r="AD216" s="254"/>
    </row>
    <row r="217" spans="3:30" s="72" customFormat="1" ht="14.25" x14ac:dyDescent="0.25">
      <c r="AA217" s="254"/>
      <c r="AB217" s="254"/>
      <c r="AC217" s="254"/>
      <c r="AD217" s="254"/>
    </row>
    <row r="218" spans="3:30" s="72" customFormat="1" ht="14.25" x14ac:dyDescent="0.25">
      <c r="AA218" s="254"/>
      <c r="AB218" s="254"/>
      <c r="AC218" s="254"/>
      <c r="AD218" s="254"/>
    </row>
    <row r="219" spans="3:30" s="72" customFormat="1" ht="14.25" x14ac:dyDescent="0.25">
      <c r="AA219" s="254"/>
      <c r="AB219" s="254"/>
      <c r="AC219" s="254"/>
      <c r="AD219" s="254"/>
    </row>
    <row r="220" spans="3:30" s="72" customFormat="1" ht="14.25" x14ac:dyDescent="0.25">
      <c r="AA220" s="254"/>
      <c r="AB220" s="254"/>
      <c r="AC220" s="254"/>
      <c r="AD220" s="254"/>
    </row>
    <row r="221" spans="3:30" s="72" customFormat="1" ht="14.25" x14ac:dyDescent="0.25">
      <c r="AA221" s="254"/>
      <c r="AB221" s="254"/>
      <c r="AC221" s="254"/>
      <c r="AD221" s="254"/>
    </row>
    <row r="222" spans="3:30" s="72" customFormat="1" ht="14.25" x14ac:dyDescent="0.25">
      <c r="AA222" s="254"/>
      <c r="AB222" s="254"/>
      <c r="AC222" s="254"/>
      <c r="AD222" s="254"/>
    </row>
    <row r="223" spans="3:30" s="72" customFormat="1" ht="14.25" x14ac:dyDescent="0.25">
      <c r="AA223" s="254"/>
      <c r="AB223" s="254"/>
      <c r="AC223" s="254"/>
      <c r="AD223" s="254"/>
    </row>
    <row r="224" spans="3:30" s="72" customFormat="1" ht="14.25" x14ac:dyDescent="0.25">
      <c r="AA224" s="254"/>
      <c r="AB224" s="254"/>
      <c r="AC224" s="254"/>
      <c r="AD224" s="254"/>
    </row>
    <row r="225" spans="27:30" s="72" customFormat="1" ht="14.25" x14ac:dyDescent="0.25">
      <c r="AA225" s="254"/>
      <c r="AB225" s="254"/>
      <c r="AC225" s="254"/>
      <c r="AD225" s="254"/>
    </row>
    <row r="226" spans="27:30" s="72" customFormat="1" ht="14.25" x14ac:dyDescent="0.25">
      <c r="AA226" s="254"/>
      <c r="AB226" s="254"/>
      <c r="AC226" s="254"/>
      <c r="AD226" s="254"/>
    </row>
    <row r="227" spans="27:30" s="72" customFormat="1" ht="14.25" x14ac:dyDescent="0.25">
      <c r="AA227" s="254"/>
      <c r="AB227" s="254"/>
      <c r="AC227" s="254"/>
      <c r="AD227" s="254"/>
    </row>
    <row r="228" spans="27:30" s="72" customFormat="1" ht="14.25" x14ac:dyDescent="0.25">
      <c r="AA228" s="254"/>
      <c r="AB228" s="254"/>
      <c r="AC228" s="254"/>
      <c r="AD228" s="254"/>
    </row>
    <row r="229" spans="27:30" s="72" customFormat="1" ht="14.25" x14ac:dyDescent="0.25">
      <c r="AA229" s="254"/>
      <c r="AB229" s="254"/>
      <c r="AC229" s="254"/>
      <c r="AD229" s="254"/>
    </row>
    <row r="230" spans="27:30" s="72" customFormat="1" ht="14.25" x14ac:dyDescent="0.25">
      <c r="AA230" s="254"/>
      <c r="AB230" s="254"/>
      <c r="AC230" s="254"/>
      <c r="AD230" s="254"/>
    </row>
    <row r="231" spans="27:30" s="72" customFormat="1" ht="14.25" x14ac:dyDescent="0.25">
      <c r="AA231" s="254"/>
      <c r="AB231" s="254"/>
      <c r="AC231" s="254"/>
      <c r="AD231" s="254"/>
    </row>
    <row r="232" spans="27:30" s="72" customFormat="1" ht="14.25" x14ac:dyDescent="0.25">
      <c r="AA232" s="254"/>
      <c r="AB232" s="254"/>
      <c r="AC232" s="254"/>
      <c r="AD232" s="254"/>
    </row>
    <row r="233" spans="27:30" s="72" customFormat="1" ht="14.25" x14ac:dyDescent="0.25">
      <c r="AA233" s="254"/>
      <c r="AB233" s="254"/>
      <c r="AC233" s="254"/>
      <c r="AD233" s="254"/>
    </row>
    <row r="234" spans="27:30" s="72" customFormat="1" ht="14.25" x14ac:dyDescent="0.25">
      <c r="AA234" s="254"/>
      <c r="AB234" s="254"/>
      <c r="AC234" s="254"/>
      <c r="AD234" s="254"/>
    </row>
    <row r="235" spans="27:30" s="72" customFormat="1" ht="14.25" x14ac:dyDescent="0.25">
      <c r="AA235" s="254"/>
      <c r="AB235" s="254"/>
      <c r="AC235" s="254"/>
      <c r="AD235" s="254"/>
    </row>
    <row r="236" spans="27:30" s="72" customFormat="1" ht="14.25" x14ac:dyDescent="0.25">
      <c r="AA236" s="254"/>
      <c r="AB236" s="254"/>
      <c r="AC236" s="254"/>
      <c r="AD236" s="254"/>
    </row>
    <row r="237" spans="27:30" s="72" customFormat="1" ht="14.25" x14ac:dyDescent="0.25">
      <c r="AA237" s="254"/>
      <c r="AB237" s="254"/>
      <c r="AC237" s="254"/>
      <c r="AD237" s="254"/>
    </row>
    <row r="238" spans="27:30" s="72" customFormat="1" ht="14.25" x14ac:dyDescent="0.25">
      <c r="AA238" s="254"/>
      <c r="AB238" s="254"/>
      <c r="AC238" s="254"/>
      <c r="AD238" s="254"/>
    </row>
    <row r="239" spans="27:30" s="72" customFormat="1" ht="14.25" x14ac:dyDescent="0.25">
      <c r="AA239" s="254"/>
      <c r="AB239" s="254"/>
      <c r="AC239" s="254"/>
      <c r="AD239" s="254"/>
    </row>
    <row r="240" spans="27:30" s="72" customFormat="1" ht="14.25" x14ac:dyDescent="0.25">
      <c r="AA240" s="254"/>
      <c r="AB240" s="254"/>
      <c r="AC240" s="254"/>
      <c r="AD240" s="254"/>
    </row>
    <row r="241" spans="27:30" s="72" customFormat="1" ht="14.25" x14ac:dyDescent="0.25">
      <c r="AA241" s="254"/>
      <c r="AB241" s="254"/>
      <c r="AC241" s="254"/>
      <c r="AD241" s="254"/>
    </row>
    <row r="242" spans="27:30" s="72" customFormat="1" ht="14.25" x14ac:dyDescent="0.25">
      <c r="AA242" s="254"/>
      <c r="AB242" s="254"/>
      <c r="AC242" s="254"/>
      <c r="AD242" s="254"/>
    </row>
    <row r="243" spans="27:30" s="72" customFormat="1" ht="14.25" x14ac:dyDescent="0.25">
      <c r="AA243" s="254"/>
      <c r="AB243" s="254"/>
      <c r="AC243" s="254"/>
      <c r="AD243" s="254"/>
    </row>
    <row r="244" spans="27:30" s="72" customFormat="1" ht="14.25" x14ac:dyDescent="0.25">
      <c r="AA244" s="254"/>
      <c r="AB244" s="254"/>
      <c r="AC244" s="254"/>
      <c r="AD244" s="254"/>
    </row>
    <row r="245" spans="27:30" s="72" customFormat="1" ht="14.25" x14ac:dyDescent="0.25">
      <c r="AA245" s="254"/>
      <c r="AB245" s="254"/>
      <c r="AC245" s="254"/>
      <c r="AD245" s="254"/>
    </row>
    <row r="246" spans="27:30" s="72" customFormat="1" ht="14.25" x14ac:dyDescent="0.25">
      <c r="AA246" s="254"/>
      <c r="AB246" s="254"/>
      <c r="AC246" s="254"/>
      <c r="AD246" s="254"/>
    </row>
    <row r="247" spans="27:30" s="72" customFormat="1" ht="14.25" x14ac:dyDescent="0.25">
      <c r="AA247" s="254"/>
      <c r="AB247" s="254"/>
      <c r="AC247" s="254"/>
      <c r="AD247" s="254"/>
    </row>
    <row r="248" spans="27:30" s="72" customFormat="1" ht="14.25" x14ac:dyDescent="0.25">
      <c r="AA248" s="254"/>
      <c r="AB248" s="254"/>
      <c r="AC248" s="254"/>
      <c r="AD248" s="254"/>
    </row>
    <row r="249" spans="27:30" s="72" customFormat="1" ht="14.25" x14ac:dyDescent="0.25">
      <c r="AA249" s="254"/>
      <c r="AB249" s="254"/>
      <c r="AC249" s="254"/>
      <c r="AD249" s="254"/>
    </row>
    <row r="250" spans="27:30" s="72" customFormat="1" ht="14.25" x14ac:dyDescent="0.25">
      <c r="AA250" s="254"/>
      <c r="AB250" s="254"/>
      <c r="AC250" s="254"/>
      <c r="AD250" s="254"/>
    </row>
    <row r="251" spans="27:30" s="72" customFormat="1" ht="14.25" x14ac:dyDescent="0.25">
      <c r="AA251" s="254"/>
      <c r="AB251" s="254"/>
      <c r="AC251" s="254"/>
      <c r="AD251" s="254"/>
    </row>
    <row r="252" spans="27:30" s="72" customFormat="1" ht="14.25" x14ac:dyDescent="0.25">
      <c r="AA252" s="254"/>
      <c r="AB252" s="254"/>
      <c r="AC252" s="254"/>
      <c r="AD252" s="254"/>
    </row>
    <row r="253" spans="27:30" s="72" customFormat="1" ht="14.25" x14ac:dyDescent="0.25">
      <c r="AA253" s="254"/>
      <c r="AB253" s="254"/>
      <c r="AC253" s="254"/>
      <c r="AD253" s="254"/>
    </row>
    <row r="254" spans="27:30" s="72" customFormat="1" ht="14.25" x14ac:dyDescent="0.25">
      <c r="AA254" s="254"/>
      <c r="AB254" s="254"/>
      <c r="AC254" s="254"/>
      <c r="AD254" s="254"/>
    </row>
    <row r="255" spans="27:30" s="72" customFormat="1" ht="14.25" x14ac:dyDescent="0.25">
      <c r="AA255" s="254"/>
      <c r="AB255" s="254"/>
      <c r="AC255" s="254"/>
      <c r="AD255" s="254"/>
    </row>
    <row r="256" spans="27:30" s="72" customFormat="1" ht="14.25" x14ac:dyDescent="0.25">
      <c r="AA256" s="254"/>
      <c r="AB256" s="254"/>
      <c r="AC256" s="254"/>
      <c r="AD256" s="254"/>
    </row>
    <row r="257" spans="27:30" s="72" customFormat="1" ht="14.25" x14ac:dyDescent="0.25">
      <c r="AA257" s="254"/>
      <c r="AB257" s="254"/>
      <c r="AC257" s="254"/>
      <c r="AD257" s="254"/>
    </row>
    <row r="258" spans="27:30" s="72" customFormat="1" ht="14.25" x14ac:dyDescent="0.25">
      <c r="AA258" s="254"/>
      <c r="AB258" s="254"/>
      <c r="AC258" s="254"/>
      <c r="AD258" s="254"/>
    </row>
    <row r="259" spans="27:30" s="72" customFormat="1" ht="14.25" x14ac:dyDescent="0.25">
      <c r="AA259" s="254"/>
      <c r="AB259" s="254"/>
      <c r="AC259" s="254"/>
      <c r="AD259" s="254"/>
    </row>
    <row r="260" spans="27:30" s="72" customFormat="1" ht="14.25" x14ac:dyDescent="0.25">
      <c r="AA260" s="254"/>
      <c r="AB260" s="254"/>
      <c r="AC260" s="254"/>
      <c r="AD260" s="254"/>
    </row>
    <row r="261" spans="27:30" s="72" customFormat="1" ht="14.25" x14ac:dyDescent="0.25">
      <c r="AA261" s="254"/>
      <c r="AB261" s="254"/>
      <c r="AC261" s="254"/>
      <c r="AD261" s="254"/>
    </row>
    <row r="262" spans="27:30" s="72" customFormat="1" ht="14.25" x14ac:dyDescent="0.25">
      <c r="AA262" s="254"/>
      <c r="AB262" s="254"/>
      <c r="AC262" s="254"/>
      <c r="AD262" s="254"/>
    </row>
    <row r="263" spans="27:30" s="72" customFormat="1" ht="14.25" x14ac:dyDescent="0.25">
      <c r="AA263" s="254"/>
      <c r="AB263" s="254"/>
      <c r="AC263" s="254"/>
      <c r="AD263" s="254"/>
    </row>
    <row r="264" spans="27:30" s="72" customFormat="1" ht="14.25" x14ac:dyDescent="0.25">
      <c r="AA264" s="254"/>
      <c r="AB264" s="254"/>
      <c r="AC264" s="254"/>
      <c r="AD264" s="254"/>
    </row>
    <row r="265" spans="27:30" s="72" customFormat="1" ht="14.25" x14ac:dyDescent="0.25">
      <c r="AA265" s="254"/>
      <c r="AB265" s="254"/>
      <c r="AC265" s="254"/>
      <c r="AD265" s="254"/>
    </row>
    <row r="266" spans="27:30" s="72" customFormat="1" ht="14.25" x14ac:dyDescent="0.25">
      <c r="AA266" s="254"/>
      <c r="AB266" s="254"/>
      <c r="AC266" s="254"/>
      <c r="AD266" s="254"/>
    </row>
    <row r="267" spans="27:30" s="72" customFormat="1" ht="14.25" x14ac:dyDescent="0.25">
      <c r="AA267" s="254"/>
      <c r="AB267" s="254"/>
      <c r="AC267" s="254"/>
      <c r="AD267" s="254"/>
    </row>
    <row r="268" spans="27:30" s="72" customFormat="1" ht="14.25" x14ac:dyDescent="0.25">
      <c r="AA268" s="254"/>
      <c r="AB268" s="254"/>
      <c r="AC268" s="254"/>
      <c r="AD268" s="254"/>
    </row>
    <row r="269" spans="27:30" s="72" customFormat="1" ht="14.25" x14ac:dyDescent="0.25">
      <c r="AA269" s="254"/>
      <c r="AB269" s="254"/>
      <c r="AC269" s="254"/>
      <c r="AD269" s="254"/>
    </row>
    <row r="270" spans="27:30" s="72" customFormat="1" ht="14.25" x14ac:dyDescent="0.25">
      <c r="AA270" s="254"/>
      <c r="AB270" s="254"/>
      <c r="AC270" s="254"/>
      <c r="AD270" s="254"/>
    </row>
    <row r="271" spans="27:30" s="72" customFormat="1" ht="14.25" x14ac:dyDescent="0.25">
      <c r="AA271" s="254"/>
      <c r="AB271" s="254"/>
      <c r="AC271" s="254"/>
      <c r="AD271" s="254"/>
    </row>
    <row r="272" spans="27:30" s="72" customFormat="1" ht="14.25" x14ac:dyDescent="0.25">
      <c r="AA272" s="254"/>
      <c r="AB272" s="254"/>
      <c r="AC272" s="254"/>
      <c r="AD272" s="254"/>
    </row>
    <row r="273" spans="27:30" s="72" customFormat="1" ht="14.25" x14ac:dyDescent="0.25">
      <c r="AA273" s="254"/>
      <c r="AB273" s="254"/>
      <c r="AC273" s="254"/>
      <c r="AD273" s="254"/>
    </row>
    <row r="274" spans="27:30" s="72" customFormat="1" ht="14.25" x14ac:dyDescent="0.25">
      <c r="AA274" s="254"/>
      <c r="AB274" s="254"/>
      <c r="AC274" s="254"/>
      <c r="AD274" s="254"/>
    </row>
    <row r="275" spans="27:30" s="72" customFormat="1" ht="14.25" x14ac:dyDescent="0.25">
      <c r="AA275" s="254"/>
      <c r="AB275" s="254"/>
      <c r="AC275" s="254"/>
      <c r="AD275" s="254"/>
    </row>
    <row r="276" spans="27:30" s="72" customFormat="1" ht="14.25" x14ac:dyDescent="0.25">
      <c r="AA276" s="254"/>
      <c r="AB276" s="254"/>
      <c r="AC276" s="254"/>
      <c r="AD276" s="254"/>
    </row>
    <row r="277" spans="27:30" s="72" customFormat="1" ht="14.25" x14ac:dyDescent="0.25">
      <c r="AA277" s="254"/>
      <c r="AB277" s="254"/>
      <c r="AC277" s="254"/>
      <c r="AD277" s="254"/>
    </row>
    <row r="278" spans="27:30" s="72" customFormat="1" ht="14.25" x14ac:dyDescent="0.25">
      <c r="AA278" s="254"/>
      <c r="AB278" s="254"/>
      <c r="AC278" s="254"/>
      <c r="AD278" s="254"/>
    </row>
    <row r="279" spans="27:30" s="72" customFormat="1" ht="14.25" x14ac:dyDescent="0.25">
      <c r="AA279" s="254"/>
      <c r="AB279" s="254"/>
      <c r="AC279" s="254"/>
      <c r="AD279" s="254"/>
    </row>
    <row r="280" spans="27:30" s="72" customFormat="1" ht="14.25" x14ac:dyDescent="0.25">
      <c r="AA280" s="254"/>
      <c r="AB280" s="254"/>
      <c r="AC280" s="254"/>
      <c r="AD280" s="254"/>
    </row>
    <row r="281" spans="27:30" s="72" customFormat="1" ht="14.25" x14ac:dyDescent="0.25">
      <c r="AA281" s="254"/>
      <c r="AB281" s="254"/>
      <c r="AC281" s="254"/>
      <c r="AD281" s="254"/>
    </row>
    <row r="282" spans="27:30" s="72" customFormat="1" ht="14.25" x14ac:dyDescent="0.25">
      <c r="AA282" s="254"/>
      <c r="AB282" s="254"/>
      <c r="AC282" s="254"/>
      <c r="AD282" s="254"/>
    </row>
    <row r="283" spans="27:30" s="72" customFormat="1" ht="14.25" x14ac:dyDescent="0.25">
      <c r="AA283" s="254"/>
      <c r="AB283" s="254"/>
      <c r="AC283" s="254"/>
      <c r="AD283" s="254"/>
    </row>
    <row r="284" spans="27:30" s="72" customFormat="1" ht="14.25" x14ac:dyDescent="0.25">
      <c r="AA284" s="254"/>
      <c r="AB284" s="254"/>
      <c r="AC284" s="254"/>
      <c r="AD284" s="254"/>
    </row>
    <row r="285" spans="27:30" s="72" customFormat="1" ht="14.25" x14ac:dyDescent="0.25">
      <c r="AA285" s="254"/>
      <c r="AB285" s="254"/>
      <c r="AC285" s="254"/>
      <c r="AD285" s="254"/>
    </row>
    <row r="286" spans="27:30" s="72" customFormat="1" ht="14.25" x14ac:dyDescent="0.25">
      <c r="AA286" s="254"/>
      <c r="AB286" s="254"/>
      <c r="AC286" s="254"/>
      <c r="AD286" s="254"/>
    </row>
    <row r="287" spans="27:30" s="72" customFormat="1" ht="14.25" x14ac:dyDescent="0.25">
      <c r="AA287" s="254"/>
      <c r="AB287" s="254"/>
      <c r="AC287" s="254"/>
      <c r="AD287" s="254"/>
    </row>
    <row r="288" spans="27:30" s="72" customFormat="1" ht="14.25" x14ac:dyDescent="0.25">
      <c r="AA288" s="254"/>
      <c r="AB288" s="254"/>
      <c r="AC288" s="254"/>
      <c r="AD288" s="254"/>
    </row>
    <row r="289" spans="27:30" s="72" customFormat="1" ht="14.25" x14ac:dyDescent="0.25">
      <c r="AA289" s="254"/>
      <c r="AB289" s="254"/>
      <c r="AC289" s="254"/>
      <c r="AD289" s="254"/>
    </row>
    <row r="290" spans="27:30" s="72" customFormat="1" ht="14.25" x14ac:dyDescent="0.25">
      <c r="AA290" s="254"/>
      <c r="AB290" s="254"/>
      <c r="AC290" s="254"/>
      <c r="AD290" s="254"/>
    </row>
    <row r="291" spans="27:30" s="72" customFormat="1" ht="14.25" x14ac:dyDescent="0.25">
      <c r="AA291" s="254"/>
      <c r="AB291" s="254"/>
      <c r="AC291" s="254"/>
      <c r="AD291" s="254"/>
    </row>
    <row r="292" spans="27:30" s="72" customFormat="1" ht="14.25" x14ac:dyDescent="0.25">
      <c r="AA292" s="254"/>
      <c r="AB292" s="254"/>
      <c r="AC292" s="254"/>
      <c r="AD292" s="254"/>
    </row>
    <row r="293" spans="27:30" s="72" customFormat="1" ht="14.25" x14ac:dyDescent="0.25">
      <c r="AA293" s="254"/>
      <c r="AB293" s="254"/>
      <c r="AC293" s="254"/>
      <c r="AD293" s="254"/>
    </row>
    <row r="294" spans="27:30" s="72" customFormat="1" ht="14.25" x14ac:dyDescent="0.25">
      <c r="AA294" s="254"/>
      <c r="AB294" s="254"/>
      <c r="AC294" s="254"/>
      <c r="AD294" s="254"/>
    </row>
    <row r="295" spans="27:30" x14ac:dyDescent="0.25">
      <c r="AA295" s="245"/>
      <c r="AB295" s="245"/>
      <c r="AC295" s="245"/>
      <c r="AD295" s="245"/>
    </row>
    <row r="296" spans="27:30" x14ac:dyDescent="0.25">
      <c r="AA296" s="245"/>
      <c r="AB296" s="245"/>
      <c r="AC296" s="245"/>
      <c r="AD296" s="245"/>
    </row>
    <row r="297" spans="27:30" x14ac:dyDescent="0.25">
      <c r="AA297" s="245"/>
      <c r="AB297" s="245"/>
      <c r="AC297" s="245"/>
      <c r="AD297" s="245"/>
    </row>
    <row r="298" spans="27:30" x14ac:dyDescent="0.25">
      <c r="AA298" s="245"/>
      <c r="AB298" s="245"/>
      <c r="AC298" s="245"/>
      <c r="AD298" s="245"/>
    </row>
    <row r="299" spans="27:30" x14ac:dyDescent="0.25">
      <c r="AA299" s="245"/>
      <c r="AB299" s="245"/>
      <c r="AC299" s="245"/>
      <c r="AD299" s="245"/>
    </row>
    <row r="300" spans="27:30" x14ac:dyDescent="0.25">
      <c r="AA300" s="245"/>
      <c r="AB300" s="245"/>
      <c r="AC300" s="245"/>
      <c r="AD300" s="245"/>
    </row>
    <row r="301" spans="27:30" x14ac:dyDescent="0.25">
      <c r="AA301" s="245"/>
      <c r="AB301" s="245"/>
      <c r="AC301" s="245"/>
      <c r="AD301" s="245"/>
    </row>
    <row r="302" spans="27:30" x14ac:dyDescent="0.25">
      <c r="AA302" s="245"/>
      <c r="AB302" s="245"/>
      <c r="AC302" s="245"/>
      <c r="AD302" s="245"/>
    </row>
    <row r="303" spans="27:30" x14ac:dyDescent="0.25">
      <c r="AA303" s="245"/>
      <c r="AB303" s="245"/>
      <c r="AC303" s="245"/>
      <c r="AD303" s="245"/>
    </row>
    <row r="304" spans="27:30" x14ac:dyDescent="0.25">
      <c r="AA304" s="245"/>
      <c r="AB304" s="245"/>
      <c r="AC304" s="245"/>
      <c r="AD304" s="245"/>
    </row>
    <row r="305" spans="27:30" x14ac:dyDescent="0.25">
      <c r="AA305" s="245"/>
      <c r="AB305" s="245"/>
      <c r="AC305" s="245"/>
      <c r="AD305" s="245"/>
    </row>
    <row r="306" spans="27:30" x14ac:dyDescent="0.25">
      <c r="AA306" s="245"/>
      <c r="AB306" s="245"/>
      <c r="AC306" s="245"/>
      <c r="AD306" s="245"/>
    </row>
    <row r="307" spans="27:30" x14ac:dyDescent="0.25">
      <c r="AA307" s="245"/>
      <c r="AB307" s="245"/>
      <c r="AC307" s="245"/>
      <c r="AD307" s="245"/>
    </row>
    <row r="308" spans="27:30" x14ac:dyDescent="0.25">
      <c r="AA308" s="245"/>
      <c r="AB308" s="245"/>
      <c r="AC308" s="245"/>
      <c r="AD308" s="245"/>
    </row>
    <row r="309" spans="27:30" x14ac:dyDescent="0.25">
      <c r="AA309" s="245"/>
      <c r="AB309" s="245"/>
      <c r="AC309" s="245"/>
      <c r="AD309" s="245"/>
    </row>
    <row r="310" spans="27:30" x14ac:dyDescent="0.25">
      <c r="AA310" s="245"/>
      <c r="AB310" s="245"/>
      <c r="AC310" s="245"/>
      <c r="AD310" s="245"/>
    </row>
    <row r="311" spans="27:30" x14ac:dyDescent="0.25">
      <c r="AA311" s="245"/>
      <c r="AB311" s="245"/>
      <c r="AC311" s="245"/>
      <c r="AD311" s="245"/>
    </row>
    <row r="312" spans="27:30" x14ac:dyDescent="0.25">
      <c r="AA312" s="245"/>
      <c r="AB312" s="245"/>
      <c r="AC312" s="245"/>
      <c r="AD312" s="245"/>
    </row>
    <row r="313" spans="27:30" x14ac:dyDescent="0.25">
      <c r="AA313" s="245"/>
      <c r="AB313" s="245"/>
      <c r="AC313" s="245"/>
      <c r="AD313" s="245"/>
    </row>
    <row r="314" spans="27:30" x14ac:dyDescent="0.25">
      <c r="AA314" s="245"/>
      <c r="AB314" s="245"/>
      <c r="AC314" s="245"/>
      <c r="AD314" s="245"/>
    </row>
    <row r="315" spans="27:30" x14ac:dyDescent="0.25">
      <c r="AA315" s="245"/>
      <c r="AB315" s="245"/>
      <c r="AC315" s="245"/>
      <c r="AD315" s="245"/>
    </row>
    <row r="316" spans="27:30" x14ac:dyDescent="0.25">
      <c r="AA316" s="245"/>
      <c r="AB316" s="245"/>
      <c r="AC316" s="245"/>
      <c r="AD316" s="245"/>
    </row>
    <row r="317" spans="27:30" x14ac:dyDescent="0.25">
      <c r="AA317" s="245"/>
      <c r="AB317" s="245"/>
      <c r="AC317" s="245"/>
      <c r="AD317" s="245"/>
    </row>
    <row r="318" spans="27:30" x14ac:dyDescent="0.25">
      <c r="AA318" s="245"/>
      <c r="AB318" s="245"/>
      <c r="AC318" s="245"/>
      <c r="AD318" s="245"/>
    </row>
    <row r="319" spans="27:30" x14ac:dyDescent="0.25">
      <c r="AA319" s="245"/>
      <c r="AB319" s="245"/>
      <c r="AC319" s="245"/>
      <c r="AD319" s="245"/>
    </row>
    <row r="320" spans="27:30" x14ac:dyDescent="0.25">
      <c r="AA320" s="245"/>
      <c r="AB320" s="245"/>
      <c r="AC320" s="245"/>
      <c r="AD320" s="245"/>
    </row>
    <row r="321" spans="27:30" x14ac:dyDescent="0.25">
      <c r="AA321" s="245"/>
      <c r="AB321" s="245"/>
      <c r="AC321" s="245"/>
      <c r="AD321" s="245"/>
    </row>
    <row r="322" spans="27:30" x14ac:dyDescent="0.25">
      <c r="AA322" s="245"/>
      <c r="AB322" s="245"/>
      <c r="AC322" s="245"/>
      <c r="AD322" s="245"/>
    </row>
    <row r="323" spans="27:30" x14ac:dyDescent="0.25">
      <c r="AA323" s="245"/>
      <c r="AB323" s="245"/>
      <c r="AC323" s="245"/>
      <c r="AD323" s="245"/>
    </row>
    <row r="324" spans="27:30" x14ac:dyDescent="0.25">
      <c r="AA324" s="245"/>
      <c r="AB324" s="245"/>
      <c r="AC324" s="245"/>
      <c r="AD324" s="245"/>
    </row>
    <row r="325" spans="27:30" x14ac:dyDescent="0.25">
      <c r="AA325" s="245"/>
      <c r="AB325" s="245"/>
      <c r="AC325" s="245"/>
      <c r="AD325" s="245"/>
    </row>
    <row r="326" spans="27:30" x14ac:dyDescent="0.25">
      <c r="AA326" s="245"/>
      <c r="AB326" s="245"/>
      <c r="AC326" s="245"/>
      <c r="AD326" s="245"/>
    </row>
    <row r="327" spans="27:30" x14ac:dyDescent="0.25">
      <c r="AA327" s="245"/>
      <c r="AB327" s="245"/>
      <c r="AC327" s="245"/>
      <c r="AD327" s="245"/>
    </row>
    <row r="328" spans="27:30" x14ac:dyDescent="0.25">
      <c r="AA328" s="245"/>
      <c r="AB328" s="245"/>
      <c r="AC328" s="245"/>
      <c r="AD328" s="245"/>
    </row>
    <row r="329" spans="27:30" x14ac:dyDescent="0.25">
      <c r="AA329" s="245"/>
      <c r="AB329" s="245"/>
      <c r="AC329" s="245"/>
      <c r="AD329" s="245"/>
    </row>
    <row r="330" spans="27:30" x14ac:dyDescent="0.25">
      <c r="AA330" s="245"/>
      <c r="AB330" s="245"/>
      <c r="AC330" s="245"/>
      <c r="AD330" s="245"/>
    </row>
    <row r="331" spans="27:30" x14ac:dyDescent="0.25">
      <c r="AA331" s="245"/>
      <c r="AB331" s="245"/>
      <c r="AC331" s="245"/>
      <c r="AD331" s="245"/>
    </row>
    <row r="332" spans="27:30" x14ac:dyDescent="0.25">
      <c r="AA332" s="245"/>
      <c r="AB332" s="245"/>
      <c r="AC332" s="245"/>
      <c r="AD332" s="245"/>
    </row>
    <row r="333" spans="27:30" x14ac:dyDescent="0.25">
      <c r="AA333" s="245"/>
      <c r="AB333" s="245"/>
      <c r="AC333" s="245"/>
      <c r="AD333" s="245"/>
    </row>
    <row r="334" spans="27:30" x14ac:dyDescent="0.25">
      <c r="AA334" s="245"/>
      <c r="AB334" s="245"/>
      <c r="AC334" s="245"/>
      <c r="AD334" s="245"/>
    </row>
    <row r="335" spans="27:30" x14ac:dyDescent="0.25">
      <c r="AA335" s="245"/>
      <c r="AB335" s="245"/>
      <c r="AC335" s="245"/>
      <c r="AD335" s="245"/>
    </row>
    <row r="336" spans="27:30" x14ac:dyDescent="0.25">
      <c r="AA336" s="245"/>
      <c r="AB336" s="245"/>
      <c r="AC336" s="245"/>
      <c r="AD336" s="245"/>
    </row>
    <row r="337" spans="27:30" x14ac:dyDescent="0.25">
      <c r="AA337" s="245"/>
      <c r="AB337" s="245"/>
      <c r="AC337" s="245"/>
      <c r="AD337" s="245"/>
    </row>
    <row r="338" spans="27:30" x14ac:dyDescent="0.25">
      <c r="AA338" s="245"/>
      <c r="AB338" s="245"/>
      <c r="AC338" s="245"/>
      <c r="AD338" s="245"/>
    </row>
    <row r="339" spans="27:30" x14ac:dyDescent="0.25">
      <c r="AA339" s="245"/>
      <c r="AB339" s="245"/>
      <c r="AC339" s="245"/>
      <c r="AD339" s="245"/>
    </row>
    <row r="340" spans="27:30" x14ac:dyDescent="0.25">
      <c r="AA340" s="245"/>
      <c r="AB340" s="245"/>
      <c r="AC340" s="245"/>
      <c r="AD340" s="245"/>
    </row>
    <row r="341" spans="27:30" x14ac:dyDescent="0.25">
      <c r="AA341" s="245"/>
      <c r="AB341" s="245"/>
      <c r="AC341" s="245"/>
      <c r="AD341" s="245"/>
    </row>
    <row r="342" spans="27:30" x14ac:dyDescent="0.25">
      <c r="AA342" s="245"/>
      <c r="AB342" s="245"/>
      <c r="AC342" s="245"/>
      <c r="AD342" s="245"/>
    </row>
    <row r="343" spans="27:30" x14ac:dyDescent="0.25">
      <c r="AA343" s="245"/>
      <c r="AB343" s="245"/>
      <c r="AC343" s="245"/>
      <c r="AD343" s="245"/>
    </row>
    <row r="344" spans="27:30" x14ac:dyDescent="0.25">
      <c r="AA344" s="245"/>
      <c r="AB344" s="245"/>
      <c r="AC344" s="245"/>
      <c r="AD344" s="245"/>
    </row>
    <row r="345" spans="27:30" x14ac:dyDescent="0.25">
      <c r="AA345" s="245"/>
      <c r="AB345" s="245"/>
      <c r="AC345" s="245"/>
      <c r="AD345" s="245"/>
    </row>
    <row r="346" spans="27:30" x14ac:dyDescent="0.25">
      <c r="AA346" s="245"/>
      <c r="AB346" s="245"/>
      <c r="AC346" s="245"/>
      <c r="AD346" s="245"/>
    </row>
    <row r="347" spans="27:30" x14ac:dyDescent="0.25">
      <c r="AA347" s="245"/>
      <c r="AB347" s="245"/>
      <c r="AC347" s="245"/>
      <c r="AD347" s="245"/>
    </row>
    <row r="348" spans="27:30" x14ac:dyDescent="0.25">
      <c r="AA348" s="245"/>
      <c r="AB348" s="245"/>
      <c r="AC348" s="245"/>
      <c r="AD348" s="245"/>
    </row>
    <row r="349" spans="27:30" x14ac:dyDescent="0.25">
      <c r="AA349" s="245"/>
      <c r="AB349" s="245"/>
      <c r="AC349" s="245"/>
      <c r="AD349" s="245"/>
    </row>
    <row r="350" spans="27:30" x14ac:dyDescent="0.25">
      <c r="AA350" s="245"/>
      <c r="AB350" s="245"/>
      <c r="AC350" s="245"/>
      <c r="AD350" s="245"/>
    </row>
    <row r="351" spans="27:30" x14ac:dyDescent="0.25">
      <c r="AA351" s="245"/>
      <c r="AB351" s="245"/>
      <c r="AC351" s="245"/>
      <c r="AD351" s="245"/>
    </row>
    <row r="352" spans="27:30" x14ac:dyDescent="0.25">
      <c r="AA352" s="245"/>
      <c r="AB352" s="245"/>
      <c r="AC352" s="245"/>
      <c r="AD352" s="245"/>
    </row>
    <row r="353" spans="27:30" x14ac:dyDescent="0.25">
      <c r="AA353" s="245"/>
      <c r="AB353" s="245"/>
      <c r="AC353" s="245"/>
      <c r="AD353" s="245"/>
    </row>
    <row r="354" spans="27:30" x14ac:dyDescent="0.25">
      <c r="AA354" s="245"/>
      <c r="AB354" s="245"/>
      <c r="AC354" s="245"/>
      <c r="AD354" s="245"/>
    </row>
    <row r="355" spans="27:30" x14ac:dyDescent="0.25">
      <c r="AA355" s="245"/>
      <c r="AB355" s="245"/>
      <c r="AC355" s="245"/>
      <c r="AD355" s="245"/>
    </row>
    <row r="356" spans="27:30" x14ac:dyDescent="0.25">
      <c r="AA356" s="245"/>
      <c r="AB356" s="245"/>
      <c r="AC356" s="245"/>
      <c r="AD356" s="245"/>
    </row>
    <row r="357" spans="27:30" x14ac:dyDescent="0.25">
      <c r="AA357" s="245"/>
      <c r="AB357" s="245"/>
      <c r="AC357" s="245"/>
      <c r="AD357" s="245"/>
    </row>
    <row r="358" spans="27:30" x14ac:dyDescent="0.25">
      <c r="AA358" s="245"/>
      <c r="AB358" s="245"/>
      <c r="AC358" s="245"/>
      <c r="AD358" s="245"/>
    </row>
    <row r="359" spans="27:30" x14ac:dyDescent="0.25">
      <c r="AA359" s="245"/>
      <c r="AB359" s="245"/>
      <c r="AC359" s="245"/>
      <c r="AD359" s="245"/>
    </row>
    <row r="360" spans="27:30" x14ac:dyDescent="0.25">
      <c r="AA360" s="245"/>
      <c r="AB360" s="245"/>
      <c r="AC360" s="245"/>
      <c r="AD360" s="245"/>
    </row>
    <row r="361" spans="27:30" x14ac:dyDescent="0.25">
      <c r="AA361" s="245"/>
      <c r="AB361" s="245"/>
      <c r="AC361" s="245"/>
      <c r="AD361" s="245"/>
    </row>
    <row r="362" spans="27:30" x14ac:dyDescent="0.25">
      <c r="AA362" s="245"/>
      <c r="AB362" s="245"/>
      <c r="AC362" s="245"/>
      <c r="AD362" s="245"/>
    </row>
    <row r="363" spans="27:30" x14ac:dyDescent="0.25">
      <c r="AA363" s="245"/>
      <c r="AB363" s="245"/>
      <c r="AC363" s="245"/>
      <c r="AD363" s="245"/>
    </row>
    <row r="364" spans="27:30" x14ac:dyDescent="0.25">
      <c r="AA364" s="245"/>
      <c r="AB364" s="245"/>
      <c r="AC364" s="245"/>
      <c r="AD364" s="245"/>
    </row>
    <row r="365" spans="27:30" x14ac:dyDescent="0.25">
      <c r="AA365" s="245"/>
      <c r="AB365" s="245"/>
      <c r="AC365" s="245"/>
      <c r="AD365" s="245"/>
    </row>
    <row r="366" spans="27:30" x14ac:dyDescent="0.25">
      <c r="AA366" s="245"/>
      <c r="AB366" s="245"/>
      <c r="AC366" s="245"/>
      <c r="AD366" s="245"/>
    </row>
    <row r="367" spans="27:30" x14ac:dyDescent="0.25">
      <c r="AA367" s="245"/>
      <c r="AB367" s="245"/>
      <c r="AC367" s="245"/>
      <c r="AD367" s="245"/>
    </row>
    <row r="368" spans="27:30" x14ac:dyDescent="0.25">
      <c r="AA368" s="245"/>
      <c r="AB368" s="245"/>
      <c r="AC368" s="245"/>
      <c r="AD368" s="245"/>
    </row>
    <row r="369" spans="27:30" x14ac:dyDescent="0.25">
      <c r="AA369" s="245"/>
      <c r="AB369" s="245"/>
      <c r="AC369" s="245"/>
      <c r="AD369" s="245"/>
    </row>
    <row r="370" spans="27:30" x14ac:dyDescent="0.25">
      <c r="AA370" s="245"/>
      <c r="AB370" s="245"/>
      <c r="AC370" s="245"/>
      <c r="AD370" s="245"/>
    </row>
    <row r="371" spans="27:30" x14ac:dyDescent="0.25">
      <c r="AA371" s="245"/>
      <c r="AB371" s="245"/>
      <c r="AC371" s="245"/>
      <c r="AD371" s="245"/>
    </row>
    <row r="372" spans="27:30" x14ac:dyDescent="0.25">
      <c r="AA372" s="245"/>
      <c r="AB372" s="245"/>
      <c r="AC372" s="245"/>
      <c r="AD372" s="245"/>
    </row>
    <row r="373" spans="27:30" x14ac:dyDescent="0.25">
      <c r="AA373" s="245"/>
      <c r="AB373" s="245"/>
      <c r="AC373" s="245"/>
      <c r="AD373" s="245"/>
    </row>
    <row r="374" spans="27:30" x14ac:dyDescent="0.25">
      <c r="AA374" s="245"/>
      <c r="AB374" s="245"/>
      <c r="AC374" s="245"/>
      <c r="AD374" s="245"/>
    </row>
    <row r="375" spans="27:30" x14ac:dyDescent="0.25">
      <c r="AA375" s="245"/>
      <c r="AB375" s="245"/>
      <c r="AC375" s="245"/>
      <c r="AD375" s="245"/>
    </row>
    <row r="376" spans="27:30" x14ac:dyDescent="0.25">
      <c r="AA376" s="245"/>
      <c r="AB376" s="245"/>
      <c r="AC376" s="245"/>
      <c r="AD376" s="245"/>
    </row>
  </sheetData>
  <sheetProtection sheet="1" objects="1" scenarios="1" formatRows="0"/>
  <conditionalFormatting sqref="C19:H210">
    <cfRule type="cellIs" dxfId="155" priority="6" operator="equal">
      <formula>"Medium"</formula>
    </cfRule>
    <cfRule type="cellIs" dxfId="154" priority="7" operator="equal">
      <formula>"High"</formula>
    </cfRule>
  </conditionalFormatting>
  <conditionalFormatting sqref="C19:H19">
    <cfRule type="expression" dxfId="153" priority="2" stopIfTrue="1">
      <formula>"AB5=""End"""</formula>
    </cfRule>
  </conditionalFormatting>
  <conditionalFormatting sqref="C20:H210">
    <cfRule type="expression" dxfId="152" priority="4">
      <formula>$AC20="End"</formula>
    </cfRule>
  </conditionalFormatting>
  <conditionalFormatting sqref="C21:H210">
    <cfRule type="expression" dxfId="151" priority="3">
      <formula>$AC21="End+"</formula>
    </cfRule>
  </conditionalFormatting>
  <conditionalFormatting sqref="C20:H20">
    <cfRule type="expression" dxfId="150" priority="1">
      <formula>$AC$20="End+"</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4" tint="0.59999389629810485"/>
  </sheetPr>
  <dimension ref="B1:M37"/>
  <sheetViews>
    <sheetView showGridLines="0" workbookViewId="0"/>
  </sheetViews>
  <sheetFormatPr defaultRowHeight="15" x14ac:dyDescent="0.25"/>
  <cols>
    <col min="1" max="2" width="2.7109375" customWidth="1"/>
    <col min="3" max="3" width="24.42578125" customWidth="1"/>
    <col min="10" max="10" width="16.140625" customWidth="1"/>
    <col min="11" max="11" width="3.7109375" customWidth="1"/>
    <col min="12" max="12" width="50.28515625" customWidth="1"/>
    <col min="13" max="13" width="2.7109375" customWidth="1"/>
  </cols>
  <sheetData>
    <row r="1" spans="2:13" ht="15.75" x14ac:dyDescent="0.25">
      <c r="C1" s="342"/>
      <c r="D1" s="342"/>
      <c r="E1" s="342"/>
      <c r="F1" s="342"/>
      <c r="G1" s="342"/>
      <c r="H1" s="342"/>
      <c r="I1" s="342"/>
      <c r="J1" s="342"/>
    </row>
    <row r="2" spans="2:13" ht="18.75" x14ac:dyDescent="0.3">
      <c r="B2" s="217"/>
      <c r="C2" s="343"/>
      <c r="D2" s="343"/>
      <c r="E2" s="343"/>
      <c r="F2" s="343"/>
      <c r="G2" s="343"/>
      <c r="H2" s="343"/>
      <c r="I2" s="343"/>
      <c r="J2" s="343"/>
      <c r="K2" s="218"/>
      <c r="L2" s="218"/>
      <c r="M2" s="219"/>
    </row>
    <row r="3" spans="2:13" ht="63" customHeight="1" x14ac:dyDescent="0.25">
      <c r="B3" s="220"/>
      <c r="C3" s="282"/>
      <c r="D3" s="116"/>
      <c r="E3" s="116"/>
      <c r="F3" s="116"/>
      <c r="G3" s="116"/>
      <c r="H3" s="116"/>
      <c r="I3" s="116"/>
      <c r="J3" s="116"/>
      <c r="K3" s="116"/>
      <c r="L3" s="116"/>
      <c r="M3" s="221"/>
    </row>
    <row r="4" spans="2:13" x14ac:dyDescent="0.25">
      <c r="B4" s="220"/>
      <c r="C4" s="282"/>
      <c r="D4" s="340" t="s">
        <v>300</v>
      </c>
      <c r="E4" s="341"/>
      <c r="F4" s="341"/>
      <c r="G4" s="341"/>
      <c r="H4" s="341"/>
      <c r="I4" s="341"/>
      <c r="J4" s="338" t="s">
        <v>301</v>
      </c>
      <c r="K4" s="116"/>
      <c r="L4" s="344" t="s">
        <v>683</v>
      </c>
      <c r="M4" s="221"/>
    </row>
    <row r="5" spans="2:13" x14ac:dyDescent="0.25">
      <c r="B5" s="220"/>
      <c r="C5" s="116"/>
      <c r="D5" s="195" t="s">
        <v>23</v>
      </c>
      <c r="E5" s="196" t="s">
        <v>25</v>
      </c>
      <c r="F5" s="196" t="s">
        <v>26</v>
      </c>
      <c r="G5" s="196" t="s">
        <v>24</v>
      </c>
      <c r="H5" s="196" t="s">
        <v>444</v>
      </c>
      <c r="I5" s="196" t="s">
        <v>299</v>
      </c>
      <c r="J5" s="339"/>
      <c r="K5" s="116"/>
      <c r="L5" s="344"/>
      <c r="M5" s="221"/>
    </row>
    <row r="6" spans="2:13" x14ac:dyDescent="0.25">
      <c r="B6" s="220"/>
      <c r="C6" s="184" t="s">
        <v>508</v>
      </c>
      <c r="D6" s="185"/>
      <c r="E6" s="185"/>
      <c r="F6" s="185"/>
      <c r="G6" s="185"/>
      <c r="H6" s="185"/>
      <c r="I6" s="185"/>
      <c r="J6" s="186"/>
      <c r="K6" s="116"/>
      <c r="L6" s="116"/>
      <c r="M6" s="221"/>
    </row>
    <row r="7" spans="2:13" x14ac:dyDescent="0.25">
      <c r="B7" s="220"/>
      <c r="C7" s="187" t="str">
        <f>UserInput!A6</f>
        <v xml:space="preserve">1.a.i  Long-Range School Facilities Plan </v>
      </c>
      <c r="D7" s="180"/>
      <c r="E7" s="180"/>
      <c r="F7" s="180"/>
      <c r="G7" s="180"/>
      <c r="H7" s="180"/>
      <c r="I7" s="180"/>
      <c r="J7" s="188"/>
      <c r="K7" s="116"/>
      <c r="L7" s="116"/>
      <c r="M7" s="221"/>
    </row>
    <row r="8" spans="2:13" x14ac:dyDescent="0.25">
      <c r="B8" s="220"/>
      <c r="C8" s="189" t="s">
        <v>41</v>
      </c>
      <c r="D8" s="181">
        <f>UserInput!B22</f>
        <v>0</v>
      </c>
      <c r="E8" s="181">
        <f>UserInput!C22</f>
        <v>0</v>
      </c>
      <c r="F8" s="181">
        <f>UserInput!D22</f>
        <v>0</v>
      </c>
      <c r="G8" s="181">
        <f>UserInput!E22</f>
        <v>0</v>
      </c>
      <c r="H8" s="181">
        <f>UserInput!F22</f>
        <v>0</v>
      </c>
      <c r="I8" s="181">
        <f>UserInput!J21</f>
        <v>13</v>
      </c>
      <c r="J8" s="204" t="str">
        <f>IF(I8=0,UserInput!I22,"Missing values")</f>
        <v>Missing values</v>
      </c>
      <c r="K8" s="116"/>
      <c r="L8" s="116"/>
      <c r="M8" s="221"/>
    </row>
    <row r="9" spans="2:13" x14ac:dyDescent="0.25">
      <c r="B9" s="220"/>
      <c r="C9" s="190" t="s">
        <v>43</v>
      </c>
      <c r="D9" s="182">
        <f>UserInput!B42</f>
        <v>0</v>
      </c>
      <c r="E9" s="182">
        <f>UserInput!C42</f>
        <v>0</v>
      </c>
      <c r="F9" s="182">
        <f>UserInput!D42</f>
        <v>0</v>
      </c>
      <c r="G9" s="182">
        <f>UserInput!E42</f>
        <v>0</v>
      </c>
      <c r="H9" s="182">
        <f>UserInput!F42</f>
        <v>0</v>
      </c>
      <c r="I9" s="182">
        <f>UserInput!J41</f>
        <v>16</v>
      </c>
      <c r="J9" s="205" t="str">
        <f>IF(I9=0,UserInput!I42,"Missing values")</f>
        <v>Missing values</v>
      </c>
      <c r="K9" s="116"/>
      <c r="L9" s="116"/>
      <c r="M9" s="221"/>
    </row>
    <row r="10" spans="2:13" x14ac:dyDescent="0.25">
      <c r="B10" s="220"/>
      <c r="C10" s="191" t="str">
        <f>UserInput!A43</f>
        <v>1.a.ii  School Capital Improvement Plan</v>
      </c>
      <c r="D10" s="183"/>
      <c r="E10" s="183"/>
      <c r="F10" s="183"/>
      <c r="G10" s="183"/>
      <c r="H10" s="183"/>
      <c r="I10" s="183"/>
      <c r="J10" s="192"/>
      <c r="K10" s="116"/>
      <c r="L10" s="116"/>
      <c r="M10" s="221"/>
    </row>
    <row r="11" spans="2:13" x14ac:dyDescent="0.25">
      <c r="B11" s="220"/>
      <c r="C11" s="189" t="s">
        <v>41</v>
      </c>
      <c r="D11" s="181">
        <f>UserInput!B52</f>
        <v>0</v>
      </c>
      <c r="E11" s="181">
        <f>UserInput!C52</f>
        <v>0</v>
      </c>
      <c r="F11" s="181">
        <f>UserInput!D52</f>
        <v>0</v>
      </c>
      <c r="G11" s="181">
        <f>UserInput!E52</f>
        <v>0</v>
      </c>
      <c r="H11" s="181">
        <f>UserInput!F52</f>
        <v>0</v>
      </c>
      <c r="I11" s="181">
        <f>UserInput!J51</f>
        <v>6</v>
      </c>
      <c r="J11" s="204" t="str">
        <f>IF(I11=0,UserInput!I52,"Missing values")</f>
        <v>Missing values</v>
      </c>
      <c r="K11" s="116"/>
      <c r="L11" s="116"/>
      <c r="M11" s="221"/>
    </row>
    <row r="12" spans="2:13" x14ac:dyDescent="0.25">
      <c r="B12" s="220"/>
      <c r="C12" s="190" t="s">
        <v>43</v>
      </c>
      <c r="D12" s="182">
        <f>UserInput!B65</f>
        <v>0</v>
      </c>
      <c r="E12" s="182">
        <f>UserInput!C65</f>
        <v>0</v>
      </c>
      <c r="F12" s="182">
        <f>UserInput!D65</f>
        <v>0</v>
      </c>
      <c r="G12" s="182">
        <f>UserInput!E65</f>
        <v>0</v>
      </c>
      <c r="H12" s="182">
        <f>UserInput!F65</f>
        <v>0</v>
      </c>
      <c r="I12" s="182">
        <f>UserInput!J64</f>
        <v>9</v>
      </c>
      <c r="J12" s="205" t="str">
        <f>IF(I12=0,UserInput!I65,"Missing values")</f>
        <v>Missing values</v>
      </c>
      <c r="K12" s="116"/>
      <c r="L12" s="116"/>
      <c r="M12" s="221"/>
    </row>
    <row r="13" spans="2:13" x14ac:dyDescent="0.25">
      <c r="B13" s="220"/>
      <c r="C13" s="191" t="str">
        <f>UserInput!A66</f>
        <v>1.a.iii  Comprehensive Plan/Growth Plan/General Plan</v>
      </c>
      <c r="D13" s="183"/>
      <c r="E13" s="183"/>
      <c r="F13" s="183"/>
      <c r="G13" s="183"/>
      <c r="H13" s="183"/>
      <c r="I13" s="183"/>
      <c r="J13" s="192"/>
      <c r="K13" s="116"/>
      <c r="L13" s="116"/>
      <c r="M13" s="221"/>
    </row>
    <row r="14" spans="2:13" x14ac:dyDescent="0.25">
      <c r="B14" s="220"/>
      <c r="C14" s="190" t="s">
        <v>43</v>
      </c>
      <c r="D14" s="182">
        <f>UserInput!B81</f>
        <v>0</v>
      </c>
      <c r="E14" s="182">
        <f>UserInput!C81</f>
        <v>0</v>
      </c>
      <c r="F14" s="182">
        <f>UserInput!D81</f>
        <v>0</v>
      </c>
      <c r="G14" s="182">
        <f>UserInput!E81</f>
        <v>0</v>
      </c>
      <c r="H14" s="182">
        <f>UserInput!F81</f>
        <v>0</v>
      </c>
      <c r="I14" s="182">
        <f>UserInput!J80</f>
        <v>11</v>
      </c>
      <c r="J14" s="203" t="str">
        <f>IF(I14=0,UserInput!I81,"Missing Values")</f>
        <v>Missing Values</v>
      </c>
      <c r="K14" s="116"/>
      <c r="L14" s="116"/>
      <c r="M14" s="221"/>
    </row>
    <row r="15" spans="2:13" x14ac:dyDescent="0.25">
      <c r="B15" s="220"/>
      <c r="C15" s="191" t="str">
        <f>UserInput!A82</f>
        <v>1.a.iv  Zoning and Building Codes</v>
      </c>
      <c r="D15" s="183"/>
      <c r="E15" s="183"/>
      <c r="F15" s="183"/>
      <c r="G15" s="183"/>
      <c r="H15" s="183"/>
      <c r="I15" s="183"/>
      <c r="J15" s="192"/>
      <c r="K15" s="116"/>
      <c r="L15" s="116"/>
      <c r="M15" s="221"/>
    </row>
    <row r="16" spans="2:13" x14ac:dyDescent="0.25">
      <c r="B16" s="220"/>
      <c r="C16" s="190" t="s">
        <v>43</v>
      </c>
      <c r="D16" s="182">
        <f>UserInput!B97</f>
        <v>0</v>
      </c>
      <c r="E16" s="182">
        <f>UserInput!C97</f>
        <v>0</v>
      </c>
      <c r="F16" s="182">
        <f>UserInput!D97</f>
        <v>0</v>
      </c>
      <c r="G16" s="182">
        <f>UserInput!E97</f>
        <v>0</v>
      </c>
      <c r="H16" s="182">
        <f>UserInput!F97</f>
        <v>0</v>
      </c>
      <c r="I16" s="182">
        <f>UserInput!J96</f>
        <v>11</v>
      </c>
      <c r="J16" s="203" t="str">
        <f>IF(I16=0,UserInput!I97,"Missing values")</f>
        <v>Missing values</v>
      </c>
      <c r="K16" s="116"/>
      <c r="L16" s="116"/>
      <c r="M16" s="221"/>
    </row>
    <row r="17" spans="2:13" x14ac:dyDescent="0.25">
      <c r="B17" s="220"/>
      <c r="C17" s="191" t="str">
        <f>UserInput!A98</f>
        <v>1.a.v  Regional or City Transportation Plans</v>
      </c>
      <c r="D17" s="183"/>
      <c r="E17" s="183"/>
      <c r="F17" s="183"/>
      <c r="G17" s="183"/>
      <c r="H17" s="183"/>
      <c r="I17" s="183"/>
      <c r="J17" s="192"/>
      <c r="K17" s="116"/>
      <c r="L17" s="116"/>
      <c r="M17" s="221"/>
    </row>
    <row r="18" spans="2:13" x14ac:dyDescent="0.25">
      <c r="B18" s="220"/>
      <c r="C18" s="190" t="s">
        <v>43</v>
      </c>
      <c r="D18" s="182">
        <f>UserInput!B109</f>
        <v>0</v>
      </c>
      <c r="E18" s="182">
        <f>UserInput!C109</f>
        <v>0</v>
      </c>
      <c r="F18" s="182">
        <f>UserInput!D109</f>
        <v>0</v>
      </c>
      <c r="G18" s="182">
        <f>UserInput!E109</f>
        <v>0</v>
      </c>
      <c r="H18" s="182">
        <f>UserInput!F109</f>
        <v>0</v>
      </c>
      <c r="I18" s="182">
        <f>UserInput!J108</f>
        <v>7</v>
      </c>
      <c r="J18" s="203" t="str">
        <f>IF(I18=0,UserInput!I109,"Missing values")</f>
        <v>Missing values</v>
      </c>
      <c r="K18" s="116"/>
      <c r="L18" s="116"/>
      <c r="M18" s="221"/>
    </row>
    <row r="19" spans="2:13" x14ac:dyDescent="0.25">
      <c r="B19" s="220"/>
      <c r="C19" s="191" t="str">
        <f>UserInput!A110</f>
        <v>1.a.vi  Community Capital Improvement Plan</v>
      </c>
      <c r="D19" s="183"/>
      <c r="E19" s="183"/>
      <c r="F19" s="183"/>
      <c r="G19" s="183"/>
      <c r="H19" s="183"/>
      <c r="I19" s="183"/>
      <c r="J19" s="192"/>
      <c r="K19" s="116"/>
      <c r="L19" s="116"/>
      <c r="M19" s="221"/>
    </row>
    <row r="20" spans="2:13" x14ac:dyDescent="0.25">
      <c r="B20" s="220"/>
      <c r="C20" s="190" t="s">
        <v>43</v>
      </c>
      <c r="D20" s="182">
        <f>UserInput!B122</f>
        <v>0</v>
      </c>
      <c r="E20" s="182">
        <f>UserInput!C122</f>
        <v>0</v>
      </c>
      <c r="F20" s="182">
        <f>UserInput!D122</f>
        <v>0</v>
      </c>
      <c r="G20" s="182">
        <f>UserInput!E122</f>
        <v>0</v>
      </c>
      <c r="H20" s="182">
        <f>UserInput!F122</f>
        <v>0</v>
      </c>
      <c r="I20" s="182">
        <f>UserInput!J121</f>
        <v>8</v>
      </c>
      <c r="J20" s="203" t="str">
        <f>IF(I20=0,UserInput!I122,"Missing values")</f>
        <v>Missing values</v>
      </c>
      <c r="K20" s="116"/>
      <c r="L20" s="116"/>
      <c r="M20" s="221"/>
    </row>
    <row r="21" spans="2:13" x14ac:dyDescent="0.25">
      <c r="B21" s="220"/>
      <c r="C21" s="193" t="s">
        <v>509</v>
      </c>
      <c r="D21" s="12"/>
      <c r="E21" s="12"/>
      <c r="F21" s="12"/>
      <c r="G21" s="12"/>
      <c r="H21" s="12"/>
      <c r="I21" s="12"/>
      <c r="J21" s="194"/>
      <c r="K21" s="116"/>
      <c r="L21" s="116"/>
      <c r="M21" s="221"/>
    </row>
    <row r="22" spans="2:13" x14ac:dyDescent="0.25">
      <c r="B22" s="220"/>
      <c r="C22" s="191" t="str">
        <f>UserInput!A124</f>
        <v>1.b  School Siting Criteria</v>
      </c>
      <c r="D22" s="183"/>
      <c r="E22" s="183"/>
      <c r="F22" s="183"/>
      <c r="G22" s="183"/>
      <c r="H22" s="183"/>
      <c r="I22" s="183"/>
      <c r="J22" s="192"/>
      <c r="K22" s="116"/>
      <c r="L22" s="116"/>
      <c r="M22" s="221"/>
    </row>
    <row r="23" spans="2:13" x14ac:dyDescent="0.25">
      <c r="B23" s="220"/>
      <c r="C23" s="189" t="s">
        <v>41</v>
      </c>
      <c r="D23" s="181">
        <f>UserInput!B150</f>
        <v>0</v>
      </c>
      <c r="E23" s="181">
        <f>UserInput!C150</f>
        <v>0</v>
      </c>
      <c r="F23" s="181">
        <f>UserInput!D150</f>
        <v>0</v>
      </c>
      <c r="G23" s="181">
        <f>UserInput!E150</f>
        <v>0</v>
      </c>
      <c r="H23" s="181">
        <f>UserInput!F150</f>
        <v>0</v>
      </c>
      <c r="I23" s="181">
        <f>UserInput!J149</f>
        <v>23</v>
      </c>
      <c r="J23" s="204" t="str">
        <f>IF(I23=0,UserInput!I150,"Missing values")</f>
        <v>Missing values</v>
      </c>
      <c r="K23" s="116"/>
      <c r="L23" s="116"/>
      <c r="M23" s="221"/>
    </row>
    <row r="24" spans="2:13" x14ac:dyDescent="0.25">
      <c r="B24" s="220"/>
      <c r="C24" s="190" t="s">
        <v>43</v>
      </c>
      <c r="D24" s="182">
        <f>UserInput!B181</f>
        <v>0</v>
      </c>
      <c r="E24" s="182">
        <f>UserInput!C181</f>
        <v>0</v>
      </c>
      <c r="F24" s="182">
        <f>UserInput!D181</f>
        <v>0</v>
      </c>
      <c r="G24" s="182">
        <f>UserInput!E181</f>
        <v>0</v>
      </c>
      <c r="H24" s="182">
        <f>UserInput!F181</f>
        <v>0</v>
      </c>
      <c r="I24" s="182">
        <f>UserInput!J180</f>
        <v>27</v>
      </c>
      <c r="J24" s="205" t="str">
        <f>IF(I24=0,UserInput!I181,"Missing values")</f>
        <v>Missing values</v>
      </c>
      <c r="K24" s="116"/>
      <c r="L24" s="116"/>
      <c r="M24" s="221"/>
    </row>
    <row r="25" spans="2:13" x14ac:dyDescent="0.25">
      <c r="B25" s="220"/>
      <c r="C25" s="193" t="s">
        <v>510</v>
      </c>
      <c r="D25" s="12"/>
      <c r="E25" s="12"/>
      <c r="F25" s="12"/>
      <c r="G25" s="12"/>
      <c r="H25" s="12"/>
      <c r="I25" s="12"/>
      <c r="J25" s="194"/>
      <c r="K25" s="116"/>
      <c r="L25" s="116"/>
      <c r="M25" s="221"/>
    </row>
    <row r="26" spans="2:13" x14ac:dyDescent="0.25">
      <c r="B26" s="220"/>
      <c r="C26" s="191" t="str">
        <f>UserInput!A183</f>
        <v>1.c.i  School Siting Committee</v>
      </c>
      <c r="D26" s="183"/>
      <c r="E26" s="183"/>
      <c r="F26" s="183"/>
      <c r="G26" s="183"/>
      <c r="H26" s="183"/>
      <c r="I26" s="183"/>
      <c r="J26" s="192"/>
      <c r="K26" s="116"/>
      <c r="L26" s="116"/>
      <c r="M26" s="221"/>
    </row>
    <row r="27" spans="2:13" x14ac:dyDescent="0.25">
      <c r="B27" s="220"/>
      <c r="C27" s="189" t="s">
        <v>41</v>
      </c>
      <c r="D27" s="181">
        <f>UserInput!B191</f>
        <v>0</v>
      </c>
      <c r="E27" s="181">
        <f>UserInput!C191</f>
        <v>0</v>
      </c>
      <c r="F27" s="181">
        <f>UserInput!D191</f>
        <v>0</v>
      </c>
      <c r="G27" s="181">
        <f>UserInput!E191</f>
        <v>0</v>
      </c>
      <c r="H27" s="181">
        <f>UserInput!F191</f>
        <v>0</v>
      </c>
      <c r="I27" s="181">
        <f>UserInput!J190</f>
        <v>5</v>
      </c>
      <c r="J27" s="204" t="str">
        <f>IF(I27=0,UserInput!I191,"Missing values")</f>
        <v>Missing values</v>
      </c>
      <c r="K27" s="116"/>
      <c r="L27" s="116"/>
      <c r="M27" s="221"/>
    </row>
    <row r="28" spans="2:13" x14ac:dyDescent="0.25">
      <c r="B28" s="220"/>
      <c r="C28" s="190" t="s">
        <v>43</v>
      </c>
      <c r="D28" s="182">
        <f>UserInput!B231</f>
        <v>0</v>
      </c>
      <c r="E28" s="182">
        <f>UserInput!C231</f>
        <v>0</v>
      </c>
      <c r="F28" s="182">
        <f>UserInput!D231</f>
        <v>0</v>
      </c>
      <c r="G28" s="182">
        <f>UserInput!E231</f>
        <v>0</v>
      </c>
      <c r="H28" s="182">
        <f>UserInput!F231</f>
        <v>0</v>
      </c>
      <c r="I28" s="182">
        <f>UserInput!J230</f>
        <v>7</v>
      </c>
      <c r="J28" s="205" t="str">
        <f>IF(I28=0,UserInput!I231,"Missing values")</f>
        <v>Missing values</v>
      </c>
      <c r="K28" s="116"/>
      <c r="L28" s="116"/>
      <c r="M28" s="221"/>
    </row>
    <row r="29" spans="2:13" x14ac:dyDescent="0.25">
      <c r="B29" s="220"/>
      <c r="C29" s="191" t="str">
        <f>UserInput!A232</f>
        <v>1.c.ii  Coordination between the Local School Agency and Local Government</v>
      </c>
      <c r="D29" s="183"/>
      <c r="E29" s="183"/>
      <c r="F29" s="183"/>
      <c r="G29" s="183"/>
      <c r="H29" s="183"/>
      <c r="I29" s="183"/>
      <c r="J29" s="192"/>
      <c r="K29" s="116"/>
      <c r="L29" s="116"/>
      <c r="M29" s="221"/>
    </row>
    <row r="30" spans="2:13" x14ac:dyDescent="0.25">
      <c r="B30" s="220"/>
      <c r="C30" s="189" t="s">
        <v>41</v>
      </c>
      <c r="D30" s="181">
        <f>UserInput!B238</f>
        <v>0</v>
      </c>
      <c r="E30" s="181">
        <f>UserInput!C238</f>
        <v>0</v>
      </c>
      <c r="F30" s="181">
        <f>UserInput!D238</f>
        <v>0</v>
      </c>
      <c r="G30" s="181">
        <f>UserInput!E238</f>
        <v>0</v>
      </c>
      <c r="H30" s="181">
        <f>UserInput!F238</f>
        <v>0</v>
      </c>
      <c r="I30" s="181">
        <f>UserInput!J237</f>
        <v>3</v>
      </c>
      <c r="J30" s="204" t="str">
        <f>IF(I30=0,UserInput!I238,"Missing values")</f>
        <v>Missing values</v>
      </c>
      <c r="K30" s="116"/>
      <c r="L30" s="116"/>
      <c r="M30" s="221"/>
    </row>
    <row r="31" spans="2:13" x14ac:dyDescent="0.25">
      <c r="B31" s="220"/>
      <c r="C31" s="190" t="s">
        <v>43</v>
      </c>
      <c r="D31" s="182">
        <f>UserInput!B249</f>
        <v>0</v>
      </c>
      <c r="E31" s="182">
        <f>UserInput!C249</f>
        <v>0</v>
      </c>
      <c r="F31" s="182">
        <f>UserInput!D249</f>
        <v>0</v>
      </c>
      <c r="G31" s="182">
        <f>UserInput!E249</f>
        <v>0</v>
      </c>
      <c r="H31" s="182">
        <f>UserInput!F249</f>
        <v>0</v>
      </c>
      <c r="I31" s="182">
        <f>UserInput!J248</f>
        <v>7</v>
      </c>
      <c r="J31" s="205" t="str">
        <f>IF(I31=0,UserInput!I249,"Missing values")</f>
        <v>Missing values</v>
      </c>
      <c r="K31" s="116"/>
      <c r="L31" s="116"/>
      <c r="M31" s="221"/>
    </row>
    <row r="32" spans="2:13" x14ac:dyDescent="0.25">
      <c r="B32" s="220"/>
      <c r="C32" s="191" t="str">
        <f>UserInput!A250</f>
        <v>1.c.iii  Communication with Community Stakeholders and the Public</v>
      </c>
      <c r="D32" s="183"/>
      <c r="E32" s="183"/>
      <c r="F32" s="183"/>
      <c r="G32" s="183"/>
      <c r="H32" s="183"/>
      <c r="I32" s="183"/>
      <c r="J32" s="192"/>
      <c r="K32" s="116"/>
      <c r="L32" s="116"/>
      <c r="M32" s="221"/>
    </row>
    <row r="33" spans="2:13" x14ac:dyDescent="0.25">
      <c r="B33" s="220"/>
      <c r="C33" s="189" t="s">
        <v>41</v>
      </c>
      <c r="D33" s="181">
        <f>UserInput!B256</f>
        <v>0</v>
      </c>
      <c r="E33" s="181">
        <f>UserInput!C256</f>
        <v>0</v>
      </c>
      <c r="F33" s="181">
        <f>UserInput!D256</f>
        <v>0</v>
      </c>
      <c r="G33" s="181">
        <f>UserInput!E256</f>
        <v>0</v>
      </c>
      <c r="H33" s="181">
        <f>UserInput!F256</f>
        <v>0</v>
      </c>
      <c r="I33" s="181">
        <f>UserInput!J255</f>
        <v>3</v>
      </c>
      <c r="J33" s="204" t="str">
        <f>IF(I33=0,UserInput!I256,"Missing values")</f>
        <v>Missing values</v>
      </c>
      <c r="K33" s="116"/>
      <c r="L33" s="116"/>
      <c r="M33" s="221"/>
    </row>
    <row r="34" spans="2:13" x14ac:dyDescent="0.25">
      <c r="B34" s="220"/>
      <c r="C34" s="197" t="s">
        <v>43</v>
      </c>
      <c r="D34" s="198">
        <f>UserInput!B262</f>
        <v>0</v>
      </c>
      <c r="E34" s="198">
        <f>UserInput!C262</f>
        <v>0</v>
      </c>
      <c r="F34" s="198">
        <f>UserInput!D262</f>
        <v>0</v>
      </c>
      <c r="G34" s="198">
        <f>UserInput!E262</f>
        <v>0</v>
      </c>
      <c r="H34" s="198">
        <f>UserInput!F262</f>
        <v>0</v>
      </c>
      <c r="I34" s="198">
        <f>UserInput!J261</f>
        <v>2</v>
      </c>
      <c r="J34" s="206" t="str">
        <f>IF(I34=0,UserInput!I262,"Missing values")</f>
        <v>Missing values</v>
      </c>
      <c r="K34" s="116"/>
      <c r="L34" s="116"/>
      <c r="M34" s="221"/>
    </row>
    <row r="35" spans="2:13" x14ac:dyDescent="0.25">
      <c r="B35" s="220"/>
      <c r="C35" s="199" t="s">
        <v>66</v>
      </c>
      <c r="D35" s="199"/>
      <c r="E35" s="199"/>
      <c r="F35" s="199"/>
      <c r="G35" s="199"/>
      <c r="H35" s="199"/>
      <c r="I35" s="199"/>
      <c r="J35" s="200">
        <f>UserInput!I263</f>
        <v>0</v>
      </c>
      <c r="K35" s="116"/>
      <c r="L35" s="116"/>
      <c r="M35" s="221"/>
    </row>
    <row r="36" spans="2:13" x14ac:dyDescent="0.25">
      <c r="B36" s="220"/>
      <c r="C36" s="201" t="s">
        <v>67</v>
      </c>
      <c r="D36" s="201"/>
      <c r="E36" s="201"/>
      <c r="F36" s="201"/>
      <c r="G36" s="201"/>
      <c r="H36" s="201"/>
      <c r="I36" s="201"/>
      <c r="J36" s="202">
        <f>UserInput!I264</f>
        <v>0</v>
      </c>
      <c r="K36" s="116"/>
      <c r="L36" s="116"/>
      <c r="M36" s="221"/>
    </row>
    <row r="37" spans="2:13" x14ac:dyDescent="0.25">
      <c r="B37" s="222"/>
      <c r="C37" s="223"/>
      <c r="D37" s="223"/>
      <c r="E37" s="223"/>
      <c r="F37" s="223"/>
      <c r="G37" s="223"/>
      <c r="H37" s="223"/>
      <c r="I37" s="223"/>
      <c r="J37" s="223"/>
      <c r="K37" s="223"/>
      <c r="L37" s="223"/>
      <c r="M37" s="283"/>
    </row>
  </sheetData>
  <sheetProtection sheet="1" objects="1" scenarios="1"/>
  <mergeCells count="5">
    <mergeCell ref="J4:J5"/>
    <mergeCell ref="D4:I4"/>
    <mergeCell ref="C1:J1"/>
    <mergeCell ref="C2:J2"/>
    <mergeCell ref="L4:L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Introduction</vt:lpstr>
      <vt:lpstr>Instructions</vt:lpstr>
      <vt:lpstr>1a_Plans and Codes</vt:lpstr>
      <vt:lpstr>1b_School Siting Criteria</vt:lpstr>
      <vt:lpstr>1c_Site Selection Process</vt:lpstr>
      <vt:lpstr>2_Review Assessment Results</vt:lpstr>
      <vt:lpstr>3_Set Priorities</vt:lpstr>
      <vt:lpstr>4_Develop Action Plan</vt:lpstr>
      <vt:lpstr>ScoringDetail</vt:lpstr>
      <vt:lpstr>UserInput</vt:lpstr>
    </vt:vector>
  </TitlesOfParts>
  <Company>U.S. EPA, Office of Sustainable Communities, Smart Growth Program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Smart School Siting Tool, Assessment and Planning Workbook</dc:title>
  <dc:subject>This workbook is designed to help communities understand how well their school siting processes are coordinated with land use and other community planning processes.</dc:subject>
  <dc:creator>U.S. EPA;Smart Growth Program</dc:creator>
  <cp:keywords>school renovation, school site selection, school siting, smart growth, walking to school, biking to school, children's health, community health, environmental justice, social equity, land use patterns, transportation patterns, environmental outcomes, direct and indirect costs</cp:keywords>
  <cp:lastModifiedBy>Bill Michaud</cp:lastModifiedBy>
  <dcterms:created xsi:type="dcterms:W3CDTF">2013-05-21T15:49:08Z</dcterms:created>
  <dcterms:modified xsi:type="dcterms:W3CDTF">2015-12-07T20:55:26Z</dcterms:modified>
</cp:coreProperties>
</file>